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media/image97.jpeg" ContentType="image/jpe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externalReferences>
    <externalReference r:id="rId3"/>
  </externalReferenc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<sst xmlns="http://schemas.openxmlformats.org/spreadsheetml/2006/main" count="217" uniqueCount="154">
  <si>
    <t xml:space="preserve">После оплаты прошу сообщить сумму и куда оплачено</t>
  </si>
  <si>
    <t xml:space="preserve">Swift T</t>
  </si>
  <si>
    <t xml:space="preserve">Реквизиты (500$ и менее оплачивать на карту в руб)</t>
  </si>
  <si>
    <t xml:space="preserve">Логистика</t>
  </si>
  <si>
    <t xml:space="preserve">1 - EMS, DHL
2 - Морем</t>
  </si>
  <si>
    <t xml:space="preserve">без пересылки</t>
  </si>
  <si>
    <t xml:space="preserve">Мы не несем ответственность за пересылку и проблемы в таможне в России, при возврате повторная пересылка посылки оплачивается снова покупателем</t>
  </si>
  <si>
    <t xml:space="preserve">Swifn M</t>
  </si>
  <si>
    <t xml:space="preserve">Оплата в долларах  в Корею Тале
BaNK  kOOKMIN BANK 
SWIFT CODE: CZNBKRSEXXX 
 Название получателя :  TALYAGLOBAL  
номер счет  53336811005152
страна : South Korea/ Korea of Republic 
город  Seoul 
 адрес Tonnimun</t>
  </si>
  <si>
    <t xml:space="preserve">Зона</t>
  </si>
  <si>
    <t xml:space="preserve">в Россию</t>
  </si>
  <si>
    <t xml:space="preserve">EMS</t>
  </si>
  <si>
    <t xml:space="preserve">Zone</t>
  </si>
  <si>
    <t xml:space="preserve">Country</t>
  </si>
  <si>
    <t xml:space="preserve">Морем</t>
  </si>
  <si>
    <t xml:space="preserve">Оплата в долларах Мунгему
Bank:  KOOKMIN BANK 
SWIFT CODE: CZNBKRSEXXX 
 Название получателя :  Moomidae 
номер счет  53336809100373
страна : South Korea/ Korea of Republic 
город  Seoul 
 адрес Tonnimun</t>
  </si>
  <si>
    <t xml:space="preserve">5280 4137 5032 0462   Kim Moongyeom Тинькофф
5536 9137 9920 8422   Yugay Nataliya Тинькофф
5280 4177 1011 1093   Yugay Nataliya Тинькофф
4893 4702 6056 5095   Югай Александр ВТБ
4714 8700 1930 1717   Мунгема ВТБ
4584 4328 1158 4888   YELOSA YUGAY Альфа</t>
  </si>
  <si>
    <t xml:space="preserve">:</t>
  </si>
  <si>
    <t xml:space="preserve">Тариф Каз-Рос, вонн/гр</t>
  </si>
  <si>
    <t xml:space="preserve">в Казахстан и Украина, СНГ</t>
  </si>
  <si>
    <t xml:space="preserve">DHL</t>
  </si>
  <si>
    <t xml:space="preserve">By Country</t>
  </si>
  <si>
    <t xml:space="preserve">Australia, Brazil, Canada, China, France, Germany, Hong Kong, Indonesia, Japan, Malaysia, New Zealand, Philippines, Russia, Singapore, Spain, Taiwan, Thailand, United Kingdom, United States, Vietnam</t>
  </si>
  <si>
    <t xml:space="preserve">ВЫКУПИТЬ</t>
  </si>
  <si>
    <t xml:space="preserve">.</t>
  </si>
  <si>
    <r>
      <rPr>
        <sz val="11"/>
        <color rgb="FFD9D9D9"/>
        <rFont val="Microsoft YaHei"/>
        <family val="2"/>
        <charset val="1"/>
      </rPr>
      <t xml:space="preserve">두산로</t>
    </r>
    <r>
      <rPr>
        <sz val="11"/>
        <color rgb="FFD9D9D9"/>
        <rFont val="Calibri"/>
        <family val="2"/>
        <charset val="129"/>
      </rPr>
      <t xml:space="preserve">70</t>
    </r>
  </si>
  <si>
    <r>
      <rPr>
        <sz val="11"/>
        <color rgb="FFD9D9D9"/>
        <rFont val="Calibri"/>
        <family val="2"/>
        <charset val="129"/>
      </rPr>
      <t xml:space="preserve">291-1</t>
    </r>
    <r>
      <rPr>
        <sz val="11"/>
        <color rgb="FFD9D9D9"/>
        <rFont val="Microsoft YaHei"/>
        <family val="2"/>
        <charset val="1"/>
      </rPr>
      <t xml:space="preserve">번지 현대지식산업센터  </t>
    </r>
    <r>
      <rPr>
        <sz val="11"/>
        <color rgb="FFD9D9D9"/>
        <rFont val="Calibri"/>
        <family val="2"/>
        <charset val="129"/>
      </rPr>
      <t xml:space="preserve">A</t>
    </r>
    <r>
      <rPr>
        <sz val="11"/>
        <color rgb="FFD9D9D9"/>
        <rFont val="Microsoft YaHei"/>
        <family val="2"/>
        <charset val="1"/>
      </rPr>
      <t xml:space="preserve">동 </t>
    </r>
    <r>
      <rPr>
        <sz val="11"/>
        <color rgb="FFD9D9D9"/>
        <rFont val="Calibri"/>
        <family val="2"/>
        <charset val="129"/>
      </rPr>
      <t xml:space="preserve">605</t>
    </r>
    <r>
      <rPr>
        <sz val="11"/>
        <color rgb="FFD9D9D9"/>
        <rFont val="Microsoft YaHei"/>
        <family val="2"/>
        <charset val="1"/>
      </rPr>
      <t xml:space="preserve">호</t>
    </r>
  </si>
  <si>
    <t xml:space="preserve">418  14 11817 (129 34 26780 -Мунгема)</t>
  </si>
  <si>
    <t xml:space="preserve">already purchased</t>
  </si>
  <si>
    <t xml:space="preserve">India</t>
  </si>
  <si>
    <t xml:space="preserve">(By Country)</t>
  </si>
  <si>
    <t xml:space="preserve">Имя, Фамилия </t>
  </si>
  <si>
    <t xml:space="preserve">15831710 Buzrukov Timur</t>
  </si>
  <si>
    <t xml:space="preserve">Тариф по зоне 29, дол/кг</t>
  </si>
  <si>
    <t xml:space="preserve">india</t>
  </si>
  <si>
    <t xml:space="preserve">Zone 1</t>
  </si>
  <si>
    <t xml:space="preserve">Macao, Laos, Cambodia, Myanmar, Mongolia</t>
  </si>
  <si>
    <t xml:space="preserve">Индекс, адрес</t>
  </si>
  <si>
    <t xml:space="preserve">общая цена товаров</t>
  </si>
  <si>
    <t xml:space="preserve">вес пересылки</t>
  </si>
  <si>
    <t xml:space="preserve">цена пересылки</t>
  </si>
  <si>
    <t xml:space="preserve">ТОТАЛ СУММА</t>
  </si>
  <si>
    <t xml:space="preserve">Поинты всего</t>
  </si>
  <si>
    <t xml:space="preserve">Brazil</t>
  </si>
  <si>
    <t xml:space="preserve">Zone 2</t>
  </si>
  <si>
    <t xml:space="preserve">Bangladesh, Brunei, India, Nepal, Sri Lanka, Maldives, Butane</t>
  </si>
  <si>
    <t xml:space="preserve">телефон</t>
  </si>
  <si>
    <t xml:space="preserve">Вонн</t>
  </si>
  <si>
    <t xml:space="preserve">Canada</t>
  </si>
  <si>
    <t xml:space="preserve">Zone 3</t>
  </si>
  <si>
    <t xml:space="preserve">Western Europe</t>
  </si>
  <si>
    <t xml:space="preserve">Belgium, Denmark, Finland, Norway, Portugal, Switzerland, Sweden, Austria, etc.</t>
  </si>
  <si>
    <t xml:space="preserve">Есть люди, не выкупить без паролей. Ошибки в номерах приводят к начислению баллов не тем людям. Проверяйте правильность номеров и сразу вписывайте пароли</t>
  </si>
  <si>
    <t xml:space="preserve">цена общая товаров</t>
  </si>
  <si>
    <t xml:space="preserve">China</t>
  </si>
  <si>
    <t xml:space="preserve">Eastern Europe</t>
  </si>
  <si>
    <t xml:space="preserve">Rumania, Poland, Hungary, Czech Republic, Former Soviet Union, etc.</t>
  </si>
  <si>
    <t xml:space="preserve">Детская омега3 и мультивитамины детские летом будут отправляться под ответственность заказчика</t>
  </si>
  <si>
    <t xml:space="preserve">Руб</t>
  </si>
  <si>
    <t xml:space="preserve"> (</t>
  </si>
  <si>
    <t xml:space="preserve">)</t>
  </si>
  <si>
    <t xml:space="preserve">France</t>
  </si>
  <si>
    <t xml:space="preserve">Middle East</t>
  </si>
  <si>
    <t xml:space="preserve">Bahrain, Iran, Iraq, Israel, Jordan, Turkey, Kuwait, Saudi Arabia, Qatar, Syria, etc.</t>
  </si>
  <si>
    <t xml:space="preserve">-</t>
  </si>
  <si>
    <t xml:space="preserve">Дол</t>
  </si>
  <si>
    <t xml:space="preserve">Germany</t>
  </si>
  <si>
    <t xml:space="preserve">Oceania</t>
  </si>
  <si>
    <t xml:space="preserve">Papua New Guinea, Guam, Saipan, etc.</t>
  </si>
  <si>
    <t xml:space="preserve">Код товара</t>
  </si>
  <si>
    <t xml:space="preserve">Номер  Фамилия Имя  пароль
 (название товара)</t>
  </si>
  <si>
    <t xml:space="preserve">Кол-во</t>
  </si>
  <si>
    <t xml:space="preserve">цена в вонах</t>
  </si>
  <si>
    <t xml:space="preserve">Тотал воны</t>
  </si>
  <si>
    <t xml:space="preserve">вес общий</t>
  </si>
  <si>
    <t xml:space="preserve">стоимость пересылки, вон</t>
  </si>
  <si>
    <t xml:space="preserve">Тотал, вон</t>
  </si>
  <si>
    <t xml:space="preserve">Тотал, руб</t>
  </si>
  <si>
    <t xml:space="preserve">Тотал, дол</t>
  </si>
  <si>
    <t xml:space="preserve">Поинты</t>
  </si>
  <si>
    <t xml:space="preserve">Всего поинтов</t>
  </si>
  <si>
    <t xml:space="preserve">Коментар</t>
  </si>
  <si>
    <t xml:space="preserve">CZECH REPUBLIC</t>
  </si>
  <si>
    <t xml:space="preserve">Asia</t>
  </si>
  <si>
    <t xml:space="preserve">Afghanistan, etc.</t>
  </si>
  <si>
    <t xml:space="preserve">poland</t>
  </si>
  <si>
    <t xml:space="preserve">Zone 4</t>
  </si>
  <si>
    <t xml:space="preserve">Africa</t>
  </si>
  <si>
    <t xml:space="preserve">Egypt, Kenya, Libya, etc.</t>
  </si>
  <si>
    <t xml:space="preserve">Japan</t>
  </si>
  <si>
    <t xml:space="preserve">Latin America</t>
  </si>
  <si>
    <t xml:space="preserve">Mexico, Panama, Argentina, Uruguay, Peru, etc.</t>
  </si>
  <si>
    <t xml:space="preserve">Malaysia</t>
  </si>
  <si>
    <t xml:space="preserve">West Indies</t>
  </si>
  <si>
    <t xml:space="preserve">Cuba, Haiti, Dominican Republic, etc.</t>
  </si>
  <si>
    <t xml:space="preserve">ISRAEL</t>
  </si>
  <si>
    <t xml:space="preserve">South Pacific</t>
  </si>
  <si>
    <t xml:space="preserve">Fiji, Kiribati, Solomon Islands, Samoa, etc.</t>
  </si>
  <si>
    <t xml:space="preserve">Philippines</t>
  </si>
  <si>
    <t xml:space="preserve">Singapore</t>
  </si>
  <si>
    <t xml:space="preserve">Spain</t>
  </si>
  <si>
    <t xml:space="preserve">Taiwan</t>
  </si>
  <si>
    <t xml:space="preserve">Thailand</t>
  </si>
  <si>
    <t xml:space="preserve">United Kingdom</t>
  </si>
  <si>
    <t xml:space="preserve">Unite States</t>
  </si>
  <si>
    <t xml:space="preserve">Vietnam</t>
  </si>
  <si>
    <t xml:space="preserve">ITALY</t>
  </si>
  <si>
    <t xml:space="preserve">TURKEY</t>
  </si>
  <si>
    <t xml:space="preserve">Кипр</t>
  </si>
  <si>
    <t xml:space="preserve">SWITZERLAND</t>
  </si>
  <si>
    <t xml:space="preserve">Каз-Рос</t>
  </si>
  <si>
    <t xml:space="preserve">Морем-Космет</t>
  </si>
  <si>
    <t xml:space="preserve">Zone 1 DHL</t>
  </si>
  <si>
    <t xml:space="preserve">Zone 2 DHL</t>
  </si>
  <si>
    <t xml:space="preserve">Zone 3 DHL</t>
  </si>
  <si>
    <t xml:space="preserve">Zone 4 DHL</t>
  </si>
  <si>
    <t xml:space="preserve">Zone 5 DHL</t>
  </si>
  <si>
    <t xml:space="preserve">Zone 6 DHL</t>
  </si>
  <si>
    <t xml:space="preserve">Чехия</t>
  </si>
  <si>
    <t xml:space="preserve">Zone 7 DHL</t>
  </si>
  <si>
    <t xml:space="preserve">Латвия</t>
  </si>
  <si>
    <t xml:space="preserve">Zone 8 DHL</t>
  </si>
  <si>
    <t xml:space="preserve">INSERT INTO shipping_rates (destination, weight, rate, shipping_method_id) values ('Swift T', 454000, 1, 1);</t>
  </si>
  <si>
    <t xml:space="preserve">INSERT INTO shipping_rates (destination, weight, rate, shipping_method_id) values ('Реквизиты (500$ и менее оплачивать на карту в руб)', 0, 13, 1);</t>
  </si>
  <si>
    <t xml:space="preserve">INSERT INTO shipping_rates (destination, weight, rate, shipping_method_id) values ('Реквизиты (500$ и менее оплачивать на карту в руб)', 0, 1060, 1);</t>
  </si>
  <si>
    <t xml:space="preserve">INSERT INTO shipping_rates (destination, weight, rate, shipping_method_id) values ('Реквизиты (500$ и менее оплачивать на карту в руб)', 454000, 12800, 1);</t>
  </si>
  <si>
    <t xml:space="preserve">INSERT INTO shipping_rates (destination, weight, rate, shipping_method_id) values ('', 0, 1, 1);</t>
  </si>
  <si>
    <t xml:space="preserve">INSERT INTO shipping_rates (destination, weight, rate, shipping_method_id) values ('', 0, 30600, 1);</t>
  </si>
  <si>
    <t xml:space="preserve">INSERT INTO shipping_rates (destination, weight, rate, shipping_method_id) values ('', 0, 2353,84615384615, 1);</t>
  </si>
  <si>
    <t xml:space="preserve">INSERT INTO shipping_rates (destination, weight, rate, shipping_method_id) values ('', 0, 28,8679245283019, 1);</t>
  </si>
  <si>
    <t xml:space="preserve">INSERT INTO shipping_rates (destination, weight, rate, shipping_method_id) values ('', 1000, 15300, 1);</t>
  </si>
  <si>
    <t xml:space="preserve">INSERT INTO shipping_rates (destination, weight, rate, shipping_method_id) values ('', 454000, 12800, 1);</t>
  </si>
  <si>
    <t xml:space="preserve">INSERT INTO shipping_rates (destination, weight, rate, shipping_method_id) values ('', 0, 2500, 1);</t>
  </si>
  <si>
    <t xml:space="preserve">INSERT INTO shipping_rates (destination, weight, rate, shipping_method_id) values ('', 0, 28000, 1);</t>
  </si>
  <si>
    <t xml:space="preserve">INSERT INTO shipping_rates (destination, weight, rate, shipping_method_id) values ('', 0, 310, 1);</t>
  </si>
  <si>
    <t xml:space="preserve">INSERT INTO shipping_rates (destination, weight, rate, shipping_method_id) values ('', 1000, 30, 1);</t>
  </si>
  <si>
    <t xml:space="preserve">INSERT INTO shipping_rates (destination, weight, rate, shipping_method_id) values ('', 454000, 30, 1);</t>
  </si>
  <si>
    <t xml:space="preserve">INSERT INTO shipping_rates (destination, weight, rate, shipping_method_id) values ('', 0, 33150, 1);</t>
  </si>
  <si>
    <t xml:space="preserve">INSERT INTO shipping_rates (destination, weight, rate, shipping_method_id) values ('', 0, 2550, 1);</t>
  </si>
  <si>
    <t xml:space="preserve">INSERT INTO shipping_rates (destination, weight, rate, shipping_method_id) values ('', 0, 31,2735849056604, 1);</t>
  </si>
  <si>
    <t xml:space="preserve">INSERT INTO shipping_rates (destination, weight, rate, shipping_method_id) values ('', 1000, 16575, 1);</t>
  </si>
  <si>
    <t xml:space="preserve">INSERT INTO shipping_rates (destination, weight, rate, shipping_method_id) values ('', 454000, 16575, 1);</t>
  </si>
  <si>
    <t xml:space="preserve">INSERT INTO shipping_rates (destination, weight, rate, shipping_method_id) values ('EMS', 0, 250, 1);</t>
  </si>
  <si>
    <t xml:space="preserve">INSERT INTO shipping_rates (destination, weight, rate, shipping_method_id) values ('EMS', 0, 63750, 1);</t>
  </si>
  <si>
    <t xml:space="preserve">INSERT INTO shipping_rates (destination, weight, rate, shipping_method_id) values ('EMS', 0, 4904, 1);</t>
  </si>
  <si>
    <t xml:space="preserve">INSERT INTO shipping_rates (destination, weight, rate, shipping_method_id) values ('EMS', 0, 60,14, 1);</t>
  </si>
  <si>
    <t xml:space="preserve">INSERT INTO shipping_rates (destination, weight, rate, shipping_method_id) values ('EMS', 1000, 31875, 1);</t>
  </si>
  <si>
    <t xml:space="preserve">INSERT INTO shipping_rates (destination, weight, rate, shipping_method_id) values ('EMS', 454000, 29375, 1);</t>
  </si>
  <si>
    <t xml:space="preserve">INSERT INTO shipping_rates (destination, weight, rate, shipping_method_id) values ('EMS', 0, 2500, 1);</t>
  </si>
  <si>
    <t xml:space="preserve">INSERT INTO shipping_rates (destination, weight, rate, shipping_method_id) values ('', 0, 9400, 1);</t>
  </si>
  <si>
    <t xml:space="preserve">INSERT INTO shipping_rates (destination, weight, rate, shipping_method_id) values ('', 1000, 2451,92307692308, 1);</t>
  </si>
  <si>
    <t xml:space="preserve">INSERT INTO shipping_rates (destination, weight, rate, shipping_method_id) values ('', 454000, 2259,61538461538, 1);</t>
  </si>
  <si>
    <t xml:space="preserve">INSERT INTO shipping_rates (destination, weight, rate, shipping_method_id) values ('', 0, 192,307692307692, 1);</t>
  </si>
  <si>
    <t xml:space="preserve">Всего</t>
  </si>
</sst>
</file>

<file path=xl/styles.xml><?xml version="1.0" encoding="utf-8"?>
<styleSheet xmlns="http://schemas.openxmlformats.org/spreadsheetml/2006/main">
  <numFmts count="7">
    <numFmt numFmtId="164" formatCode="General"/>
    <numFmt numFmtId="165" formatCode="General"/>
    <numFmt numFmtId="166" formatCode="@"/>
    <numFmt numFmtId="167" formatCode="d/m/yyyy"/>
    <numFmt numFmtId="168" formatCode="0"/>
    <numFmt numFmtId="169" formatCode="0.00"/>
    <numFmt numFmtId="170" formatCode="dd/mm/yy;@"/>
  </numFmts>
  <fonts count="41">
    <font>
      <sz val="10"/>
      <name val="Arial"/>
      <family val="2"/>
    </font>
    <font>
      <sz val="10"/>
      <name val="Arial"/>
      <family val="0"/>
    </font>
    <font>
      <sz val="10"/>
      <name val="Arial"/>
      <family val="0"/>
    </font>
    <font>
      <sz val="10"/>
      <name val="Arial"/>
      <family val="0"/>
    </font>
    <font>
      <sz val="11"/>
      <color rgb="FF000000"/>
      <name val="Calibri"/>
      <family val="2"/>
      <charset val="129"/>
    </font>
    <font>
      <b val="true"/>
      <sz val="14"/>
      <color rgb="FF000000"/>
      <name val="Calibri"/>
      <family val="2"/>
      <charset val="204"/>
    </font>
    <font>
      <sz val="11"/>
      <color rgb="FFD9D9D9"/>
      <name val="Calibri"/>
      <family val="2"/>
      <charset val="204"/>
    </font>
    <font>
      <sz val="12"/>
      <color rgb="FF000000"/>
      <name val="Calibri"/>
      <family val="2"/>
      <charset val="129"/>
    </font>
    <font>
      <sz val="14"/>
      <name val="Calibri"/>
      <family val="2"/>
      <charset val="129"/>
    </font>
    <font>
      <sz val="11"/>
      <name val="Calibri"/>
      <family val="2"/>
      <charset val="129"/>
    </font>
    <font>
      <b val="true"/>
      <sz val="12"/>
      <color rgb="FF000000"/>
      <name val="Calibri"/>
      <family val="2"/>
      <charset val="204"/>
    </font>
    <font>
      <sz val="11"/>
      <color rgb="FFBFBFBF"/>
      <name val="Calibri"/>
      <family val="2"/>
      <charset val="204"/>
    </font>
    <font>
      <sz val="10"/>
      <color rgb="FFFF0000"/>
      <name val="Calibri"/>
      <family val="2"/>
      <charset val="204"/>
    </font>
    <font>
      <sz val="9"/>
      <name val="Calibri"/>
      <family val="2"/>
      <charset val="204"/>
    </font>
    <font>
      <sz val="11"/>
      <name val="Calibri"/>
      <family val="2"/>
      <charset val="204"/>
    </font>
    <font>
      <sz val="18"/>
      <name val="Calibri"/>
      <family val="2"/>
      <charset val="129"/>
    </font>
    <font>
      <sz val="11"/>
      <color rgb="FF000000"/>
      <name val="Calibri"/>
      <family val="2"/>
      <charset val="204"/>
    </font>
    <font>
      <b val="true"/>
      <sz val="11"/>
      <color rgb="FF000000"/>
      <name val="NanumGothicBold"/>
      <family val="2"/>
      <charset val="1"/>
    </font>
    <font>
      <b val="true"/>
      <sz val="20"/>
      <color rgb="FF000000"/>
      <name val="Calibri"/>
      <family val="2"/>
      <charset val="204"/>
    </font>
    <font>
      <sz val="9"/>
      <color rgb="FF000000"/>
      <name val="Calibri"/>
      <family val="2"/>
      <charset val="204"/>
    </font>
    <font>
      <b val="true"/>
      <sz val="11"/>
      <color rgb="FF000000"/>
      <name val="Calibri"/>
      <family val="3"/>
      <charset val="129"/>
    </font>
    <font>
      <sz val="11"/>
      <color rgb="FF000000"/>
      <name val="Calibri"/>
      <family val="3"/>
      <charset val="129"/>
    </font>
    <font>
      <b val="true"/>
      <sz val="11"/>
      <name val="Calibri"/>
      <family val="2"/>
      <charset val="204"/>
    </font>
    <font>
      <sz val="11"/>
      <color rgb="FFD9D9D9"/>
      <name val="Microsoft YaHei"/>
      <family val="2"/>
      <charset val="1"/>
    </font>
    <font>
      <sz val="11"/>
      <color rgb="FFD9D9D9"/>
      <name val="Calibri"/>
      <family val="2"/>
      <charset val="129"/>
    </font>
    <font>
      <sz val="12"/>
      <color rgb="FFD9D9D9"/>
      <name val="Calibri"/>
      <family val="2"/>
      <charset val="129"/>
    </font>
    <font>
      <sz val="11"/>
      <color rgb="FFFFFFFF"/>
      <name val="Calibri"/>
      <family val="2"/>
      <charset val="129"/>
    </font>
    <font>
      <sz val="11"/>
      <color rgb="FFBFBFBF"/>
      <name val="Calibri"/>
      <family val="2"/>
      <charset val="129"/>
    </font>
    <font>
      <sz val="8"/>
      <color rgb="FFBFBFBF"/>
      <name val="Calibri"/>
      <family val="2"/>
      <charset val="129"/>
    </font>
    <font>
      <sz val="10"/>
      <color rgb="FF000000"/>
      <name val="Calibri"/>
      <family val="2"/>
      <charset val="204"/>
    </font>
    <font>
      <sz val="9"/>
      <color rgb="FFFF0000"/>
      <name val="Calibri"/>
      <family val="2"/>
      <charset val="204"/>
    </font>
    <font>
      <sz val="10"/>
      <color rgb="FF000000"/>
      <name val="Calibri"/>
      <family val="2"/>
      <charset val="129"/>
    </font>
    <font>
      <sz val="18"/>
      <color rgb="FF000000"/>
      <name val="Calibri"/>
      <family val="2"/>
      <charset val="129"/>
    </font>
    <font>
      <sz val="8"/>
      <color rgb="FFD9D9D9"/>
      <name val="Calibri"/>
      <family val="2"/>
      <charset val="129"/>
    </font>
    <font>
      <b val="true"/>
      <sz val="16"/>
      <color rgb="FF000000"/>
      <name val="Calibri"/>
      <family val="2"/>
      <charset val="204"/>
    </font>
    <font>
      <sz val="14"/>
      <color rgb="FFFFFFFF"/>
      <name val="Calibri"/>
      <family val="2"/>
      <charset val="129"/>
    </font>
    <font>
      <sz val="16"/>
      <color rgb="FF000000"/>
      <name val="Calibri"/>
      <family val="3"/>
      <charset val="129"/>
    </font>
    <font>
      <b val="true"/>
      <sz val="11"/>
      <color rgb="FF000000"/>
      <name val="Calibri"/>
      <family val="2"/>
      <charset val="204"/>
    </font>
    <font>
      <sz val="9"/>
      <color rgb="FF000000"/>
      <name val="Calibri"/>
      <family val="2"/>
      <charset val="129"/>
    </font>
    <font>
      <sz val="10"/>
      <name val="Arial"/>
      <family val="2"/>
      <charset val="204"/>
    </font>
    <font>
      <sz val="11"/>
      <color rgb="FF808080"/>
      <name val="Calibri"/>
      <family val="2"/>
      <charset val="129"/>
    </font>
  </fonts>
  <fills count="21">
    <fill>
      <patternFill patternType="none"/>
    </fill>
    <fill>
      <patternFill patternType="gray125"/>
    </fill>
    <fill>
      <patternFill patternType="solid">
        <fgColor rgb="FFC3D69B"/>
        <bgColor rgb="FFBFBFBF"/>
      </patternFill>
    </fill>
    <fill>
      <patternFill patternType="solid">
        <fgColor rgb="FFFFFF00"/>
        <bgColor rgb="FFFFC000"/>
      </patternFill>
    </fill>
    <fill>
      <patternFill patternType="solid">
        <fgColor rgb="FFEBF1DE"/>
        <bgColor rgb="FFF8F8F8"/>
      </patternFill>
    </fill>
    <fill>
      <patternFill patternType="solid">
        <fgColor rgb="FFFFC000"/>
        <bgColor rgb="FFF79646"/>
      </patternFill>
    </fill>
    <fill>
      <patternFill patternType="solid">
        <fgColor rgb="FFC6D9F1"/>
        <bgColor rgb="FFB9CDE5"/>
      </patternFill>
    </fill>
    <fill>
      <patternFill patternType="solid">
        <fgColor rgb="FFF8F8F8"/>
        <bgColor rgb="FFFFFFFF"/>
      </patternFill>
    </fill>
    <fill>
      <patternFill patternType="solid">
        <fgColor rgb="FF00B0F0"/>
        <bgColor rgb="FF4BACC6"/>
      </patternFill>
    </fill>
    <fill>
      <patternFill patternType="solid">
        <fgColor rgb="FF92D050"/>
        <bgColor rgb="FFC3D69B"/>
      </patternFill>
    </fill>
    <fill>
      <patternFill patternType="solid">
        <fgColor rgb="FFDCE6F2"/>
        <bgColor rgb="FFDCE5F1"/>
      </patternFill>
    </fill>
    <fill>
      <patternFill patternType="solid">
        <fgColor rgb="FFFFF5A2"/>
        <bgColor rgb="FFEBF1DE"/>
      </patternFill>
    </fill>
    <fill>
      <patternFill patternType="solid">
        <fgColor rgb="FFFFFFFF"/>
        <bgColor rgb="FFF8F8F8"/>
      </patternFill>
    </fill>
    <fill>
      <patternFill patternType="solid">
        <fgColor rgb="FFFCD5B5"/>
        <bgColor rgb="FFFFC7CE"/>
      </patternFill>
    </fill>
    <fill>
      <patternFill patternType="solid">
        <fgColor rgb="FFFAC090"/>
        <bgColor rgb="FFE6B9B8"/>
      </patternFill>
    </fill>
    <fill>
      <patternFill patternType="solid">
        <fgColor rgb="FFB9CDE5"/>
        <bgColor rgb="FFC6D9F1"/>
      </patternFill>
    </fill>
    <fill>
      <patternFill patternType="solid">
        <fgColor rgb="FF4BACC6"/>
        <bgColor rgb="FF778D8D"/>
      </patternFill>
    </fill>
    <fill>
      <patternFill patternType="solid">
        <fgColor rgb="FFD99694"/>
        <bgColor rgb="FFE6B9B8"/>
      </patternFill>
    </fill>
    <fill>
      <patternFill patternType="solid">
        <fgColor rgb="FFDCE5F1"/>
        <bgColor rgb="FFDCE6F2"/>
      </patternFill>
    </fill>
    <fill>
      <patternFill patternType="solid">
        <fgColor rgb="FF595959"/>
        <bgColor rgb="FF555555"/>
      </patternFill>
    </fill>
    <fill>
      <patternFill patternType="solid">
        <fgColor rgb="FFE6B9B8"/>
        <bgColor rgb="FFFAC090"/>
      </patternFill>
    </fill>
  </fills>
  <borders count="25">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style="thin"/>
      <right/>
      <top/>
      <bottom/>
      <diagonal/>
    </border>
    <border diagonalUp="false" diagonalDown="false">
      <left/>
      <right style="thin"/>
      <top/>
      <bottom style="thin"/>
      <diagonal/>
    </border>
    <border diagonalUp="false" diagonalDown="false">
      <left/>
      <right/>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medium">
        <color rgb="FFDCDCDC"/>
      </left>
      <right style="medium">
        <color rgb="FFDCDCDC"/>
      </right>
      <top style="thick">
        <color rgb="FFEE2D23"/>
      </top>
      <bottom style="medium">
        <color rgb="FF555555"/>
      </bottom>
      <diagonal/>
    </border>
    <border diagonalUp="false" diagonalDown="false">
      <left style="medium">
        <color rgb="FFDCDCDC"/>
      </left>
      <right style="medium">
        <color rgb="FFDCDCDC"/>
      </right>
      <top style="medium">
        <color rgb="FF555555"/>
      </top>
      <bottom/>
      <diagonal/>
    </border>
    <border diagonalUp="false" diagonalDown="false">
      <left style="medium">
        <color rgb="FFDCDCDC"/>
      </left>
      <right/>
      <top/>
      <bottom/>
      <diagonal/>
    </border>
    <border diagonalUp="false" diagonalDown="false">
      <left style="medium">
        <color rgb="FFDCDCDC"/>
      </left>
      <right style="medium">
        <color rgb="FFDCDCDC"/>
      </right>
      <top/>
      <bottom style="medium">
        <color rgb="FFDCDCDC"/>
      </bottom>
      <diagonal/>
    </border>
    <border diagonalUp="false" diagonalDown="false">
      <left style="medium">
        <color rgb="FFDCDCDC"/>
      </left>
      <right style="medium">
        <color rgb="FFDCDCDC"/>
      </right>
      <top style="medium">
        <color rgb="FFDCDCDC"/>
      </top>
      <bottom style="medium">
        <color rgb="FFDCDCDC"/>
      </bottom>
      <diagonal/>
    </border>
    <border diagonalUp="false" diagonalDown="false">
      <left style="medium"/>
      <right style="medium"/>
      <top style="medium"/>
      <bottom/>
      <diagonal/>
    </border>
    <border diagonalUp="false" diagonalDown="false">
      <left style="medium"/>
      <right/>
      <top style="medium"/>
      <bottom style="medium"/>
      <diagonal/>
    </border>
    <border diagonalUp="false" diagonalDown="false">
      <left style="thin"/>
      <right/>
      <top style="thin"/>
      <bottom style="thin"/>
      <diagonal/>
    </border>
    <border diagonalUp="false" diagonalDown="false">
      <left/>
      <right/>
      <top style="thin"/>
      <bottom style="thin"/>
      <diagonal/>
    </border>
    <border diagonalUp="false" diagonalDown="false">
      <left style="medium">
        <color rgb="FFDCDCDC"/>
      </left>
      <right style="medium">
        <color rgb="FFDCDCDC"/>
      </right>
      <top style="medium">
        <color rgb="FFDCDCDC"/>
      </top>
      <bottom/>
      <diagonal/>
    </border>
    <border diagonalUp="false" diagonalDown="false">
      <left/>
      <right/>
      <top style="thin"/>
      <bottom/>
      <diagonal/>
    </border>
    <border diagonalUp="false" diagonalDown="false">
      <left style="thin"/>
      <right style="thin"/>
      <top style="thin"/>
      <bottom/>
      <diagonal/>
    </border>
    <border diagonalUp="false" diagonalDown="false">
      <left style="thin"/>
      <right style="thin"/>
      <top/>
      <bottom/>
      <diagonal/>
    </border>
    <border diagonalUp="false" diagonalDown="false">
      <left/>
      <right/>
      <top/>
      <bottom style="medium"/>
      <diagonal/>
    </border>
    <border diagonalUp="false" diagonalDown="false">
      <left style="thin"/>
      <right style="thin"/>
      <top/>
      <bottom style="medium"/>
      <diagonal/>
    </border>
    <border diagonalUp="false" diagonalDown="false">
      <left style="medium"/>
      <right/>
      <top/>
      <bottom style="thin"/>
      <diagonal/>
    </border>
    <border diagonalUp="false" diagonalDown="false">
      <left style="medium">
        <color rgb="FFDCDCDC"/>
      </left>
      <right style="medium">
        <color rgb="FFDCDCDC"/>
      </right>
      <top style="medium">
        <color rgb="FFDCDCDC"/>
      </top>
      <bottom style="medium">
        <color rgb="FF333333"/>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center" textRotation="0" wrapText="false" indent="0" shrinkToFit="false"/>
      <protection locked="true" hidden="false"/>
    </xf>
  </cellStyleXfs>
  <cellXfs count="19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true" applyProtection="true">
      <alignment horizontal="right" vertical="center" textRotation="0" wrapText="false" indent="0" shrinkToFit="false"/>
      <protection locked="false" hidden="false"/>
    </xf>
    <xf numFmtId="164" fontId="4" fillId="0" borderId="0" xfId="20" applyFont="false" applyBorder="false" applyAlignment="true" applyProtection="false">
      <alignment horizontal="left" vertical="center" textRotation="0" wrapText="true" indent="0" shrinkToFit="false"/>
      <protection locked="true" hidden="false"/>
    </xf>
    <xf numFmtId="164" fontId="4" fillId="0" borderId="0" xfId="20" applyFont="false" applyBorder="false" applyAlignment="false" applyProtection="true">
      <alignment horizontal="general" vertical="center" textRotation="0" wrapText="false" indent="0" shrinkToFit="false"/>
      <protection locked="false" hidden="false"/>
    </xf>
    <xf numFmtId="164" fontId="4" fillId="0" borderId="0" xfId="20" applyFont="false" applyBorder="false" applyAlignment="false" applyProtection="false">
      <alignment horizontal="general" vertical="center" textRotation="0" wrapText="false" indent="0" shrinkToFit="false"/>
      <protection locked="true" hidden="false"/>
    </xf>
    <xf numFmtId="164" fontId="4" fillId="2" borderId="0" xfId="20" applyFont="false" applyBorder="true" applyAlignment="false" applyProtection="false">
      <alignment horizontal="general" vertical="center" textRotation="0" wrapText="false" indent="0" shrinkToFit="false"/>
      <protection locked="true" hidden="false"/>
    </xf>
    <xf numFmtId="164" fontId="5" fillId="0" borderId="0" xfId="20" applyFont="true" applyBorder="false" applyAlignment="false" applyProtection="true">
      <alignment horizontal="general" vertical="center" textRotation="0" wrapText="false" indent="0" shrinkToFit="false"/>
      <protection locked="false" hidden="false"/>
    </xf>
    <xf numFmtId="164" fontId="4" fillId="3" borderId="1" xfId="20" applyFont="true" applyBorder="true" applyAlignment="true" applyProtection="true">
      <alignment horizontal="center" vertical="center" textRotation="0" wrapText="false" indent="0" shrinkToFit="false"/>
      <protection locked="false" hidden="false"/>
    </xf>
    <xf numFmtId="164" fontId="6" fillId="0" borderId="0" xfId="20" applyFont="true" applyBorder="false" applyAlignment="false" applyProtection="true">
      <alignment horizontal="general" vertical="center" textRotation="0" wrapText="false" indent="0" shrinkToFit="false"/>
      <protection locked="false" hidden="false"/>
    </xf>
    <xf numFmtId="164" fontId="4" fillId="3" borderId="0" xfId="20" applyFont="true" applyBorder="true" applyAlignment="true" applyProtection="false">
      <alignment horizontal="center" vertical="center" textRotation="0" wrapText="false" indent="0" shrinkToFit="false"/>
      <protection locked="true" hidden="false"/>
    </xf>
    <xf numFmtId="165" fontId="5" fillId="0" borderId="2" xfId="20" applyFont="true" applyBorder="true" applyAlignment="true" applyProtection="true">
      <alignment horizontal="center" vertical="center" textRotation="0" wrapText="false" indent="0" shrinkToFit="false"/>
      <protection locked="false" hidden="false"/>
    </xf>
    <xf numFmtId="164" fontId="7" fillId="2" borderId="1" xfId="20" applyFont="true" applyBorder="true" applyAlignment="true" applyProtection="false">
      <alignment horizontal="general" vertical="center" textRotation="0" wrapText="false" indent="0" shrinkToFit="false"/>
      <protection locked="true" hidden="false"/>
    </xf>
    <xf numFmtId="164" fontId="8" fillId="3" borderId="1" xfId="20" applyFont="true" applyBorder="true" applyAlignment="true" applyProtection="true">
      <alignment horizontal="center" vertical="center" textRotation="0" wrapText="false" indent="0" shrinkToFit="false"/>
      <protection locked="false" hidden="false"/>
    </xf>
    <xf numFmtId="164" fontId="9" fillId="0" borderId="3" xfId="20" applyFont="true" applyBorder="true" applyAlignment="true" applyProtection="true">
      <alignment horizontal="left" vertical="center" textRotation="0" wrapText="true" indent="0" shrinkToFit="false"/>
      <protection locked="false" hidden="false"/>
    </xf>
    <xf numFmtId="164" fontId="10" fillId="0" borderId="4" xfId="20" applyFont="true" applyBorder="true" applyAlignment="true" applyProtection="true">
      <alignment horizontal="center" vertical="center" textRotation="0" wrapText="false" indent="0" shrinkToFit="false"/>
      <protection locked="false" hidden="false"/>
    </xf>
    <xf numFmtId="164" fontId="4" fillId="0" borderId="4" xfId="20" applyFont="true" applyBorder="true" applyAlignment="false" applyProtection="true">
      <alignment horizontal="general" vertical="center" textRotation="0" wrapText="false" indent="0" shrinkToFit="false"/>
      <protection locked="false" hidden="false"/>
    </xf>
    <xf numFmtId="164" fontId="11" fillId="4" borderId="5" xfId="20" applyFont="true" applyBorder="true" applyAlignment="true" applyProtection="true">
      <alignment horizontal="general" vertical="center" textRotation="0" wrapText="true" indent="0" shrinkToFit="false"/>
      <protection locked="false" hidden="false"/>
    </xf>
    <xf numFmtId="164" fontId="12" fillId="4" borderId="1" xfId="20" applyFont="true" applyBorder="true" applyAlignment="true" applyProtection="true">
      <alignment horizontal="center" vertical="center" textRotation="0" wrapText="true" indent="0" shrinkToFit="false"/>
      <protection locked="false" hidden="false"/>
    </xf>
    <xf numFmtId="164" fontId="13" fillId="5" borderId="6" xfId="20" applyFont="true" applyBorder="true" applyAlignment="true" applyProtection="true">
      <alignment horizontal="left" vertical="top" textRotation="0" wrapText="true" indent="0" shrinkToFit="false"/>
      <protection locked="false" hidden="false"/>
    </xf>
    <xf numFmtId="165" fontId="13" fillId="5" borderId="3" xfId="20" applyFont="true" applyBorder="true" applyAlignment="true" applyProtection="true">
      <alignment horizontal="left" vertical="top" textRotation="0" wrapText="true" indent="0" shrinkToFit="false"/>
      <protection locked="false" hidden="false"/>
    </xf>
    <xf numFmtId="164" fontId="14" fillId="2" borderId="7" xfId="20" applyFont="true" applyBorder="true" applyAlignment="true" applyProtection="true">
      <alignment horizontal="general" vertical="center" textRotation="0" wrapText="true" indent="0" shrinkToFit="false"/>
      <protection locked="true" hidden="false"/>
    </xf>
    <xf numFmtId="164" fontId="15" fillId="3" borderId="1" xfId="20" applyFont="true" applyBorder="true" applyAlignment="true" applyProtection="true">
      <alignment horizontal="center" vertical="center" textRotation="0" wrapText="true" indent="0" shrinkToFit="false"/>
      <protection locked="false" hidden="false"/>
    </xf>
    <xf numFmtId="165" fontId="4" fillId="6" borderId="3" xfId="20" applyFont="true" applyBorder="true" applyAlignment="true" applyProtection="true">
      <alignment horizontal="center" vertical="center" textRotation="0" wrapText="true" indent="0" shrinkToFit="false"/>
      <protection locked="false" hidden="false"/>
    </xf>
    <xf numFmtId="164" fontId="5" fillId="3" borderId="7" xfId="20" applyFont="true" applyBorder="true" applyAlignment="true" applyProtection="false">
      <alignment horizontal="center" vertical="center" textRotation="0" wrapText="true" indent="0" shrinkToFit="false"/>
      <protection locked="true" hidden="false"/>
    </xf>
    <xf numFmtId="164" fontId="16" fillId="3" borderId="1" xfId="20" applyFont="true" applyBorder="true" applyAlignment="true" applyProtection="false">
      <alignment horizontal="general" vertical="center" textRotation="0" wrapText="true" indent="0" shrinkToFit="false"/>
      <protection locked="true" hidden="false"/>
    </xf>
    <xf numFmtId="164" fontId="5" fillId="3" borderId="0" xfId="20" applyFont="true" applyBorder="false" applyAlignment="false" applyProtection="true">
      <alignment horizontal="general" vertical="center" textRotation="0" wrapText="false" indent="0" shrinkToFit="false"/>
      <protection locked="false" hidden="false"/>
    </xf>
    <xf numFmtId="164" fontId="17" fillId="7" borderId="8" xfId="20" applyFont="true" applyBorder="true" applyAlignment="true" applyProtection="false">
      <alignment horizontal="center" vertical="center" textRotation="0" wrapText="true" indent="0" shrinkToFit="false"/>
      <protection locked="true" hidden="false"/>
    </xf>
    <xf numFmtId="164" fontId="4" fillId="8" borderId="0" xfId="20" applyFont="true" applyBorder="false" applyAlignment="false" applyProtection="true">
      <alignment horizontal="general" vertical="center" textRotation="0" wrapText="false" indent="0" shrinkToFit="false"/>
      <protection locked="false" hidden="false"/>
    </xf>
    <xf numFmtId="166" fontId="18" fillId="0" borderId="1" xfId="20" applyFont="true" applyBorder="true" applyAlignment="true" applyProtection="true">
      <alignment horizontal="center" vertical="center" textRotation="0" wrapText="false" indent="0" shrinkToFit="false"/>
      <protection locked="false" hidden="false"/>
    </xf>
    <xf numFmtId="164" fontId="8" fillId="0" borderId="1" xfId="20" applyFont="true" applyBorder="true" applyAlignment="true" applyProtection="true">
      <alignment horizontal="left" vertical="center" textRotation="0" wrapText="true" indent="0" shrinkToFit="false"/>
      <protection locked="false" hidden="false"/>
    </xf>
    <xf numFmtId="164" fontId="9" fillId="0" borderId="1" xfId="20" applyFont="true" applyBorder="true" applyAlignment="true" applyProtection="true">
      <alignment horizontal="left" vertical="center" textRotation="0" wrapText="true" indent="0" shrinkToFit="false"/>
      <protection locked="false" hidden="false"/>
    </xf>
    <xf numFmtId="164" fontId="16" fillId="6" borderId="7" xfId="20" applyFont="true" applyBorder="true" applyAlignment="true" applyProtection="true">
      <alignment horizontal="center" vertical="center" textRotation="0" wrapText="true" indent="0" shrinkToFit="false"/>
      <protection locked="false" hidden="false"/>
    </xf>
    <xf numFmtId="164" fontId="4" fillId="9" borderId="1" xfId="20" applyFont="false" applyBorder="true" applyAlignment="false" applyProtection="true">
      <alignment horizontal="general" vertical="center" textRotation="0" wrapText="false" indent="0" shrinkToFit="false"/>
      <protection locked="false" hidden="false"/>
    </xf>
    <xf numFmtId="164" fontId="5" fillId="0" borderId="7" xfId="20" applyFont="true" applyBorder="true" applyAlignment="true" applyProtection="false">
      <alignment horizontal="center" vertical="center" textRotation="0" wrapText="true" indent="0" shrinkToFit="false"/>
      <protection locked="true" hidden="false"/>
    </xf>
    <xf numFmtId="164" fontId="19" fillId="6" borderId="1" xfId="20" applyFont="true" applyBorder="true" applyAlignment="true" applyProtection="false">
      <alignment horizontal="general" vertical="center" textRotation="0" wrapText="true" indent="0" shrinkToFit="false"/>
      <protection locked="true" hidden="false"/>
    </xf>
    <xf numFmtId="164" fontId="5" fillId="10" borderId="0" xfId="20" applyFont="true" applyBorder="false" applyAlignment="false" applyProtection="true">
      <alignment horizontal="general" vertical="center" textRotation="0" wrapText="false" indent="0" shrinkToFit="false"/>
      <protection locked="false" hidden="false"/>
    </xf>
    <xf numFmtId="164" fontId="20" fillId="11" borderId="9" xfId="20" applyFont="true" applyBorder="true" applyAlignment="true" applyProtection="false">
      <alignment horizontal="center" vertical="center" textRotation="0" wrapText="true" indent="0" shrinkToFit="false"/>
      <protection locked="true" hidden="false"/>
    </xf>
    <xf numFmtId="164" fontId="21" fillId="12" borderId="10" xfId="20" applyFont="true" applyBorder="true" applyAlignment="true" applyProtection="false">
      <alignment horizontal="center" vertical="center" textRotation="0" wrapText="true" indent="0" shrinkToFit="false"/>
      <protection locked="true" hidden="false"/>
    </xf>
    <xf numFmtId="164" fontId="11" fillId="0" borderId="1" xfId="20" applyFont="true" applyBorder="true" applyAlignment="true" applyProtection="true">
      <alignment horizontal="center" vertical="center" textRotation="0" wrapText="false" indent="0" shrinkToFit="false"/>
      <protection locked="false" hidden="false"/>
    </xf>
    <xf numFmtId="164" fontId="22" fillId="0" borderId="1" xfId="20" applyFont="true" applyBorder="true" applyAlignment="true" applyProtection="true">
      <alignment horizontal="center" vertical="center" textRotation="0" wrapText="true" indent="0" shrinkToFit="false"/>
      <protection locked="false" hidden="false"/>
    </xf>
    <xf numFmtId="167" fontId="22" fillId="0" borderId="1" xfId="20" applyFont="true" applyBorder="true" applyAlignment="true" applyProtection="true">
      <alignment horizontal="center" vertical="center" textRotation="0" wrapText="true" indent="0" shrinkToFit="false"/>
      <protection locked="false" hidden="false"/>
    </xf>
    <xf numFmtId="164" fontId="23" fillId="0" borderId="0" xfId="20" applyFont="true" applyBorder="false" applyAlignment="false" applyProtection="true">
      <alignment horizontal="general" vertical="center" textRotation="0" wrapText="false" indent="0" shrinkToFit="false"/>
      <protection locked="false" hidden="false"/>
    </xf>
    <xf numFmtId="164" fontId="24" fillId="0" borderId="0" xfId="20" applyFont="true" applyBorder="false" applyAlignment="false" applyProtection="true">
      <alignment horizontal="general" vertical="center" textRotation="0" wrapText="false" indent="0" shrinkToFit="false"/>
      <protection locked="false" hidden="false"/>
    </xf>
    <xf numFmtId="164" fontId="11" fillId="0" borderId="0" xfId="20" applyFont="true" applyBorder="false" applyAlignment="false" applyProtection="true">
      <alignment horizontal="general" vertical="center" textRotation="0" wrapText="false" indent="0" shrinkToFit="false"/>
      <protection locked="false" hidden="false"/>
    </xf>
    <xf numFmtId="164" fontId="16" fillId="6" borderId="1" xfId="20" applyFont="true" applyBorder="true" applyAlignment="false" applyProtection="false">
      <alignment horizontal="general" vertical="center" textRotation="0" wrapText="false" indent="0" shrinkToFit="false"/>
      <protection locked="true" hidden="false"/>
    </xf>
    <xf numFmtId="164" fontId="20" fillId="11" borderId="11" xfId="20" applyFont="true" applyBorder="true" applyAlignment="true" applyProtection="false">
      <alignment horizontal="center" vertical="center" textRotation="0" wrapText="true" indent="0" shrinkToFit="false"/>
      <protection locked="true" hidden="false"/>
    </xf>
    <xf numFmtId="164" fontId="21" fillId="12" borderId="11" xfId="20" applyFont="true" applyBorder="true" applyAlignment="true" applyProtection="false">
      <alignment horizontal="general" vertical="center" textRotation="0" wrapText="true" indent="0" shrinkToFit="false"/>
      <protection locked="true" hidden="false"/>
    </xf>
    <xf numFmtId="164" fontId="16" fillId="0" borderId="1" xfId="20" applyFont="true" applyBorder="true" applyAlignment="true" applyProtection="true">
      <alignment horizontal="right" vertical="center" textRotation="0" wrapText="true" indent="0" shrinkToFit="false"/>
      <protection locked="false" hidden="false"/>
    </xf>
    <xf numFmtId="166" fontId="16" fillId="0" borderId="1" xfId="20" applyFont="true" applyBorder="true" applyAlignment="true" applyProtection="true">
      <alignment horizontal="left" vertical="center" textRotation="0" wrapText="true" indent="0" shrinkToFit="false"/>
      <protection locked="false" hidden="false"/>
    </xf>
    <xf numFmtId="165" fontId="25" fillId="0" borderId="0" xfId="20" applyFont="true" applyBorder="false" applyAlignment="false" applyProtection="false">
      <alignment horizontal="general" vertical="center" textRotation="0" wrapText="false" indent="0" shrinkToFit="false"/>
      <protection locked="true" hidden="false"/>
    </xf>
    <xf numFmtId="165" fontId="26" fillId="0" borderId="0" xfId="20" applyFont="true" applyBorder="false" applyAlignment="false" applyProtection="false">
      <alignment horizontal="general" vertical="center" textRotation="0" wrapText="false" indent="0" shrinkToFit="false"/>
      <protection locked="true" hidden="false"/>
    </xf>
    <xf numFmtId="164" fontId="27" fillId="0" borderId="0" xfId="20" applyFont="true" applyBorder="false" applyAlignment="false" applyProtection="true">
      <alignment horizontal="general" vertical="center" textRotation="0" wrapText="false" indent="0" shrinkToFit="false"/>
      <protection locked="false" hidden="false"/>
    </xf>
    <xf numFmtId="165" fontId="4" fillId="0" borderId="0" xfId="20" applyFont="false" applyBorder="false" applyAlignment="false" applyProtection="true">
      <alignment horizontal="general" vertical="center" textRotation="0" wrapText="false" indent="0" shrinkToFit="false"/>
      <protection locked="true" hidden="false"/>
    </xf>
    <xf numFmtId="164" fontId="28" fillId="0" borderId="1" xfId="20" applyFont="true" applyBorder="true" applyAlignment="true" applyProtection="true">
      <alignment horizontal="center" vertical="center" textRotation="0" wrapText="true" indent="0" shrinkToFit="false"/>
      <protection locked="true" hidden="false"/>
    </xf>
    <xf numFmtId="165" fontId="4" fillId="3" borderId="0" xfId="20" applyFont="false" applyBorder="true" applyAlignment="false" applyProtection="true">
      <alignment horizontal="general" vertical="center" textRotation="0" wrapText="false" indent="0" shrinkToFit="false"/>
      <protection locked="false" hidden="false"/>
    </xf>
    <xf numFmtId="164" fontId="20" fillId="11" borderId="12" xfId="20" applyFont="true" applyBorder="true" applyAlignment="true" applyProtection="false">
      <alignment horizontal="center" vertical="center" textRotation="0" wrapText="true" indent="0" shrinkToFit="false"/>
      <protection locked="true" hidden="false"/>
    </xf>
    <xf numFmtId="164" fontId="21" fillId="12" borderId="10" xfId="20" applyFont="true" applyBorder="true" applyAlignment="true" applyProtection="false">
      <alignment horizontal="left" vertical="center" textRotation="0" wrapText="true" indent="0" shrinkToFit="false"/>
      <protection locked="true" hidden="false"/>
    </xf>
    <xf numFmtId="164" fontId="4" fillId="0" borderId="0" xfId="20" applyFont="false" applyBorder="false" applyAlignment="true" applyProtection="false">
      <alignment horizontal="left" vertical="center" textRotation="0" wrapText="false" indent="0" shrinkToFit="false"/>
      <protection locked="true" hidden="false"/>
    </xf>
    <xf numFmtId="164" fontId="4" fillId="8" borderId="13" xfId="20" applyFont="true" applyBorder="true" applyAlignment="true" applyProtection="true">
      <alignment horizontal="general" vertical="center" textRotation="0" wrapText="true" indent="0" shrinkToFit="false"/>
      <protection locked="true" hidden="false"/>
    </xf>
    <xf numFmtId="164" fontId="4" fillId="8" borderId="13" xfId="20" applyFont="true" applyBorder="true" applyAlignment="false" applyProtection="true">
      <alignment horizontal="general" vertical="center" textRotation="0" wrapText="false" indent="0" shrinkToFit="false"/>
      <protection locked="true" hidden="false"/>
    </xf>
    <xf numFmtId="164" fontId="4" fillId="8" borderId="14" xfId="20" applyFont="true" applyBorder="true" applyAlignment="true" applyProtection="true">
      <alignment horizontal="general" vertical="center" textRotation="0" wrapText="true" indent="0" shrinkToFit="false"/>
      <protection locked="true" hidden="false"/>
    </xf>
    <xf numFmtId="164" fontId="7" fillId="5" borderId="1" xfId="20" applyFont="true" applyBorder="true" applyAlignment="true" applyProtection="true">
      <alignment horizontal="center" vertical="center" textRotation="0" wrapText="true" indent="0" shrinkToFit="false"/>
      <protection locked="true" hidden="false"/>
    </xf>
    <xf numFmtId="164" fontId="4" fillId="0" borderId="15" xfId="20" applyFont="true" applyBorder="true" applyAlignment="true" applyProtection="true">
      <alignment horizontal="general" vertical="center" textRotation="0" wrapText="true" indent="0" shrinkToFit="false"/>
      <protection locked="true" hidden="false"/>
    </xf>
    <xf numFmtId="164" fontId="4" fillId="0" borderId="16" xfId="20" applyFont="true" applyBorder="true" applyAlignment="true" applyProtection="true">
      <alignment horizontal="general" vertical="center" textRotation="0" wrapText="true" indent="0" shrinkToFit="false"/>
      <protection locked="true" hidden="false"/>
    </xf>
    <xf numFmtId="164" fontId="4" fillId="2" borderId="0" xfId="20" applyFont="false" applyBorder="true" applyAlignment="false" applyProtection="true">
      <alignment horizontal="general" vertical="center" textRotation="0" wrapText="false" indent="0" shrinkToFit="false"/>
      <protection locked="false" hidden="false"/>
    </xf>
    <xf numFmtId="164" fontId="16" fillId="6" borderId="1" xfId="20" applyFont="true" applyBorder="true" applyAlignment="true" applyProtection="false">
      <alignment horizontal="center" vertical="center" textRotation="0" wrapText="true" indent="0" shrinkToFit="false"/>
      <protection locked="true" hidden="false"/>
    </xf>
    <xf numFmtId="164" fontId="16" fillId="0" borderId="1" xfId="20" applyFont="true" applyBorder="true" applyAlignment="true" applyProtection="true">
      <alignment horizontal="right" vertical="center" textRotation="0" wrapText="false" indent="0" shrinkToFit="false"/>
      <protection locked="false" hidden="false"/>
    </xf>
    <xf numFmtId="168" fontId="5" fillId="9" borderId="1" xfId="20" applyFont="true" applyBorder="true" applyAlignment="false" applyProtection="true">
      <alignment horizontal="general" vertical="center" textRotation="0" wrapText="false" indent="0" shrinkToFit="false"/>
      <protection locked="true" hidden="true"/>
    </xf>
    <xf numFmtId="165" fontId="5" fillId="9" borderId="1" xfId="20" applyFont="true" applyBorder="true" applyAlignment="false" applyProtection="true">
      <alignment horizontal="general" vertical="center" textRotation="0" wrapText="false" indent="0" shrinkToFit="false"/>
      <protection locked="true" hidden="true"/>
    </xf>
    <xf numFmtId="165" fontId="5" fillId="9" borderId="1" xfId="20" applyFont="true" applyBorder="true" applyAlignment="true" applyProtection="true">
      <alignment horizontal="center" vertical="center" textRotation="0" wrapText="false" indent="0" shrinkToFit="false"/>
      <protection locked="true" hidden="true"/>
    </xf>
    <xf numFmtId="168" fontId="5" fillId="9" borderId="0" xfId="20" applyFont="true" applyBorder="false" applyAlignment="false" applyProtection="true">
      <alignment horizontal="general" vertical="center" textRotation="0" wrapText="false" indent="0" shrinkToFit="false"/>
      <protection locked="true" hidden="true"/>
    </xf>
    <xf numFmtId="168" fontId="7" fillId="5" borderId="1" xfId="20" applyFont="true" applyBorder="true" applyAlignment="true" applyProtection="true">
      <alignment horizontal="center" vertical="center" textRotation="0" wrapText="true" indent="0" shrinkToFit="false"/>
      <protection locked="true" hidden="false"/>
    </xf>
    <xf numFmtId="164" fontId="16" fillId="7" borderId="1" xfId="20" applyFont="true" applyBorder="true" applyAlignment="true" applyProtection="false">
      <alignment horizontal="center" vertical="center" textRotation="0" wrapText="true" indent="0" shrinkToFit="false"/>
      <protection locked="true" hidden="false"/>
    </xf>
    <xf numFmtId="164" fontId="20" fillId="11" borderId="17" xfId="20" applyFont="true" applyBorder="true" applyAlignment="true" applyProtection="false">
      <alignment horizontal="center" vertical="center" textRotation="0" wrapText="true" indent="0" shrinkToFit="false"/>
      <protection locked="true" hidden="false"/>
    </xf>
    <xf numFmtId="164" fontId="29" fillId="13" borderId="18" xfId="20" applyFont="true" applyBorder="true" applyAlignment="true" applyProtection="true">
      <alignment horizontal="general" vertical="center" textRotation="0" wrapText="true" indent="0" shrinkToFit="false"/>
      <protection locked="false" hidden="false"/>
    </xf>
    <xf numFmtId="164" fontId="30" fillId="13" borderId="19" xfId="20" applyFont="true" applyBorder="true" applyAlignment="true" applyProtection="true">
      <alignment horizontal="center" vertical="center" textRotation="0" wrapText="true" indent="0" shrinkToFit="false"/>
      <protection locked="false" hidden="false"/>
    </xf>
    <xf numFmtId="164" fontId="31" fillId="8" borderId="13" xfId="20" applyFont="true" applyBorder="true" applyAlignment="true" applyProtection="true">
      <alignment horizontal="general" vertical="center" textRotation="0" wrapText="true" indent="0" shrinkToFit="false"/>
      <protection locked="true" hidden="false"/>
    </xf>
    <xf numFmtId="164" fontId="31" fillId="8" borderId="13" xfId="20" applyFont="true" applyBorder="true" applyAlignment="false" applyProtection="true">
      <alignment horizontal="general" vertical="center" textRotation="0" wrapText="false" indent="0" shrinkToFit="false"/>
      <protection locked="true" hidden="false"/>
    </xf>
    <xf numFmtId="164" fontId="31" fillId="8" borderId="14" xfId="20" applyFont="true" applyBorder="true" applyAlignment="false" applyProtection="true">
      <alignment horizontal="general" vertical="center" textRotation="0" wrapText="false" indent="0" shrinkToFit="false"/>
      <protection locked="true" hidden="false"/>
    </xf>
    <xf numFmtId="164" fontId="32" fillId="0" borderId="1" xfId="20" applyFont="true" applyBorder="true" applyAlignment="true" applyProtection="true">
      <alignment horizontal="center" vertical="center" textRotation="0" wrapText="true" indent="0" shrinkToFit="false"/>
      <protection locked="true" hidden="false"/>
    </xf>
    <xf numFmtId="164" fontId="4" fillId="0" borderId="15" xfId="20" applyFont="false" applyBorder="true" applyAlignment="true" applyProtection="false">
      <alignment horizontal="general" vertical="center" textRotation="0" wrapText="false" indent="0" shrinkToFit="false"/>
      <protection locked="true" hidden="false"/>
    </xf>
    <xf numFmtId="164" fontId="4" fillId="0" borderId="16" xfId="20" applyFont="false" applyBorder="true" applyAlignment="true" applyProtection="false">
      <alignment horizontal="general" vertical="center" textRotation="0" wrapText="false" indent="0" shrinkToFit="false"/>
      <protection locked="true" hidden="false"/>
    </xf>
    <xf numFmtId="164" fontId="29" fillId="13" borderId="0" xfId="20" applyFont="true" applyBorder="false" applyAlignment="true" applyProtection="true">
      <alignment horizontal="general" vertical="center" textRotation="0" wrapText="true" indent="0" shrinkToFit="false"/>
      <protection locked="false" hidden="false"/>
    </xf>
    <xf numFmtId="164" fontId="14" fillId="3" borderId="20" xfId="20" applyFont="true" applyBorder="true" applyAlignment="true" applyProtection="true">
      <alignment horizontal="center" vertical="center" textRotation="0" wrapText="true" indent="0" shrinkToFit="false"/>
      <protection locked="false" hidden="false"/>
    </xf>
    <xf numFmtId="169" fontId="4" fillId="14" borderId="0" xfId="20" applyFont="false" applyBorder="false" applyAlignment="false" applyProtection="true">
      <alignment horizontal="general" vertical="center" textRotation="0" wrapText="false" indent="0" shrinkToFit="false"/>
      <protection locked="true" hidden="false"/>
    </xf>
    <xf numFmtId="168" fontId="5" fillId="10" borderId="1" xfId="20" applyFont="true" applyBorder="true" applyAlignment="false" applyProtection="true">
      <alignment horizontal="general" vertical="center" textRotation="0" wrapText="false" indent="0" shrinkToFit="false"/>
      <protection locked="true" hidden="true"/>
    </xf>
    <xf numFmtId="168" fontId="5" fillId="10" borderId="0" xfId="20" applyFont="true" applyBorder="false" applyAlignment="false" applyProtection="true">
      <alignment horizontal="general" vertical="center" textRotation="0" wrapText="false" indent="0" shrinkToFit="false"/>
      <protection locked="true" hidden="true"/>
    </xf>
    <xf numFmtId="165" fontId="33" fillId="0" borderId="0" xfId="20" applyFont="true" applyBorder="true" applyAlignment="true" applyProtection="false">
      <alignment horizontal="center" vertical="center" textRotation="0" wrapText="true" indent="0" shrinkToFit="false"/>
      <protection locked="true" hidden="false"/>
    </xf>
    <xf numFmtId="164" fontId="24" fillId="0" borderId="18" xfId="20" applyFont="true" applyBorder="true" applyAlignment="true" applyProtection="false">
      <alignment horizontal="general" vertical="center" textRotation="0" wrapText="true" indent="0" shrinkToFit="false"/>
      <protection locked="true" hidden="false"/>
    </xf>
    <xf numFmtId="164" fontId="34" fillId="5" borderId="21" xfId="20" applyFont="true" applyBorder="true" applyAlignment="true" applyProtection="true">
      <alignment horizontal="center" vertical="center" textRotation="0" wrapText="true" indent="0" shrinkToFit="false"/>
      <protection locked="false" hidden="false"/>
    </xf>
    <xf numFmtId="164" fontId="14" fillId="5" borderId="22" xfId="20" applyFont="true" applyBorder="true" applyAlignment="true" applyProtection="true">
      <alignment horizontal="center" vertical="center" textRotation="0" wrapText="true" indent="0" shrinkToFit="false"/>
      <protection locked="false" hidden="false"/>
    </xf>
    <xf numFmtId="169" fontId="5" fillId="15" borderId="1" xfId="20" applyFont="true" applyBorder="true" applyAlignment="false" applyProtection="true">
      <alignment horizontal="general" vertical="center" textRotation="0" wrapText="false" indent="0" shrinkToFit="false"/>
      <protection locked="true" hidden="true"/>
    </xf>
    <xf numFmtId="168" fontId="5" fillId="15" borderId="1" xfId="20" applyFont="true" applyBorder="true" applyAlignment="false" applyProtection="true">
      <alignment horizontal="general" vertical="center" textRotation="0" wrapText="false" indent="0" shrinkToFit="false"/>
      <protection locked="true" hidden="true"/>
    </xf>
    <xf numFmtId="169" fontId="5" fillId="10" borderId="0" xfId="20" applyFont="true" applyBorder="false" applyAlignment="false" applyProtection="true">
      <alignment horizontal="general" vertical="center" textRotation="0" wrapText="false" indent="0" shrinkToFit="false"/>
      <protection locked="true" hidden="true"/>
    </xf>
    <xf numFmtId="164" fontId="11" fillId="0" borderId="0" xfId="20" applyFont="true" applyBorder="false" applyAlignment="false" applyProtection="false">
      <alignment horizontal="general" vertical="center" textRotation="0" wrapText="false" indent="0" shrinkToFit="false"/>
      <protection locked="true" hidden="false"/>
    </xf>
    <xf numFmtId="164" fontId="11" fillId="2" borderId="0" xfId="20" applyFont="true" applyBorder="true" applyAlignment="false" applyProtection="true">
      <alignment horizontal="general" vertical="center" textRotation="0" wrapText="false" indent="0" shrinkToFit="false"/>
      <protection locked="false" hidden="false"/>
    </xf>
    <xf numFmtId="164" fontId="26" fillId="16" borderId="13" xfId="20" applyFont="true" applyBorder="true" applyAlignment="true" applyProtection="true">
      <alignment horizontal="right" vertical="center" textRotation="0" wrapText="false" indent="0" shrinkToFit="false"/>
      <protection locked="false" hidden="false"/>
    </xf>
    <xf numFmtId="164" fontId="35" fillId="16" borderId="13" xfId="20" applyFont="true" applyBorder="true" applyAlignment="true" applyProtection="true">
      <alignment horizontal="center" vertical="center" textRotation="0" wrapText="true" indent="0" shrinkToFit="false"/>
      <protection locked="true" hidden="false"/>
    </xf>
    <xf numFmtId="164" fontId="26" fillId="16" borderId="13" xfId="20" applyFont="true" applyBorder="true" applyAlignment="true" applyProtection="true">
      <alignment horizontal="center" vertical="center" textRotation="0" wrapText="true" indent="0" shrinkToFit="false"/>
      <protection locked="false" hidden="false"/>
    </xf>
    <xf numFmtId="164" fontId="26" fillId="16" borderId="13" xfId="20" applyFont="true" applyBorder="true" applyAlignment="true" applyProtection="true">
      <alignment horizontal="general" vertical="center" textRotation="0" wrapText="true" indent="0" shrinkToFit="false"/>
      <protection locked="true" hidden="false"/>
    </xf>
    <xf numFmtId="164" fontId="4" fillId="8" borderId="23" xfId="20" applyFont="true" applyBorder="true" applyAlignment="true" applyProtection="false">
      <alignment horizontal="general" vertical="center" textRotation="0" wrapText="false" indent="0" shrinkToFit="false"/>
      <protection locked="true" hidden="false"/>
    </xf>
    <xf numFmtId="164" fontId="4" fillId="8" borderId="19" xfId="20" applyFont="true" applyBorder="true" applyAlignment="true" applyProtection="false">
      <alignment horizontal="general" vertical="center" textRotation="0" wrapText="true" indent="0" shrinkToFit="false"/>
      <protection locked="true" hidden="false"/>
    </xf>
    <xf numFmtId="164" fontId="36" fillId="8" borderId="19" xfId="20" applyFont="true" applyBorder="true" applyAlignment="true" applyProtection="false">
      <alignment horizontal="general" vertical="center" textRotation="0" wrapText="true" indent="0" shrinkToFit="false"/>
      <protection locked="true" hidden="false"/>
    </xf>
    <xf numFmtId="164" fontId="4" fillId="6" borderId="1" xfId="20" applyFont="true" applyBorder="true" applyAlignment="false" applyProtection="false">
      <alignment horizontal="general" vertical="center" textRotation="0" wrapText="false" indent="0" shrinkToFit="false"/>
      <protection locked="true" hidden="false"/>
    </xf>
    <xf numFmtId="164" fontId="4" fillId="6" borderId="15" xfId="20" applyFont="true" applyBorder="true" applyAlignment="true" applyProtection="false">
      <alignment horizontal="general" vertical="center" textRotation="0" wrapText="true" indent="0" shrinkToFit="false"/>
      <protection locked="true" hidden="false"/>
    </xf>
    <xf numFmtId="164" fontId="4" fillId="3" borderId="0" xfId="20" applyFont="true" applyBorder="true" applyAlignment="true" applyProtection="true">
      <alignment horizontal="general" vertical="center" textRotation="0" wrapText="true" indent="0" shrinkToFit="false"/>
      <protection locked="false" hidden="false"/>
    </xf>
    <xf numFmtId="164" fontId="4" fillId="3" borderId="1" xfId="20" applyFont="false" applyBorder="true" applyAlignment="true" applyProtection="true">
      <alignment horizontal="right" vertical="center" textRotation="0" wrapText="false" indent="0" shrinkToFit="false"/>
      <protection locked="false" hidden="false"/>
    </xf>
    <xf numFmtId="164" fontId="37" fillId="3" borderId="1" xfId="20" applyFont="true" applyBorder="true" applyAlignment="true" applyProtection="true">
      <alignment horizontal="left" vertical="center" textRotation="0" wrapText="true" indent="0" shrinkToFit="false"/>
      <protection locked="false" hidden="false"/>
    </xf>
    <xf numFmtId="170" fontId="16" fillId="10" borderId="1" xfId="20" applyFont="true" applyBorder="true" applyAlignment="false" applyProtection="true">
      <alignment horizontal="general" vertical="center" textRotation="0" wrapText="false" indent="0" shrinkToFit="false"/>
      <protection locked="false" hidden="false"/>
    </xf>
    <xf numFmtId="164" fontId="4" fillId="4" borderId="1" xfId="20" applyFont="false" applyBorder="true" applyAlignment="false" applyProtection="true">
      <alignment horizontal="general" vertical="center" textRotation="0" wrapText="false" indent="0" shrinkToFit="false"/>
      <protection locked="true" hidden="true"/>
    </xf>
    <xf numFmtId="165" fontId="16" fillId="17" borderId="1" xfId="20" applyFont="true" applyBorder="true" applyAlignment="false" applyProtection="true">
      <alignment horizontal="general" vertical="center" textRotation="0" wrapText="false" indent="0" shrinkToFit="false"/>
      <protection locked="true" hidden="true"/>
    </xf>
    <xf numFmtId="168" fontId="4" fillId="14" borderId="0" xfId="20" applyFont="false" applyBorder="false" applyAlignment="false" applyProtection="true">
      <alignment horizontal="general" vertical="center" textRotation="0" wrapText="false" indent="0" shrinkToFit="false"/>
      <protection locked="true" hidden="true"/>
    </xf>
    <xf numFmtId="168" fontId="4" fillId="14" borderId="1" xfId="20" applyFont="false" applyBorder="true" applyAlignment="false" applyProtection="true">
      <alignment horizontal="general" vertical="center" textRotation="0" wrapText="false" indent="0" shrinkToFit="false"/>
      <protection locked="true" hidden="true"/>
    </xf>
    <xf numFmtId="169" fontId="4" fillId="14" borderId="1" xfId="20" applyFont="false" applyBorder="true" applyAlignment="false" applyProtection="true">
      <alignment horizontal="general" vertical="center" textRotation="0" wrapText="false" indent="0" shrinkToFit="false"/>
      <protection locked="true" hidden="true"/>
    </xf>
    <xf numFmtId="165" fontId="4" fillId="14" borderId="1" xfId="20" applyFont="false" applyBorder="true" applyAlignment="false" applyProtection="true">
      <alignment horizontal="general" vertical="center" textRotation="0" wrapText="false" indent="0" shrinkToFit="false"/>
      <protection locked="true" hidden="true"/>
    </xf>
    <xf numFmtId="165" fontId="4" fillId="14" borderId="15" xfId="20" applyFont="false" applyBorder="true" applyAlignment="false" applyProtection="true">
      <alignment horizontal="general" vertical="center" textRotation="0" wrapText="false" indent="0" shrinkToFit="false"/>
      <protection locked="true" hidden="true"/>
    </xf>
    <xf numFmtId="164" fontId="4" fillId="0" borderId="0" xfId="20" applyFont="true" applyBorder="false" applyAlignment="true" applyProtection="false">
      <alignment horizontal="center" vertical="center" textRotation="0" wrapText="false" indent="0" shrinkToFit="false"/>
      <protection locked="true" hidden="false"/>
    </xf>
    <xf numFmtId="164" fontId="20" fillId="11" borderId="24" xfId="20" applyFont="true" applyBorder="true" applyAlignment="true" applyProtection="false">
      <alignment horizontal="center" vertical="center" textRotation="0" wrapText="true" indent="0" shrinkToFit="false"/>
      <protection locked="true" hidden="false"/>
    </xf>
    <xf numFmtId="164" fontId="4" fillId="10" borderId="1" xfId="20" applyFont="false" applyBorder="true" applyAlignment="true" applyProtection="true">
      <alignment horizontal="right" vertical="center" textRotation="0" wrapText="false" indent="0" shrinkToFit="false"/>
      <protection locked="false" hidden="false"/>
    </xf>
    <xf numFmtId="164" fontId="4" fillId="0" borderId="15" xfId="20" applyFont="false" applyBorder="true" applyAlignment="true" applyProtection="true">
      <alignment horizontal="left" vertical="center" textRotation="0" wrapText="true" indent="0" shrinkToFit="false"/>
      <protection locked="true" hidden="true"/>
    </xf>
    <xf numFmtId="164" fontId="4" fillId="10" borderId="1" xfId="20" applyFont="false" applyBorder="true" applyAlignment="false" applyProtection="true">
      <alignment horizontal="general" vertical="center" textRotation="0" wrapText="false" indent="0" shrinkToFit="false"/>
      <protection locked="false" hidden="false"/>
    </xf>
    <xf numFmtId="164" fontId="4" fillId="0" borderId="15" xfId="20" applyFont="false" applyBorder="true" applyAlignment="false" applyProtection="true">
      <alignment horizontal="general" vertical="center" textRotation="0" wrapText="false" indent="0" shrinkToFit="false"/>
      <protection locked="true" hidden="true"/>
    </xf>
    <xf numFmtId="165" fontId="16" fillId="0" borderId="1" xfId="20" applyFont="true" applyBorder="true" applyAlignment="false" applyProtection="true">
      <alignment horizontal="general" vertical="center" textRotation="0" wrapText="false" indent="0" shrinkToFit="false"/>
      <protection locked="true" hidden="true"/>
    </xf>
    <xf numFmtId="164" fontId="16" fillId="0" borderId="15" xfId="20" applyFont="true" applyBorder="true" applyAlignment="true" applyProtection="true">
      <alignment horizontal="right" vertical="center" textRotation="0" wrapText="false" indent="0" shrinkToFit="false"/>
      <protection locked="true" hidden="true"/>
    </xf>
    <xf numFmtId="168" fontId="4" fillId="0" borderId="0" xfId="20" applyFont="false" applyBorder="false" applyAlignment="false" applyProtection="true">
      <alignment horizontal="general" vertical="center" textRotation="0" wrapText="false" indent="0" shrinkToFit="false"/>
      <protection locked="true" hidden="true"/>
    </xf>
    <xf numFmtId="168" fontId="4" fillId="0" borderId="1" xfId="20" applyFont="false" applyBorder="true" applyAlignment="false" applyProtection="true">
      <alignment horizontal="general" vertical="center" textRotation="0" wrapText="false" indent="0" shrinkToFit="false"/>
      <protection locked="true" hidden="true"/>
    </xf>
    <xf numFmtId="168" fontId="4" fillId="4" borderId="1" xfId="20" applyFont="false" applyBorder="true" applyAlignment="false" applyProtection="true">
      <alignment horizontal="general" vertical="center" textRotation="0" wrapText="false" indent="0" shrinkToFit="false"/>
      <protection locked="true" hidden="true"/>
    </xf>
    <xf numFmtId="169" fontId="4" fillId="4" borderId="1" xfId="20" applyFont="false" applyBorder="true" applyAlignment="false" applyProtection="true">
      <alignment horizontal="general" vertical="center" textRotation="0" wrapText="false" indent="0" shrinkToFit="false"/>
      <protection locked="true" hidden="true"/>
    </xf>
    <xf numFmtId="165" fontId="4" fillId="0" borderId="1" xfId="20" applyFont="false" applyBorder="true" applyAlignment="false" applyProtection="true">
      <alignment horizontal="general" vertical="center" textRotation="0" wrapText="false" indent="0" shrinkToFit="false"/>
      <protection locked="true" hidden="true"/>
    </xf>
    <xf numFmtId="165" fontId="4" fillId="0" borderId="15" xfId="20" applyFont="false" applyBorder="true" applyAlignment="false" applyProtection="true">
      <alignment horizontal="general" vertical="center" textRotation="0" wrapText="false" indent="0" shrinkToFit="false"/>
      <protection locked="true" hidden="true"/>
    </xf>
    <xf numFmtId="164" fontId="16" fillId="10" borderId="1" xfId="20" applyFont="true" applyBorder="true" applyAlignment="false" applyProtection="true">
      <alignment horizontal="general" vertical="center" textRotation="0" wrapText="false" indent="0" shrinkToFit="false"/>
      <protection locked="false" hidden="false"/>
    </xf>
    <xf numFmtId="164" fontId="21" fillId="12" borderId="0" xfId="20" applyFont="true" applyBorder="false" applyAlignment="true" applyProtection="false">
      <alignment horizontal="center" vertical="center" textRotation="0" wrapText="true" indent="0" shrinkToFit="false"/>
      <protection locked="true" hidden="false"/>
    </xf>
    <xf numFmtId="165" fontId="4" fillId="0" borderId="0" xfId="20" applyFont="false" applyBorder="true" applyAlignment="false" applyProtection="true">
      <alignment horizontal="general" vertical="center" textRotation="0" wrapText="false" indent="0" shrinkToFit="false"/>
      <protection locked="true" hidden="true"/>
    </xf>
    <xf numFmtId="165" fontId="16" fillId="0" borderId="0" xfId="20" applyFont="true" applyBorder="true" applyAlignment="false" applyProtection="true">
      <alignment horizontal="general" vertical="center" textRotation="0" wrapText="false" indent="0" shrinkToFit="false"/>
      <protection locked="true" hidden="true"/>
    </xf>
    <xf numFmtId="165" fontId="16" fillId="0" borderId="0" xfId="20" applyFont="true" applyBorder="true" applyAlignment="true" applyProtection="true">
      <alignment horizontal="right" vertical="center" textRotation="0" wrapText="false" indent="0" shrinkToFit="false"/>
      <protection locked="true" hidden="true"/>
    </xf>
    <xf numFmtId="168" fontId="4" fillId="0" borderId="0" xfId="20" applyFont="false" applyBorder="true" applyAlignment="false" applyProtection="true">
      <alignment horizontal="general" vertical="center" textRotation="0" wrapText="false" indent="0" shrinkToFit="false"/>
      <protection locked="true" hidden="true"/>
    </xf>
    <xf numFmtId="168" fontId="4" fillId="4" borderId="0" xfId="20" applyFont="false" applyBorder="true" applyAlignment="false" applyProtection="true">
      <alignment horizontal="general" vertical="center" textRotation="0" wrapText="false" indent="0" shrinkToFit="false"/>
      <protection locked="true" hidden="true"/>
    </xf>
    <xf numFmtId="169" fontId="4" fillId="4" borderId="0" xfId="20" applyFont="false" applyBorder="true" applyAlignment="false" applyProtection="true">
      <alignment horizontal="general" vertical="center" textRotation="0" wrapText="false" indent="0" shrinkToFit="false"/>
      <protection locked="true" hidden="true"/>
    </xf>
    <xf numFmtId="164" fontId="4" fillId="0" borderId="0" xfId="20" applyFont="false" applyBorder="true" applyAlignment="false" applyProtection="false">
      <alignment horizontal="general" vertical="center" textRotation="0" wrapText="false" indent="0" shrinkToFit="false"/>
      <protection locked="true" hidden="false"/>
    </xf>
    <xf numFmtId="164" fontId="4" fillId="0" borderId="0" xfId="20" applyFont="false" applyBorder="true" applyAlignment="false" applyProtection="true">
      <alignment horizontal="general" vertical="center" textRotation="0" wrapText="false" indent="0" shrinkToFit="false"/>
      <protection locked="false" hidden="false"/>
    </xf>
    <xf numFmtId="164" fontId="16" fillId="0" borderId="1" xfId="20" applyFont="true" applyBorder="true" applyAlignment="true" applyProtection="false">
      <alignment horizontal="general" vertical="bottom" textRotation="0" wrapText="false" indent="0" shrinkToFit="false"/>
      <protection locked="true" hidden="false"/>
    </xf>
    <xf numFmtId="164" fontId="16" fillId="18" borderId="1" xfId="20" applyFont="true" applyBorder="true" applyAlignment="true" applyProtection="true">
      <alignment horizontal="right" vertical="center" textRotation="0" wrapText="false" indent="0" shrinkToFit="false"/>
      <protection locked="false" hidden="false"/>
    </xf>
    <xf numFmtId="164" fontId="16" fillId="19" borderId="1" xfId="20" applyFont="true" applyBorder="true" applyAlignment="true" applyProtection="true">
      <alignment horizontal="right" vertical="center" textRotation="0" wrapText="false" indent="0" shrinkToFit="false"/>
      <protection locked="false" hidden="false"/>
    </xf>
    <xf numFmtId="165" fontId="38" fillId="0" borderId="1" xfId="20" applyFont="true" applyBorder="true" applyAlignment="true" applyProtection="true">
      <alignment horizontal="center" vertical="center" textRotation="0" wrapText="true" indent="0" shrinkToFit="false"/>
      <protection locked="true" hidden="true"/>
    </xf>
    <xf numFmtId="165" fontId="16" fillId="3" borderId="1" xfId="20" applyFont="true" applyBorder="true" applyAlignment="false" applyProtection="true">
      <alignment horizontal="general" vertical="center" textRotation="0" wrapText="false" indent="0" shrinkToFit="false"/>
      <protection locked="true" hidden="true"/>
    </xf>
    <xf numFmtId="164" fontId="5" fillId="0" borderId="1" xfId="20" applyFont="true" applyBorder="true" applyAlignment="true" applyProtection="false">
      <alignment horizontal="center" vertical="center" textRotation="0" wrapText="true" indent="0" shrinkToFit="false"/>
      <protection locked="true" hidden="false"/>
    </xf>
    <xf numFmtId="170" fontId="4" fillId="10" borderId="1" xfId="20" applyFont="false" applyBorder="true" applyAlignment="false" applyProtection="true">
      <alignment horizontal="general" vertical="center" textRotation="0" wrapText="false" indent="0" shrinkToFit="false"/>
      <protection locked="false" hidden="false"/>
    </xf>
    <xf numFmtId="164" fontId="16" fillId="15" borderId="1" xfId="20" applyFont="true" applyBorder="true" applyAlignment="true" applyProtection="false">
      <alignment horizontal="general" vertical="bottom" textRotation="0" wrapText="false" indent="0" shrinkToFit="false"/>
      <protection locked="true" hidden="false"/>
    </xf>
    <xf numFmtId="165" fontId="4" fillId="0" borderId="15" xfId="20" applyFont="false" applyBorder="true" applyAlignment="true" applyProtection="true">
      <alignment horizontal="left" vertical="center" textRotation="0" wrapText="true" indent="0" shrinkToFit="false"/>
      <protection locked="true" hidden="true"/>
    </xf>
    <xf numFmtId="165" fontId="16" fillId="0" borderId="15" xfId="20" applyFont="true" applyBorder="true" applyAlignment="true" applyProtection="true">
      <alignment horizontal="right" vertical="center" textRotation="0" wrapText="false" indent="0" shrinkToFit="false"/>
      <protection locked="true" hidden="true"/>
    </xf>
    <xf numFmtId="164" fontId="5" fillId="3" borderId="1" xfId="20" applyFont="true" applyBorder="true" applyAlignment="true" applyProtection="false">
      <alignment horizontal="center" vertical="center" textRotation="0" wrapText="true" indent="0" shrinkToFit="false"/>
      <protection locked="true" hidden="false"/>
    </xf>
    <xf numFmtId="164" fontId="10" fillId="0" borderId="0" xfId="20" applyFont="true" applyBorder="false" applyAlignment="false" applyProtection="true">
      <alignment horizontal="general" vertical="center" textRotation="0" wrapText="false" indent="0" shrinkToFit="false"/>
      <protection locked="false" hidden="false"/>
    </xf>
    <xf numFmtId="168" fontId="5" fillId="0" borderId="0" xfId="20" applyFont="true" applyBorder="false" applyAlignment="false" applyProtection="true">
      <alignment horizontal="general" vertical="center" textRotation="0" wrapText="false" indent="0" shrinkToFit="false"/>
      <protection locked="false" hidden="false"/>
    </xf>
    <xf numFmtId="164" fontId="5" fillId="0" borderId="1" xfId="20" applyFont="true" applyBorder="true" applyAlignment="true" applyProtection="true">
      <alignment horizontal="center" vertical="center" textRotation="0" wrapText="true" indent="0" shrinkToFit="false"/>
      <protection locked="false" hidden="false"/>
    </xf>
    <xf numFmtId="164" fontId="37" fillId="0" borderId="0" xfId="20" applyFont="true" applyBorder="false" applyAlignment="false" applyProtection="true">
      <alignment horizontal="general" vertical="center" textRotation="0" wrapText="false" indent="0" shrinkToFit="false"/>
      <protection locked="false" hidden="false"/>
    </xf>
    <xf numFmtId="164" fontId="16" fillId="15" borderId="1" xfId="20" applyFont="true" applyBorder="true" applyAlignment="true" applyProtection="true">
      <alignment horizontal="general" vertical="bottom" textRotation="0" wrapText="false" indent="0" shrinkToFit="false"/>
      <protection locked="false" hidden="false"/>
    </xf>
    <xf numFmtId="164" fontId="4" fillId="3" borderId="0" xfId="20" applyFont="false" applyBorder="false" applyAlignment="false" applyProtection="true">
      <alignment horizontal="general" vertical="center" textRotation="0" wrapText="false" indent="0" shrinkToFit="false"/>
      <protection locked="false" hidden="false"/>
    </xf>
    <xf numFmtId="166" fontId="37" fillId="3" borderId="1" xfId="20" applyFont="true" applyBorder="true" applyAlignment="true" applyProtection="true">
      <alignment horizontal="left" vertical="center" textRotation="0" wrapText="true" indent="0" shrinkToFit="false"/>
      <protection locked="false" hidden="false"/>
    </xf>
    <xf numFmtId="164" fontId="16" fillId="18" borderId="1" xfId="20" applyFont="true" applyBorder="true" applyAlignment="false" applyProtection="true">
      <alignment horizontal="general" vertical="center" textRotation="0" wrapText="false" indent="0" shrinkToFit="false"/>
      <protection locked="false" hidden="false"/>
    </xf>
    <xf numFmtId="164" fontId="4" fillId="10" borderId="1" xfId="20" applyFont="true" applyBorder="true" applyAlignment="true" applyProtection="true">
      <alignment horizontal="right" vertical="center" textRotation="0" wrapText="false" indent="0" shrinkToFit="false"/>
      <protection locked="false" hidden="false"/>
    </xf>
    <xf numFmtId="164" fontId="4" fillId="3" borderId="1" xfId="20" applyFont="true" applyBorder="true" applyAlignment="true" applyProtection="true">
      <alignment horizontal="right" vertical="center" textRotation="0" wrapText="false" indent="0" shrinkToFit="false"/>
      <protection locked="false" hidden="false"/>
    </xf>
    <xf numFmtId="165" fontId="4" fillId="0" borderId="19" xfId="20" applyFont="false" applyBorder="true" applyAlignment="false" applyProtection="true">
      <alignment horizontal="general" vertical="center" textRotation="0" wrapText="false" indent="0" shrinkToFit="false"/>
      <protection locked="true" hidden="true"/>
    </xf>
    <xf numFmtId="169" fontId="4" fillId="4" borderId="15" xfId="20" applyFont="false" applyBorder="true" applyAlignment="false" applyProtection="true">
      <alignment horizontal="general" vertical="center" textRotation="0" wrapText="false" indent="0" shrinkToFit="false"/>
      <protection locked="true" hidden="true"/>
    </xf>
    <xf numFmtId="165" fontId="4" fillId="0" borderId="16" xfId="20" applyFont="false" applyBorder="true" applyAlignment="false" applyProtection="true">
      <alignment horizontal="general" vertical="center" textRotation="0" wrapText="false" indent="0" shrinkToFit="false"/>
      <protection locked="true" hidden="true"/>
    </xf>
    <xf numFmtId="165" fontId="4" fillId="0" borderId="6" xfId="20" applyFont="false" applyBorder="true" applyAlignment="false" applyProtection="true">
      <alignment horizontal="general" vertical="center" textRotation="0" wrapText="false" indent="0" shrinkToFit="false"/>
      <protection locked="true" hidden="true"/>
    </xf>
    <xf numFmtId="164" fontId="39" fillId="20" borderId="1" xfId="20" applyFont="true" applyBorder="true" applyAlignment="true" applyProtection="true">
      <alignment horizontal="right" vertical="bottom" textRotation="0" wrapText="false" indent="0" shrinkToFit="false"/>
      <protection locked="false" hidden="false"/>
    </xf>
    <xf numFmtId="165" fontId="4" fillId="20" borderId="15" xfId="20" applyFont="false" applyBorder="true" applyAlignment="true" applyProtection="true">
      <alignment horizontal="left" vertical="center" textRotation="0" wrapText="true" indent="0" shrinkToFit="false"/>
      <protection locked="true" hidden="true"/>
    </xf>
    <xf numFmtId="164" fontId="4" fillId="20" borderId="1" xfId="20" applyFont="false" applyBorder="true" applyAlignment="false" applyProtection="true">
      <alignment horizontal="general" vertical="center" textRotation="0" wrapText="false" indent="0" shrinkToFit="false"/>
      <protection locked="false" hidden="false"/>
    </xf>
    <xf numFmtId="165" fontId="4" fillId="20" borderId="15" xfId="20" applyFont="false" applyBorder="true" applyAlignment="false" applyProtection="true">
      <alignment horizontal="general" vertical="center" textRotation="0" wrapText="false" indent="0" shrinkToFit="false"/>
      <protection locked="true" hidden="true"/>
    </xf>
    <xf numFmtId="165" fontId="4" fillId="20" borderId="1" xfId="20" applyFont="false" applyBorder="true" applyAlignment="false" applyProtection="true">
      <alignment horizontal="general" vertical="center" textRotation="0" wrapText="false" indent="0" shrinkToFit="false"/>
      <protection locked="true" hidden="true"/>
    </xf>
    <xf numFmtId="165" fontId="16" fillId="20" borderId="15" xfId="20" applyFont="true" applyBorder="true" applyAlignment="true" applyProtection="true">
      <alignment horizontal="right" vertical="center" textRotation="0" wrapText="false" indent="0" shrinkToFit="false"/>
      <protection locked="true" hidden="true"/>
    </xf>
    <xf numFmtId="165" fontId="4" fillId="20" borderId="0" xfId="20" applyFont="false" applyBorder="false" applyAlignment="false" applyProtection="true">
      <alignment horizontal="general" vertical="center" textRotation="0" wrapText="false" indent="0" shrinkToFit="false"/>
      <protection locked="true" hidden="true"/>
    </xf>
    <xf numFmtId="168" fontId="4" fillId="20" borderId="1" xfId="20" applyFont="false" applyBorder="true" applyAlignment="false" applyProtection="true">
      <alignment horizontal="general" vertical="center" textRotation="0" wrapText="false" indent="0" shrinkToFit="false"/>
      <protection locked="true" hidden="true"/>
    </xf>
    <xf numFmtId="169" fontId="4" fillId="20" borderId="1" xfId="20" applyFont="false" applyBorder="true" applyAlignment="false" applyProtection="true">
      <alignment horizontal="general" vertical="center" textRotation="0" wrapText="false" indent="0" shrinkToFit="false"/>
      <protection locked="true" hidden="true"/>
    </xf>
    <xf numFmtId="164" fontId="4" fillId="0" borderId="0" xfId="20" applyFont="true" applyBorder="false" applyAlignment="true" applyProtection="true">
      <alignment horizontal="left" vertical="center" textRotation="0" wrapText="true" indent="0" shrinkToFit="false"/>
      <protection locked="true" hidden="true"/>
    </xf>
    <xf numFmtId="164" fontId="4" fillId="0" borderId="0" xfId="20" applyFont="false" applyBorder="false" applyAlignment="false" applyProtection="true">
      <alignment horizontal="general" vertical="center" textRotation="0" wrapText="false" indent="0" shrinkToFit="false"/>
      <protection locked="true" hidden="true"/>
    </xf>
    <xf numFmtId="168" fontId="7" fillId="6" borderId="1" xfId="20" applyFont="true" applyBorder="true" applyAlignment="false" applyProtection="true">
      <alignment horizontal="general" vertical="center" textRotation="0" wrapText="false" indent="0" shrinkToFit="false"/>
      <protection locked="true" hidden="true"/>
    </xf>
    <xf numFmtId="168" fontId="7" fillId="6" borderId="0" xfId="20" applyFont="true" applyBorder="false" applyAlignment="false" applyProtection="true">
      <alignment horizontal="general" vertical="center" textRotation="0" wrapText="false" indent="0" shrinkToFit="false"/>
      <protection locked="true" hidden="true"/>
    </xf>
    <xf numFmtId="164" fontId="7" fillId="6" borderId="0" xfId="20" applyFont="true" applyBorder="false" applyAlignment="false" applyProtection="true">
      <alignment horizontal="general" vertical="center" textRotation="0" wrapText="false" indent="0" shrinkToFit="false"/>
      <protection locked="true" hidden="true"/>
    </xf>
    <xf numFmtId="169" fontId="7" fillId="6" borderId="0" xfId="20" applyFont="true" applyBorder="false" applyAlignment="false" applyProtection="true">
      <alignment horizontal="general" vertical="center" textRotation="0" wrapText="false" indent="0" shrinkToFit="false"/>
      <protection locked="true" hidden="true"/>
    </xf>
    <xf numFmtId="168" fontId="7" fillId="2" borderId="0" xfId="20" applyFont="true" applyBorder="true" applyAlignment="false" applyProtection="true">
      <alignment horizontal="general" vertical="center" textRotation="0" wrapText="false" indent="0" shrinkToFit="false"/>
      <protection locked="false" hidden="false"/>
    </xf>
    <xf numFmtId="164" fontId="4" fillId="0" borderId="0" xfId="20" applyFont="false" applyBorder="false" applyAlignment="true" applyProtection="true">
      <alignment horizontal="left" vertical="center" textRotation="0" wrapText="true" indent="0" shrinkToFit="false"/>
      <protection locked="false" hidden="false"/>
    </xf>
    <xf numFmtId="165" fontId="40" fillId="0" borderId="0" xfId="20" applyFont="true" applyBorder="false" applyAlignment="false" applyProtection="true">
      <alignment horizontal="general" vertical="center" textRotation="0" wrapText="false" indent="0" shrinkToFit="false"/>
      <protection locked="true" hidden="false"/>
    </xf>
    <xf numFmtId="168" fontId="32" fillId="0" borderId="0" xfId="20" applyFont="true" applyBorder="false" applyAlignment="false" applyProtection="true">
      <alignment horizontal="general" vertical="center" textRotation="0" wrapText="false" indent="0" shrinkToFit="false"/>
      <protection locked="false" hidden="false"/>
    </xf>
    <xf numFmtId="168" fontId="4" fillId="0" borderId="0" xfId="20" applyFont="false" applyBorder="false" applyAlignment="false" applyProtection="true">
      <alignment horizontal="general" vertical="center" textRotation="0" wrapText="false" indent="0" shrinkToFit="false"/>
      <protection locked="false" hidden="false"/>
    </xf>
    <xf numFmtId="164" fontId="4" fillId="0" borderId="0" xfId="20" applyFont="false" applyBorder="true" applyAlignment="true" applyProtection="true">
      <alignment horizontal="left" vertical="center" textRotation="0" wrapText="true" indent="0" shrinkToFit="false"/>
      <protection locked="false" hidden="false"/>
    </xf>
    <xf numFmtId="164" fontId="5" fillId="0" borderId="0" xfId="20" applyFont="true" applyBorder="true" applyAlignment="true" applyProtection="false">
      <alignment horizontal="center" vertical="center" textRotation="0" wrapText="true" indent="0" shrinkToFit="false"/>
      <protection locked="true" hidden="false"/>
    </xf>
    <xf numFmtId="164" fontId="16" fillId="0" borderId="0" xfId="20" applyFont="true" applyBorder="true" applyAlignment="true" applyProtection="false">
      <alignment horizontal="general" vertical="center" textRotation="0" wrapText="true" indent="0" shrinkToFit="false"/>
      <protection locked="true" hidden="false"/>
    </xf>
    <xf numFmtId="164" fontId="5" fillId="0" borderId="0" xfId="20" applyFont="true" applyBorder="true" applyAlignment="false" applyProtection="true">
      <alignment horizontal="general" vertical="center" textRotation="0" wrapText="false" indent="0" shrinkToFit="false"/>
      <protection locked="false" hidden="false"/>
    </xf>
    <xf numFmtId="164" fontId="19" fillId="0" borderId="0" xfId="20" applyFont="true" applyBorder="true" applyAlignment="true" applyProtection="false">
      <alignment horizontal="general" vertical="center" textRotation="0" wrapText="true" indent="0" shrinkToFit="false"/>
      <protection locked="true" hidden="false"/>
    </xf>
    <xf numFmtId="164" fontId="16" fillId="0" borderId="0" xfId="20" applyFont="true" applyBorder="true" applyAlignment="false" applyProtection="false">
      <alignment horizontal="general" vertical="center" textRotation="0" wrapText="false" indent="0" shrinkToFit="false"/>
      <protection locked="true" hidden="false"/>
    </xf>
    <xf numFmtId="164" fontId="16" fillId="7" borderId="0" xfId="20" applyFont="true" applyBorder="true" applyAlignment="true" applyProtection="false">
      <alignment horizontal="center" vertical="center" textRotation="0" wrapText="true" indent="0" shrinkToFit="false"/>
      <protection locked="true" hidden="false"/>
    </xf>
    <xf numFmtId="164" fontId="16" fillId="0" borderId="0" xfId="20" applyFont="true" applyBorder="tru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Accent5" xfId="20"/>
  </cellStyles>
  <dxfs count="1425">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FF0000"/>
        </patternFill>
      </fill>
    </dxf>
    <dxf>
      <fill>
        <patternFill>
          <bgColor rgb="FFFF0000"/>
        </patternFill>
      </fill>
    </dxf>
    <dxf>
      <font>
        <strike val="1"/>
      </font>
      <fill>
        <patternFill>
          <bgColor rgb="FFE46C0A"/>
        </patternFill>
      </fill>
    </dxf>
    <dxf>
      <fill>
        <patternFill>
          <bgColor rgb="FFFF0000"/>
        </patternFill>
      </fill>
    </dxf>
    <dxf>
      <fill>
        <patternFill>
          <bgColor rgb="FFFF0000"/>
        </patternFill>
      </fill>
    </dxf>
    <dxf>
      <font>
        <strike val="1"/>
      </font>
      <fill>
        <patternFill>
          <bgColor rgb="FFE46C0A"/>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B9CD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B9CDE5"/>
        </patternFill>
      </fill>
    </dxf>
    <dxf>
      <fill>
        <patternFill>
          <bgColor rgb="FFB9CDE5"/>
        </patternFill>
      </fill>
    </dxf>
    <dxf>
      <fill>
        <patternFill>
          <bgColor rgb="FFB9CDE5"/>
        </patternFill>
      </fill>
    </dxf>
    <dxf>
      <fill>
        <patternFill>
          <bgColor rgb="FFF79646"/>
        </patternFill>
      </fill>
    </dxf>
    <dxf>
      <fill>
        <patternFill>
          <bgColor rgb="FF00B0F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ont>
        <strike val="1"/>
      </font>
      <fill>
        <patternFill>
          <bgColor rgb="FFE46C0A"/>
        </patternFill>
      </fill>
    </dxf>
    <dxf>
      <fill>
        <patternFill>
          <bgColor rgb="FFB9CD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ont>
        <strike val="1"/>
      </font>
      <fill>
        <patternFill>
          <bgColor rgb="FFE46C0A"/>
        </patternFill>
      </fill>
    </dxf>
    <dxf>
      <fill>
        <patternFill>
          <bgColor rgb="FFB9CDE5"/>
        </patternFill>
      </fill>
    </dxf>
    <dxf>
      <fill>
        <patternFill>
          <bgColor rgb="FFFF0000"/>
        </patternFill>
      </fill>
    </dxf>
    <dxf>
      <fill>
        <patternFill>
          <bgColor rgb="FFFF0000"/>
        </patternFill>
      </fill>
    </dxf>
    <dxf>
      <fill>
        <patternFill>
          <bgColor rgb="FFFF0000"/>
        </patternFill>
      </fill>
    </dxf>
    <dxf>
      <fill>
        <patternFill>
          <bgColor rgb="FFE36B09"/>
        </patternFill>
      </fill>
    </dxf>
    <dxf>
      <font>
        <strike val="1"/>
      </font>
      <fill>
        <patternFill>
          <bgColor rgb="FFE46C0A"/>
        </patternFill>
      </fill>
    </dxf>
    <dxf>
      <fill>
        <patternFill>
          <bgColor rgb="FFB9CDE5"/>
        </patternFill>
      </fill>
    </dxf>
    <dxf>
      <font>
        <color rgb="FF9C0006"/>
      </font>
      <fill>
        <patternFill>
          <bgColor rgb="FFFFC7CE"/>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E36B09"/>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E36B09"/>
        </patternFill>
      </fill>
    </dxf>
    <dxf>
      <font>
        <strike val="1"/>
      </font>
      <fill>
        <patternFill>
          <bgColor rgb="FFE46C0A"/>
        </patternFill>
      </fill>
    </dxf>
    <dxf>
      <fill>
        <patternFill>
          <bgColor rgb="FFB9CDE5"/>
        </patternFill>
      </fill>
    </dxf>
    <dxf>
      <font>
        <color rgb="FF9C0006"/>
      </font>
      <fill>
        <patternFill>
          <bgColor rgb="FFFFC7CE"/>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E36B09"/>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E36B09"/>
        </patternFill>
      </fill>
    </dxf>
    <dxf>
      <fill>
        <patternFill>
          <bgColor rgb="FFFF0000"/>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E36B09"/>
        </patternFill>
      </fill>
    </dxf>
    <dxf>
      <fill>
        <patternFill>
          <bgColor rgb="FFFF0000"/>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ill>
        <patternFill>
          <bgColor rgb="FFFF0000"/>
        </patternFill>
      </fill>
    </dxf>
    <dxf>
      <font>
        <strike val="1"/>
      </font>
      <fill>
        <patternFill>
          <bgColor rgb="FFE46C0A"/>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E36B09"/>
        </patternFill>
      </fill>
    </dxf>
    <dxf>
      <fill>
        <patternFill>
          <bgColor rgb="FFFF0000"/>
        </patternFill>
      </fill>
    </dxf>
    <dxf>
      <fill>
        <patternFill>
          <bgColor rgb="FFB9CDE5"/>
        </patternFill>
      </fill>
    </dxf>
    <dxf>
      <fill>
        <patternFill>
          <bgColor rgb="FFFF0000"/>
        </patternFill>
      </fill>
    </dxf>
    <dxf>
      <fill>
        <patternFill>
          <bgColor rgb="FFFF0000"/>
        </patternFill>
      </fill>
    </dxf>
    <dxf>
      <font>
        <color rgb="FF9C0006"/>
      </font>
      <fill>
        <patternFill>
          <bgColor rgb="FFFFC7CE"/>
        </patternFill>
      </fill>
    </dxf>
    <dxf>
      <fill>
        <patternFill>
          <bgColor rgb="FFE36B09"/>
        </patternFill>
      </fill>
    </dxf>
    <dxf>
      <fill>
        <patternFill>
          <bgColor rgb="FFFF0000"/>
        </patternFill>
      </fill>
    </dxf>
    <dxf>
      <fill>
        <patternFill>
          <bgColor rgb="FFB9CDE5"/>
        </patternFill>
      </fill>
    </dxf>
    <dxf>
      <fill>
        <patternFill>
          <bgColor rgb="FFFF0000"/>
        </patternFill>
      </fill>
    </dxf>
    <dxf>
      <font>
        <color rgb="FF9C0006"/>
      </font>
      <fill>
        <patternFill>
          <bgColor rgb="FFFFC7CE"/>
        </patternFill>
      </fill>
    </dxf>
    <dxf>
      <fill>
        <patternFill>
          <bgColor rgb="FFE36B09"/>
        </patternFill>
      </fill>
    </dxf>
    <dxf>
      <fill>
        <patternFill>
          <bgColor rgb="FFFF0000"/>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FF0000"/>
        </patternFill>
      </fill>
    </dxf>
    <dxf>
      <fill>
        <patternFill>
          <bgColor rgb="FFFF0000"/>
        </patternFill>
      </fill>
    </dxf>
    <dxf>
      <font>
        <strike val="1"/>
      </font>
      <fill>
        <patternFill>
          <bgColor rgb="FFE46C0A"/>
        </patternFill>
      </fill>
    </dxf>
    <dxf>
      <fill>
        <patternFill>
          <bgColor rgb="FFFF0000"/>
        </patternFill>
      </fill>
    </dxf>
    <dxf>
      <fill>
        <patternFill>
          <bgColor rgb="FFFF0000"/>
        </patternFill>
      </fill>
    </dxf>
    <dxf>
      <font>
        <strike val="1"/>
      </font>
      <fill>
        <patternFill>
          <bgColor rgb="FFE46C0A"/>
        </patternFill>
      </fill>
    </dxf>
    <dxf>
      <fill>
        <patternFill>
          <bgColor rgb="FFFF0000"/>
        </patternFill>
      </fill>
    </dxf>
    <dxf>
      <font>
        <color rgb="FF9C0006"/>
      </font>
      <fill>
        <patternFill>
          <bgColor rgb="FFFFC7CE"/>
        </patternFill>
      </fill>
    </dxf>
    <dxf>
      <fill>
        <patternFill>
          <bgColor rgb="FFE36B09"/>
        </patternFill>
      </fill>
    </dxf>
    <dxf>
      <fill>
        <patternFill>
          <bgColor rgb="FFFF0000"/>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ill>
        <patternFill>
          <bgColor rgb="FFFF0000"/>
        </patternFill>
      </fill>
    </dxf>
    <dxf>
      <font>
        <strike val="1"/>
      </font>
      <fill>
        <patternFill>
          <bgColor rgb="FFE46C0A"/>
        </patternFill>
      </fill>
    </dxf>
    <dxf>
      <fill>
        <patternFill>
          <bgColor rgb="FFFF0000"/>
        </patternFill>
      </fill>
    </dxf>
    <dxf>
      <fill>
        <patternFill>
          <bgColor rgb="FFFF0000"/>
        </patternFill>
      </fill>
    </dxf>
    <dxf>
      <font>
        <strike val="1"/>
      </font>
      <fill>
        <patternFill>
          <bgColor rgb="FFE46C0A"/>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E36B09"/>
        </patternFill>
      </fill>
    </dxf>
    <dxf>
      <fill>
        <patternFill>
          <bgColor rgb="FFFF0000"/>
        </patternFill>
      </fill>
    </dxf>
    <dxf>
      <font>
        <strike val="1"/>
      </font>
      <fill>
        <patternFill>
          <bgColor rgb="FFE46C0A"/>
        </patternFill>
      </fill>
    </dxf>
    <dxf>
      <fill>
        <patternFill>
          <bgColor rgb="FFB9CDE5"/>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778D8D"/>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FF0000"/>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0000"/>
        </patternFill>
      </fill>
    </dxf>
    <dxf>
      <fill>
        <patternFill>
          <bgColor rgb="FF00B0F0"/>
        </patternFill>
      </fill>
    </dxf>
    <dxf>
      <fill>
        <patternFill>
          <bgColor rgb="FF00B0F0"/>
        </patternFill>
      </fill>
    </dxf>
    <dxf>
      <fill>
        <patternFill>
          <bgColor rgb="FF0070C0"/>
        </patternFill>
      </fill>
    </dxf>
    <dxf>
      <fill>
        <patternFill>
          <bgColor rgb="FF778D8D"/>
        </patternFill>
      </fill>
    </dxf>
    <dxf>
      <fill>
        <patternFill>
          <bgColor rgb="FFFFC000"/>
        </patternFill>
      </fill>
    </dxf>
    <dxf>
      <fill>
        <patternFill>
          <bgColor rgb="FF00B0F0"/>
        </patternFill>
      </fill>
    </dxf>
  </dxfs>
  <colors>
    <indexedColors>
      <rgbColor rgb="FF000000"/>
      <rgbColor rgb="FFFFFFFF"/>
      <rgbColor rgb="FFFF0000"/>
      <rgbColor rgb="FF00FF00"/>
      <rgbColor rgb="FF0000FF"/>
      <rgbColor rgb="FFFFFF00"/>
      <rgbColor rgb="FFFF00FF"/>
      <rgbColor rgb="FFDCDCDC"/>
      <rgbColor rgb="FF9C0006"/>
      <rgbColor rgb="FF008000"/>
      <rgbColor rgb="FF000080"/>
      <rgbColor rgb="FFE36B09"/>
      <rgbColor rgb="FF800080"/>
      <rgbColor rgb="FF008080"/>
      <rgbColor rgb="FFBFBFBF"/>
      <rgbColor rgb="FF808080"/>
      <rgbColor rgb="FFD9D9D9"/>
      <rgbColor rgb="FF993366"/>
      <rgbColor rgb="FFF8F8F8"/>
      <rgbColor rgb="FFDCE6F2"/>
      <rgbColor rgb="FF660066"/>
      <rgbColor rgb="FFD99694"/>
      <rgbColor rgb="FF0070C0"/>
      <rgbColor rgb="FFC6D9F1"/>
      <rgbColor rgb="FF000080"/>
      <rgbColor rgb="FFFF00FF"/>
      <rgbColor rgb="FFFCD5B5"/>
      <rgbColor rgb="FF00FFFF"/>
      <rgbColor rgb="FF800080"/>
      <rgbColor rgb="FF800000"/>
      <rgbColor rgb="FF008080"/>
      <rgbColor rgb="FF0000FF"/>
      <rgbColor rgb="FF00B0F0"/>
      <rgbColor rgb="FFDCE5F1"/>
      <rgbColor rgb="FFEBF1DE"/>
      <rgbColor rgb="FFFFF5A2"/>
      <rgbColor rgb="FFB9CDE5"/>
      <rgbColor rgb="FFE6B9B8"/>
      <rgbColor rgb="FFFFC7CE"/>
      <rgbColor rgb="FFFAC090"/>
      <rgbColor rgb="FF3366FF"/>
      <rgbColor rgb="FF4BACC6"/>
      <rgbColor rgb="FF92D050"/>
      <rgbColor rgb="FFFFC000"/>
      <rgbColor rgb="FFF79646"/>
      <rgbColor rgb="FFE46C0A"/>
      <rgbColor rgb="FF595959"/>
      <rgbColor rgb="FF778D8D"/>
      <rgbColor rgb="FF003366"/>
      <rgbColor rgb="FFC3D69B"/>
      <rgbColor rgb="FF003300"/>
      <rgbColor rgb="FF333300"/>
      <rgbColor rgb="FFEE2D23"/>
      <rgbColor rgb="FF993366"/>
      <rgbColor rgb="FF555555"/>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externalLink" Target="externalLinks/externalLink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7.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136440</xdr:colOff>
      <xdr:row>4</xdr:row>
      <xdr:rowOff>57960</xdr:rowOff>
    </xdr:from>
    <xdr:to>
      <xdr:col>4</xdr:col>
      <xdr:colOff>637920</xdr:colOff>
      <xdr:row>5</xdr:row>
      <xdr:rowOff>449280</xdr:rowOff>
    </xdr:to>
    <xdr:pic>
      <xdr:nvPicPr>
        <xdr:cNvPr id="0" name="그림 1" descr=""/>
        <xdr:cNvPicPr/>
      </xdr:nvPicPr>
      <xdr:blipFill>
        <a:blip r:embed="rId1"/>
        <a:stretch/>
      </xdr:blipFill>
      <xdr:spPr>
        <a:xfrm>
          <a:off x="4641480" y="1305720"/>
          <a:ext cx="1095480" cy="829440"/>
        </a:xfrm>
        <a:prstGeom prst="rect">
          <a:avLst/>
        </a:prstGeom>
        <a:ln w="0">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emp/order_template.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Бланк"/>
      <sheetName val="Платежные системы"/>
      <sheetName val="Инструкция"/>
      <sheetName val="Вес упаковки"/>
    </sheetNames>
    <sheetDataSet>
      <sheetData sheetId="0"/>
      <sheetData sheetId="1"/>
      <sheetData sheetId="2"/>
      <sheetData sheetId="3">
        <row r="5">
          <cell r="B5">
            <v>0</v>
          </cell>
          <cell r="C5">
            <v>1400</v>
          </cell>
        </row>
        <row r="6">
          <cell r="B6">
            <v>2000.001</v>
          </cell>
          <cell r="C6">
            <v>1900</v>
          </cell>
        </row>
        <row r="7">
          <cell r="B7">
            <v>5000.001</v>
          </cell>
          <cell r="C7">
            <v>2200</v>
          </cell>
        </row>
        <row r="8">
          <cell r="B8">
            <v>10000.001</v>
          </cell>
          <cell r="C8">
            <v>2700</v>
          </cell>
        </row>
        <row r="9">
          <cell r="B9">
            <v>15000.001</v>
          </cell>
          <cell r="C9">
            <v>3000</v>
          </cell>
        </row>
        <row r="10">
          <cell r="B10">
            <v>20000.001</v>
          </cell>
          <cell r="C10">
            <v>3400</v>
          </cell>
        </row>
        <row r="11">
          <cell r="B11">
            <v>30000.001</v>
          </cell>
          <cell r="C11">
            <v>3700</v>
          </cell>
        </row>
        <row r="12">
          <cell r="B12">
            <v>35000.001</v>
          </cell>
          <cell r="C12">
            <v>4100</v>
          </cell>
        </row>
        <row r="13">
          <cell r="B13">
            <v>40000.001</v>
          </cell>
          <cell r="C13">
            <v>4700</v>
          </cell>
        </row>
        <row r="14">
          <cell r="B14">
            <v>45000.001</v>
          </cell>
          <cell r="C14">
            <v>5400</v>
          </cell>
        </row>
        <row r="15">
          <cell r="B15">
            <v>50000.001</v>
          </cell>
        </row>
        <row r="16">
          <cell r="B16">
            <v>60000.001</v>
          </cell>
        </row>
        <row r="17">
          <cell r="B17">
            <v>70000.001</v>
          </cell>
        </row>
        <row r="18">
          <cell r="B18">
            <v>250</v>
          </cell>
        </row>
        <row r="19">
          <cell r="B19">
            <v>500</v>
          </cell>
        </row>
        <row r="20">
          <cell r="B20">
            <v>1000</v>
          </cell>
        </row>
      </sheetData>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2244"/>
  <sheetViews>
    <sheetView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E5" activeCellId="0" sqref="E5"/>
    </sheetView>
  </sheetViews>
  <sheetFormatPr defaultColWidth="8.47265625" defaultRowHeight="17.35" zeroHeight="false" outlineLevelRow="0" outlineLevelCol="0"/>
  <cols>
    <col collapsed="false" customWidth="true" hidden="false" outlineLevel="0" max="1" min="1" style="1" width="9.42"/>
    <col collapsed="false" customWidth="true" hidden="false" outlineLevel="0" max="2" min="2" style="2" width="23.42"/>
    <col collapsed="false" customWidth="true" hidden="false" outlineLevel="0" max="3" min="3" style="2" width="31.01"/>
    <col collapsed="false" customWidth="false" hidden="false" outlineLevel="0" max="4" min="4" style="3" width="8.41"/>
    <col collapsed="false" customWidth="true" hidden="false" outlineLevel="0" max="6" min="5" style="4" width="11.14"/>
    <col collapsed="false" customWidth="true" hidden="false" outlineLevel="0" max="7" min="7" style="4" width="9.42"/>
    <col collapsed="false" customWidth="true" hidden="false" outlineLevel="0" max="8" min="8" style="4" width="13.29"/>
    <col collapsed="false" customWidth="true" hidden="false" outlineLevel="0" max="9" min="9" style="4" width="12.14"/>
    <col collapsed="false" customWidth="true" hidden="false" outlineLevel="0" max="10" min="10" style="4" width="10.85"/>
    <col collapsed="false" customWidth="true" hidden="false" outlineLevel="0" max="11" min="11" style="4" width="10.29"/>
    <col collapsed="false" customWidth="true" hidden="false" outlineLevel="0" max="12" min="12" style="4" width="8.86"/>
    <col collapsed="false" customWidth="true" hidden="false" outlineLevel="0" max="13" min="13" style="4" width="7.57"/>
    <col collapsed="false" customWidth="true" hidden="false" outlineLevel="0" max="14" min="14" style="5" width="9.71"/>
    <col collapsed="false" customWidth="true" hidden="false" outlineLevel="0" max="15" min="15" style="3" width="6.57"/>
    <col collapsed="false" customWidth="true" hidden="false" outlineLevel="0" max="16" min="16" style="3" width="13.29"/>
    <col collapsed="false" customWidth="true" hidden="false" outlineLevel="0" max="17" min="17" style="6" width="9.13"/>
    <col collapsed="false" customWidth="true" hidden="false" outlineLevel="0" max="27" min="18" style="3" width="11.52"/>
    <col collapsed="false" customWidth="true" hidden="false" outlineLevel="0" max="29" min="28" style="4" width="11.52"/>
    <col collapsed="false" customWidth="true" hidden="false" outlineLevel="0" max="36" min="30" style="3" width="9.13"/>
    <col collapsed="false" customWidth="true" hidden="false" outlineLevel="0" max="37" min="37" style="3" width="13.43"/>
    <col collapsed="false" customWidth="true" hidden="false" outlineLevel="0" max="38" min="38" style="3" width="13.57"/>
    <col collapsed="false" customWidth="true" hidden="false" outlineLevel="0" max="39" min="39" style="3" width="10.58"/>
    <col collapsed="false" customWidth="true" hidden="false" outlineLevel="0" max="41" min="40" style="3" width="9.13"/>
  </cols>
  <sheetData>
    <row r="1" customFormat="false" ht="27.75" hidden="false" customHeight="true" outlineLevel="0" collapsed="false">
      <c r="B1" s="7" t="s">
        <v>0</v>
      </c>
      <c r="C1" s="7"/>
      <c r="D1" s="8" t="s">
        <v>1</v>
      </c>
      <c r="E1" s="9" t="s">
        <v>2</v>
      </c>
      <c r="F1" s="9"/>
      <c r="G1" s="9"/>
      <c r="H1" s="9"/>
      <c r="I1" s="10" t="str">
        <f aca="false">IF(L1=2,"Морем",VLOOKUP(L2,O1:Q33,3))</f>
        <v>EMS</v>
      </c>
      <c r="J1" s="10"/>
      <c r="K1" s="11" t="s">
        <v>3</v>
      </c>
      <c r="L1" s="12" t="n">
        <v>1</v>
      </c>
      <c r="M1" s="13" t="s">
        <v>4</v>
      </c>
      <c r="N1" s="13"/>
      <c r="O1" s="14" t="n">
        <v>0</v>
      </c>
      <c r="P1" s="15" t="s">
        <v>5</v>
      </c>
      <c r="Q1" s="15" t="s">
        <v>5</v>
      </c>
    </row>
    <row r="2" customFormat="false" ht="24.75" hidden="false" customHeight="true" outlineLevel="0" collapsed="false">
      <c r="A2" s="16"/>
      <c r="B2" s="17" t="s">
        <v>6</v>
      </c>
      <c r="C2" s="17"/>
      <c r="D2" s="8" t="s">
        <v>7</v>
      </c>
      <c r="E2" s="18" t="s">
        <v>8</v>
      </c>
      <c r="F2" s="18"/>
      <c r="G2" s="18"/>
      <c r="H2" s="19" t="str">
        <f aca="false">IF(I10&lt;500,AK2,AG2)</f>
        <v>5280 4137 5032 0462   Kim Moongyeom Тинькофф
5536 9137 9920 8422   Yugay Nataliya Тинькофф
5280 4177 1011 1093   Yugay Nataliya Тинькофф
4893 4702 6056 5095   Югай Александр ВТБ
4714 8700 1930 1717   Мунгема ВТБ
4584 4328 1158 4888   YELOSA YUGAY Альфа</v>
      </c>
      <c r="I2" s="19"/>
      <c r="J2" s="19"/>
      <c r="K2" s="20" t="s">
        <v>9</v>
      </c>
      <c r="L2" s="21" t="n">
        <v>1</v>
      </c>
      <c r="M2" s="22" t="str">
        <f aca="false">VLOOKUP(L2,O1:P40,2)</f>
        <v>в Россию</v>
      </c>
      <c r="N2" s="22"/>
      <c r="O2" s="23" t="n">
        <v>1</v>
      </c>
      <c r="P2" s="24" t="s">
        <v>10</v>
      </c>
      <c r="Q2" s="25" t="s">
        <v>11</v>
      </c>
      <c r="R2" s="26" t="s">
        <v>12</v>
      </c>
      <c r="S2" s="26"/>
      <c r="T2" s="26" t="s">
        <v>13</v>
      </c>
      <c r="U2" s="4"/>
      <c r="V2" s="4"/>
      <c r="W2" s="4"/>
      <c r="X2" s="4"/>
      <c r="Y2" s="4"/>
      <c r="Z2" s="4"/>
      <c r="AA2" s="4"/>
      <c r="AD2" s="27" t="s">
        <v>14</v>
      </c>
      <c r="AG2" s="19" t="s">
        <v>15</v>
      </c>
      <c r="AH2" s="19"/>
      <c r="AI2" s="19"/>
      <c r="AK2" s="19" t="s">
        <v>16</v>
      </c>
      <c r="AL2" s="19"/>
      <c r="AM2" s="19"/>
    </row>
    <row r="3" customFormat="false" ht="26.25" hidden="false" customHeight="true" outlineLevel="0" collapsed="false">
      <c r="A3" s="28"/>
      <c r="B3" s="29" t="s">
        <v>17</v>
      </c>
      <c r="C3" s="30" t="s">
        <v>17</v>
      </c>
      <c r="E3" s="18"/>
      <c r="F3" s="18"/>
      <c r="G3" s="18"/>
      <c r="H3" s="19"/>
      <c r="I3" s="19"/>
      <c r="J3" s="19"/>
      <c r="K3" s="31" t="s">
        <v>18</v>
      </c>
      <c r="L3" s="31"/>
      <c r="M3" s="31"/>
      <c r="N3" s="32" t="n">
        <v>14.7</v>
      </c>
      <c r="O3" s="33" t="n">
        <v>2</v>
      </c>
      <c r="P3" s="34" t="s">
        <v>19</v>
      </c>
      <c r="Q3" s="35" t="s">
        <v>20</v>
      </c>
      <c r="R3" s="36" t="s">
        <v>21</v>
      </c>
      <c r="S3" s="36"/>
      <c r="T3" s="37" t="s">
        <v>22</v>
      </c>
      <c r="U3" s="37"/>
      <c r="V3" s="37"/>
      <c r="W3" s="37"/>
      <c r="X3" s="37"/>
      <c r="Y3" s="37"/>
      <c r="Z3" s="37"/>
      <c r="AA3" s="37"/>
      <c r="AB3" s="37"/>
      <c r="AG3" s="19"/>
      <c r="AH3" s="19"/>
      <c r="AI3" s="19"/>
      <c r="AK3" s="19"/>
      <c r="AL3" s="19"/>
      <c r="AM3" s="19"/>
    </row>
    <row r="4" customFormat="false" ht="19.5" hidden="false" customHeight="true" outlineLevel="0" collapsed="false">
      <c r="A4" s="38"/>
      <c r="B4" s="39" t="s">
        <v>23</v>
      </c>
      <c r="C4" s="40" t="s">
        <v>24</v>
      </c>
      <c r="E4" s="18"/>
      <c r="F4" s="18"/>
      <c r="G4" s="18"/>
      <c r="H4" s="19"/>
      <c r="I4" s="19"/>
      <c r="J4" s="19"/>
      <c r="K4" s="41" t="s">
        <v>25</v>
      </c>
      <c r="L4" s="42" t="s">
        <v>26</v>
      </c>
      <c r="M4" s="42" t="s">
        <v>27</v>
      </c>
      <c r="N4" s="43" t="s">
        <v>28</v>
      </c>
      <c r="O4" s="33" t="n">
        <v>3</v>
      </c>
      <c r="P4" s="44" t="s">
        <v>29</v>
      </c>
      <c r="Q4" s="35" t="s">
        <v>20</v>
      </c>
      <c r="R4" s="45" t="s">
        <v>30</v>
      </c>
      <c r="S4" s="45"/>
      <c r="T4" s="46"/>
      <c r="U4" s="4"/>
      <c r="V4" s="4"/>
      <c r="W4" s="4"/>
      <c r="X4" s="4"/>
      <c r="Y4" s="4"/>
      <c r="Z4" s="4"/>
      <c r="AA4" s="4"/>
      <c r="AG4" s="19"/>
      <c r="AH4" s="19"/>
      <c r="AI4" s="19"/>
      <c r="AK4" s="19"/>
      <c r="AL4" s="19"/>
      <c r="AM4" s="19"/>
    </row>
    <row r="5" customFormat="false" ht="34.5" hidden="false" customHeight="true" outlineLevel="0" collapsed="false">
      <c r="A5" s="47" t="s">
        <v>31</v>
      </c>
      <c r="B5" s="48" t="s">
        <v>24</v>
      </c>
      <c r="C5" s="48"/>
      <c r="F5" s="49" t="n">
        <f aca="false">H5</f>
        <v>1</v>
      </c>
      <c r="G5" s="50" t="n">
        <f aca="false">IF(J3=2,18000,28000)</f>
        <v>28000</v>
      </c>
      <c r="H5" s="51" t="n">
        <v>1</v>
      </c>
      <c r="I5" s="52" t="n">
        <f aca="false">G1224</f>
        <v>250</v>
      </c>
      <c r="J5" s="53" t="s">
        <v>32</v>
      </c>
      <c r="K5" s="31" t="s">
        <v>33</v>
      </c>
      <c r="L5" s="31"/>
      <c r="M5" s="31"/>
      <c r="N5" s="54" t="n">
        <f aca="false">N3/E10*1000</f>
        <v>13.8679245283019</v>
      </c>
      <c r="O5" s="23" t="n">
        <v>4</v>
      </c>
      <c r="P5" s="4" t="s">
        <v>34</v>
      </c>
      <c r="Q5" s="25" t="s">
        <v>11</v>
      </c>
      <c r="R5" s="55" t="s">
        <v>35</v>
      </c>
      <c r="S5" s="55"/>
      <c r="T5" s="56" t="s">
        <v>36</v>
      </c>
      <c r="U5" s="56"/>
      <c r="V5" s="56"/>
      <c r="W5" s="56"/>
      <c r="X5" s="56"/>
      <c r="Y5" s="57"/>
      <c r="Z5" s="4"/>
      <c r="AA5" s="4"/>
      <c r="AD5" s="27" t="s">
        <v>14</v>
      </c>
    </row>
    <row r="6" customFormat="false" ht="45.75" hidden="false" customHeight="true" outlineLevel="0" collapsed="false">
      <c r="A6" s="47" t="s">
        <v>37</v>
      </c>
      <c r="B6" s="48" t="s">
        <v>24</v>
      </c>
      <c r="C6" s="48"/>
      <c r="F6" s="58" t="s">
        <v>38</v>
      </c>
      <c r="G6" s="58" t="s">
        <v>39</v>
      </c>
      <c r="H6" s="59" t="s">
        <v>40</v>
      </c>
      <c r="I6" s="60" t="s">
        <v>41</v>
      </c>
      <c r="J6" s="61" t="s">
        <v>42</v>
      </c>
      <c r="K6" s="62"/>
      <c r="L6" s="63"/>
      <c r="N6" s="64"/>
      <c r="O6" s="33" t="n">
        <v>5</v>
      </c>
      <c r="P6" s="65" t="s">
        <v>43</v>
      </c>
      <c r="Q6" s="35" t="s">
        <v>20</v>
      </c>
      <c r="R6" s="55" t="s">
        <v>44</v>
      </c>
      <c r="S6" s="55"/>
      <c r="T6" s="56" t="s">
        <v>45</v>
      </c>
      <c r="U6" s="56"/>
      <c r="V6" s="56"/>
      <c r="W6" s="56"/>
      <c r="X6" s="56"/>
      <c r="Y6" s="56"/>
      <c r="Z6" s="4"/>
      <c r="AA6" s="4"/>
    </row>
    <row r="7" customFormat="false" ht="30.75" hidden="false" customHeight="true" outlineLevel="0" collapsed="false">
      <c r="A7" s="66" t="s">
        <v>46</v>
      </c>
      <c r="B7" s="48" t="s">
        <v>24</v>
      </c>
      <c r="C7" s="48"/>
      <c r="D7" s="3" t="s">
        <v>47</v>
      </c>
      <c r="F7" s="67" t="n">
        <f aca="false">F1225</f>
        <v>0</v>
      </c>
      <c r="G7" s="68" t="n">
        <f aca="false">(G1225)</f>
        <v>260</v>
      </c>
      <c r="H7" s="69" t="n">
        <f aca="false">ROUND(H1225,0)</f>
        <v>100</v>
      </c>
      <c r="I7" s="70" t="n">
        <f aca="false">(F7+H7)</f>
        <v>100</v>
      </c>
      <c r="J7" s="71" t="n">
        <f aca="false">M1225</f>
        <v>0</v>
      </c>
      <c r="K7" s="62"/>
      <c r="L7" s="63"/>
      <c r="N7" s="64"/>
      <c r="O7" s="23" t="n">
        <v>6</v>
      </c>
      <c r="P7" s="72" t="s">
        <v>48</v>
      </c>
      <c r="Q7" s="25" t="s">
        <v>11</v>
      </c>
      <c r="R7" s="55" t="s">
        <v>49</v>
      </c>
      <c r="S7" s="73" t="s">
        <v>50</v>
      </c>
      <c r="T7" s="56" t="s">
        <v>51</v>
      </c>
      <c r="U7" s="56"/>
      <c r="V7" s="56"/>
      <c r="W7" s="56"/>
      <c r="X7" s="56"/>
      <c r="Y7" s="56"/>
      <c r="Z7" s="4"/>
      <c r="AA7" s="4"/>
      <c r="AD7" s="27" t="s">
        <v>14</v>
      </c>
    </row>
    <row r="8" customFormat="false" ht="39" hidden="false" customHeight="true" outlineLevel="0" collapsed="false">
      <c r="A8" s="74"/>
      <c r="B8" s="75" t="s">
        <v>52</v>
      </c>
      <c r="C8" s="75"/>
      <c r="F8" s="76" t="s">
        <v>53</v>
      </c>
      <c r="G8" s="76" t="s">
        <v>39</v>
      </c>
      <c r="H8" s="77" t="s">
        <v>40</v>
      </c>
      <c r="I8" s="78" t="s">
        <v>41</v>
      </c>
      <c r="J8" s="79"/>
      <c r="K8" s="80"/>
      <c r="L8" s="81"/>
      <c r="N8" s="64"/>
      <c r="O8" s="33" t="n">
        <v>7</v>
      </c>
      <c r="P8" s="65" t="s">
        <v>54</v>
      </c>
      <c r="Q8" s="35" t="s">
        <v>20</v>
      </c>
      <c r="R8" s="55"/>
      <c r="S8" s="73" t="s">
        <v>55</v>
      </c>
      <c r="T8" s="56" t="s">
        <v>56</v>
      </c>
      <c r="U8" s="56"/>
      <c r="V8" s="56"/>
      <c r="W8" s="56"/>
      <c r="X8" s="56"/>
      <c r="Y8" s="56"/>
      <c r="Z8" s="4"/>
      <c r="AA8" s="4"/>
      <c r="AD8" s="27" t="s">
        <v>14</v>
      </c>
    </row>
    <row r="9" customFormat="false" ht="30.75" hidden="false" customHeight="true" outlineLevel="0" collapsed="false">
      <c r="A9" s="82"/>
      <c r="B9" s="83" t="s">
        <v>57</v>
      </c>
      <c r="C9" s="83"/>
      <c r="D9" s="3" t="s">
        <v>58</v>
      </c>
      <c r="E9" s="84" t="n">
        <v>13</v>
      </c>
      <c r="F9" s="85" t="n">
        <f aca="false">F7/$E$9</f>
        <v>0</v>
      </c>
      <c r="G9" s="85" t="n">
        <f aca="false">(G1225)</f>
        <v>260</v>
      </c>
      <c r="H9" s="85" t="n">
        <f aca="false">H7/$E$9</f>
        <v>7.69230769230769</v>
      </c>
      <c r="I9" s="86" t="n">
        <f aca="false">ROUND((F9+H9),0)</f>
        <v>8</v>
      </c>
      <c r="J9" s="87" t="str">
        <f aca="false">I10&amp;+K9&amp;+I9&amp;+L9</f>
        <v>0,09 (8)</v>
      </c>
      <c r="K9" s="88" t="s">
        <v>59</v>
      </c>
      <c r="L9" s="88" t="s">
        <v>60</v>
      </c>
      <c r="N9" s="64"/>
      <c r="O9" s="33" t="n">
        <v>8</v>
      </c>
      <c r="P9" s="65" t="s">
        <v>61</v>
      </c>
      <c r="Q9" s="35" t="s">
        <v>20</v>
      </c>
      <c r="R9" s="55"/>
      <c r="S9" s="73" t="s">
        <v>62</v>
      </c>
      <c r="T9" s="56" t="s">
        <v>63</v>
      </c>
      <c r="U9" s="56"/>
      <c r="V9" s="56"/>
      <c r="W9" s="56"/>
      <c r="X9" s="56"/>
      <c r="Y9" s="56"/>
      <c r="Z9" s="4"/>
      <c r="AA9" s="4"/>
      <c r="AD9" s="27" t="s">
        <v>14</v>
      </c>
    </row>
    <row r="10" customFormat="false" ht="21.75" hidden="false" customHeight="true" outlineLevel="0" collapsed="false">
      <c r="A10" s="89" t="s">
        <v>64</v>
      </c>
      <c r="B10" s="90" t="s">
        <v>64</v>
      </c>
      <c r="C10" s="90"/>
      <c r="D10" s="3" t="s">
        <v>65</v>
      </c>
      <c r="E10" s="84" t="n">
        <v>1060</v>
      </c>
      <c r="F10" s="91" t="n">
        <f aca="false">IF(F7=0,0,F7/$E$10)</f>
        <v>0</v>
      </c>
      <c r="G10" s="92" t="n">
        <f aca="false">(G1225)</f>
        <v>260</v>
      </c>
      <c r="H10" s="91" t="n">
        <f aca="false">H7/$E$10</f>
        <v>0.0943396226415094</v>
      </c>
      <c r="I10" s="93" t="n">
        <f aca="false">ROUND((F10+H10),2)</f>
        <v>0.09</v>
      </c>
      <c r="J10" s="41" t="s">
        <v>25</v>
      </c>
      <c r="K10" s="42" t="s">
        <v>26</v>
      </c>
      <c r="L10" s="42" t="s">
        <v>27</v>
      </c>
      <c r="M10" s="94" t="s">
        <v>28</v>
      </c>
      <c r="N10" s="95"/>
      <c r="O10" s="23" t="n">
        <v>9</v>
      </c>
      <c r="P10" s="72" t="s">
        <v>66</v>
      </c>
      <c r="Q10" s="25" t="s">
        <v>11</v>
      </c>
      <c r="R10" s="55"/>
      <c r="S10" s="73" t="s">
        <v>67</v>
      </c>
      <c r="T10" s="56" t="s">
        <v>68</v>
      </c>
      <c r="U10" s="56"/>
      <c r="V10" s="56"/>
      <c r="W10" s="56"/>
      <c r="X10" s="56"/>
      <c r="Y10" s="56"/>
      <c r="Z10" s="4"/>
      <c r="AA10" s="4"/>
      <c r="AD10" s="27" t="s">
        <v>14</v>
      </c>
    </row>
    <row r="11" customFormat="false" ht="45.75" hidden="false" customHeight="true" outlineLevel="0" collapsed="false">
      <c r="A11" s="96" t="s">
        <v>69</v>
      </c>
      <c r="B11" s="97" t="s">
        <v>70</v>
      </c>
      <c r="C11" s="97"/>
      <c r="D11" s="98" t="s">
        <v>71</v>
      </c>
      <c r="E11" s="99" t="s">
        <v>72</v>
      </c>
      <c r="F11" s="99" t="s">
        <v>73</v>
      </c>
      <c r="G11" s="100" t="s">
        <v>74</v>
      </c>
      <c r="H11" s="101" t="s">
        <v>75</v>
      </c>
      <c r="I11" s="102" t="s">
        <v>76</v>
      </c>
      <c r="J11" s="102" t="s">
        <v>77</v>
      </c>
      <c r="K11" s="102" t="s">
        <v>78</v>
      </c>
      <c r="L11" s="103" t="s">
        <v>79</v>
      </c>
      <c r="M11" s="104" t="s">
        <v>80</v>
      </c>
      <c r="N11" s="105" t="s">
        <v>81</v>
      </c>
      <c r="O11" s="33" t="n">
        <v>10</v>
      </c>
      <c r="P11" s="65" t="s">
        <v>82</v>
      </c>
      <c r="Q11" s="35" t="s">
        <v>20</v>
      </c>
      <c r="R11" s="55"/>
      <c r="S11" s="73" t="s">
        <v>83</v>
      </c>
      <c r="T11" s="56" t="s">
        <v>84</v>
      </c>
      <c r="U11" s="56"/>
      <c r="V11" s="56"/>
      <c r="W11" s="56"/>
      <c r="X11" s="56"/>
      <c r="Y11" s="56"/>
      <c r="Z11" s="4"/>
      <c r="AA11" s="4"/>
    </row>
    <row r="12" customFormat="false" ht="19.5" hidden="false" customHeight="true" outlineLevel="0" collapsed="false">
      <c r="A12" s="106" t="n">
        <v>1</v>
      </c>
      <c r="B12" s="107"/>
      <c r="C12" s="107"/>
      <c r="D12" s="108"/>
      <c r="E12" s="109"/>
      <c r="F12" s="110" t="n">
        <f aca="false">SUM(F13:F23)</f>
        <v>0</v>
      </c>
      <c r="G12" s="110" t="n">
        <f aca="false">SUM(G13:G23)</f>
        <v>10</v>
      </c>
      <c r="H12" s="111" t="n">
        <f aca="false">IFERROR($H$7/($G$7-$I$5)*G12,0)</f>
        <v>100</v>
      </c>
      <c r="I12" s="112" t="n">
        <f aca="false">H12+F12</f>
        <v>100</v>
      </c>
      <c r="J12" s="112" t="n">
        <f aca="false">I12/$E$9</f>
        <v>7.69230769230769</v>
      </c>
      <c r="K12" s="113" t="n">
        <f aca="false">SUM(K13:K23)</f>
        <v>0.1</v>
      </c>
      <c r="L12" s="114" t="n">
        <f aca="false">SUM(L13:L23)</f>
        <v>0</v>
      </c>
      <c r="M12" s="115" t="n">
        <f aca="false">SUM(M13:M23)</f>
        <v>0</v>
      </c>
      <c r="N12" s="64"/>
      <c r="O12" s="23" t="n">
        <v>11</v>
      </c>
      <c r="P12" s="116" t="s">
        <v>85</v>
      </c>
      <c r="Q12" s="25" t="s">
        <v>11</v>
      </c>
      <c r="R12" s="117" t="s">
        <v>86</v>
      </c>
      <c r="S12" s="73" t="s">
        <v>87</v>
      </c>
      <c r="T12" s="56" t="s">
        <v>88</v>
      </c>
      <c r="U12" s="56"/>
      <c r="V12" s="56"/>
      <c r="W12" s="56"/>
      <c r="X12" s="56"/>
      <c r="Y12" s="56"/>
      <c r="Z12" s="4"/>
      <c r="AA12" s="4"/>
    </row>
    <row r="13" customFormat="false" ht="59.5" hidden="false" customHeight="true" outlineLevel="0" collapsed="false">
      <c r="A13" s="118"/>
      <c r="B13" s="119"/>
      <c r="C13" s="119"/>
      <c r="D13" s="120"/>
      <c r="E13" s="121"/>
      <c r="F13" s="122" t="n">
        <f aca="false">E13*D13</f>
        <v>0</v>
      </c>
      <c r="G13" s="123" t="n">
        <v>10</v>
      </c>
      <c r="H13" s="124" t="n">
        <f aca="false">IFERROR(IF(H$7=0,0,G13/(G$7-I$5)*H$7),"")</f>
        <v>100</v>
      </c>
      <c r="I13" s="125" t="n">
        <f aca="false">IFERROR(H13+F13,"")</f>
        <v>100</v>
      </c>
      <c r="J13" s="126" t="n">
        <f aca="false">IFERROR(I13/$E$9,"")</f>
        <v>7.69230769230769</v>
      </c>
      <c r="K13" s="127" t="n">
        <f aca="false">IFERROR(ROUNDUP(I13/$E$10,2),"")</f>
        <v>0.1</v>
      </c>
      <c r="L13" s="128" t="n">
        <f aca="false">IF(F13="","",IF(D13=0,0,IFERROR((IF($A13="",0,VLOOKUP($A13,#REF!,7,FALSE()))),0)))</f>
        <v>0</v>
      </c>
      <c r="M13" s="129" t="n">
        <f aca="false">IF(F13="","",IFERROR(L13*D13,0))</f>
        <v>0</v>
      </c>
      <c r="N13" s="64"/>
      <c r="O13" s="23" t="n">
        <v>12</v>
      </c>
      <c r="P13" s="72" t="s">
        <v>89</v>
      </c>
      <c r="Q13" s="25" t="s">
        <v>11</v>
      </c>
      <c r="R13" s="117"/>
      <c r="S13" s="73" t="s">
        <v>90</v>
      </c>
      <c r="T13" s="56" t="s">
        <v>91</v>
      </c>
      <c r="U13" s="56"/>
      <c r="V13" s="56"/>
      <c r="W13" s="56"/>
      <c r="X13" s="56"/>
      <c r="Y13" s="56"/>
      <c r="Z13" s="4"/>
      <c r="AA13" s="4"/>
      <c r="AD13" s="27" t="s">
        <v>14</v>
      </c>
    </row>
    <row r="14" customFormat="false" ht="30.75" hidden="false" customHeight="true" outlineLevel="0" collapsed="false">
      <c r="A14" s="118"/>
      <c r="B14" s="119" t="n">
        <f aca="false">IFERROR((IF($A14="",0,IF(VLOOKUP(A14,#REF!,13,0)="нет","Sold Out",VLOOKUP($A14,#REF!,2,FALSE())))),"кода нет в прайсе")</f>
        <v>0</v>
      </c>
      <c r="C14" s="119" t="n">
        <f aca="false">IFERROR((IF($A14="",0,VLOOKUP($A14,#REF!,3,FALSE()))),0)</f>
        <v>0</v>
      </c>
      <c r="D14" s="120"/>
      <c r="E14" s="121" t="n">
        <f aca="false">IFERROR((IF($A14="",0,VLOOKUP($A14,#REF!,6,FALSE()))),0)</f>
        <v>0</v>
      </c>
      <c r="F14" s="122" t="n">
        <f aca="false">IFERROR(IF(VLOOKUP(A14,#REF!,13,0)="нет","",D14*E14),0)</f>
        <v>0</v>
      </c>
      <c r="G14" s="123" t="n">
        <f aca="false">IF(F14="","",IFERROR((IF($A14="",0,VLOOKUP($A14,#REF!,5,FALSE())))*$D14,"0"))</f>
        <v>0</v>
      </c>
      <c r="H14" s="124" t="n">
        <f aca="false">IFERROR(IF(H$7=0,0,G14/(G$7-I$5)*H$7),"")</f>
        <v>0</v>
      </c>
      <c r="I14" s="125" t="n">
        <f aca="false">IFERROR(H14+F14,"")</f>
        <v>0</v>
      </c>
      <c r="J14" s="126" t="n">
        <f aca="false">IFERROR(I14/$E$9,"")</f>
        <v>0</v>
      </c>
      <c r="K14" s="127" t="n">
        <f aca="false">IFERROR(ROUNDUP(I14/$E$10,2),"")</f>
        <v>0</v>
      </c>
      <c r="L14" s="128" t="n">
        <f aca="false">IF(F14="","",IF(D14=0,0,IFERROR((IF($A14="",0,VLOOKUP($A14,#REF!,7,FALSE()))),0)))</f>
        <v>0</v>
      </c>
      <c r="M14" s="129" t="n">
        <f aca="false">IF(F14="","",IFERROR(L14*D14,0))</f>
        <v>0</v>
      </c>
      <c r="N14" s="64"/>
      <c r="O14" s="33" t="n">
        <v>13</v>
      </c>
      <c r="P14" s="65" t="s">
        <v>92</v>
      </c>
      <c r="Q14" s="35" t="s">
        <v>20</v>
      </c>
      <c r="R14" s="117"/>
      <c r="S14" s="73" t="s">
        <v>93</v>
      </c>
      <c r="T14" s="56" t="s">
        <v>94</v>
      </c>
      <c r="U14" s="56"/>
      <c r="V14" s="56"/>
      <c r="W14" s="56"/>
      <c r="X14" s="56"/>
      <c r="Y14" s="56"/>
      <c r="Z14" s="4"/>
      <c r="AA14" s="4"/>
    </row>
    <row r="15" customFormat="false" ht="30.75" hidden="false" customHeight="true" outlineLevel="0" collapsed="false">
      <c r="A15" s="118"/>
      <c r="B15" s="119" t="n">
        <f aca="false">IFERROR((IF($A15="",0,IF(VLOOKUP(A15,#REF!,13,0)="нет","Sold Out",VLOOKUP($A15,#REF!,2,FALSE())))),"кода нет в прайсе")</f>
        <v>0</v>
      </c>
      <c r="C15" s="119" t="n">
        <f aca="false">IFERROR((IF($A15="",0,VLOOKUP($A15,#REF!,3,FALSE()))),0)</f>
        <v>0</v>
      </c>
      <c r="D15" s="130"/>
      <c r="E15" s="121" t="n">
        <f aca="false">IFERROR((IF($A15="",0,VLOOKUP($A15,#REF!,6,FALSE()))),0)</f>
        <v>0</v>
      </c>
      <c r="F15" s="122" t="n">
        <f aca="false">IFERROR(IF(VLOOKUP(A15,#REF!,13,0)="нет","",D15*E15),0)</f>
        <v>0</v>
      </c>
      <c r="G15" s="123" t="n">
        <f aca="false">IF(F15="","",IFERROR((IF($A15="",0,VLOOKUP($A15,#REF!,5,FALSE())))*$D15,"0"))</f>
        <v>0</v>
      </c>
      <c r="H15" s="124" t="n">
        <f aca="false">IFERROR(IF(H$7=0,0,G15/(G$7-I$5)*H$7),"")</f>
        <v>0</v>
      </c>
      <c r="I15" s="125" t="n">
        <f aca="false">IFERROR(H15+F15,"")</f>
        <v>0</v>
      </c>
      <c r="J15" s="126" t="n">
        <f aca="false">IFERROR(I15/$E$9,"")</f>
        <v>0</v>
      </c>
      <c r="K15" s="127" t="n">
        <f aca="false">IFERROR(ROUNDUP(I15/$E$10,2),"")</f>
        <v>0</v>
      </c>
      <c r="L15" s="128" t="n">
        <f aca="false">IF(F15="","",IF(D15=0,0,IFERROR((IF($A15="",0,VLOOKUP($A15,#REF!,7,FALSE()))),0)))</f>
        <v>0</v>
      </c>
      <c r="M15" s="129" t="n">
        <f aca="false">IF(F15="","",IFERROR(L15*D15,0))</f>
        <v>0</v>
      </c>
      <c r="N15" s="64"/>
      <c r="O15" s="33" t="n">
        <v>14</v>
      </c>
      <c r="P15" s="65" t="s">
        <v>95</v>
      </c>
      <c r="Q15" s="35" t="s">
        <v>20</v>
      </c>
      <c r="R15" s="117"/>
      <c r="S15" s="117" t="s">
        <v>96</v>
      </c>
      <c r="T15" s="56" t="s">
        <v>97</v>
      </c>
      <c r="U15" s="56"/>
      <c r="V15" s="56"/>
      <c r="W15" s="56"/>
      <c r="X15" s="56"/>
      <c r="Y15" s="56"/>
      <c r="Z15" s="4"/>
      <c r="AA15" s="4"/>
    </row>
    <row r="16" customFormat="false" ht="17.35" hidden="false" customHeight="false" outlineLevel="0" collapsed="false">
      <c r="A16" s="118"/>
      <c r="B16" s="119" t="n">
        <f aca="false">IFERROR((IF($A16="",0,IF(VLOOKUP(A16,#REF!,13,0)="нет","Sold Out",VLOOKUP($A16,#REF!,2,FALSE())))),"кода нет в прайсе")</f>
        <v>0</v>
      </c>
      <c r="C16" s="119" t="n">
        <f aca="false">IFERROR((IF($A16="",0,VLOOKUP($A16,#REF!,3,FALSE()))),0)</f>
        <v>0</v>
      </c>
      <c r="D16" s="130"/>
      <c r="E16" s="121" t="n">
        <f aca="false">IFERROR((IF($A16="",0,VLOOKUP($A16,#REF!,6,FALSE()))),0)</f>
        <v>0</v>
      </c>
      <c r="F16" s="122" t="n">
        <f aca="false">IFERROR(IF(VLOOKUP(A16,#REF!,13,0)="нет","",D16*E16),0)</f>
        <v>0</v>
      </c>
      <c r="G16" s="123" t="n">
        <f aca="false">IF(F16="","",IFERROR((IF($A16="",0,VLOOKUP($A16,#REF!,5,FALSE())))*$D16,"0"))</f>
        <v>0</v>
      </c>
      <c r="H16" s="124" t="n">
        <f aca="false">IFERROR(IF(H$7=0,0,G16/(G$7-I$5)*H$7),"")</f>
        <v>0</v>
      </c>
      <c r="I16" s="125" t="n">
        <f aca="false">IFERROR(H16+F16,"")</f>
        <v>0</v>
      </c>
      <c r="J16" s="126" t="n">
        <f aca="false">IFERROR(I16/$E$9,"")</f>
        <v>0</v>
      </c>
      <c r="K16" s="127" t="n">
        <f aca="false">IFERROR(ROUNDUP(I16/$E$10,2),"")</f>
        <v>0</v>
      </c>
      <c r="L16" s="128" t="n">
        <f aca="false">IF(F16="","",IF(D16=0,0,IFERROR((IF($A16="",0,VLOOKUP($A16,#REF!,7,FALSE()))),0)))</f>
        <v>0</v>
      </c>
      <c r="M16" s="129" t="n">
        <f aca="false">IF(F16="","",IFERROR(L16*D16,0))</f>
        <v>0</v>
      </c>
      <c r="N16" s="64"/>
      <c r="O16" s="33" t="n">
        <v>15</v>
      </c>
      <c r="P16" s="44" t="s">
        <v>98</v>
      </c>
      <c r="Q16" s="35" t="s">
        <v>20</v>
      </c>
      <c r="U16" s="131"/>
      <c r="V16" s="4"/>
      <c r="W16" s="4"/>
      <c r="X16" s="4"/>
    </row>
    <row r="17" customFormat="false" ht="17.35" hidden="false" customHeight="false" outlineLevel="0" collapsed="false">
      <c r="A17" s="118"/>
      <c r="B17" s="119" t="n">
        <f aca="false">IFERROR((IF($A17="",0,IF(VLOOKUP(A17,#REF!,13,0)="нет","Sold Out",VLOOKUP($A17,#REF!,2,FALSE())))),"кода нет в прайсе")</f>
        <v>0</v>
      </c>
      <c r="C17" s="119" t="n">
        <f aca="false">IFERROR((IF($A17="",0,VLOOKUP($A17,#REF!,3,FALSE()))),0)</f>
        <v>0</v>
      </c>
      <c r="D17" s="130"/>
      <c r="E17" s="121" t="n">
        <f aca="false">IFERROR((IF($A17="",0,VLOOKUP($A17,#REF!,6,FALSE()))),0)</f>
        <v>0</v>
      </c>
      <c r="F17" s="122" t="n">
        <f aca="false">IFERROR(IF(VLOOKUP(A17,#REF!,13,0)="нет","",D17*E17),0)</f>
        <v>0</v>
      </c>
      <c r="G17" s="123" t="n">
        <f aca="false">IF(F17="","",IFERROR((IF($A17="",0,VLOOKUP($A17,#REF!,5,FALSE())))*$D17,"0"))</f>
        <v>0</v>
      </c>
      <c r="H17" s="124" t="n">
        <f aca="false">IFERROR(IF(H$7=0,0,G17/(G$7-I$5)*H$7),"")</f>
        <v>0</v>
      </c>
      <c r="I17" s="125" t="n">
        <f aca="false">IFERROR(H17+F17,"")</f>
        <v>0</v>
      </c>
      <c r="J17" s="126" t="n">
        <f aca="false">IFERROR(I17/$E$9,"")</f>
        <v>0</v>
      </c>
      <c r="K17" s="127" t="n">
        <f aca="false">IFERROR(ROUNDUP(I17/$E$10,2),"")</f>
        <v>0</v>
      </c>
      <c r="L17" s="128" t="n">
        <f aca="false">IF(F17="","",IF(D17=0,0,IFERROR((IF($A17="",0,VLOOKUP($A17,#REF!,7,FALSE()))),0)))</f>
        <v>0</v>
      </c>
      <c r="M17" s="129" t="n">
        <f aca="false">IF(F17="","",IFERROR(L17*D17,0))</f>
        <v>0</v>
      </c>
      <c r="N17" s="64"/>
      <c r="O17" s="33" t="n">
        <v>16</v>
      </c>
      <c r="P17" s="44" t="s">
        <v>99</v>
      </c>
      <c r="Q17" s="35" t="s">
        <v>20</v>
      </c>
    </row>
    <row r="18" customFormat="false" ht="17.35" hidden="false" customHeight="false" outlineLevel="0" collapsed="false">
      <c r="A18" s="118"/>
      <c r="B18" s="119" t="n">
        <f aca="false">IFERROR((IF($A18="",0,IF(VLOOKUP(A18,#REF!,13,0)="нет","Sold Out",VLOOKUP($A18,#REF!,2,FALSE())))),"кода нет в прайсе")</f>
        <v>0</v>
      </c>
      <c r="C18" s="119" t="n">
        <f aca="false">IFERROR((IF($A18="",0,VLOOKUP($A18,#REF!,3,FALSE()))),0)</f>
        <v>0</v>
      </c>
      <c r="D18" s="130"/>
      <c r="E18" s="121" t="n">
        <f aca="false">IFERROR((IF($A18="",0,VLOOKUP($A18,#REF!,6,FALSE()))),0)</f>
        <v>0</v>
      </c>
      <c r="F18" s="122" t="n">
        <f aca="false">IFERROR(IF(VLOOKUP(A18,#REF!,13,0)="нет","",D18*E18),0)</f>
        <v>0</v>
      </c>
      <c r="G18" s="123" t="n">
        <f aca="false">IF(F18="","",IFERROR((IF($A18="",0,VLOOKUP($A18,#REF!,5,FALSE())))*$D18,"0"))</f>
        <v>0</v>
      </c>
      <c r="H18" s="124" t="n">
        <f aca="false">IFERROR(IF(H$7=0,0,G18/(G$7-I$5)*H$7),"")</f>
        <v>0</v>
      </c>
      <c r="I18" s="125" t="n">
        <f aca="false">IFERROR(H18+F18,"")</f>
        <v>0</v>
      </c>
      <c r="J18" s="126" t="n">
        <f aca="false">IFERROR(I18/$E$9,"")</f>
        <v>0</v>
      </c>
      <c r="K18" s="127" t="n">
        <f aca="false">IFERROR(ROUNDUP(I18/$E$10,2),"")</f>
        <v>0</v>
      </c>
      <c r="L18" s="128" t="n">
        <f aca="false">IF(F18="","",IF(D18=0,0,IFERROR((IF($A18="",0,VLOOKUP($A18,#REF!,7,FALSE()))),0)))</f>
        <v>0</v>
      </c>
      <c r="M18" s="129" t="n">
        <f aca="false">IF(F18="","",IFERROR(L18*D18,0))</f>
        <v>0</v>
      </c>
      <c r="N18" s="64"/>
      <c r="O18" s="33" t="n">
        <v>17</v>
      </c>
      <c r="P18" s="44" t="s">
        <v>100</v>
      </c>
      <c r="Q18" s="35" t="s">
        <v>20</v>
      </c>
    </row>
    <row r="19" customFormat="false" ht="17.35" hidden="false" customHeight="false" outlineLevel="0" collapsed="false">
      <c r="A19" s="118"/>
      <c r="B19" s="119" t="n">
        <f aca="false">IFERROR((IF($A19="",0,IF(VLOOKUP(A19,#REF!,13,0)="нет","Sold Out",VLOOKUP($A19,#REF!,2,FALSE())))),"кода нет в прайсе")</f>
        <v>0</v>
      </c>
      <c r="C19" s="119" t="n">
        <f aca="false">IFERROR((IF($A19="",0,VLOOKUP($A19,#REF!,3,FALSE()))),0)</f>
        <v>0</v>
      </c>
      <c r="D19" s="130"/>
      <c r="E19" s="121" t="n">
        <f aca="false">IFERROR((IF($A19="",0,VLOOKUP($A19,#REF!,6,FALSE()))),0)</f>
        <v>0</v>
      </c>
      <c r="F19" s="122" t="n">
        <f aca="false">IFERROR(IF(VLOOKUP(A19,#REF!,13,0)="нет","",D19*E19),0)</f>
        <v>0</v>
      </c>
      <c r="G19" s="123" t="n">
        <f aca="false">IF(F19="","",IFERROR((IF($A19="",0,VLOOKUP($A19,#REF!,5,FALSE())))*$D19,"0"))</f>
        <v>0</v>
      </c>
      <c r="H19" s="124" t="n">
        <f aca="false">IFERROR(IF(H$7=0,0,G19/(G$7-I$5)*H$7),"")</f>
        <v>0</v>
      </c>
      <c r="I19" s="125" t="n">
        <f aca="false">IFERROR(H19+F19,"")</f>
        <v>0</v>
      </c>
      <c r="J19" s="126" t="n">
        <f aca="false">IFERROR(I19/$E$9,"")</f>
        <v>0</v>
      </c>
      <c r="K19" s="127" t="n">
        <f aca="false">IFERROR(ROUNDUP(I19/$E$10,2),"")</f>
        <v>0</v>
      </c>
      <c r="L19" s="128" t="n">
        <f aca="false">IF(F19="","",IF(D19=0,0,IFERROR((IF($A19="",0,VLOOKUP($A19,#REF!,7,FALSE()))),0)))</f>
        <v>0</v>
      </c>
      <c r="M19" s="129" t="n">
        <f aca="false">IF(F19="","",IFERROR(L19*D19,0))</f>
        <v>0</v>
      </c>
      <c r="N19" s="64"/>
      <c r="O19" s="33" t="n">
        <v>18</v>
      </c>
      <c r="P19" s="44" t="s">
        <v>101</v>
      </c>
      <c r="Q19" s="35" t="s">
        <v>20</v>
      </c>
    </row>
    <row r="20" s="138" customFormat="true" ht="17.35" hidden="false" customHeight="false" outlineLevel="0" collapsed="false">
      <c r="A20" s="118"/>
      <c r="B20" s="119" t="n">
        <f aca="false">IFERROR((IF($A20="",0,IF(VLOOKUP(A20,#REF!,13,0)="нет","Sold Out",VLOOKUP($A20,#REF!,2,FALSE())))),"кода нет в прайсе")</f>
        <v>0</v>
      </c>
      <c r="C20" s="119" t="n">
        <f aca="false">IFERROR((IF($A20="",0,VLOOKUP($A20,#REF!,3,FALSE()))),0)</f>
        <v>0</v>
      </c>
      <c r="D20" s="130"/>
      <c r="E20" s="132" t="n">
        <f aca="false">IFERROR((IF($A20="",0,VLOOKUP($A20,#REF!,6,FALSE()))),0)</f>
        <v>0</v>
      </c>
      <c r="F20" s="133" t="n">
        <f aca="false">IFERROR(IF(VLOOKUP(A20,#REF!,13,0)="нет","",D20*E20),0)</f>
        <v>0</v>
      </c>
      <c r="G20" s="134" t="n">
        <f aca="false">IF(F20="","",IFERROR((IF($A20="",0,VLOOKUP($A20,#REF!,5,FALSE())))*$D20,"0"))</f>
        <v>0</v>
      </c>
      <c r="H20" s="124" t="n">
        <f aca="false">IFERROR(IF(H$7=0,0,G20/(G$7-I$5)*H$7),"")</f>
        <v>0</v>
      </c>
      <c r="I20" s="135" t="n">
        <f aca="false">IFERROR(H20+F20,"")</f>
        <v>0</v>
      </c>
      <c r="J20" s="136" t="n">
        <f aca="false">IFERROR(I20/$E$9,"")</f>
        <v>0</v>
      </c>
      <c r="K20" s="137" t="n">
        <f aca="false">IFERROR(ROUNDUP(I20/$E$10,2),"")</f>
        <v>0</v>
      </c>
      <c r="L20" s="132" t="n">
        <f aca="false">IF(F20="","",IF(D20=0,0,IFERROR((IF($A20="",0,VLOOKUP($A20,#REF!,7,FALSE()))),0)))</f>
        <v>0</v>
      </c>
      <c r="M20" s="132" t="n">
        <f aca="false">IF(F20="","",IFERROR(L20*D20,0))</f>
        <v>0</v>
      </c>
      <c r="N20" s="64"/>
      <c r="O20" s="33" t="n">
        <v>19</v>
      </c>
      <c r="P20" s="44" t="s">
        <v>102</v>
      </c>
      <c r="Q20" s="35" t="s">
        <v>20</v>
      </c>
      <c r="S20" s="139"/>
      <c r="T20" s="139"/>
      <c r="U20" s="139"/>
      <c r="V20" s="139"/>
      <c r="W20" s="139"/>
      <c r="X20" s="139"/>
      <c r="Y20" s="139"/>
      <c r="AD20" s="139"/>
      <c r="AE20" s="139"/>
      <c r="AF20" s="139"/>
      <c r="AG20" s="139"/>
      <c r="AH20" s="139"/>
      <c r="AI20" s="139"/>
      <c r="AJ20" s="139"/>
      <c r="AK20" s="139"/>
      <c r="AL20" s="139"/>
      <c r="AM20" s="139"/>
      <c r="AN20" s="139"/>
      <c r="AO20" s="139"/>
    </row>
    <row r="21" customFormat="false" ht="17.35" hidden="false" customHeight="false" outlineLevel="0" collapsed="false">
      <c r="A21" s="118"/>
      <c r="B21" s="119" t="n">
        <f aca="false">IFERROR((IF($A21="",0,IF(VLOOKUP(A21,#REF!,13,0)="нет","Sold Out",VLOOKUP($A21,#REF!,2,FALSE())))),"кода нет в прайсе")</f>
        <v>0</v>
      </c>
      <c r="C21" s="119" t="n">
        <f aca="false">IFERROR((IF($A21="",0,VLOOKUP($A21,#REF!,3,FALSE()))),0)</f>
        <v>0</v>
      </c>
      <c r="D21" s="130"/>
      <c r="E21" s="121" t="n">
        <f aca="false">IFERROR((IF($A21="",0,VLOOKUP($A21,#REF!,6,FALSE()))),0)</f>
        <v>0</v>
      </c>
      <c r="F21" s="122" t="n">
        <f aca="false">IFERROR(IF(VLOOKUP(A21,#REF!,13,0)="нет","",D21*E21),0)</f>
        <v>0</v>
      </c>
      <c r="G21" s="123" t="n">
        <f aca="false">IF(F21="","",IFERROR((IF($A21="",0,VLOOKUP($A21,#REF!,5,FALSE())))*$D21,"0"))</f>
        <v>0</v>
      </c>
      <c r="H21" s="124" t="n">
        <f aca="false">IFERROR(IF(H$7=0,0,G21/(G$7-I$5)*H$7),"")</f>
        <v>0</v>
      </c>
      <c r="I21" s="125" t="n">
        <f aca="false">IFERROR(H21+F21,"")</f>
        <v>0</v>
      </c>
      <c r="J21" s="126" t="n">
        <f aca="false">IFERROR(I21/$E$9,"")</f>
        <v>0</v>
      </c>
      <c r="K21" s="127" t="n">
        <f aca="false">IFERROR(ROUNDUP(I21/$E$10,2),"")</f>
        <v>0</v>
      </c>
      <c r="L21" s="128" t="n">
        <f aca="false">IF(F21="","",IF(D21=0,0,IFERROR((IF($A21="",0,VLOOKUP($A21,#REF!,7,FALSE()))),0)))</f>
        <v>0</v>
      </c>
      <c r="M21" s="129" t="n">
        <f aca="false">IF(F21="","",IFERROR(L21*D21,0))</f>
        <v>0</v>
      </c>
      <c r="N21" s="64"/>
      <c r="O21" s="23" t="n">
        <v>20</v>
      </c>
      <c r="P21" s="140" t="s">
        <v>103</v>
      </c>
      <c r="Q21" s="25" t="s">
        <v>11</v>
      </c>
    </row>
    <row r="22" customFormat="false" ht="17.35" hidden="false" customHeight="false" outlineLevel="0" collapsed="false">
      <c r="A22" s="141"/>
      <c r="B22" s="119" t="n">
        <f aca="false">IFERROR((IF($A22="",0,IF(VLOOKUP(A22,#REF!,13,0)="нет","Sold Out",VLOOKUP($A22,#REF!,2,FALSE())))),"кода нет в прайсе")</f>
        <v>0</v>
      </c>
      <c r="C22" s="119" t="n">
        <f aca="false">IFERROR((IF($A22="",0,VLOOKUP($A22,#REF!,3,FALSE()))),0)</f>
        <v>0</v>
      </c>
      <c r="D22" s="130"/>
      <c r="E22" s="121" t="n">
        <f aca="false">IFERROR((IF($A22="",0,VLOOKUP($A22,#REF!,6,FALSE()))),0)</f>
        <v>0</v>
      </c>
      <c r="F22" s="122" t="n">
        <f aca="false">IFERROR(IF(VLOOKUP(A22,#REF!,13,0)="нет","",D22*E22),0)</f>
        <v>0</v>
      </c>
      <c r="G22" s="123" t="n">
        <f aca="false">IF(F22="","",IFERROR((IF($A22="",0,VLOOKUP($A22,#REF!,5,FALSE())))*$D22,"0"))</f>
        <v>0</v>
      </c>
      <c r="H22" s="124" t="n">
        <f aca="false">IFERROR(IF(H$7=0,0,G22/(G$7-I$5)*H$7),"")</f>
        <v>0</v>
      </c>
      <c r="I22" s="125" t="n">
        <f aca="false">IFERROR(H22+F22,"")</f>
        <v>0</v>
      </c>
      <c r="J22" s="126" t="n">
        <f aca="false">IFERROR(I22/$E$9,"")</f>
        <v>0</v>
      </c>
      <c r="K22" s="127" t="n">
        <f aca="false">IFERROR(ROUNDUP(I22/$E$10,2),"")</f>
        <v>0</v>
      </c>
      <c r="L22" s="128" t="n">
        <f aca="false">IF(F22="","",IF(D22=0,0,IFERROR((IF($A22="",0,VLOOKUP($A22,#REF!,7,FALSE()))),0)))</f>
        <v>0</v>
      </c>
      <c r="M22" s="129" t="n">
        <f aca="false">IF(F22="","",IFERROR(L22*D22,0))</f>
        <v>0</v>
      </c>
      <c r="N22" s="64"/>
      <c r="O22" s="23" t="n">
        <v>21</v>
      </c>
      <c r="P22" s="140" t="s">
        <v>104</v>
      </c>
      <c r="Q22" s="25" t="s">
        <v>11</v>
      </c>
    </row>
    <row r="23" customFormat="false" ht="17.35" hidden="false" customHeight="false" outlineLevel="0" collapsed="false">
      <c r="A23" s="142"/>
      <c r="B23" s="143" t="n">
        <f aca="false">IF(F23=0,0,"Пересылка по Корее при менее 30000")</f>
        <v>0</v>
      </c>
      <c r="C23" s="143"/>
      <c r="D23" s="130"/>
      <c r="E23" s="121" t="n">
        <f aca="false">IFERROR((IF($A23="",0,VLOOKUP($A23,#REF!,6,FALSE()))),0)</f>
        <v>0</v>
      </c>
      <c r="F23" s="144" t="n">
        <f aca="false">IF($F$5=1,IF(SUM(F13:F22)=0,0,IF(SUM(F13:F22)&lt;30000,2500,0)),0)</f>
        <v>0</v>
      </c>
      <c r="G23" s="123" t="n">
        <f aca="false">IF(F23="","",IFERROR((IF($A23="",0,VLOOKUP($A23,#REF!,5,FALSE())))*$D23,"0"))</f>
        <v>0</v>
      </c>
      <c r="H23" s="124" t="n">
        <f aca="false">IFERROR(IF(H$7=0,0,G23/(G$7-I$5)*H$7),"")</f>
        <v>0</v>
      </c>
      <c r="I23" s="125" t="n">
        <f aca="false">IFERROR(H23+F23,"")</f>
        <v>0</v>
      </c>
      <c r="J23" s="126" t="n">
        <f aca="false">IFERROR(I23/$E$9,"")</f>
        <v>0</v>
      </c>
      <c r="K23" s="127" t="n">
        <f aca="false">IFERROR(ROUNDUP(I23/$E$10,2),"")</f>
        <v>0</v>
      </c>
      <c r="L23" s="128" t="n">
        <f aca="false">IF(F23="","",IF(D23=0,0,IFERROR((IF($A23="",0,VLOOKUP($A23,#REF!,7,FALSE()))),0)))</f>
        <v>0</v>
      </c>
      <c r="M23" s="129" t="n">
        <f aca="false">IF(F23="","",IFERROR(L23*D23,0))</f>
        <v>0</v>
      </c>
      <c r="N23" s="64"/>
      <c r="O23" s="145" t="n">
        <v>22</v>
      </c>
      <c r="P23" s="44" t="s">
        <v>105</v>
      </c>
      <c r="Q23" s="35" t="s">
        <v>20</v>
      </c>
    </row>
    <row r="24" customFormat="false" ht="18.75" hidden="false" customHeight="true" outlineLevel="0" collapsed="false">
      <c r="A24" s="106" t="n">
        <v>2</v>
      </c>
      <c r="B24" s="107"/>
      <c r="C24" s="107"/>
      <c r="D24" s="146"/>
      <c r="E24" s="109"/>
      <c r="F24" s="110" t="n">
        <f aca="false">SUM(F25:F35)</f>
        <v>0</v>
      </c>
      <c r="G24" s="110" t="n">
        <f aca="false">SUM(G25:G35)</f>
        <v>0</v>
      </c>
      <c r="H24" s="111" t="n">
        <f aca="false">IFERROR($H$7/($G$7-$I$5)*G24,0)</f>
        <v>0</v>
      </c>
      <c r="I24" s="112" t="n">
        <f aca="false">H24+F24</f>
        <v>0</v>
      </c>
      <c r="J24" s="112" t="n">
        <f aca="false">I24/$E$9</f>
        <v>0</v>
      </c>
      <c r="K24" s="113" t="n">
        <f aca="false">SUM(K25:K35)</f>
        <v>0</v>
      </c>
      <c r="L24" s="114" t="n">
        <f aca="false">SUM(L25:L35)</f>
        <v>0</v>
      </c>
      <c r="M24" s="115" t="n">
        <f aca="false">SUM(M25:M35)</f>
        <v>0</v>
      </c>
      <c r="N24" s="64"/>
      <c r="O24" s="145" t="n">
        <v>23</v>
      </c>
      <c r="P24" s="147" t="s">
        <v>104</v>
      </c>
      <c r="Q24" s="35" t="s">
        <v>20</v>
      </c>
      <c r="AD24" s="27" t="s">
        <v>14</v>
      </c>
    </row>
    <row r="25" customFormat="false" ht="17.35" hidden="false" customHeight="false" outlineLevel="0" collapsed="false">
      <c r="A25" s="118"/>
      <c r="B25" s="148" t="n">
        <f aca="false">IFERROR((IF($A25="",0,IF(VLOOKUP(A25,#REF!,13,0)="нет","Sold Out",VLOOKUP($A25,#REF!,2,FALSE())))),"кода нет в прайсе")</f>
        <v>0</v>
      </c>
      <c r="C25" s="148" t="n">
        <f aca="false">IFERROR((IF($A25="",0,VLOOKUP($A25,#REF!,3,FALSE()))),0)</f>
        <v>0</v>
      </c>
      <c r="D25" s="120"/>
      <c r="E25" s="121" t="n">
        <f aca="false">IFERROR((IF($A25="",0,VLOOKUP($A25,#REF!,6,FALSE()))),0)</f>
        <v>0</v>
      </c>
      <c r="F25" s="122" t="n">
        <f aca="false">IFERROR(IF(VLOOKUP(A25,#REF!,13,0)="нет","",D25*E25),0)</f>
        <v>0</v>
      </c>
      <c r="G25" s="149" t="n">
        <f aca="false">IF(F25="","",IFERROR((IF($A25="",0,VLOOKUP($A25,#REF!,5,FALSE())))*$D25,"0"))</f>
        <v>0</v>
      </c>
      <c r="H25" s="124" t="n">
        <f aca="false">IFERROR(IF(H$7=0,0,G25/(G$7-I$5)*H$7),"")</f>
        <v>0</v>
      </c>
      <c r="I25" s="125" t="n">
        <f aca="false">IFERROR(H25+F25,"")</f>
        <v>0</v>
      </c>
      <c r="J25" s="126" t="n">
        <f aca="false">IFERROR(I25/$E$9,"")</f>
        <v>0</v>
      </c>
      <c r="K25" s="127" t="n">
        <f aca="false">IFERROR(ROUNDUP(I25/$E$10,2),"")</f>
        <v>0</v>
      </c>
      <c r="L25" s="128" t="n">
        <f aca="false">IF(F25="","",IF(D25=0,0,IFERROR((IF($A25="",0,VLOOKUP($A25,#REF!,7,FALSE()))),0)))</f>
        <v>0</v>
      </c>
      <c r="M25" s="129" t="n">
        <f aca="false">IF(F25="","",IFERROR(L25*D25,0))</f>
        <v>0</v>
      </c>
      <c r="N25" s="64"/>
      <c r="O25" s="145" t="n">
        <v>24</v>
      </c>
      <c r="P25" s="147" t="s">
        <v>106</v>
      </c>
      <c r="Q25" s="35" t="s">
        <v>20</v>
      </c>
    </row>
    <row r="26" customFormat="false" ht="17.35" hidden="false" customHeight="false" outlineLevel="0" collapsed="false">
      <c r="A26" s="118"/>
      <c r="B26" s="148" t="n">
        <f aca="false">IFERROR((IF($A26="",0,IF(VLOOKUP(A26,#REF!,13,0)="нет","Sold Out",VLOOKUP($A26,#REF!,2,FALSE())))),"кода нет в прайсе")</f>
        <v>0</v>
      </c>
      <c r="C26" s="148" t="n">
        <f aca="false">IFERROR((IF($A26="",0,VLOOKUP($A26,#REF!,3,FALSE()))),0)</f>
        <v>0</v>
      </c>
      <c r="D26" s="120"/>
      <c r="E26" s="121" t="n">
        <f aca="false">IFERROR((IF($A26="",0,VLOOKUP($A26,#REF!,6,FALSE()))),0)</f>
        <v>0</v>
      </c>
      <c r="F26" s="122" t="n">
        <f aca="false">IFERROR(IF(VLOOKUP(A26,#REF!,13,0)="нет","",D26*E26),0)</f>
        <v>0</v>
      </c>
      <c r="G26" s="149" t="n">
        <f aca="false">IF(F26="","",IFERROR((IF($A26="",0,VLOOKUP($A26,#REF!,5,FALSE())))*$D26,"0"))</f>
        <v>0</v>
      </c>
      <c r="H26" s="124" t="n">
        <f aca="false">IFERROR(IF(H$7=0,0,G26/(G$7-I$5)*H$7),"")</f>
        <v>0</v>
      </c>
      <c r="I26" s="125" t="n">
        <f aca="false">IFERROR(H26+F26,"")</f>
        <v>0</v>
      </c>
      <c r="J26" s="126" t="n">
        <f aca="false">IFERROR(I26/$E$9,"")</f>
        <v>0</v>
      </c>
      <c r="K26" s="127" t="n">
        <f aca="false">IFERROR(ROUNDUP(I26/$E$10,2),"")</f>
        <v>0</v>
      </c>
      <c r="L26" s="128" t="n">
        <f aca="false">IF(F26="","",IF(D26=0,0,IFERROR((IF($A26="",0,VLOOKUP($A26,#REF!,7,FALSE()))),0)))</f>
        <v>0</v>
      </c>
      <c r="M26" s="129" t="n">
        <f aca="false">IF(F26="","",IFERROR(L26*D26,0))</f>
        <v>0</v>
      </c>
      <c r="N26" s="64"/>
      <c r="O26" s="145" t="n">
        <v>25</v>
      </c>
      <c r="P26" s="147" t="s">
        <v>107</v>
      </c>
      <c r="Q26" s="35" t="s">
        <v>20</v>
      </c>
    </row>
    <row r="27" customFormat="false" ht="17.35" hidden="false" customHeight="false" outlineLevel="0" collapsed="false">
      <c r="A27" s="118"/>
      <c r="B27" s="148" t="n">
        <f aca="false">IFERROR((IF($A27="",0,IF(VLOOKUP(A27,#REF!,13,0)="нет","Sold Out",VLOOKUP($A27,#REF!,2,FALSE())))),"кода нет в прайсе")</f>
        <v>0</v>
      </c>
      <c r="C27" s="148" t="n">
        <f aca="false">IFERROR((IF($A27="",0,VLOOKUP($A27,#REF!,3,FALSE()))),0)</f>
        <v>0</v>
      </c>
      <c r="D27" s="130"/>
      <c r="E27" s="121" t="n">
        <f aca="false">IFERROR((IF($A27="",0,VLOOKUP($A27,#REF!,6,FALSE()))),0)</f>
        <v>0</v>
      </c>
      <c r="F27" s="122" t="n">
        <f aca="false">IFERROR(IF(VLOOKUP(A27,#REF!,13,0)="нет","",D27*E27),0)</f>
        <v>0</v>
      </c>
      <c r="G27" s="149" t="n">
        <f aca="false">IF(F27="","",IFERROR((IF($A27="",0,VLOOKUP($A27,#REF!,5,FALSE())))*$D27,"0"))</f>
        <v>0</v>
      </c>
      <c r="H27" s="124" t="n">
        <f aca="false">IFERROR(IF(H$7=0,0,G27/(G$7-I$5)*H$7),"")</f>
        <v>0</v>
      </c>
      <c r="I27" s="125" t="n">
        <f aca="false">IFERROR(H27+F27,"")</f>
        <v>0</v>
      </c>
      <c r="J27" s="126" t="n">
        <f aca="false">IFERROR(I27/$E$9,"")</f>
        <v>0</v>
      </c>
      <c r="K27" s="127" t="n">
        <f aca="false">IFERROR(ROUNDUP(I27/$E$10,2),"")</f>
        <v>0</v>
      </c>
      <c r="L27" s="128" t="n">
        <f aca="false">IF(F27="","",IF(D27=0,0,IFERROR((IF($A27="",0,VLOOKUP($A27,#REF!,7,FALSE()))),0)))</f>
        <v>0</v>
      </c>
      <c r="M27" s="129" t="n">
        <f aca="false">IF(F27="","",IFERROR(L27*D27,0))</f>
        <v>0</v>
      </c>
      <c r="N27" s="64"/>
      <c r="O27" s="145" t="n">
        <v>26</v>
      </c>
      <c r="P27" s="147" t="s">
        <v>108</v>
      </c>
      <c r="Q27" s="35" t="s">
        <v>20</v>
      </c>
    </row>
    <row r="28" customFormat="false" ht="17.35" hidden="false" customHeight="false" outlineLevel="0" collapsed="false">
      <c r="A28" s="118"/>
      <c r="B28" s="148" t="n">
        <f aca="false">IFERROR((IF($A28="",0,IF(VLOOKUP(A28,#REF!,13,0)="нет","Sold Out",VLOOKUP($A28,#REF!,2,FALSE())))),"кода нет в прайсе")</f>
        <v>0</v>
      </c>
      <c r="C28" s="148" t="n">
        <f aca="false">IFERROR((IF($A28="",0,VLOOKUP($A28,#REF!,3,FALSE()))),0)</f>
        <v>0</v>
      </c>
      <c r="D28" s="130"/>
      <c r="E28" s="121" t="n">
        <f aca="false">IFERROR((IF($A28="",0,VLOOKUP($A28,#REF!,6,FALSE()))),0)</f>
        <v>0</v>
      </c>
      <c r="F28" s="122" t="n">
        <f aca="false">IFERROR(IF(VLOOKUP(A28,#REF!,13,0)="нет","",D28*E28),0)</f>
        <v>0</v>
      </c>
      <c r="G28" s="149" t="n">
        <f aca="false">IF(F28="","",IFERROR((IF($A28="",0,VLOOKUP($A28,#REF!,5,FALSE())))*$D28,"0"))</f>
        <v>0</v>
      </c>
      <c r="H28" s="124" t="n">
        <f aca="false">IFERROR(IF(H$7=0,0,G28/(G$7-I$5)*H$7),"")</f>
        <v>0</v>
      </c>
      <c r="I28" s="125" t="n">
        <f aca="false">IFERROR(H28+F28,"")</f>
        <v>0</v>
      </c>
      <c r="J28" s="126" t="n">
        <f aca="false">IFERROR(I28/$E$9,"")</f>
        <v>0</v>
      </c>
      <c r="K28" s="127" t="n">
        <f aca="false">IFERROR(ROUNDUP(I28/$E$10,2),"")</f>
        <v>0</v>
      </c>
      <c r="L28" s="128" t="n">
        <f aca="false">IF(F28="","",IF(D28=0,0,IFERROR((IF($A28="",0,VLOOKUP($A28,#REF!,7,FALSE()))),0)))</f>
        <v>0</v>
      </c>
      <c r="M28" s="129" t="n">
        <f aca="false">IF(F28="","",IFERROR(L28*D28,0))</f>
        <v>0</v>
      </c>
      <c r="N28" s="64"/>
      <c r="O28" s="145" t="n">
        <v>27</v>
      </c>
      <c r="P28" s="147" t="s">
        <v>109</v>
      </c>
      <c r="Q28" s="35" t="s">
        <v>20</v>
      </c>
    </row>
    <row r="29" customFormat="false" ht="17.35" hidden="false" customHeight="false" outlineLevel="0" collapsed="false">
      <c r="A29" s="118"/>
      <c r="B29" s="148" t="n">
        <f aca="false">IFERROR((IF($A29="",0,IF(VLOOKUP(A29,#REF!,13,0)="нет","Sold Out",VLOOKUP($A29,#REF!,2,FALSE())))),"кода нет в прайсе")</f>
        <v>0</v>
      </c>
      <c r="C29" s="148" t="n">
        <f aca="false">IFERROR((IF($A29="",0,VLOOKUP($A29,#REF!,3,FALSE()))),0)</f>
        <v>0</v>
      </c>
      <c r="D29" s="130"/>
      <c r="E29" s="121" t="n">
        <f aca="false">IFERROR((IF($A29="",0,VLOOKUP($A29,#REF!,6,FALSE()))),0)</f>
        <v>0</v>
      </c>
      <c r="F29" s="122" t="n">
        <f aca="false">IFERROR(IF(VLOOKUP(A29,#REF!,13,0)="нет","",D29*E29),0)</f>
        <v>0</v>
      </c>
      <c r="G29" s="149" t="n">
        <f aca="false">IF(F29="","",IFERROR((IF($A29="",0,VLOOKUP($A29,#REF!,5,FALSE())))*$D29,"0"))</f>
        <v>0</v>
      </c>
      <c r="H29" s="124" t="n">
        <f aca="false">IFERROR(IF(H$7=0,0,G29/(G$7-I$5)*H$7),"")</f>
        <v>0</v>
      </c>
      <c r="I29" s="125" t="n">
        <f aca="false">IFERROR(H29+F29,"")</f>
        <v>0</v>
      </c>
      <c r="J29" s="126" t="n">
        <f aca="false">IFERROR(I29/$E$9,"")</f>
        <v>0</v>
      </c>
      <c r="K29" s="127" t="n">
        <f aca="false">IFERROR(ROUNDUP(I29/$E$10,2),"")</f>
        <v>0</v>
      </c>
      <c r="L29" s="128" t="n">
        <f aca="false">IF(F29="","",IF(D29=0,0,IFERROR((IF($A29="",0,VLOOKUP($A29,#REF!,7,FALSE()))),0)))</f>
        <v>0</v>
      </c>
      <c r="M29" s="129" t="n">
        <f aca="false">IF(F29="","",IFERROR(L29*D29,0))</f>
        <v>0</v>
      </c>
      <c r="N29" s="64"/>
      <c r="O29" s="150" t="n">
        <v>28</v>
      </c>
      <c r="P29" s="140" t="s">
        <v>100</v>
      </c>
      <c r="Q29" s="25" t="s">
        <v>11</v>
      </c>
    </row>
    <row r="30" customFormat="false" ht="17.35" hidden="false" customHeight="false" outlineLevel="0" collapsed="false">
      <c r="A30" s="118"/>
      <c r="B30" s="148" t="n">
        <f aca="false">IFERROR((IF($A30="",0,IF(VLOOKUP(A30,#REF!,13,0)="нет","Sold Out",VLOOKUP($A30,#REF!,2,FALSE())))),"кода нет в прайсе")</f>
        <v>0</v>
      </c>
      <c r="C30" s="148" t="n">
        <f aca="false">IFERROR((IF($A30="",0,VLOOKUP($A30,#REF!,3,FALSE()))),0)</f>
        <v>0</v>
      </c>
      <c r="D30" s="130"/>
      <c r="E30" s="121" t="n">
        <f aca="false">IFERROR((IF($A30="",0,VLOOKUP($A30,#REF!,6,FALSE()))),0)</f>
        <v>0</v>
      </c>
      <c r="F30" s="122" t="n">
        <f aca="false">IFERROR(IF(VLOOKUP(A30,#REF!,13,0)="нет","",D30*E30),0)</f>
        <v>0</v>
      </c>
      <c r="G30" s="149" t="n">
        <f aca="false">IF(F30="","",IFERROR((IF($A30="",0,VLOOKUP($A30,#REF!,5,FALSE())))*$D30,"0"))</f>
        <v>0</v>
      </c>
      <c r="H30" s="124" t="n">
        <f aca="false">IFERROR(IF(H$7=0,0,G30/(G$7-I$5)*H$7),"")</f>
        <v>0</v>
      </c>
      <c r="I30" s="125" t="n">
        <f aca="false">IFERROR(H30+F30,"")</f>
        <v>0</v>
      </c>
      <c r="J30" s="126" t="n">
        <f aca="false">IFERROR(I30/$E$9,"")</f>
        <v>0</v>
      </c>
      <c r="K30" s="127" t="n">
        <f aca="false">IFERROR(ROUNDUP(I30/$E$10,2),"")</f>
        <v>0</v>
      </c>
      <c r="L30" s="128" t="n">
        <f aca="false">IF(F30="","",IF(D30=0,0,IFERROR((IF($A30="",0,VLOOKUP($A30,#REF!,7,FALSE()))),0)))</f>
        <v>0</v>
      </c>
      <c r="M30" s="129" t="n">
        <f aca="false">IF(F30="","",IFERROR(L30*D30,0))</f>
        <v>0</v>
      </c>
      <c r="N30" s="64"/>
      <c r="O30" s="145" t="n">
        <v>29</v>
      </c>
      <c r="P30" s="151" t="s">
        <v>110</v>
      </c>
      <c r="Q30" s="151" t="s">
        <v>110</v>
      </c>
      <c r="AD30" s="152" t="n">
        <f aca="false">IF(G1225=0,0,IF(G1225&lt;5000,5000,G1225))</f>
        <v>5000</v>
      </c>
    </row>
    <row r="31" customFormat="false" ht="17.35" hidden="false" customHeight="false" outlineLevel="0" collapsed="false">
      <c r="A31" s="118"/>
      <c r="B31" s="148" t="n">
        <f aca="false">IFERROR((IF($A31="",0,IF(VLOOKUP(A31,#REF!,13,0)="нет","Sold Out",VLOOKUP($A31,#REF!,2,FALSE())))),"кода нет в прайсе")</f>
        <v>0</v>
      </c>
      <c r="C31" s="148" t="n">
        <f aca="false">IFERROR((IF($A31="",0,VLOOKUP($A31,#REF!,3,FALSE()))),0)</f>
        <v>0</v>
      </c>
      <c r="D31" s="130"/>
      <c r="E31" s="121" t="n">
        <f aca="false">IFERROR((IF($A31="",0,VLOOKUP($A31,#REF!,6,FALSE()))),0)</f>
        <v>0</v>
      </c>
      <c r="F31" s="122" t="n">
        <f aca="false">IFERROR(IF(VLOOKUP(A31,#REF!,13,0)="нет","",D31*E31),0)</f>
        <v>0</v>
      </c>
      <c r="G31" s="149" t="n">
        <f aca="false">IF(F31="","",IFERROR((IF($A31="",0,VLOOKUP($A31,#REF!,5,FALSE())))*$D31,"0"))</f>
        <v>0</v>
      </c>
      <c r="H31" s="124" t="n">
        <f aca="false">IFERROR(IF(H$7=0,0,G31/(G$7-I$5)*H$7),"")</f>
        <v>0</v>
      </c>
      <c r="I31" s="125" t="n">
        <f aca="false">IFERROR(H31+F31,"")</f>
        <v>0</v>
      </c>
      <c r="J31" s="126" t="n">
        <f aca="false">IFERROR(I31/$E$9,"")</f>
        <v>0</v>
      </c>
      <c r="K31" s="127" t="n">
        <f aca="false">IFERROR(ROUNDUP(I31/$E$10,2),"")</f>
        <v>0</v>
      </c>
      <c r="L31" s="128" t="n">
        <f aca="false">IF(F31="","",IF(D31=0,0,IFERROR((IF($A31="",0,VLOOKUP($A31,#REF!,7,FALSE()))),0)))</f>
        <v>0</v>
      </c>
      <c r="M31" s="129" t="n">
        <f aca="false">IF(F31="","",IFERROR(L31*D31,0))</f>
        <v>0</v>
      </c>
      <c r="N31" s="64"/>
      <c r="O31" s="153" t="n">
        <v>30</v>
      </c>
      <c r="P31" s="154" t="s">
        <v>111</v>
      </c>
      <c r="Q31" s="154" t="s">
        <v>111</v>
      </c>
    </row>
    <row r="32" customFormat="false" ht="17.35" hidden="false" customHeight="false" outlineLevel="0" collapsed="false">
      <c r="A32" s="118"/>
      <c r="B32" s="148" t="n">
        <f aca="false">IFERROR((IF($A32="",0,IF(VLOOKUP(A32,#REF!,13,0)="нет","Sold Out",VLOOKUP($A32,#REF!,2,FALSE())))),"кода нет в прайсе")</f>
        <v>0</v>
      </c>
      <c r="C32" s="148" t="n">
        <f aca="false">IFERROR((IF($A32="",0,VLOOKUP($A32,#REF!,3,FALSE()))),0)</f>
        <v>0</v>
      </c>
      <c r="D32" s="130"/>
      <c r="E32" s="132" t="n">
        <f aca="false">IFERROR((IF($A32="",0,VLOOKUP($A32,#REF!,6,FALSE()))),0)</f>
        <v>0</v>
      </c>
      <c r="F32" s="133" t="n">
        <f aca="false">IFERROR(IF(VLOOKUP(A32,#REF!,13,0)="нет","",D32*E32),0)</f>
        <v>0</v>
      </c>
      <c r="G32" s="134" t="n">
        <f aca="false">IF(F32="","",IFERROR((IF($A32="",0,VLOOKUP($A32,#REF!,5,FALSE())))*$D32,"0"))</f>
        <v>0</v>
      </c>
      <c r="H32" s="124" t="n">
        <f aca="false">IFERROR(IF(H$7=0,0,G32/(G$7-I$5)*H$7),"")</f>
        <v>0</v>
      </c>
      <c r="I32" s="135" t="n">
        <f aca="false">IFERROR(H32+F32,"")</f>
        <v>0</v>
      </c>
      <c r="J32" s="136" t="n">
        <f aca="false">IFERROR(I32/$E$9,"")</f>
        <v>0</v>
      </c>
      <c r="K32" s="137" t="n">
        <f aca="false">IFERROR(ROUNDUP(I32/$E$10,2),"")</f>
        <v>0</v>
      </c>
      <c r="L32" s="132" t="n">
        <f aca="false">IF(F32="","",IF(D32=0,0,IFERROR((IF($A32="",0,VLOOKUP($A32,#REF!,7,FALSE()))),0)))</f>
        <v>0</v>
      </c>
      <c r="M32" s="132" t="n">
        <f aca="false">IF(F32="","",IFERROR(L32*D32,0))</f>
        <v>0</v>
      </c>
      <c r="N32" s="64"/>
      <c r="O32" s="153" t="n">
        <v>31</v>
      </c>
      <c r="P32" s="155" t="s">
        <v>112</v>
      </c>
      <c r="Q32" s="35" t="s">
        <v>20</v>
      </c>
    </row>
    <row r="33" customFormat="false" ht="17.35" hidden="false" customHeight="false" outlineLevel="0" collapsed="false">
      <c r="A33" s="118"/>
      <c r="B33" s="148" t="n">
        <f aca="false">IFERROR((IF($A33="",0,IF(VLOOKUP(A33,#REF!,13,0)="нет","Sold Out",VLOOKUP($A33,#REF!,2,FALSE())))),"кода нет в прайсе")</f>
        <v>0</v>
      </c>
      <c r="C33" s="148" t="n">
        <f aca="false">IFERROR((IF($A33="",0,VLOOKUP($A33,#REF!,3,FALSE()))),0)</f>
        <v>0</v>
      </c>
      <c r="D33" s="130"/>
      <c r="E33" s="121" t="n">
        <f aca="false">IFERROR((IF($A33="",0,VLOOKUP($A33,#REF!,6,FALSE()))),0)</f>
        <v>0</v>
      </c>
      <c r="F33" s="122" t="n">
        <f aca="false">IFERROR(IF(VLOOKUP(A33,#REF!,13,0)="нет","",D33*E33),0)</f>
        <v>0</v>
      </c>
      <c r="G33" s="149" t="n">
        <f aca="false">IF(F33="","",IFERROR((IF($A33="",0,VLOOKUP($A33,#REF!,5,FALSE())))*$D33,"0"))</f>
        <v>0</v>
      </c>
      <c r="H33" s="124" t="n">
        <f aca="false">IFERROR(IF(H$7=0,0,G33/(G$7-I$5)*H$7),"")</f>
        <v>0</v>
      </c>
      <c r="I33" s="125" t="n">
        <f aca="false">IFERROR(H33+F33,"")</f>
        <v>0</v>
      </c>
      <c r="J33" s="126" t="n">
        <f aca="false">IFERROR(I33/$E$9,"")</f>
        <v>0</v>
      </c>
      <c r="K33" s="127" t="n">
        <f aca="false">IFERROR(ROUNDUP(I33/$E$10,2),"")</f>
        <v>0</v>
      </c>
      <c r="L33" s="128" t="n">
        <f aca="false">IF(F33="","",IF(D33=0,0,IFERROR((IF($A33="",0,VLOOKUP($A33,#REF!,7,FALSE()))),0)))</f>
        <v>0</v>
      </c>
      <c r="M33" s="129" t="n">
        <f aca="false">IF(F33="","",IFERROR(L33*D33,0))</f>
        <v>0</v>
      </c>
      <c r="N33" s="64"/>
      <c r="O33" s="153" t="n">
        <v>32</v>
      </c>
      <c r="P33" s="155" t="s">
        <v>113</v>
      </c>
      <c r="Q33" s="35" t="s">
        <v>20</v>
      </c>
    </row>
    <row r="34" customFormat="false" ht="17.35" hidden="false" customHeight="false" outlineLevel="0" collapsed="false">
      <c r="A34" s="141"/>
      <c r="B34" s="148" t="n">
        <f aca="false">IFERROR((IF($A34="",0,IF(VLOOKUP(A34,#REF!,13,0)="нет","Sold Out",VLOOKUP($A34,#REF!,2,FALSE())))),"кода нет в прайсе")</f>
        <v>0</v>
      </c>
      <c r="C34" s="148" t="n">
        <f aca="false">IFERROR((IF($A34="",0,VLOOKUP($A34,#REF!,3,FALSE()))),0)</f>
        <v>0</v>
      </c>
      <c r="D34" s="130"/>
      <c r="E34" s="121" t="n">
        <f aca="false">IFERROR((IF($A34="",0,VLOOKUP($A34,#REF!,6,FALSE()))),0)</f>
        <v>0</v>
      </c>
      <c r="F34" s="122" t="n">
        <f aca="false">IFERROR(IF(VLOOKUP(A34,#REF!,13,0)="нет","",D34*E34),0)</f>
        <v>0</v>
      </c>
      <c r="G34" s="149" t="n">
        <f aca="false">IF(F34="","",IFERROR((IF($A34="",0,VLOOKUP($A34,#REF!,5,FALSE())))*$D34,"0"))</f>
        <v>0</v>
      </c>
      <c r="H34" s="124" t="n">
        <f aca="false">IFERROR(IF(H$7=0,0,G34/(G$7-I$5)*H$7),"")</f>
        <v>0</v>
      </c>
      <c r="I34" s="125" t="n">
        <f aca="false">IFERROR(H34+F34,"")</f>
        <v>0</v>
      </c>
      <c r="J34" s="126" t="n">
        <f aca="false">IFERROR(I34/$E$9,"")</f>
        <v>0</v>
      </c>
      <c r="K34" s="127" t="n">
        <f aca="false">IFERROR(ROUNDUP(I34/$E$10,2),"")</f>
        <v>0</v>
      </c>
      <c r="L34" s="128" t="n">
        <f aca="false">IF(F34="","",IF(D34=0,0,IFERROR((IF($A34="",0,VLOOKUP($A34,#REF!,7,FALSE()))),0)))</f>
        <v>0</v>
      </c>
      <c r="M34" s="129" t="n">
        <f aca="false">IF(F34="","",IFERROR(L34*D34,0))</f>
        <v>0</v>
      </c>
      <c r="N34" s="64"/>
      <c r="O34" s="153" t="n">
        <v>33</v>
      </c>
      <c r="P34" s="155" t="s">
        <v>114</v>
      </c>
      <c r="Q34" s="35" t="s">
        <v>20</v>
      </c>
    </row>
    <row r="35" customFormat="false" ht="17.35" hidden="false" customHeight="false" outlineLevel="0" collapsed="false">
      <c r="A35" s="142"/>
      <c r="B35" s="143" t="n">
        <f aca="false">IF(F35=0,0,"Пересылка по Корее при менее 30000")</f>
        <v>0</v>
      </c>
      <c r="C35" s="143"/>
      <c r="D35" s="130"/>
      <c r="E35" s="121" t="n">
        <f aca="false">IFERROR((IF($A35="",0,VLOOKUP($A35,#REF!,6,FALSE()))),0)</f>
        <v>0</v>
      </c>
      <c r="F35" s="144" t="n">
        <f aca="false">IF($F$5=1,IF(SUM(F25:F34)=0,0,IF(SUM(F25:F34)&lt;30000,2500,0)),0)</f>
        <v>0</v>
      </c>
      <c r="G35" s="149" t="n">
        <f aca="false">IF(F35="","",IFERROR((IF($A35="",0,VLOOKUP($A35,#REF!,5,FALSE())))*$D35,"0"))</f>
        <v>0</v>
      </c>
      <c r="H35" s="124" t="n">
        <f aca="false">IFERROR(IF(H$7=0,0,G35/(G$7-I$5)*H$7),"")</f>
        <v>0</v>
      </c>
      <c r="I35" s="125" t="n">
        <f aca="false">IFERROR(H35+F35,"")</f>
        <v>0</v>
      </c>
      <c r="J35" s="126" t="n">
        <f aca="false">IFERROR(I35/$E$9,"")</f>
        <v>0</v>
      </c>
      <c r="K35" s="127" t="n">
        <f aca="false">IFERROR(ROUNDUP(I35/$E$10,2),"")</f>
        <v>0</v>
      </c>
      <c r="L35" s="128" t="n">
        <f aca="false">IF(F35="","",IF(D35=0,0,IFERROR((IF($A35="",0,VLOOKUP($A35,#REF!,7,FALSE()))),0)))</f>
        <v>0</v>
      </c>
      <c r="M35" s="129" t="n">
        <f aca="false">IF(F35="","",IFERROR(L35*D35,0))</f>
        <v>0</v>
      </c>
      <c r="N35" s="64"/>
      <c r="O35" s="153" t="n">
        <v>34</v>
      </c>
      <c r="P35" s="155" t="s">
        <v>115</v>
      </c>
      <c r="Q35" s="35" t="s">
        <v>20</v>
      </c>
    </row>
    <row r="36" customFormat="false" ht="15" hidden="false" customHeight="true" outlineLevel="0" collapsed="false">
      <c r="A36" s="106" t="n">
        <v>3</v>
      </c>
      <c r="B36" s="107"/>
      <c r="C36" s="107"/>
      <c r="D36" s="108"/>
      <c r="E36" s="109"/>
      <c r="F36" s="110" t="n">
        <f aca="false">SUM(F37:F47)</f>
        <v>0</v>
      </c>
      <c r="G36" s="110" t="n">
        <f aca="false">SUM(G37:G47)</f>
        <v>0</v>
      </c>
      <c r="H36" s="111" t="n">
        <f aca="false">IFERROR($H$7/($G$7-$I$5)*G36,0)</f>
        <v>0</v>
      </c>
      <c r="I36" s="112" t="n">
        <f aca="false">H36+F36</f>
        <v>0</v>
      </c>
      <c r="J36" s="112" t="n">
        <f aca="false">I36/$E$9</f>
        <v>0</v>
      </c>
      <c r="K36" s="113" t="n">
        <f aca="false">SUM(K37:K47)</f>
        <v>0</v>
      </c>
      <c r="L36" s="114" t="n">
        <f aca="false">SUM(L37:L47)</f>
        <v>0</v>
      </c>
      <c r="M36" s="115" t="n">
        <f aca="false">SUM(M37:M47)</f>
        <v>0</v>
      </c>
      <c r="N36" s="64"/>
      <c r="O36" s="153" t="n">
        <v>35</v>
      </c>
      <c r="P36" s="155" t="s">
        <v>116</v>
      </c>
      <c r="Q36" s="35" t="s">
        <v>20</v>
      </c>
    </row>
    <row r="37" customFormat="false" ht="17.35" hidden="false" customHeight="false" outlineLevel="0" collapsed="false">
      <c r="A37" s="118"/>
      <c r="B37" s="148" t="n">
        <f aca="false">IFERROR((IF($A37="",0,IF(VLOOKUP(A37,#REF!,13,0)="нет","Sold Out",VLOOKUP($A37,#REF!,2,FALSE())))),"кода нет в прайсе")</f>
        <v>0</v>
      </c>
      <c r="C37" s="148" t="n">
        <f aca="false">IFERROR((IF($A37="",0,VLOOKUP($A37,#REF!,3,FALSE()))),0)</f>
        <v>0</v>
      </c>
      <c r="D37" s="120"/>
      <c r="E37" s="121" t="n">
        <f aca="false">IFERROR((IF($A37="",0,VLOOKUP($A37,#REF!,6,FALSE()))),0)</f>
        <v>0</v>
      </c>
      <c r="F37" s="122" t="n">
        <f aca="false">IFERROR(IF(VLOOKUP(A37,#REF!,13,0)="нет","",D37*E37),0)</f>
        <v>0</v>
      </c>
      <c r="G37" s="149" t="n">
        <f aca="false">IF(F37="","",IFERROR((IF($A37="",0,VLOOKUP($A37,#REF!,5,FALSE())))*$D37,"0"))</f>
        <v>0</v>
      </c>
      <c r="H37" s="124" t="n">
        <f aca="false">IFERROR(IF(H$7=0,0,G37/(G$7-I$5)*H$7),"")</f>
        <v>0</v>
      </c>
      <c r="I37" s="125" t="n">
        <f aca="false">IFERROR(H37+F37,"")</f>
        <v>0</v>
      </c>
      <c r="J37" s="126" t="n">
        <f aca="false">IFERROR(I37/$E$9,"")</f>
        <v>0</v>
      </c>
      <c r="K37" s="127" t="n">
        <f aca="false">IFERROR(ROUNDUP(I37/$E$10,2),"")</f>
        <v>0</v>
      </c>
      <c r="L37" s="128" t="n">
        <f aca="false">IF(F37="","",IF(D37=0,0,IFERROR((IF($A37="",0,VLOOKUP($A37,#REF!,7,FALSE()))),0)))</f>
        <v>0</v>
      </c>
      <c r="M37" s="129" t="n">
        <f aca="false">IF(F37="","",IFERROR(L37*D37,0))</f>
        <v>0</v>
      </c>
      <c r="N37" s="64"/>
      <c r="O37" s="153" t="n">
        <v>36</v>
      </c>
      <c r="P37" s="155" t="s">
        <v>117</v>
      </c>
      <c r="Q37" s="35" t="s">
        <v>20</v>
      </c>
      <c r="AD37" s="3" t="s">
        <v>118</v>
      </c>
    </row>
    <row r="38" customFormat="false" ht="17.35" hidden="false" customHeight="false" outlineLevel="0" collapsed="false">
      <c r="A38" s="118"/>
      <c r="B38" s="148" t="n">
        <f aca="false">IFERROR((IF($A38="",0,IF(VLOOKUP(A38,#REF!,13,0)="нет","Sold Out",VLOOKUP($A38,#REF!,2,FALSE())))),"кода нет в прайсе")</f>
        <v>0</v>
      </c>
      <c r="C38" s="148" t="n">
        <f aca="false">IFERROR((IF($A38="",0,VLOOKUP($A38,#REF!,3,FALSE()))),0)</f>
        <v>0</v>
      </c>
      <c r="D38" s="120"/>
      <c r="E38" s="121" t="n">
        <f aca="false">IFERROR((IF($A38="",0,VLOOKUP($A38,#REF!,6,FALSE()))),0)</f>
        <v>0</v>
      </c>
      <c r="F38" s="122" t="n">
        <f aca="false">IFERROR(IF(VLOOKUP(A38,#REF!,13,0)="нет","",D38*E38),0)</f>
        <v>0</v>
      </c>
      <c r="G38" s="149" t="n">
        <f aca="false">IF(F38="","",IFERROR((IF($A38="",0,VLOOKUP($A38,#REF!,5,FALSE())))*$D38,"0"))</f>
        <v>0</v>
      </c>
      <c r="H38" s="124" t="n">
        <f aca="false">IFERROR(IF(H$7=0,0,G38/(G$7-I$5)*H$7),"")</f>
        <v>0</v>
      </c>
      <c r="I38" s="125" t="n">
        <f aca="false">IFERROR(H38+F38,"")</f>
        <v>0</v>
      </c>
      <c r="J38" s="126" t="n">
        <f aca="false">IFERROR(I38/$E$9,"")</f>
        <v>0</v>
      </c>
      <c r="K38" s="127" t="n">
        <f aca="false">IFERROR(ROUNDUP(I38/$E$10,2),"")</f>
        <v>0</v>
      </c>
      <c r="L38" s="128" t="n">
        <f aca="false">IF(F38="","",IF(D38=0,0,IFERROR((IF($A38="",0,VLOOKUP($A38,#REF!,7,FALSE()))),0)))</f>
        <v>0</v>
      </c>
      <c r="M38" s="129" t="n">
        <f aca="false">IF(F38="","",IFERROR(L38*D38,0))</f>
        <v>0</v>
      </c>
      <c r="N38" s="64"/>
      <c r="O38" s="153" t="n">
        <v>37</v>
      </c>
      <c r="P38" s="155" t="s">
        <v>119</v>
      </c>
      <c r="Q38" s="35" t="s">
        <v>20</v>
      </c>
      <c r="AD38" s="3" t="s">
        <v>120</v>
      </c>
      <c r="AE38" s="3" t="s">
        <v>108</v>
      </c>
    </row>
    <row r="39" customFormat="false" ht="17.35" hidden="false" customHeight="false" outlineLevel="0" collapsed="false">
      <c r="A39" s="118"/>
      <c r="B39" s="148" t="n">
        <f aca="false">IFERROR((IF($A39="",0,IF(VLOOKUP(A39,#REF!,13,0)="нет","Sold Out",VLOOKUP($A39,#REF!,2,FALSE())))),"кода нет в прайсе")</f>
        <v>0</v>
      </c>
      <c r="C39" s="148" t="n">
        <f aca="false">IFERROR((IF($A39="",0,VLOOKUP($A39,#REF!,3,FALSE()))),0)</f>
        <v>0</v>
      </c>
      <c r="D39" s="130"/>
      <c r="E39" s="121" t="n">
        <f aca="false">IFERROR((IF($A39="",0,VLOOKUP($A39,#REF!,6,FALSE()))),0)</f>
        <v>0</v>
      </c>
      <c r="F39" s="122" t="n">
        <f aca="false">IFERROR(IF(VLOOKUP(A39,#REF!,13,0)="нет","",D39*E39),0)</f>
        <v>0</v>
      </c>
      <c r="G39" s="149" t="n">
        <f aca="false">IF(F39="","",IFERROR((IF($A39="",0,VLOOKUP($A39,#REF!,5,FALSE())))*$D39,"0"))</f>
        <v>0</v>
      </c>
      <c r="H39" s="124" t="n">
        <f aca="false">IFERROR(IF(H$7=0,0,G39/(G$7-I$5)*H$7),"")</f>
        <v>0</v>
      </c>
      <c r="I39" s="125" t="n">
        <f aca="false">IFERROR(H39+F39,"")</f>
        <v>0</v>
      </c>
      <c r="J39" s="126" t="n">
        <f aca="false">IFERROR(I39/$E$9,"")</f>
        <v>0</v>
      </c>
      <c r="K39" s="127" t="n">
        <f aca="false">IFERROR(ROUNDUP(I39/$E$10,2),"")</f>
        <v>0</v>
      </c>
      <c r="L39" s="128" t="n">
        <f aca="false">IF(F39="","",IF(D39=0,0,IFERROR((IF($A39="",0,VLOOKUP($A39,#REF!,7,FALSE()))),0)))</f>
        <v>0</v>
      </c>
      <c r="M39" s="129" t="n">
        <f aca="false">IF(F39="","",IFERROR(L39*D39,0))</f>
        <v>0</v>
      </c>
      <c r="N39" s="64"/>
      <c r="O39" s="153" t="n">
        <v>38</v>
      </c>
      <c r="P39" s="155" t="s">
        <v>121</v>
      </c>
      <c r="Q39" s="35" t="s">
        <v>20</v>
      </c>
    </row>
    <row r="40" customFormat="false" ht="17.35" hidden="false" customHeight="false" outlineLevel="0" collapsed="false">
      <c r="A40" s="118"/>
      <c r="B40" s="148" t="n">
        <f aca="false">IFERROR((IF($A40="",0,IF(VLOOKUP(A40,#REF!,13,0)="нет","Sold Out",VLOOKUP($A40,#REF!,2,FALSE())))),"кода нет в прайсе")</f>
        <v>0</v>
      </c>
      <c r="C40" s="148" t="n">
        <f aca="false">IFERROR((IF($A40="",0,VLOOKUP($A40,#REF!,3,FALSE()))),0)</f>
        <v>0</v>
      </c>
      <c r="D40" s="130"/>
      <c r="E40" s="121" t="n">
        <f aca="false">IFERROR((IF($A40="",0,VLOOKUP($A40,#REF!,6,FALSE()))),0)</f>
        <v>0</v>
      </c>
      <c r="F40" s="122" t="n">
        <f aca="false">IFERROR(IF(VLOOKUP(A40,#REF!,13,0)="нет","",D40*E40),0)</f>
        <v>0</v>
      </c>
      <c r="G40" s="149" t="n">
        <f aca="false">IF(F40="","",IFERROR((IF($A40="",0,VLOOKUP($A40,#REF!,5,FALSE())))*$D40,"0"))</f>
        <v>0</v>
      </c>
      <c r="H40" s="124" t="n">
        <f aca="false">IFERROR(IF(H$7=0,0,G40/(G$7-I$5)*H$7),"")</f>
        <v>0</v>
      </c>
      <c r="I40" s="125" t="n">
        <f aca="false">IFERROR(H40+F40,"")</f>
        <v>0</v>
      </c>
      <c r="J40" s="126" t="n">
        <f aca="false">IFERROR(I40/$E$9,"")</f>
        <v>0</v>
      </c>
      <c r="K40" s="127" t="n">
        <f aca="false">IFERROR(ROUNDUP(I40/$E$10,2),"")</f>
        <v>0</v>
      </c>
      <c r="L40" s="128" t="n">
        <f aca="false">IF(F40="","",IF(D40=0,0,IFERROR((IF($A40="",0,VLOOKUP($A40,#REF!,7,FALSE()))),0)))</f>
        <v>0</v>
      </c>
      <c r="M40" s="129" t="n">
        <f aca="false">IF(F40="","",IFERROR(L40*D40,0))</f>
        <v>0</v>
      </c>
      <c r="N40" s="64"/>
      <c r="O40" s="156"/>
      <c r="P40" s="156"/>
    </row>
    <row r="41" customFormat="false" ht="17.35" hidden="false" customHeight="false" outlineLevel="0" collapsed="false">
      <c r="A41" s="118"/>
      <c r="B41" s="148" t="n">
        <f aca="false">IFERROR((IF($A41="",0,IF(VLOOKUP(A41,#REF!,13,0)="нет","Sold Out",VLOOKUP($A41,#REF!,2,FALSE())))),"кода нет в прайсе")</f>
        <v>0</v>
      </c>
      <c r="C41" s="148" t="n">
        <f aca="false">IFERROR((IF($A41="",0,VLOOKUP($A41,#REF!,3,FALSE()))),0)</f>
        <v>0</v>
      </c>
      <c r="D41" s="130"/>
      <c r="E41" s="121" t="n">
        <f aca="false">IFERROR((IF($A41="",0,VLOOKUP($A41,#REF!,6,FALSE()))),0)</f>
        <v>0</v>
      </c>
      <c r="F41" s="122" t="n">
        <f aca="false">IFERROR(IF(VLOOKUP(A41,#REF!,13,0)="нет","",D41*E41),0)</f>
        <v>0</v>
      </c>
      <c r="G41" s="149" t="n">
        <f aca="false">IF(F41="","",IFERROR((IF($A41="",0,VLOOKUP($A41,#REF!,5,FALSE())))*$D41,"0"))</f>
        <v>0</v>
      </c>
      <c r="H41" s="124" t="n">
        <f aca="false">IFERROR(IF(H$7=0,0,G41/(G$7-I$5)*H$7),"")</f>
        <v>0</v>
      </c>
      <c r="I41" s="125" t="n">
        <f aca="false">IFERROR(H41+F41,"")</f>
        <v>0</v>
      </c>
      <c r="J41" s="126" t="n">
        <f aca="false">IFERROR(I41/$E$9,"")</f>
        <v>0</v>
      </c>
      <c r="K41" s="127" t="n">
        <f aca="false">IFERROR(ROUNDUP(I41/$E$10,2),"")</f>
        <v>0</v>
      </c>
      <c r="L41" s="128" t="n">
        <f aca="false">IF(F41="","",IF(D41=0,0,IFERROR((IF($A41="",0,VLOOKUP($A41,#REF!,7,FALSE()))),0)))</f>
        <v>0</v>
      </c>
      <c r="M41" s="129" t="n">
        <f aca="false">IF(F41="","",IFERROR(L41*D41,0))</f>
        <v>0</v>
      </c>
      <c r="N41" s="64"/>
      <c r="O41" s="156"/>
      <c r="P41" s="156"/>
    </row>
    <row r="42" customFormat="false" ht="17.35" hidden="false" customHeight="false" outlineLevel="0" collapsed="false">
      <c r="A42" s="118"/>
      <c r="B42" s="148" t="n">
        <f aca="false">IFERROR((IF($A42="",0,IF(VLOOKUP(A42,#REF!,13,0)="нет","Sold Out",VLOOKUP($A42,#REF!,2,FALSE())))),"кода нет в прайсе")</f>
        <v>0</v>
      </c>
      <c r="C42" s="148" t="n">
        <f aca="false">IFERROR((IF($A42="",0,VLOOKUP($A42,#REF!,3,FALSE()))),0)</f>
        <v>0</v>
      </c>
      <c r="D42" s="130"/>
      <c r="E42" s="121" t="n">
        <f aca="false">IFERROR((IF($A42="",0,VLOOKUP($A42,#REF!,6,FALSE()))),0)</f>
        <v>0</v>
      </c>
      <c r="F42" s="122" t="n">
        <f aca="false">IFERROR(IF(VLOOKUP(A42,#REF!,13,0)="нет","",D42*E42),0)</f>
        <v>0</v>
      </c>
      <c r="G42" s="149" t="n">
        <f aca="false">IF(F42="","",IFERROR((IF($A42="",0,VLOOKUP($A42,#REF!,5,FALSE())))*$D42,"0"))</f>
        <v>0</v>
      </c>
      <c r="H42" s="124" t="n">
        <f aca="false">IFERROR(IF(H$7=0,0,G42/(G$7-I$5)*H$7),"")</f>
        <v>0</v>
      </c>
      <c r="I42" s="125" t="n">
        <f aca="false">IFERROR(H42+F42,"")</f>
        <v>0</v>
      </c>
      <c r="J42" s="126" t="n">
        <f aca="false">IFERROR(I42/$E$9,"")</f>
        <v>0</v>
      </c>
      <c r="K42" s="127" t="n">
        <f aca="false">IFERROR(ROUNDUP(I42/$E$10,2),"")</f>
        <v>0</v>
      </c>
      <c r="L42" s="128" t="n">
        <f aca="false">IF(F42="","",IF(D42=0,0,IFERROR((IF($A42="",0,VLOOKUP($A42,#REF!,7,FALSE()))),0)))</f>
        <v>0</v>
      </c>
      <c r="M42" s="129" t="n">
        <f aca="false">IF(F42="","",IFERROR(L42*D42,0))</f>
        <v>0</v>
      </c>
      <c r="N42" s="64"/>
      <c r="O42" s="156"/>
      <c r="P42" s="156"/>
    </row>
    <row r="43" customFormat="false" ht="17.35" hidden="false" customHeight="false" outlineLevel="0" collapsed="false">
      <c r="A43" s="118"/>
      <c r="B43" s="148" t="n">
        <f aca="false">IFERROR((IF($A43="",0,IF(VLOOKUP(A43,#REF!,13,0)="нет","Sold Out",VLOOKUP($A43,#REF!,2,FALSE())))),"кода нет в прайсе")</f>
        <v>0</v>
      </c>
      <c r="C43" s="148" t="n">
        <f aca="false">IFERROR((IF($A43="",0,VLOOKUP($A43,#REF!,3,FALSE()))),0)</f>
        <v>0</v>
      </c>
      <c r="D43" s="130"/>
      <c r="E43" s="121" t="n">
        <f aca="false">IFERROR((IF($A43="",0,VLOOKUP($A43,#REF!,6,FALSE()))),0)</f>
        <v>0</v>
      </c>
      <c r="F43" s="122" t="n">
        <f aca="false">IFERROR(IF(VLOOKUP(A43,#REF!,13,0)="нет","",D43*E43),0)</f>
        <v>0</v>
      </c>
      <c r="G43" s="149" t="n">
        <f aca="false">IF(F43="","",IFERROR((IF($A43="",0,VLOOKUP($A43,#REF!,5,FALSE())))*$D43,"0"))</f>
        <v>0</v>
      </c>
      <c r="H43" s="124" t="n">
        <f aca="false">IFERROR(IF(H$7=0,0,G43/(G$7-I$5)*H$7),"")</f>
        <v>0</v>
      </c>
      <c r="I43" s="125" t="n">
        <f aca="false">IFERROR(H43+F43,"")</f>
        <v>0</v>
      </c>
      <c r="J43" s="126" t="n">
        <f aca="false">IFERROR(I43/$E$9,"")</f>
        <v>0</v>
      </c>
      <c r="K43" s="127" t="n">
        <f aca="false">IFERROR(ROUNDUP(I43/$E$10,2),"")</f>
        <v>0</v>
      </c>
      <c r="L43" s="128" t="n">
        <f aca="false">IF(F43="","",IF(D43=0,0,IFERROR((IF($A43="",0,VLOOKUP($A43,#REF!,7,FALSE()))),0)))</f>
        <v>0</v>
      </c>
      <c r="M43" s="129" t="n">
        <f aca="false">IF(F43="","",IFERROR(L43*D43,0))</f>
        <v>0</v>
      </c>
      <c r="N43" s="64"/>
      <c r="O43" s="156"/>
      <c r="P43" s="156"/>
    </row>
    <row r="44" customFormat="false" ht="17.35" hidden="false" customHeight="false" outlineLevel="0" collapsed="false">
      <c r="A44" s="118"/>
      <c r="B44" s="148" t="n">
        <f aca="false">IFERROR((IF($A44="",0,IF(VLOOKUP(A44,#REF!,13,0)="нет","Sold Out",VLOOKUP($A44,#REF!,2,FALSE())))),"кода нет в прайсе")</f>
        <v>0</v>
      </c>
      <c r="C44" s="148" t="n">
        <f aca="false">IFERROR((IF($A44="",0,VLOOKUP($A44,#REF!,3,FALSE()))),0)</f>
        <v>0</v>
      </c>
      <c r="D44" s="130"/>
      <c r="E44" s="132" t="n">
        <f aca="false">IFERROR((IF($A44="",0,VLOOKUP($A44,#REF!,6,FALSE()))),0)</f>
        <v>0</v>
      </c>
      <c r="F44" s="133" t="n">
        <f aca="false">IFERROR(IF(VLOOKUP(A44,#REF!,13,0)="нет","",D44*E44),0)</f>
        <v>0</v>
      </c>
      <c r="G44" s="134" t="n">
        <f aca="false">IF(F44="","",IFERROR((IF($A44="",0,VLOOKUP($A44,#REF!,5,FALSE())))*$D44,"0"))</f>
        <v>0</v>
      </c>
      <c r="H44" s="124" t="n">
        <f aca="false">IFERROR(IF(H$7=0,0,G44/(G$7-I$5)*H$7),"")</f>
        <v>0</v>
      </c>
      <c r="I44" s="135" t="n">
        <f aca="false">IFERROR(H44+F44,"")</f>
        <v>0</v>
      </c>
      <c r="J44" s="136" t="n">
        <f aca="false">IFERROR(I44/$E$9,"")</f>
        <v>0</v>
      </c>
      <c r="K44" s="137" t="n">
        <f aca="false">IFERROR(ROUNDUP(I44/$E$10,2),"")</f>
        <v>0</v>
      </c>
      <c r="L44" s="132" t="n">
        <f aca="false">IF(F44="","",IF(D44=0,0,IFERROR((IF($A44="",0,VLOOKUP($A44,#REF!,7,FALSE()))),0)))</f>
        <v>0</v>
      </c>
      <c r="M44" s="132" t="n">
        <f aca="false">IF(F44="","",IFERROR(L44*D44,0))</f>
        <v>0</v>
      </c>
      <c r="N44" s="64"/>
      <c r="O44" s="156"/>
      <c r="P44" s="156"/>
    </row>
    <row r="45" customFormat="false" ht="17.35" hidden="false" customHeight="false" outlineLevel="0" collapsed="false">
      <c r="A45" s="118"/>
      <c r="B45" s="148" t="n">
        <f aca="false">IFERROR((IF($A45="",0,IF(VLOOKUP(A45,#REF!,13,0)="нет","Sold Out",VLOOKUP($A45,#REF!,2,FALSE())))),"кода нет в прайсе")</f>
        <v>0</v>
      </c>
      <c r="C45" s="148" t="n">
        <f aca="false">IFERROR((IF($A45="",0,VLOOKUP($A45,#REF!,3,FALSE()))),0)</f>
        <v>0</v>
      </c>
      <c r="D45" s="130"/>
      <c r="E45" s="121" t="n">
        <f aca="false">IFERROR((IF($A45="",0,VLOOKUP($A45,#REF!,6,FALSE()))),0)</f>
        <v>0</v>
      </c>
      <c r="F45" s="122" t="n">
        <f aca="false">IFERROR(IF(VLOOKUP(A45,#REF!,13,0)="нет","",D45*E45),0)</f>
        <v>0</v>
      </c>
      <c r="G45" s="149" t="n">
        <f aca="false">IF(F45="","",IFERROR((IF($A45="",0,VLOOKUP($A45,#REF!,5,FALSE())))*$D45,"0"))</f>
        <v>0</v>
      </c>
      <c r="H45" s="124" t="n">
        <f aca="false">IFERROR(IF(H$7=0,0,G45/(G$7-I$5)*H$7),"")</f>
        <v>0</v>
      </c>
      <c r="I45" s="125" t="n">
        <f aca="false">IFERROR(H45+F45,"")</f>
        <v>0</v>
      </c>
      <c r="J45" s="126" t="n">
        <f aca="false">IFERROR(I45/$E$9,"")</f>
        <v>0</v>
      </c>
      <c r="K45" s="127" t="n">
        <f aca="false">IFERROR(ROUNDUP(I45/$E$10,2),"")</f>
        <v>0</v>
      </c>
      <c r="L45" s="128" t="n">
        <f aca="false">IF(F45="","",IF(D45=0,0,IFERROR((IF($A45="",0,VLOOKUP($A45,#REF!,7,FALSE()))),0)))</f>
        <v>0</v>
      </c>
      <c r="M45" s="129" t="n">
        <f aca="false">IF(F45="","",IFERROR(L45*D45,0))</f>
        <v>0</v>
      </c>
      <c r="N45" s="64"/>
      <c r="O45" s="156"/>
      <c r="P45" s="156"/>
    </row>
    <row r="46" customFormat="false" ht="17.35" hidden="false" customHeight="false" outlineLevel="0" collapsed="false">
      <c r="A46" s="141"/>
      <c r="B46" s="148" t="n">
        <f aca="false">IFERROR((IF($A46="",0,IF(VLOOKUP(A46,#REF!,13,0)="нет","Sold Out",VLOOKUP($A46,#REF!,2,FALSE())))),"кода нет в прайсе")</f>
        <v>0</v>
      </c>
      <c r="C46" s="148" t="n">
        <f aca="false">IFERROR((IF($A46="",0,VLOOKUP($A46,#REF!,3,FALSE()))),0)</f>
        <v>0</v>
      </c>
      <c r="D46" s="130"/>
      <c r="E46" s="121" t="n">
        <f aca="false">IFERROR((IF($A46="",0,VLOOKUP($A46,#REF!,6,FALSE()))),0)</f>
        <v>0</v>
      </c>
      <c r="F46" s="122" t="n">
        <f aca="false">IFERROR(IF(VLOOKUP(A46,#REF!,13,0)="нет","",D46*E46),0)</f>
        <v>0</v>
      </c>
      <c r="G46" s="149" t="n">
        <f aca="false">IF(F46="","",IFERROR((IF($A46="",0,VLOOKUP($A46,#REF!,5,FALSE())))*$D46,"0"))</f>
        <v>0</v>
      </c>
      <c r="H46" s="124" t="n">
        <f aca="false">IFERROR(IF(H$7=0,0,G46/(G$7-I$5)*H$7),"")</f>
        <v>0</v>
      </c>
      <c r="I46" s="125" t="n">
        <f aca="false">IFERROR(H46+F46,"")</f>
        <v>0</v>
      </c>
      <c r="J46" s="126" t="n">
        <f aca="false">IFERROR(I46/$E$9,"")</f>
        <v>0</v>
      </c>
      <c r="K46" s="127" t="n">
        <f aca="false">IFERROR(ROUNDUP(I46/$E$10,2),"")</f>
        <v>0</v>
      </c>
      <c r="L46" s="128" t="n">
        <f aca="false">IF(F46="","",IF(D46=0,0,IFERROR((IF($A46="",0,VLOOKUP($A46,#REF!,7,FALSE()))),0)))</f>
        <v>0</v>
      </c>
      <c r="M46" s="129" t="n">
        <f aca="false">IF(F46="","",IFERROR(L46*D46,0))</f>
        <v>0</v>
      </c>
      <c r="N46" s="64"/>
      <c r="O46" s="156"/>
      <c r="P46" s="156"/>
    </row>
    <row r="47" customFormat="false" ht="17.35" hidden="false" customHeight="false" outlineLevel="0" collapsed="false">
      <c r="A47" s="142"/>
      <c r="B47" s="143" t="n">
        <f aca="false">IF(F47=0,0,"Пересылка по Корее при менее 30000")</f>
        <v>0</v>
      </c>
      <c r="C47" s="143"/>
      <c r="D47" s="130"/>
      <c r="E47" s="121" t="n">
        <f aca="false">IFERROR((IF($A47="",0,VLOOKUP($A47,#REF!,6,FALSE()))),0)</f>
        <v>0</v>
      </c>
      <c r="F47" s="144" t="n">
        <f aca="false">IF($F$5=1,IF(SUM(F37:F46)=0,0,IF(SUM(F37:F46)&lt;30000,2500,0)),0)</f>
        <v>0</v>
      </c>
      <c r="G47" s="149" t="n">
        <f aca="false">IF(F47="","",IFERROR((IF($A47="",0,VLOOKUP($A47,#REF!,5,FALSE())))*$D47,"0"))</f>
        <v>0</v>
      </c>
      <c r="H47" s="124" t="n">
        <f aca="false">IFERROR(IF(H$7=0,0,G47/(G$7-I$5)*H$7),"")</f>
        <v>0</v>
      </c>
      <c r="I47" s="125" t="n">
        <f aca="false">IFERROR(H47+F47,"")</f>
        <v>0</v>
      </c>
      <c r="J47" s="126" t="n">
        <f aca="false">IFERROR(I47/$E$9,"")</f>
        <v>0</v>
      </c>
      <c r="K47" s="127" t="n">
        <f aca="false">IFERROR(ROUNDUP(I47/$E$10,2),"")</f>
        <v>0</v>
      </c>
      <c r="L47" s="128" t="n">
        <f aca="false">IF(F47="","",IF(D47=0,0,IFERROR((IF($A47="",0,VLOOKUP($A47,#REF!,7,FALSE()))),0)))</f>
        <v>0</v>
      </c>
      <c r="M47" s="129" t="n">
        <f aca="false">IF(F47="","",IFERROR(L47*D47,0))</f>
        <v>0</v>
      </c>
      <c r="N47" s="64"/>
      <c r="O47" s="156"/>
      <c r="P47" s="156"/>
    </row>
    <row r="48" customFormat="false" ht="15" hidden="false" customHeight="true" outlineLevel="0" collapsed="false">
      <c r="A48" s="106" t="n">
        <v>4</v>
      </c>
      <c r="B48" s="157"/>
      <c r="C48" s="157"/>
      <c r="D48" s="108"/>
      <c r="E48" s="109"/>
      <c r="F48" s="110" t="n">
        <f aca="false">SUM(F49:F59)</f>
        <v>0</v>
      </c>
      <c r="G48" s="110" t="n">
        <f aca="false">SUM(G49:G59)</f>
        <v>0</v>
      </c>
      <c r="H48" s="111" t="n">
        <f aca="false">IFERROR($H$7/($G$7-$I$5)*G48,0)</f>
        <v>0</v>
      </c>
      <c r="I48" s="112" t="n">
        <f aca="false">H48+F48</f>
        <v>0</v>
      </c>
      <c r="J48" s="112" t="n">
        <f aca="false">I48/$E$9</f>
        <v>0</v>
      </c>
      <c r="K48" s="113" t="n">
        <f aca="false">SUM(K49:K59)</f>
        <v>0</v>
      </c>
      <c r="L48" s="114" t="n">
        <f aca="false">SUM(L49:L59)</f>
        <v>0</v>
      </c>
      <c r="M48" s="115" t="n">
        <f aca="false">SUM(M49:M59)</f>
        <v>0</v>
      </c>
      <c r="N48" s="64"/>
      <c r="O48" s="156"/>
      <c r="P48" s="156"/>
    </row>
    <row r="49" customFormat="false" ht="17.35" hidden="false" customHeight="false" outlineLevel="0" collapsed="false">
      <c r="A49" s="118"/>
      <c r="B49" s="148" t="n">
        <f aca="false">IFERROR((IF($A49="",0,IF(VLOOKUP(A49,#REF!,13,0)="нет","Sold Out",VLOOKUP($A49,#REF!,2,FALSE())))),"кода нет в прайсе")</f>
        <v>0</v>
      </c>
      <c r="C49" s="148" t="n">
        <f aca="false">IFERROR((IF($A49="",0,VLOOKUP($A49,#REF!,3,FALSE()))),0)</f>
        <v>0</v>
      </c>
      <c r="D49" s="120"/>
      <c r="E49" s="121" t="n">
        <f aca="false">IFERROR((IF($A49="",0,VLOOKUP($A49,#REF!,6,FALSE()))),0)</f>
        <v>0</v>
      </c>
      <c r="F49" s="122" t="n">
        <f aca="false">IFERROR(IF(VLOOKUP(A49,#REF!,13,0)="нет","",D49*E49),0)</f>
        <v>0</v>
      </c>
      <c r="G49" s="149" t="n">
        <f aca="false">IF(F49="","",IFERROR((IF($A49="",0,VLOOKUP($A49,#REF!,5,FALSE())))*$D49,"0"))</f>
        <v>0</v>
      </c>
      <c r="H49" s="124" t="n">
        <f aca="false">IFERROR(IF(H$7=0,0,G49/(G$7-I$5)*H$7),"")</f>
        <v>0</v>
      </c>
      <c r="I49" s="125" t="n">
        <f aca="false">IFERROR(H49+F49,"")</f>
        <v>0</v>
      </c>
      <c r="J49" s="126" t="n">
        <f aca="false">IFERROR(I49/$E$9,"")</f>
        <v>0</v>
      </c>
      <c r="K49" s="127" t="n">
        <f aca="false">IFERROR(ROUNDUP(I49/$E$10,2),"")</f>
        <v>0</v>
      </c>
      <c r="L49" s="128" t="n">
        <f aca="false">IF(F49="","",IF(D49=0,0,IFERROR((IF($A49="",0,VLOOKUP($A49,#REF!,7,FALSE()))),0)))</f>
        <v>0</v>
      </c>
      <c r="M49" s="129" t="n">
        <f aca="false">IF(F49="","",IFERROR(L49*D49,0))</f>
        <v>0</v>
      </c>
      <c r="N49" s="64"/>
      <c r="O49" s="156"/>
      <c r="P49" s="156"/>
    </row>
    <row r="50" customFormat="false" ht="17.35" hidden="false" customHeight="false" outlineLevel="0" collapsed="false">
      <c r="A50" s="118"/>
      <c r="B50" s="148" t="n">
        <f aca="false">IFERROR((IF($A50="",0,IF(VLOOKUP(A50,#REF!,13,0)="нет","Sold Out",VLOOKUP($A50,#REF!,2,FALSE())))),"кода нет в прайсе")</f>
        <v>0</v>
      </c>
      <c r="C50" s="148" t="n">
        <f aca="false">IFERROR((IF($A50="",0,VLOOKUP($A50,#REF!,3,FALSE()))),0)</f>
        <v>0</v>
      </c>
      <c r="D50" s="120"/>
      <c r="E50" s="121" t="n">
        <f aca="false">IFERROR((IF($A50="",0,VLOOKUP($A50,#REF!,6,FALSE()))),0)</f>
        <v>0</v>
      </c>
      <c r="F50" s="122" t="n">
        <f aca="false">IFERROR(IF(VLOOKUP(A50,#REF!,13,0)="нет","",D50*E50),0)</f>
        <v>0</v>
      </c>
      <c r="G50" s="149" t="n">
        <f aca="false">IF(F50="","",IFERROR((IF($A50="",0,VLOOKUP($A50,#REF!,5,FALSE())))*$D50,"0"))</f>
        <v>0</v>
      </c>
      <c r="H50" s="124" t="n">
        <f aca="false">IFERROR(IF(H$7=0,0,G50/(G$7-I$5)*H$7),"")</f>
        <v>0</v>
      </c>
      <c r="I50" s="125" t="n">
        <f aca="false">IFERROR(H50+F50,"")</f>
        <v>0</v>
      </c>
      <c r="J50" s="126" t="n">
        <f aca="false">IFERROR(I50/$E$9,"")</f>
        <v>0</v>
      </c>
      <c r="K50" s="127" t="n">
        <f aca="false">IFERROR(ROUNDUP(I50/$E$10,2),"")</f>
        <v>0</v>
      </c>
      <c r="L50" s="128" t="n">
        <f aca="false">IF(F50="","",IF(D50=0,0,IFERROR((IF($A50="",0,VLOOKUP($A50,#REF!,7,FALSE()))),0)))</f>
        <v>0</v>
      </c>
      <c r="M50" s="129" t="n">
        <f aca="false">IF(F50="","",IFERROR(L50*D50,0))</f>
        <v>0</v>
      </c>
      <c r="N50" s="64"/>
      <c r="O50" s="156"/>
      <c r="P50" s="156"/>
    </row>
    <row r="51" customFormat="false" ht="17.35" hidden="false" customHeight="false" outlineLevel="0" collapsed="false">
      <c r="A51" s="118"/>
      <c r="B51" s="148" t="n">
        <f aca="false">IFERROR((IF($A51="",0,IF(VLOOKUP(A51,#REF!,13,0)="нет","Sold Out",VLOOKUP($A51,#REF!,2,FALSE())))),"кода нет в прайсе")</f>
        <v>0</v>
      </c>
      <c r="C51" s="148" t="n">
        <f aca="false">IFERROR((IF($A51="",0,VLOOKUP($A51,#REF!,3,FALSE()))),0)</f>
        <v>0</v>
      </c>
      <c r="D51" s="130"/>
      <c r="E51" s="121" t="n">
        <f aca="false">IFERROR((IF($A51="",0,VLOOKUP($A51,#REF!,6,FALSE()))),0)</f>
        <v>0</v>
      </c>
      <c r="F51" s="122" t="n">
        <f aca="false">IFERROR(IF(VLOOKUP(A51,#REF!,13,0)="нет","",D51*E51),0)</f>
        <v>0</v>
      </c>
      <c r="G51" s="149" t="n">
        <f aca="false">IF(F51="","",IFERROR((IF($A51="",0,VLOOKUP($A51,#REF!,5,FALSE())))*$D51,"0"))</f>
        <v>0</v>
      </c>
      <c r="H51" s="124" t="n">
        <f aca="false">IFERROR(IF(H$7=0,0,G51/(G$7-I$5)*H$7),"")</f>
        <v>0</v>
      </c>
      <c r="I51" s="125" t="n">
        <f aca="false">IFERROR(H51+F51,"")</f>
        <v>0</v>
      </c>
      <c r="J51" s="126" t="n">
        <f aca="false">IFERROR(I51/$E$9,"")</f>
        <v>0</v>
      </c>
      <c r="K51" s="127" t="n">
        <f aca="false">IFERROR(ROUNDUP(I51/$E$10,2),"")</f>
        <v>0</v>
      </c>
      <c r="L51" s="128" t="n">
        <f aca="false">IF(F51="","",IF(D51=0,0,IFERROR((IF($A51="",0,VLOOKUP($A51,#REF!,7,FALSE()))),0)))</f>
        <v>0</v>
      </c>
      <c r="M51" s="129" t="n">
        <f aca="false">IF(F51="","",IFERROR(L51*D51,0))</f>
        <v>0</v>
      </c>
      <c r="N51" s="64"/>
      <c r="O51" s="156"/>
      <c r="P51" s="156"/>
    </row>
    <row r="52" customFormat="false" ht="17.35" hidden="false" customHeight="false" outlineLevel="0" collapsed="false">
      <c r="A52" s="118"/>
      <c r="B52" s="148" t="n">
        <f aca="false">IFERROR((IF($A52="",0,IF(VLOOKUP(A52,#REF!,13,0)="нет","Sold Out",VLOOKUP($A52,#REF!,2,FALSE())))),"кода нет в прайсе")</f>
        <v>0</v>
      </c>
      <c r="C52" s="148" t="n">
        <f aca="false">IFERROR((IF($A52="",0,VLOOKUP($A52,#REF!,3,FALSE()))),0)</f>
        <v>0</v>
      </c>
      <c r="D52" s="130"/>
      <c r="E52" s="121" t="n">
        <f aca="false">IFERROR((IF($A52="",0,VLOOKUP($A52,#REF!,6,FALSE()))),0)</f>
        <v>0</v>
      </c>
      <c r="F52" s="122" t="n">
        <f aca="false">IFERROR(IF(VLOOKUP(A52,#REF!,13,0)="нет","",D52*E52),0)</f>
        <v>0</v>
      </c>
      <c r="G52" s="149" t="n">
        <f aca="false">IF(F52="","",IFERROR((IF($A52="",0,VLOOKUP($A52,#REF!,5,FALSE())))*$D52,"0"))</f>
        <v>0</v>
      </c>
      <c r="H52" s="124" t="n">
        <f aca="false">IFERROR(IF(H$7=0,0,G52/(G$7-I$5)*H$7),"")</f>
        <v>0</v>
      </c>
      <c r="I52" s="125" t="n">
        <f aca="false">IFERROR(H52+F52,"")</f>
        <v>0</v>
      </c>
      <c r="J52" s="126" t="n">
        <f aca="false">IFERROR(I52/$E$9,"")</f>
        <v>0</v>
      </c>
      <c r="K52" s="127" t="n">
        <f aca="false">IFERROR(ROUNDUP(I52/$E$10,2),"")</f>
        <v>0</v>
      </c>
      <c r="L52" s="128" t="n">
        <f aca="false">IF(F52="","",IF(D52=0,0,IFERROR((IF($A52="",0,VLOOKUP($A52,#REF!,7,FALSE()))),0)))</f>
        <v>0</v>
      </c>
      <c r="M52" s="129" t="n">
        <f aca="false">IF(F52="","",IFERROR(L52*D52,0))</f>
        <v>0</v>
      </c>
      <c r="N52" s="64"/>
      <c r="O52" s="156"/>
      <c r="P52" s="156"/>
    </row>
    <row r="53" customFormat="false" ht="17.35" hidden="false" customHeight="false" outlineLevel="0" collapsed="false">
      <c r="A53" s="118"/>
      <c r="B53" s="148" t="n">
        <f aca="false">IFERROR((IF($A53="",0,IF(VLOOKUP(A53,#REF!,13,0)="нет","Sold Out",VLOOKUP($A53,#REF!,2,FALSE())))),"кода нет в прайсе")</f>
        <v>0</v>
      </c>
      <c r="C53" s="148" t="n">
        <f aca="false">IFERROR((IF($A53="",0,VLOOKUP($A53,#REF!,3,FALSE()))),0)</f>
        <v>0</v>
      </c>
      <c r="D53" s="130"/>
      <c r="E53" s="121" t="n">
        <f aca="false">IFERROR((IF($A53="",0,VLOOKUP($A53,#REF!,6,FALSE()))),0)</f>
        <v>0</v>
      </c>
      <c r="F53" s="122" t="n">
        <f aca="false">IFERROR(IF(VLOOKUP(A53,#REF!,13,0)="нет","",D53*E53),0)</f>
        <v>0</v>
      </c>
      <c r="G53" s="149" t="n">
        <f aca="false">IF(F53="","",IFERROR((IF($A53="",0,VLOOKUP($A53,#REF!,5,FALSE())))*$D53,"0"))</f>
        <v>0</v>
      </c>
      <c r="H53" s="124" t="n">
        <f aca="false">IFERROR(IF(H$7=0,0,G53/(G$7-I$5)*H$7),"")</f>
        <v>0</v>
      </c>
      <c r="I53" s="125" t="n">
        <f aca="false">IFERROR(H53+F53,"")</f>
        <v>0</v>
      </c>
      <c r="J53" s="126" t="n">
        <f aca="false">IFERROR(I53/$E$9,"")</f>
        <v>0</v>
      </c>
      <c r="K53" s="127" t="n">
        <f aca="false">IFERROR(ROUNDUP(I53/$E$10,2),"")</f>
        <v>0</v>
      </c>
      <c r="L53" s="128" t="n">
        <f aca="false">IF(F53="","",IF(D53=0,0,IFERROR((IF($A53="",0,VLOOKUP($A53,#REF!,7,FALSE()))),0)))</f>
        <v>0</v>
      </c>
      <c r="M53" s="129" t="n">
        <f aca="false">IF(F53="","",IFERROR(L53*D53,0))</f>
        <v>0</v>
      </c>
      <c r="N53" s="64"/>
      <c r="O53" s="156"/>
      <c r="P53" s="156"/>
    </row>
    <row r="54" customFormat="false" ht="17.35" hidden="false" customHeight="false" outlineLevel="0" collapsed="false">
      <c r="A54" s="118"/>
      <c r="B54" s="148" t="n">
        <f aca="false">IFERROR((IF($A54="",0,IF(VLOOKUP(A54,#REF!,13,0)="нет","Sold Out",VLOOKUP($A54,#REF!,2,FALSE())))),"кода нет в прайсе")</f>
        <v>0</v>
      </c>
      <c r="C54" s="148" t="n">
        <f aca="false">IFERROR((IF($A54="",0,VLOOKUP($A54,#REF!,3,FALSE()))),0)</f>
        <v>0</v>
      </c>
      <c r="D54" s="130"/>
      <c r="E54" s="121" t="n">
        <f aca="false">IFERROR((IF($A54="",0,VLOOKUP($A54,#REF!,6,FALSE()))),0)</f>
        <v>0</v>
      </c>
      <c r="F54" s="122" t="n">
        <f aca="false">IFERROR(IF(VLOOKUP(A54,#REF!,13,0)="нет","",D54*E54),0)</f>
        <v>0</v>
      </c>
      <c r="G54" s="149" t="n">
        <f aca="false">IF(F54="","",IFERROR((IF($A54="",0,VLOOKUP($A54,#REF!,5,FALSE())))*$D54,"0"))</f>
        <v>0</v>
      </c>
      <c r="H54" s="124" t="n">
        <f aca="false">IFERROR(IF(H$7=0,0,G54/(G$7-I$5)*H$7),"")</f>
        <v>0</v>
      </c>
      <c r="I54" s="125" t="n">
        <f aca="false">IFERROR(H54+F54,"")</f>
        <v>0</v>
      </c>
      <c r="J54" s="126" t="n">
        <f aca="false">IFERROR(I54/$E$9,"")</f>
        <v>0</v>
      </c>
      <c r="K54" s="127" t="n">
        <f aca="false">IFERROR(ROUNDUP(I54/$E$10,2),"")</f>
        <v>0</v>
      </c>
      <c r="L54" s="128" t="n">
        <f aca="false">IF(F54="","",IF(D54=0,0,IFERROR((IF($A54="",0,VLOOKUP($A54,#REF!,7,FALSE()))),0)))</f>
        <v>0</v>
      </c>
      <c r="M54" s="129" t="n">
        <f aca="false">IF(F54="","",IFERROR(L54*D54,0))</f>
        <v>0</v>
      </c>
      <c r="N54" s="64"/>
      <c r="O54" s="156"/>
      <c r="P54" s="156"/>
    </row>
    <row r="55" customFormat="false" ht="17.35" hidden="false" customHeight="false" outlineLevel="0" collapsed="false">
      <c r="A55" s="118"/>
      <c r="B55" s="148" t="n">
        <f aca="false">IFERROR((IF($A55="",0,IF(VLOOKUP(A55,#REF!,13,0)="нет","Sold Out",VLOOKUP($A55,#REF!,2,FALSE())))),"кода нет в прайсе")</f>
        <v>0</v>
      </c>
      <c r="C55" s="148" t="n">
        <f aca="false">IFERROR((IF($A55="",0,VLOOKUP($A55,#REF!,3,FALSE()))),0)</f>
        <v>0</v>
      </c>
      <c r="D55" s="130"/>
      <c r="E55" s="121" t="n">
        <f aca="false">IFERROR((IF($A55="",0,VLOOKUP($A55,#REF!,6,FALSE()))),0)</f>
        <v>0</v>
      </c>
      <c r="F55" s="122" t="n">
        <f aca="false">IFERROR(IF(VLOOKUP(A55,#REF!,13,0)="нет","",D55*E55),0)</f>
        <v>0</v>
      </c>
      <c r="G55" s="149" t="n">
        <f aca="false">IF(F55="","",IFERROR((IF($A55="",0,VLOOKUP($A55,#REF!,5,FALSE())))*$D55,"0"))</f>
        <v>0</v>
      </c>
      <c r="H55" s="124" t="n">
        <f aca="false">IFERROR(IF(H$7=0,0,G55/(G$7-I$5)*H$7),"")</f>
        <v>0</v>
      </c>
      <c r="I55" s="125" t="n">
        <f aca="false">IFERROR(H55+F55,"")</f>
        <v>0</v>
      </c>
      <c r="J55" s="126" t="n">
        <f aca="false">IFERROR(I55/$E$9,"")</f>
        <v>0</v>
      </c>
      <c r="K55" s="127" t="n">
        <f aca="false">IFERROR(ROUNDUP(I55/$E$10,2),"")</f>
        <v>0</v>
      </c>
      <c r="L55" s="128" t="n">
        <f aca="false">IF(F55="","",IF(D55=0,0,IFERROR((IF($A55="",0,VLOOKUP($A55,#REF!,7,FALSE()))),0)))</f>
        <v>0</v>
      </c>
      <c r="M55" s="129" t="n">
        <f aca="false">IF(F55="","",IFERROR(L55*D55,0))</f>
        <v>0</v>
      </c>
      <c r="N55" s="64"/>
      <c r="O55" s="156"/>
      <c r="P55" s="156"/>
    </row>
    <row r="56" customFormat="false" ht="17.35" hidden="false" customHeight="false" outlineLevel="0" collapsed="false">
      <c r="A56" s="118"/>
      <c r="B56" s="148" t="n">
        <f aca="false">IFERROR((IF($A56="",0,IF(VLOOKUP(A56,#REF!,13,0)="нет","Sold Out",VLOOKUP($A56,#REF!,2,FALSE())))),"кода нет в прайсе")</f>
        <v>0</v>
      </c>
      <c r="C56" s="148" t="n">
        <f aca="false">IFERROR((IF($A56="",0,VLOOKUP($A56,#REF!,3,FALSE()))),0)</f>
        <v>0</v>
      </c>
      <c r="D56" s="130"/>
      <c r="E56" s="132" t="n">
        <f aca="false">IFERROR((IF($A56="",0,VLOOKUP($A56,#REF!,6,FALSE()))),0)</f>
        <v>0</v>
      </c>
      <c r="F56" s="133" t="n">
        <f aca="false">IFERROR(IF(VLOOKUP(A56,#REF!,13,0)="нет","",D56*E56),0)</f>
        <v>0</v>
      </c>
      <c r="G56" s="134" t="n">
        <f aca="false">IF(F56="","",IFERROR((IF($A56="",0,VLOOKUP($A56,#REF!,5,FALSE())))*$D56,"0"))</f>
        <v>0</v>
      </c>
      <c r="H56" s="124" t="n">
        <f aca="false">IFERROR(IF(H$7=0,0,G56/(G$7-I$5)*H$7),"")</f>
        <v>0</v>
      </c>
      <c r="I56" s="135" t="n">
        <f aca="false">IFERROR(H56+F56,"")</f>
        <v>0</v>
      </c>
      <c r="J56" s="136" t="n">
        <f aca="false">IFERROR(I56/$E$9,"")</f>
        <v>0</v>
      </c>
      <c r="K56" s="137" t="n">
        <f aca="false">IFERROR(ROUNDUP(I56/$E$10,2),"")</f>
        <v>0</v>
      </c>
      <c r="L56" s="132" t="n">
        <f aca="false">IF(F56="","",IF(D56=0,0,IFERROR((IF($A56="",0,VLOOKUP($A56,#REF!,7,FALSE()))),0)))</f>
        <v>0</v>
      </c>
      <c r="M56" s="132" t="n">
        <f aca="false">IF(F56="","",IFERROR(L56*D56,0))</f>
        <v>0</v>
      </c>
      <c r="N56" s="64"/>
      <c r="O56" s="156"/>
      <c r="P56" s="156"/>
    </row>
    <row r="57" customFormat="false" ht="17.35" hidden="false" customHeight="false" outlineLevel="0" collapsed="false">
      <c r="A57" s="118"/>
      <c r="B57" s="148" t="n">
        <f aca="false">IFERROR((IF($A57="",0,IF(VLOOKUP(A57,#REF!,13,0)="нет","Sold Out",VLOOKUP($A57,#REF!,2,FALSE())))),"кода нет в прайсе")</f>
        <v>0</v>
      </c>
      <c r="C57" s="148" t="n">
        <f aca="false">IFERROR((IF($A57="",0,VLOOKUP($A57,#REF!,3,FALSE()))),0)</f>
        <v>0</v>
      </c>
      <c r="D57" s="130"/>
      <c r="E57" s="121" t="n">
        <f aca="false">IFERROR((IF($A57="",0,VLOOKUP($A57,#REF!,6,FALSE()))),0)</f>
        <v>0</v>
      </c>
      <c r="F57" s="122" t="n">
        <f aca="false">IFERROR(IF(VLOOKUP(A57,#REF!,13,0)="нет","",D57*E57),0)</f>
        <v>0</v>
      </c>
      <c r="G57" s="149" t="n">
        <f aca="false">IF(F57="","",IFERROR((IF($A57="",0,VLOOKUP($A57,#REF!,5,FALSE())))*$D57,"0"))</f>
        <v>0</v>
      </c>
      <c r="H57" s="124" t="n">
        <f aca="false">IFERROR(IF(H$7=0,0,G57/(G$7-I$5)*H$7),"")</f>
        <v>0</v>
      </c>
      <c r="I57" s="125" t="n">
        <f aca="false">IFERROR(H57+F57,"")</f>
        <v>0</v>
      </c>
      <c r="J57" s="126" t="n">
        <f aca="false">IFERROR(I57/$E$9,"")</f>
        <v>0</v>
      </c>
      <c r="K57" s="127" t="n">
        <f aca="false">IFERROR(ROUNDUP(I57/$E$10,2),"")</f>
        <v>0</v>
      </c>
      <c r="L57" s="128" t="n">
        <f aca="false">IF(F57="","",IF(D57=0,0,IFERROR((IF($A57="",0,VLOOKUP($A57,#REF!,7,FALSE()))),0)))</f>
        <v>0</v>
      </c>
      <c r="M57" s="129" t="n">
        <f aca="false">IF(F57="","",IFERROR(L57*D57,0))</f>
        <v>0</v>
      </c>
      <c r="N57" s="64"/>
      <c r="O57" s="156"/>
      <c r="P57" s="156"/>
    </row>
    <row r="58" customFormat="false" ht="17.35" hidden="false" customHeight="false" outlineLevel="0" collapsed="false">
      <c r="A58" s="141"/>
      <c r="B58" s="148" t="n">
        <f aca="false">IFERROR((IF($A58="",0,IF(VLOOKUP(A58,#REF!,13,0)="нет","Sold Out",VLOOKUP($A58,#REF!,2,FALSE())))),"кода нет в прайсе")</f>
        <v>0</v>
      </c>
      <c r="C58" s="148" t="n">
        <f aca="false">IFERROR((IF($A58="",0,VLOOKUP($A58,#REF!,3,FALSE()))),0)</f>
        <v>0</v>
      </c>
      <c r="D58" s="130"/>
      <c r="E58" s="121" t="n">
        <f aca="false">IFERROR((IF($A58="",0,VLOOKUP($A58,#REF!,6,FALSE()))),0)</f>
        <v>0</v>
      </c>
      <c r="F58" s="122" t="n">
        <f aca="false">IFERROR(IF(VLOOKUP(A58,#REF!,13,0)="нет","",D58*E58),0)</f>
        <v>0</v>
      </c>
      <c r="G58" s="149" t="n">
        <f aca="false">IF(F58="","",IFERROR((IF($A58="",0,VLOOKUP($A58,#REF!,5,FALSE())))*$D58,"0"))</f>
        <v>0</v>
      </c>
      <c r="H58" s="124" t="n">
        <f aca="false">IFERROR(IF(H$7=0,0,G58/(G$7-I$5)*H$7),"")</f>
        <v>0</v>
      </c>
      <c r="I58" s="125" t="n">
        <f aca="false">IFERROR(H58+F58,"")</f>
        <v>0</v>
      </c>
      <c r="J58" s="126" t="n">
        <f aca="false">IFERROR(I58/$E$9,"")</f>
        <v>0</v>
      </c>
      <c r="K58" s="127" t="n">
        <f aca="false">IFERROR(ROUNDUP(I58/$E$10,2),"")</f>
        <v>0</v>
      </c>
      <c r="L58" s="128" t="n">
        <f aca="false">IF(F58="","",IF(D58=0,0,IFERROR((IF($A58="",0,VLOOKUP($A58,#REF!,7,FALSE()))),0)))</f>
        <v>0</v>
      </c>
      <c r="M58" s="129" t="n">
        <f aca="false">IF(F58="","",IFERROR(L58*D58,0))</f>
        <v>0</v>
      </c>
      <c r="N58" s="64"/>
      <c r="O58" s="156"/>
      <c r="P58" s="156"/>
    </row>
    <row r="59" customFormat="false" ht="17.35" hidden="false" customHeight="false" outlineLevel="0" collapsed="false">
      <c r="A59" s="142"/>
      <c r="B59" s="143" t="n">
        <f aca="false">IF(F59=0,0,"Пересылка по Корее при менее 30000")</f>
        <v>0</v>
      </c>
      <c r="C59" s="143"/>
      <c r="D59" s="130"/>
      <c r="E59" s="121" t="n">
        <f aca="false">IFERROR((IF($A59="",0,VLOOKUP($A59,#REF!,6,FALSE()))),0)</f>
        <v>0</v>
      </c>
      <c r="F59" s="144" t="n">
        <f aca="false">IF($F$5=1,IF(SUM(F49:F58)=0,0,IF(SUM(F49:F58)&lt;30000,2500,0)),0)</f>
        <v>0</v>
      </c>
      <c r="G59" s="149" t="n">
        <f aca="false">IF(F59="","",IFERROR((IF($A59="",0,VLOOKUP($A59,#REF!,5,FALSE())))*$D59,"0"))</f>
        <v>0</v>
      </c>
      <c r="H59" s="124" t="n">
        <f aca="false">IFERROR(IF(H$7=0,0,G59/(G$7-I$5)*H$7),"")</f>
        <v>0</v>
      </c>
      <c r="I59" s="125" t="n">
        <f aca="false">IFERROR(H59+F59,"")</f>
        <v>0</v>
      </c>
      <c r="J59" s="126" t="n">
        <f aca="false">IFERROR(I59/$E$9,"")</f>
        <v>0</v>
      </c>
      <c r="K59" s="127" t="n">
        <f aca="false">IFERROR(ROUNDUP(I59/$E$10,2),"")</f>
        <v>0</v>
      </c>
      <c r="L59" s="128" t="n">
        <f aca="false">IF(F59="","",IF(D59=0,0,IFERROR((IF($A59="",0,VLOOKUP($A59,#REF!,7,FALSE()))),0)))</f>
        <v>0</v>
      </c>
      <c r="M59" s="129" t="n">
        <f aca="false">IF(F59="","",IFERROR(L59*D59,0))</f>
        <v>0</v>
      </c>
      <c r="N59" s="64"/>
      <c r="O59" s="156"/>
      <c r="P59" s="156"/>
    </row>
    <row r="60" customFormat="false" ht="15" hidden="false" customHeight="true" outlineLevel="0" collapsed="false">
      <c r="A60" s="106" t="n">
        <v>5</v>
      </c>
      <c r="B60" s="107"/>
      <c r="C60" s="107"/>
      <c r="D60" s="108"/>
      <c r="E60" s="109"/>
      <c r="F60" s="110" t="n">
        <f aca="false">SUM(F61:F71)</f>
        <v>0</v>
      </c>
      <c r="G60" s="110" t="n">
        <f aca="false">SUM(G61:G71)</f>
        <v>0</v>
      </c>
      <c r="H60" s="111" t="n">
        <f aca="false">IFERROR($H$7/($G$7-$I$5)*G60,0)</f>
        <v>0</v>
      </c>
      <c r="I60" s="112" t="n">
        <f aca="false">H60+F60</f>
        <v>0</v>
      </c>
      <c r="J60" s="112" t="n">
        <f aca="false">I60/$E$9</f>
        <v>0</v>
      </c>
      <c r="K60" s="113" t="n">
        <f aca="false">SUM(K61:K71)</f>
        <v>0</v>
      </c>
      <c r="L60" s="114" t="n">
        <f aca="false">SUM(L61:L71)</f>
        <v>0</v>
      </c>
      <c r="M60" s="115" t="n">
        <f aca="false">SUM(M61:M71)</f>
        <v>0</v>
      </c>
      <c r="N60" s="64"/>
      <c r="O60" s="156"/>
      <c r="P60" s="156"/>
    </row>
    <row r="61" customFormat="false" ht="17.35" hidden="false" customHeight="false" outlineLevel="0" collapsed="false">
      <c r="A61" s="118"/>
      <c r="B61" s="148" t="n">
        <f aca="false">IFERROR((IF($A61="",0,IF(VLOOKUP(A61,#REF!,13,0)="нет","Sold Out",VLOOKUP($A61,#REF!,2,FALSE())))),"кода нет в прайсе")</f>
        <v>0</v>
      </c>
      <c r="C61" s="148" t="n">
        <f aca="false">IFERROR((IF($A61="",0,VLOOKUP($A61,#REF!,3,FALSE()))),0)</f>
        <v>0</v>
      </c>
      <c r="D61" s="120"/>
      <c r="E61" s="121" t="n">
        <f aca="false">IFERROR((IF($A61="",0,VLOOKUP($A61,#REF!,6,FALSE()))),0)</f>
        <v>0</v>
      </c>
      <c r="F61" s="122" t="n">
        <f aca="false">IFERROR(IF(VLOOKUP(A61,#REF!,13,0)="нет","",D61*E61),0)</f>
        <v>0</v>
      </c>
      <c r="G61" s="149" t="n">
        <f aca="false">IF(F61="","",IFERROR((IF($A61="",0,VLOOKUP($A61,#REF!,5,FALSE())))*$D61,"0"))</f>
        <v>0</v>
      </c>
      <c r="H61" s="124" t="n">
        <f aca="false">IFERROR(IF(H$7=0,0,G61/(G$7-I$5)*H$7),"")</f>
        <v>0</v>
      </c>
      <c r="I61" s="125" t="n">
        <f aca="false">IFERROR(H61+F61,"")</f>
        <v>0</v>
      </c>
      <c r="J61" s="126" t="n">
        <f aca="false">IFERROR(I61/$E$9,"")</f>
        <v>0</v>
      </c>
      <c r="K61" s="127" t="n">
        <f aca="false">IFERROR(ROUNDUP(I61/$E$10,2),"")</f>
        <v>0</v>
      </c>
      <c r="L61" s="128" t="n">
        <f aca="false">IF(F61="","",IF(D61=0,0,IFERROR((IF($A61="",0,VLOOKUP($A61,#REF!,7,FALSE()))),0)))</f>
        <v>0</v>
      </c>
      <c r="M61" s="129" t="n">
        <f aca="false">IF(F61="","",IFERROR(L61*D61,0))</f>
        <v>0</v>
      </c>
      <c r="N61" s="64"/>
      <c r="O61" s="156"/>
      <c r="P61" s="156"/>
    </row>
    <row r="62" customFormat="false" ht="17.35" hidden="false" customHeight="false" outlineLevel="0" collapsed="false">
      <c r="A62" s="118"/>
      <c r="B62" s="148" t="n">
        <f aca="false">IFERROR((IF($A62="",0,IF(VLOOKUP(A62,#REF!,13,0)="нет","Sold Out",VLOOKUP($A62,#REF!,2,FALSE())))),"кода нет в прайсе")</f>
        <v>0</v>
      </c>
      <c r="C62" s="148" t="n">
        <f aca="false">IFERROR((IF($A62="",0,VLOOKUP($A62,#REF!,3,FALSE()))),0)</f>
        <v>0</v>
      </c>
      <c r="D62" s="120"/>
      <c r="E62" s="121" t="n">
        <f aca="false">IFERROR((IF($A62="",0,VLOOKUP($A62,#REF!,6,FALSE()))),0)</f>
        <v>0</v>
      </c>
      <c r="F62" s="122" t="n">
        <f aca="false">IFERROR(IF(VLOOKUP(A62,#REF!,13,0)="нет","",D62*E62),0)</f>
        <v>0</v>
      </c>
      <c r="G62" s="149" t="n">
        <f aca="false">IF(F62="","",IFERROR((IF($A62="",0,VLOOKUP($A62,#REF!,5,FALSE())))*$D62,"0"))</f>
        <v>0</v>
      </c>
      <c r="H62" s="124" t="n">
        <f aca="false">IFERROR(IF(H$7=0,0,G62/(G$7-I$5)*H$7),"")</f>
        <v>0</v>
      </c>
      <c r="I62" s="125" t="n">
        <f aca="false">IFERROR(H62+F62,"")</f>
        <v>0</v>
      </c>
      <c r="J62" s="126" t="n">
        <f aca="false">IFERROR(I62/$E$9,"")</f>
        <v>0</v>
      </c>
      <c r="K62" s="127" t="n">
        <f aca="false">IFERROR(ROUNDUP(I62/$E$10,2),"")</f>
        <v>0</v>
      </c>
      <c r="L62" s="128" t="n">
        <f aca="false">IF(F62="","",IF(D62=0,0,IFERROR((IF($A62="",0,VLOOKUP($A62,#REF!,7,FALSE()))),0)))</f>
        <v>0</v>
      </c>
      <c r="M62" s="129" t="n">
        <f aca="false">IF(F62="","",IFERROR(L62*D62,0))</f>
        <v>0</v>
      </c>
      <c r="N62" s="64"/>
      <c r="O62" s="156"/>
      <c r="P62" s="156"/>
    </row>
    <row r="63" customFormat="false" ht="17.35" hidden="false" customHeight="false" outlineLevel="0" collapsed="false">
      <c r="A63" s="118"/>
      <c r="B63" s="148" t="n">
        <f aca="false">IFERROR((IF($A63="",0,IF(VLOOKUP(A63,#REF!,13,0)="нет","Sold Out",VLOOKUP($A63,#REF!,2,FALSE())))),"кода нет в прайсе")</f>
        <v>0</v>
      </c>
      <c r="C63" s="148" t="n">
        <f aca="false">IFERROR((IF($A63="",0,VLOOKUP($A63,#REF!,3,FALSE()))),0)</f>
        <v>0</v>
      </c>
      <c r="D63" s="130"/>
      <c r="E63" s="121" t="n">
        <f aca="false">IFERROR((IF($A63="",0,VLOOKUP($A63,#REF!,6,FALSE()))),0)</f>
        <v>0</v>
      </c>
      <c r="F63" s="122" t="n">
        <f aca="false">IFERROR(IF(VLOOKUP(A63,#REF!,13,0)="нет","",D63*E63),0)</f>
        <v>0</v>
      </c>
      <c r="G63" s="149" t="n">
        <f aca="false">IF(F63="","",IFERROR((IF($A63="",0,VLOOKUP($A63,#REF!,5,FALSE())))*$D63,"0"))</f>
        <v>0</v>
      </c>
      <c r="H63" s="124" t="n">
        <f aca="false">IFERROR(IF(H$7=0,0,G63/(G$7-I$5)*H$7),"")</f>
        <v>0</v>
      </c>
      <c r="I63" s="125" t="n">
        <f aca="false">IFERROR(H63+F63,"")</f>
        <v>0</v>
      </c>
      <c r="J63" s="126" t="n">
        <f aca="false">IFERROR(I63/$E$9,"")</f>
        <v>0</v>
      </c>
      <c r="K63" s="127" t="n">
        <f aca="false">IFERROR(ROUNDUP(I63/$E$10,2),"")</f>
        <v>0</v>
      </c>
      <c r="L63" s="128" t="n">
        <f aca="false">IF(F63="","",IF(D63=0,0,IFERROR((IF($A63="",0,VLOOKUP($A63,#REF!,7,FALSE()))),0)))</f>
        <v>0</v>
      </c>
      <c r="M63" s="129" t="n">
        <f aca="false">IF(F63="","",IFERROR(L63*D63,0))</f>
        <v>0</v>
      </c>
      <c r="N63" s="64"/>
      <c r="O63" s="156"/>
      <c r="P63" s="156"/>
    </row>
    <row r="64" customFormat="false" ht="17.35" hidden="false" customHeight="false" outlineLevel="0" collapsed="false">
      <c r="A64" s="118"/>
      <c r="B64" s="148" t="n">
        <f aca="false">IFERROR((IF($A64="",0,IF(VLOOKUP(A64,#REF!,13,0)="нет","Sold Out",VLOOKUP($A64,#REF!,2,FALSE())))),"кода нет в прайсе")</f>
        <v>0</v>
      </c>
      <c r="C64" s="148" t="n">
        <f aca="false">IFERROR((IF($A64="",0,VLOOKUP($A64,#REF!,3,FALSE()))),0)</f>
        <v>0</v>
      </c>
      <c r="D64" s="130"/>
      <c r="E64" s="121" t="n">
        <f aca="false">IFERROR((IF($A64="",0,VLOOKUP($A64,#REF!,6,FALSE()))),0)</f>
        <v>0</v>
      </c>
      <c r="F64" s="122" t="n">
        <f aca="false">IFERROR(IF(VLOOKUP(A64,#REF!,13,0)="нет","",D64*E64),0)</f>
        <v>0</v>
      </c>
      <c r="G64" s="149" t="n">
        <f aca="false">IF(F64="","",IFERROR((IF($A64="",0,VLOOKUP($A64,#REF!,5,FALSE())))*$D64,"0"))</f>
        <v>0</v>
      </c>
      <c r="H64" s="124" t="n">
        <f aca="false">IFERROR(IF(H$7=0,0,G64/(G$7-I$5)*H$7),"")</f>
        <v>0</v>
      </c>
      <c r="I64" s="125" t="n">
        <f aca="false">IFERROR(H64+F64,"")</f>
        <v>0</v>
      </c>
      <c r="J64" s="126" t="n">
        <f aca="false">IFERROR(I64/$E$9,"")</f>
        <v>0</v>
      </c>
      <c r="K64" s="127" t="n">
        <f aca="false">IFERROR(ROUNDUP(I64/$E$10,2),"")</f>
        <v>0</v>
      </c>
      <c r="L64" s="128" t="n">
        <f aca="false">IF(F64="","",IF(D64=0,0,IFERROR((IF($A64="",0,VLOOKUP($A64,#REF!,7,FALSE()))),0)))</f>
        <v>0</v>
      </c>
      <c r="M64" s="129" t="n">
        <f aca="false">IF(F64="","",IFERROR(L64*D64,0))</f>
        <v>0</v>
      </c>
      <c r="N64" s="64"/>
      <c r="O64" s="156"/>
      <c r="P64" s="156"/>
    </row>
    <row r="65" customFormat="false" ht="17.35" hidden="false" customHeight="false" outlineLevel="0" collapsed="false">
      <c r="A65" s="118" t="str">
        <f aca="false">"DELETE FROM shipping_rates WHERE destination IN ('"&amp;_xlfn.TEXTJOIN("','",1,B1:J1)&amp;"') AND shipping_method_id=1;"</f>
        <v>DELETE FROM shipping_rates WHERE destination IN ('После оплаты прошу сообщить сумму и куда оплачено','Swift T','Реквизиты (500$ и менее оплачивать на карту в руб)','EMS') AND shipping_method_id=1;</v>
      </c>
      <c r="B65" s="148" t="str">
        <f aca="false">IFERROR((IF($A65="",0,IF(VLOOKUP(A65,#REF!,13,0)="нет","Sold Out",VLOOKUP($A65,#REF!,2,FALSE())))),"кода нет в прайсе")</f>
        <v>кода нет в прайсе</v>
      </c>
      <c r="C65" s="148" t="n">
        <f aca="false">IFERROR((IF($A65="",0,VLOOKUP($A65,#REF!,3,FALSE()))),0)</f>
        <v>0</v>
      </c>
      <c r="D65" s="130"/>
      <c r="E65" s="121" t="n">
        <f aca="false">IFERROR((IF($A65="",0,VLOOKUP($A65,#REF!,6,FALSE()))),0)</f>
        <v>0</v>
      </c>
      <c r="F65" s="122" t="n">
        <f aca="false">IFERROR(IF(VLOOKUP(A65,#REF!,13,0)="нет","",D65*E65),0)</f>
        <v>0</v>
      </c>
      <c r="G65" s="149" t="str">
        <f aca="false">IF(F65="","",IFERROR((IF($A65="",0,VLOOKUP($A65,#REF!,5,FALSE())))*$D65,"0"))</f>
        <v>0</v>
      </c>
      <c r="H65" s="124" t="n">
        <f aca="false">IFERROR(IF(H$7=0,0,G65/(G$7-I$5)*H$7),"")</f>
        <v>0</v>
      </c>
      <c r="I65" s="125" t="n">
        <f aca="false">IFERROR(H65+F65,"")</f>
        <v>0</v>
      </c>
      <c r="J65" s="126" t="n">
        <f aca="false">IFERROR(I65/$E$9,"")</f>
        <v>0</v>
      </c>
      <c r="K65" s="127" t="n">
        <f aca="false">IFERROR(ROUNDUP(I65/$E$10,2),"")</f>
        <v>0</v>
      </c>
      <c r="L65" s="128" t="n">
        <f aca="false">IF(F65="","",IF(D65=0,0,IFERROR((IF($A65="",0,VLOOKUP($A65,#REF!,7,FALSE()))),0)))</f>
        <v>0</v>
      </c>
      <c r="M65" s="129" t="n">
        <f aca="false">IF(F65="","",IFERROR(L65*D65,0))</f>
        <v>0</v>
      </c>
      <c r="N65" s="64"/>
      <c r="O65" s="156"/>
      <c r="P65" s="156"/>
    </row>
    <row r="66" customFormat="false" ht="17.35" hidden="false" customHeight="false" outlineLevel="0" collapsed="false">
      <c r="A66" s="118"/>
      <c r="B66" s="148" t="n">
        <f aca="false">IFERROR((IF($A66="",0,IF(VLOOKUP(A66,#REF!,13,0)="нет","Sold Out",VLOOKUP($A66,#REF!,2,FALSE())))),"кода нет в прайсе")</f>
        <v>0</v>
      </c>
      <c r="C66" s="148" t="n">
        <f aca="false">IFERROR((IF($A66="",0,VLOOKUP($A66,#REF!,3,FALSE()))),0)</f>
        <v>0</v>
      </c>
      <c r="D66" s="130"/>
      <c r="E66" s="121" t="n">
        <f aca="false">IFERROR((IF($A66="",0,VLOOKUP($A66,#REF!,6,FALSE()))),0)</f>
        <v>0</v>
      </c>
      <c r="F66" s="122" t="n">
        <f aca="false">IFERROR(IF(VLOOKUP(A66,#REF!,13,0)="нет","",D66*E66),0)</f>
        <v>0</v>
      </c>
      <c r="G66" s="149" t="n">
        <f aca="false">IF(F66="","",IFERROR((IF($A66="",0,VLOOKUP($A66,#REF!,5,FALSE())))*$D66,"0"))</f>
        <v>0</v>
      </c>
      <c r="H66" s="124" t="n">
        <f aca="false">IFERROR(IF(H$7=0,0,G66/(G$7-I$5)*H$7),"")</f>
        <v>0</v>
      </c>
      <c r="I66" s="125" t="n">
        <f aca="false">IFERROR(H66+F66,"")</f>
        <v>0</v>
      </c>
      <c r="J66" s="126" t="n">
        <f aca="false">IFERROR(I66/$E$9,"")</f>
        <v>0</v>
      </c>
      <c r="K66" s="127" t="n">
        <f aca="false">IFERROR(ROUNDUP(I66/$E$10,2),"")</f>
        <v>0</v>
      </c>
      <c r="L66" s="128" t="n">
        <f aca="false">IF(F66="","",IF(D66=0,0,IFERROR((IF($A66="",0,VLOOKUP($A66,#REF!,7,FALSE()))),0)))</f>
        <v>0</v>
      </c>
      <c r="M66" s="129" t="n">
        <f aca="false">IF(F66="","",IFERROR(L66*D66,0))</f>
        <v>0</v>
      </c>
      <c r="N66" s="64"/>
      <c r="O66" s="156"/>
      <c r="P66" s="156"/>
    </row>
    <row r="67" customFormat="false" ht="17.35" hidden="false" customHeight="false" outlineLevel="0" collapsed="false">
      <c r="A67" s="118"/>
      <c r="B67" s="148" t="n">
        <f aca="false">IFERROR((IF($A67="",0,IF(VLOOKUP(A67,#REF!,13,0)="нет","Sold Out",VLOOKUP($A67,#REF!,2,FALSE())))),"кода нет в прайсе")</f>
        <v>0</v>
      </c>
      <c r="C67" s="148" t="n">
        <f aca="false">IFERROR((IF($A67="",0,VLOOKUP($A67,#REF!,3,FALSE()))),0)</f>
        <v>0</v>
      </c>
      <c r="D67" s="130"/>
      <c r="E67" s="121" t="n">
        <f aca="false">IFERROR((IF($A67="",0,VLOOKUP($A67,#REF!,6,FALSE()))),0)</f>
        <v>0</v>
      </c>
      <c r="F67" s="122" t="n">
        <f aca="false">IFERROR(IF(VLOOKUP(A67,#REF!,13,0)="нет","",D67*E67),0)</f>
        <v>0</v>
      </c>
      <c r="G67" s="149" t="n">
        <f aca="false">IF(F67="","",IFERROR((IF($A67="",0,VLOOKUP($A67,#REF!,5,FALSE())))*$D67,"0"))</f>
        <v>0</v>
      </c>
      <c r="H67" s="124" t="n">
        <f aca="false">IFERROR(IF(H$7=0,0,G67/(G$7-I$5)*H$7),"")</f>
        <v>0</v>
      </c>
      <c r="I67" s="125" t="n">
        <f aca="false">IFERROR(H67+F67,"")</f>
        <v>0</v>
      </c>
      <c r="J67" s="126" t="n">
        <f aca="false">IFERROR(I67/$E$9,"")</f>
        <v>0</v>
      </c>
      <c r="K67" s="127" t="n">
        <f aca="false">IFERROR(ROUNDUP(I67/$E$10,2),"")</f>
        <v>0</v>
      </c>
      <c r="L67" s="128" t="n">
        <f aca="false">IF(F67="","",IF(D67=0,0,IFERROR((IF($A67="",0,VLOOKUP($A67,#REF!,7,FALSE()))),0)))</f>
        <v>0</v>
      </c>
      <c r="M67" s="129" t="n">
        <f aca="false">IF(F67="","",IFERROR(L67*D67,0))</f>
        <v>0</v>
      </c>
      <c r="N67" s="64"/>
      <c r="O67" s="156"/>
      <c r="P67" s="156"/>
    </row>
    <row r="68" customFormat="false" ht="17.35" hidden="false" customHeight="false" outlineLevel="0" collapsed="false">
      <c r="A68" s="118"/>
      <c r="B68" s="148" t="n">
        <f aca="false">IFERROR((IF($A68="",0,IF(VLOOKUP(A68,#REF!,13,0)="нет","Sold Out",VLOOKUP($A68,#REF!,2,FALSE())))),"кода нет в прайсе")</f>
        <v>0</v>
      </c>
      <c r="C68" s="148" t="n">
        <f aca="false">IFERROR((IF($A68="",0,VLOOKUP($A68,#REF!,3,FALSE()))),0)</f>
        <v>0</v>
      </c>
      <c r="D68" s="130"/>
      <c r="E68" s="132" t="n">
        <f aca="false">IFERROR((IF($A68="",0,VLOOKUP($A68,#REF!,6,FALSE()))),0)</f>
        <v>0</v>
      </c>
      <c r="F68" s="133" t="n">
        <f aca="false">IFERROR(IF(VLOOKUP(A68,#REF!,13,0)="нет","",D68*E68),0)</f>
        <v>0</v>
      </c>
      <c r="G68" s="134" t="n">
        <f aca="false">IF(F68="","",IFERROR((IF($A68="",0,VLOOKUP($A68,#REF!,5,FALSE())))*$D68,"0"))</f>
        <v>0</v>
      </c>
      <c r="H68" s="124" t="n">
        <f aca="false">IFERROR(IF(H$7=0,0,G68/(G$7-I$5)*H$7),"")</f>
        <v>0</v>
      </c>
      <c r="I68" s="135" t="n">
        <f aca="false">IFERROR(H68+F68,"")</f>
        <v>0</v>
      </c>
      <c r="J68" s="136" t="n">
        <f aca="false">IFERROR(I68/$E$9,"")</f>
        <v>0</v>
      </c>
      <c r="K68" s="137" t="n">
        <f aca="false">IFERROR(ROUNDUP(I68/$E$10,2),"")</f>
        <v>0</v>
      </c>
      <c r="L68" s="132" t="n">
        <f aca="false">IF(F68="","",IF(D68=0,0,IFERROR((IF($A68="",0,VLOOKUP($A68,#REF!,7,FALSE()))),0)))</f>
        <v>0</v>
      </c>
      <c r="M68" s="132" t="n">
        <f aca="false">IF(F68="","",IFERROR(L68*D68,0))</f>
        <v>0</v>
      </c>
      <c r="N68" s="64"/>
      <c r="O68" s="156"/>
      <c r="P68" s="156"/>
    </row>
    <row r="69" customFormat="false" ht="17.35" hidden="false" customHeight="false" outlineLevel="0" collapsed="false">
      <c r="A69" s="118"/>
      <c r="B69" s="148" t="n">
        <f aca="false">IFERROR((IF($A69="",0,IF(VLOOKUP(A69,#REF!,13,0)="нет","Sold Out",VLOOKUP($A69,#REF!,2,FALSE())))),"кода нет в прайсе")</f>
        <v>0</v>
      </c>
      <c r="C69" s="148" t="n">
        <f aca="false">IFERROR((IF($A69="",0,VLOOKUP($A69,#REF!,3,FALSE()))),0)</f>
        <v>0</v>
      </c>
      <c r="D69" s="130"/>
      <c r="E69" s="121" t="n">
        <f aca="false">IFERROR((IF($A69="",0,VLOOKUP($A69,#REF!,6,FALSE()))),0)</f>
        <v>0</v>
      </c>
      <c r="F69" s="122" t="n">
        <f aca="false">IFERROR(IF(VLOOKUP(A69,#REF!,13,0)="нет","",D69*E69),0)</f>
        <v>0</v>
      </c>
      <c r="G69" s="149" t="n">
        <f aca="false">IF(F69="","",IFERROR((IF($A69="",0,VLOOKUP($A69,#REF!,5,FALSE())))*$D69,"0"))</f>
        <v>0</v>
      </c>
      <c r="H69" s="124" t="n">
        <f aca="false">IFERROR(IF(H$7=0,0,G69/(G$7-I$5)*H$7),"")</f>
        <v>0</v>
      </c>
      <c r="I69" s="125" t="n">
        <f aca="false">IFERROR(H69+F69,"")</f>
        <v>0</v>
      </c>
      <c r="J69" s="126" t="n">
        <f aca="false">IFERROR(I69/$E$9,"")</f>
        <v>0</v>
      </c>
      <c r="K69" s="127" t="n">
        <f aca="false">IFERROR(ROUNDUP(I69/$E$10,2),"")</f>
        <v>0</v>
      </c>
      <c r="L69" s="128" t="n">
        <f aca="false">IF(F69="","",IF(D69=0,0,IFERROR((IF($A69="",0,VLOOKUP($A69,#REF!,7,FALSE()))),0)))</f>
        <v>0</v>
      </c>
      <c r="M69" s="129" t="n">
        <f aca="false">IF(F69="","",IFERROR(L69*D69,0))</f>
        <v>0</v>
      </c>
      <c r="N69" s="64"/>
      <c r="O69" s="156"/>
      <c r="P69" s="156"/>
    </row>
    <row r="70" customFormat="false" ht="17.35" hidden="false" customHeight="false" outlineLevel="0" collapsed="false">
      <c r="A70" s="141"/>
      <c r="B70" s="148" t="n">
        <f aca="false">IFERROR((IF($A70="",0,IF(VLOOKUP(A70,#REF!,13,0)="нет","Sold Out",VLOOKUP($A70,#REF!,2,FALSE())))),"кода нет в прайсе")</f>
        <v>0</v>
      </c>
      <c r="C70" s="148" t="n">
        <f aca="false">IFERROR((IF($A70="",0,VLOOKUP($A70,#REF!,3,FALSE()))),0)</f>
        <v>0</v>
      </c>
      <c r="D70" s="130"/>
      <c r="E70" s="121" t="n">
        <f aca="false">IFERROR((IF($A70="",0,VLOOKUP($A70,#REF!,6,FALSE()))),0)</f>
        <v>0</v>
      </c>
      <c r="F70" s="122" t="n">
        <f aca="false">IFERROR(IF(VLOOKUP(A70,#REF!,13,0)="нет","",D70*E70),0)</f>
        <v>0</v>
      </c>
      <c r="G70" s="149" t="n">
        <f aca="false">IF(F70="","",IFERROR((IF($A70="",0,VLOOKUP($A70,#REF!,5,FALSE())))*$D70,"0"))</f>
        <v>0</v>
      </c>
      <c r="H70" s="124" t="n">
        <f aca="false">IFERROR(IF(H$7=0,0,G70/(G$7-I$5)*H$7),"")</f>
        <v>0</v>
      </c>
      <c r="I70" s="125" t="n">
        <f aca="false">IFERROR(H70+F70,"")</f>
        <v>0</v>
      </c>
      <c r="J70" s="126" t="n">
        <f aca="false">IFERROR(I70/$E$9,"")</f>
        <v>0</v>
      </c>
      <c r="K70" s="127" t="n">
        <f aca="false">IFERROR(ROUNDUP(I70/$E$10,2),"")</f>
        <v>0</v>
      </c>
      <c r="L70" s="128" t="n">
        <f aca="false">IF(F70="","",IF(D70=0,0,IFERROR((IF($A70="",0,VLOOKUP($A70,#REF!,7,FALSE()))),0)))</f>
        <v>0</v>
      </c>
      <c r="M70" s="129" t="n">
        <f aca="false">IF(F70="","",IFERROR(L70*D70,0))</f>
        <v>0</v>
      </c>
      <c r="N70" s="64"/>
      <c r="O70" s="156"/>
      <c r="P70" s="156"/>
    </row>
    <row r="71" customFormat="false" ht="17.35" hidden="false" customHeight="false" outlineLevel="0" collapsed="false">
      <c r="A71" s="142"/>
      <c r="B71" s="143" t="n">
        <f aca="false">IF(F71=0,0,"Пересылка по Корее при менее 30000")</f>
        <v>0</v>
      </c>
      <c r="C71" s="143"/>
      <c r="D71" s="130"/>
      <c r="E71" s="121" t="n">
        <f aca="false">IFERROR((IF($A71="",0,VLOOKUP($A71,#REF!,6,FALSE()))),0)</f>
        <v>0</v>
      </c>
      <c r="F71" s="144" t="n">
        <f aca="false">IF($F$5=1,IF(SUM(F61:F70)=0,0,IF(SUM(F61:F70)&lt;30000,2500,0)),0)</f>
        <v>0</v>
      </c>
      <c r="G71" s="149" t="n">
        <f aca="false">IF(F71="","",IFERROR((IF($A71="",0,VLOOKUP($A71,#REF!,5,FALSE())))*$D71,"0"))</f>
        <v>0</v>
      </c>
      <c r="H71" s="124" t="n">
        <f aca="false">IFERROR(IF(H$7=0,0,G71/(G$7-I$5)*H$7),"")</f>
        <v>0</v>
      </c>
      <c r="I71" s="125" t="n">
        <f aca="false">IFERROR(H71+F71,"")</f>
        <v>0</v>
      </c>
      <c r="J71" s="126" t="n">
        <f aca="false">IFERROR(I71/$E$9,"")</f>
        <v>0</v>
      </c>
      <c r="K71" s="127" t="n">
        <f aca="false">IFERROR(ROUNDUP(I71/$E$10,2),"")</f>
        <v>0</v>
      </c>
      <c r="L71" s="128" t="n">
        <f aca="false">IF(F71="","",IF(D71=0,0,IFERROR((IF($A71="",0,VLOOKUP($A71,#REF!,7,FALSE()))),0)))</f>
        <v>0</v>
      </c>
      <c r="M71" s="129" t="n">
        <f aca="false">IF(F71="","",IFERROR(L71*D71,0))</f>
        <v>0</v>
      </c>
      <c r="N71" s="64"/>
      <c r="O71" s="156"/>
      <c r="P71" s="156"/>
    </row>
    <row r="72" customFormat="false" ht="15" hidden="false" customHeight="true" outlineLevel="0" collapsed="false">
      <c r="A72" s="106" t="n">
        <v>6</v>
      </c>
      <c r="B72" s="107"/>
      <c r="C72" s="107"/>
      <c r="D72" s="108"/>
      <c r="E72" s="109"/>
      <c r="F72" s="110" t="n">
        <f aca="false">SUM(F73:F83)</f>
        <v>0</v>
      </c>
      <c r="G72" s="110" t="n">
        <f aca="false">SUM(G73:G83)</f>
        <v>0</v>
      </c>
      <c r="H72" s="111" t="n">
        <f aca="false">IFERROR($H$7/($G$7-$I$5)*G72,0)</f>
        <v>0</v>
      </c>
      <c r="I72" s="112" t="n">
        <f aca="false">H72+F72</f>
        <v>0</v>
      </c>
      <c r="J72" s="112" t="n">
        <f aca="false">I72/$E$9</f>
        <v>0</v>
      </c>
      <c r="K72" s="113" t="n">
        <f aca="false">SUM(K73:K83)</f>
        <v>0</v>
      </c>
      <c r="L72" s="114" t="n">
        <f aca="false">SUM(L73:L83)</f>
        <v>0</v>
      </c>
      <c r="M72" s="115" t="n">
        <f aca="false">SUM(M73:M83)</f>
        <v>0</v>
      </c>
      <c r="N72" s="64"/>
      <c r="O72" s="156"/>
      <c r="P72" s="156"/>
    </row>
    <row r="73" customFormat="false" ht="17.35" hidden="false" customHeight="false" outlineLevel="0" collapsed="false">
      <c r="A73" s="118"/>
      <c r="B73" s="148" t="n">
        <f aca="false">IFERROR((IF($A73="",0,IF(VLOOKUP(A73,#REF!,13,0)="нет","Sold Out",VLOOKUP($A73,#REF!,2,FALSE())))),"кода нет в прайсе")</f>
        <v>0</v>
      </c>
      <c r="C73" s="148" t="n">
        <f aca="false">IFERROR((IF($A73="",0,VLOOKUP($A73,#REF!,3,FALSE()))),0)</f>
        <v>0</v>
      </c>
      <c r="D73" s="120"/>
      <c r="E73" s="121" t="n">
        <f aca="false">IFERROR((IF($A73="",0,VLOOKUP($A73,#REF!,6,FALSE()))),0)</f>
        <v>0</v>
      </c>
      <c r="F73" s="122" t="n">
        <f aca="false">IFERROR(IF(VLOOKUP(A73,#REF!,13,0)="нет","",D73*E73),0)</f>
        <v>0</v>
      </c>
      <c r="G73" s="149" t="n">
        <f aca="false">IF(F73="","",IFERROR((IF($A73="",0,VLOOKUP($A73,#REF!,5,FALSE())))*$D73,"0"))</f>
        <v>0</v>
      </c>
      <c r="H73" s="124" t="n">
        <f aca="false">IFERROR(IF(H$7=0,0,G73/(G$7-I$5)*H$7),"")</f>
        <v>0</v>
      </c>
      <c r="I73" s="125" t="n">
        <f aca="false">IFERROR(H73+F73,"")</f>
        <v>0</v>
      </c>
      <c r="J73" s="126" t="n">
        <f aca="false">IFERROR(I73/$E$9,"")</f>
        <v>0</v>
      </c>
      <c r="K73" s="127" t="n">
        <f aca="false">IFERROR(ROUNDUP(I73/$E$10,2),"")</f>
        <v>0</v>
      </c>
      <c r="L73" s="128" t="n">
        <f aca="false">IF(F73="","",IF(D73=0,0,IFERROR((IF($A73="",0,VLOOKUP($A73,#REF!,7,FALSE()))),0)))</f>
        <v>0</v>
      </c>
      <c r="M73" s="129" t="n">
        <f aca="false">IF(F73="","",IFERROR(L73*D73,0))</f>
        <v>0</v>
      </c>
      <c r="N73" s="64"/>
      <c r="O73" s="156"/>
      <c r="P73" s="156"/>
    </row>
    <row r="74" customFormat="false" ht="17.35" hidden="false" customHeight="false" outlineLevel="0" collapsed="false">
      <c r="A74" s="118"/>
      <c r="B74" s="148" t="n">
        <f aca="false">IFERROR((IF($A74="",0,IF(VLOOKUP(A74,#REF!,13,0)="нет","Sold Out",VLOOKUP($A74,#REF!,2,FALSE())))),"кода нет в прайсе")</f>
        <v>0</v>
      </c>
      <c r="C74" s="148" t="n">
        <f aca="false">IFERROR((IF($A74="",0,VLOOKUP($A74,#REF!,3,FALSE()))),0)</f>
        <v>0</v>
      </c>
      <c r="D74" s="120"/>
      <c r="E74" s="121" t="n">
        <f aca="false">IFERROR((IF($A74="",0,VLOOKUP($A74,#REF!,6,FALSE()))),0)</f>
        <v>0</v>
      </c>
      <c r="F74" s="122" t="n">
        <f aca="false">IFERROR(IF(VLOOKUP(A74,#REF!,13,0)="нет","",D74*E74),0)</f>
        <v>0</v>
      </c>
      <c r="G74" s="149" t="n">
        <f aca="false">IF(F74="","",IFERROR((IF($A74="",0,VLOOKUP($A74,#REF!,5,FALSE())))*$D74,"0"))</f>
        <v>0</v>
      </c>
      <c r="H74" s="124" t="n">
        <f aca="false">IFERROR(IF(H$7=0,0,G74/(G$7-I$5)*H$7),"")</f>
        <v>0</v>
      </c>
      <c r="I74" s="125" t="n">
        <f aca="false">IFERROR(H74+F74,"")</f>
        <v>0</v>
      </c>
      <c r="J74" s="126" t="n">
        <f aca="false">IFERROR(I74/$E$9,"")</f>
        <v>0</v>
      </c>
      <c r="K74" s="127" t="n">
        <f aca="false">IFERROR(ROUNDUP(I74/$E$10,2),"")</f>
        <v>0</v>
      </c>
      <c r="L74" s="128" t="n">
        <f aca="false">IF(F74="","",IF(D74=0,0,IFERROR((IF($A74="",0,VLOOKUP($A74,#REF!,7,FALSE()))),0)))</f>
        <v>0</v>
      </c>
      <c r="M74" s="129" t="n">
        <f aca="false">IF(F74="","",IFERROR(L74*D74,0))</f>
        <v>0</v>
      </c>
      <c r="N74" s="64"/>
      <c r="O74" s="156"/>
      <c r="P74" s="156"/>
    </row>
    <row r="75" customFormat="false" ht="17.35" hidden="false" customHeight="false" outlineLevel="0" collapsed="false">
      <c r="A75" s="118"/>
      <c r="B75" s="148" t="n">
        <f aca="false">IFERROR((IF($A75="",0,IF(VLOOKUP(A75,#REF!,13,0)="нет","Sold Out",VLOOKUP($A75,#REF!,2,FALSE())))),"кода нет в прайсе")</f>
        <v>0</v>
      </c>
      <c r="C75" s="148" t="n">
        <f aca="false">IFERROR((IF($A75="",0,VLOOKUP($A75,#REF!,3,FALSE()))),0)</f>
        <v>0</v>
      </c>
      <c r="D75" s="130"/>
      <c r="E75" s="121" t="n">
        <f aca="false">IFERROR((IF($A75="",0,VLOOKUP($A75,#REF!,6,FALSE()))),0)</f>
        <v>0</v>
      </c>
      <c r="F75" s="122" t="n">
        <f aca="false">IFERROR(IF(VLOOKUP(A75,#REF!,13,0)="нет","",D75*E75),0)</f>
        <v>0</v>
      </c>
      <c r="G75" s="149" t="n">
        <f aca="false">IF(F75="","",IFERROR((IF($A75="",0,VLOOKUP($A75,#REF!,5,FALSE())))*$D75,"0"))</f>
        <v>0</v>
      </c>
      <c r="H75" s="124" t="n">
        <f aca="false">IFERROR(IF(H$7=0,0,G75/(G$7-I$5)*H$7),"")</f>
        <v>0</v>
      </c>
      <c r="I75" s="125" t="n">
        <f aca="false">IFERROR(H75+F75,"")</f>
        <v>0</v>
      </c>
      <c r="J75" s="126" t="n">
        <f aca="false">IFERROR(I75/$E$9,"")</f>
        <v>0</v>
      </c>
      <c r="K75" s="127" t="n">
        <f aca="false">IFERROR(ROUNDUP(I75/$E$10,2),"")</f>
        <v>0</v>
      </c>
      <c r="L75" s="128" t="n">
        <f aca="false">IF(F75="","",IF(D75=0,0,IFERROR((IF($A75="",0,VLOOKUP($A75,#REF!,7,FALSE()))),0)))</f>
        <v>0</v>
      </c>
      <c r="M75" s="129" t="n">
        <f aca="false">IF(F75="","",IFERROR(L75*D75,0))</f>
        <v>0</v>
      </c>
      <c r="N75" s="64"/>
      <c r="O75" s="156"/>
      <c r="P75" s="156"/>
    </row>
    <row r="76" customFormat="false" ht="17.35" hidden="false" customHeight="false" outlineLevel="0" collapsed="false">
      <c r="A76" s="118"/>
      <c r="B76" s="148" t="n">
        <f aca="false">IFERROR((IF($A76="",0,IF(VLOOKUP(A76,#REF!,13,0)="нет","Sold Out",VLOOKUP($A76,#REF!,2,FALSE())))),"кода нет в прайсе")</f>
        <v>0</v>
      </c>
      <c r="C76" s="148" t="n">
        <f aca="false">IFERROR((IF($A76="",0,VLOOKUP($A76,#REF!,3,FALSE()))),0)</f>
        <v>0</v>
      </c>
      <c r="D76" s="130"/>
      <c r="E76" s="121" t="n">
        <f aca="false">IFERROR((IF($A76="",0,VLOOKUP($A76,#REF!,6,FALSE()))),0)</f>
        <v>0</v>
      </c>
      <c r="F76" s="122" t="n">
        <f aca="false">IFERROR(IF(VLOOKUP(A76,#REF!,13,0)="нет","",D76*E76),0)</f>
        <v>0</v>
      </c>
      <c r="G76" s="149" t="n">
        <f aca="false">IF(F76="","",IFERROR((IF($A76="",0,VLOOKUP($A76,#REF!,5,FALSE())))*$D76,"0"))</f>
        <v>0</v>
      </c>
      <c r="H76" s="124" t="n">
        <f aca="false">IFERROR(IF(H$7=0,0,G76/(G$7-I$5)*H$7),"")</f>
        <v>0</v>
      </c>
      <c r="I76" s="125" t="n">
        <f aca="false">IFERROR(H76+F76,"")</f>
        <v>0</v>
      </c>
      <c r="J76" s="126" t="n">
        <f aca="false">IFERROR(I76/$E$9,"")</f>
        <v>0</v>
      </c>
      <c r="K76" s="127" t="n">
        <f aca="false">IFERROR(ROUNDUP(I76/$E$10,2),"")</f>
        <v>0</v>
      </c>
      <c r="L76" s="128" t="n">
        <f aca="false">IF(F76="","",IF(D76=0,0,IFERROR((IF($A76="",0,VLOOKUP($A76,#REF!,7,FALSE()))),0)))</f>
        <v>0</v>
      </c>
      <c r="M76" s="129" t="n">
        <f aca="false">IF(F76="","",IFERROR(L76*D76,0))</f>
        <v>0</v>
      </c>
      <c r="N76" s="64"/>
      <c r="O76" s="156"/>
      <c r="P76" s="156"/>
    </row>
    <row r="77" customFormat="false" ht="17.35" hidden="false" customHeight="false" outlineLevel="0" collapsed="false">
      <c r="A77" s="118"/>
      <c r="B77" s="148" t="n">
        <f aca="false">IFERROR((IF($A77="",0,IF(VLOOKUP(A77,#REF!,13,0)="нет","Sold Out",VLOOKUP($A77,#REF!,2,FALSE())))),"кода нет в прайсе")</f>
        <v>0</v>
      </c>
      <c r="C77" s="148" t="n">
        <f aca="false">IFERROR((IF($A77="",0,VLOOKUP($A77,#REF!,3,FALSE()))),0)</f>
        <v>0</v>
      </c>
      <c r="D77" s="130"/>
      <c r="E77" s="121" t="n">
        <f aca="false">IFERROR((IF($A77="",0,VLOOKUP($A77,#REF!,6,FALSE()))),0)</f>
        <v>0</v>
      </c>
      <c r="F77" s="122" t="n">
        <f aca="false">IFERROR(IF(VLOOKUP(A77,#REF!,13,0)="нет","",D77*E77),0)</f>
        <v>0</v>
      </c>
      <c r="G77" s="149" t="n">
        <f aca="false">IF(F77="","",IFERROR((IF($A77="",0,VLOOKUP($A77,#REF!,5,FALSE())))*$D77,"0"))</f>
        <v>0</v>
      </c>
      <c r="H77" s="124" t="n">
        <f aca="false">IFERROR(IF(H$7=0,0,G77/(G$7-I$5)*H$7),"")</f>
        <v>0</v>
      </c>
      <c r="I77" s="125" t="n">
        <f aca="false">IFERROR(H77+F77,"")</f>
        <v>0</v>
      </c>
      <c r="J77" s="126" t="n">
        <f aca="false">IFERROR(I77/$E$9,"")</f>
        <v>0</v>
      </c>
      <c r="K77" s="127" t="n">
        <f aca="false">IFERROR(ROUNDUP(I77/$E$10,2),"")</f>
        <v>0</v>
      </c>
      <c r="L77" s="128" t="n">
        <f aca="false">IF(F77="","",IF(D77=0,0,IFERROR((IF($A77="",0,VLOOKUP($A77,#REF!,7,FALSE()))),0)))</f>
        <v>0</v>
      </c>
      <c r="M77" s="129" t="n">
        <f aca="false">IF(F77="","",IFERROR(L77*D77,0))</f>
        <v>0</v>
      </c>
      <c r="N77" s="64"/>
      <c r="O77" s="156"/>
      <c r="P77" s="156"/>
    </row>
    <row r="78" customFormat="false" ht="17.35" hidden="false" customHeight="false" outlineLevel="0" collapsed="false">
      <c r="A78" s="118"/>
      <c r="B78" s="148" t="n">
        <f aca="false">IFERROR((IF($A78="",0,IF(VLOOKUP(A78,#REF!,13,0)="нет","Sold Out",VLOOKUP($A78,#REF!,2,FALSE())))),"кода нет в прайсе")</f>
        <v>0</v>
      </c>
      <c r="C78" s="148" t="n">
        <f aca="false">IFERROR((IF($A78="",0,VLOOKUP($A78,#REF!,3,FALSE()))),0)</f>
        <v>0</v>
      </c>
      <c r="D78" s="130"/>
      <c r="E78" s="121" t="n">
        <f aca="false">IFERROR((IF($A78="",0,VLOOKUP($A78,#REF!,6,FALSE()))),0)</f>
        <v>0</v>
      </c>
      <c r="F78" s="122" t="n">
        <f aca="false">IFERROR(IF(VLOOKUP(A78,#REF!,13,0)="нет","",D78*E78),0)</f>
        <v>0</v>
      </c>
      <c r="G78" s="149" t="n">
        <f aca="false">IF(F78="","",IFERROR((IF($A78="",0,VLOOKUP($A78,#REF!,5,FALSE())))*$D78,"0"))</f>
        <v>0</v>
      </c>
      <c r="H78" s="124" t="n">
        <f aca="false">IFERROR(IF(H$7=0,0,G78/(G$7-I$5)*H$7),"")</f>
        <v>0</v>
      </c>
      <c r="I78" s="125" t="n">
        <f aca="false">IFERROR(H78+F78,"")</f>
        <v>0</v>
      </c>
      <c r="J78" s="126" t="n">
        <f aca="false">IFERROR(I78/$E$9,"")</f>
        <v>0</v>
      </c>
      <c r="K78" s="127" t="n">
        <f aca="false">IFERROR(ROUNDUP(I78/$E$10,2),"")</f>
        <v>0</v>
      </c>
      <c r="L78" s="128" t="n">
        <f aca="false">IF(F78="","",IF(D78=0,0,IFERROR((IF($A78="",0,VLOOKUP($A78,#REF!,7,FALSE()))),0)))</f>
        <v>0</v>
      </c>
      <c r="M78" s="129" t="n">
        <f aca="false">IF(F78="","",IFERROR(L78*D78,0))</f>
        <v>0</v>
      </c>
      <c r="N78" s="64"/>
      <c r="O78" s="156"/>
      <c r="P78" s="156"/>
    </row>
    <row r="79" customFormat="false" ht="17.35" hidden="false" customHeight="false" outlineLevel="0" collapsed="false">
      <c r="A79" s="118"/>
      <c r="B79" s="148" t="n">
        <f aca="false">IFERROR((IF($A79="",0,IF(VLOOKUP(A79,#REF!,13,0)="нет","Sold Out",VLOOKUP($A79,#REF!,2,FALSE())))),"кода нет в прайсе")</f>
        <v>0</v>
      </c>
      <c r="C79" s="148" t="n">
        <f aca="false">IFERROR((IF($A79="",0,VLOOKUP($A79,#REF!,3,FALSE()))),0)</f>
        <v>0</v>
      </c>
      <c r="D79" s="130"/>
      <c r="E79" s="121" t="n">
        <f aca="false">IFERROR((IF($A79="",0,VLOOKUP($A79,#REF!,6,FALSE()))),0)</f>
        <v>0</v>
      </c>
      <c r="F79" s="122" t="n">
        <f aca="false">IFERROR(IF(VLOOKUP(A79,#REF!,13,0)="нет","",D79*E79),0)</f>
        <v>0</v>
      </c>
      <c r="G79" s="149" t="n">
        <f aca="false">IF(F79="","",IFERROR((IF($A79="",0,VLOOKUP($A79,#REF!,5,FALSE())))*$D79,"0"))</f>
        <v>0</v>
      </c>
      <c r="H79" s="124" t="n">
        <f aca="false">IFERROR(IF(H$7=0,0,G79/(G$7-I$5)*H$7),"")</f>
        <v>0</v>
      </c>
      <c r="I79" s="125" t="n">
        <f aca="false">IFERROR(H79+F79,"")</f>
        <v>0</v>
      </c>
      <c r="J79" s="126" t="n">
        <f aca="false">IFERROR(I79/$E$9,"")</f>
        <v>0</v>
      </c>
      <c r="K79" s="127" t="n">
        <f aca="false">IFERROR(ROUNDUP(I79/$E$10,2),"")</f>
        <v>0</v>
      </c>
      <c r="L79" s="128" t="n">
        <f aca="false">IF(F79="","",IF(D79=0,0,IFERROR((IF($A79="",0,VLOOKUP($A79,#REF!,7,FALSE()))),0)))</f>
        <v>0</v>
      </c>
      <c r="M79" s="129" t="n">
        <f aca="false">IF(F79="","",IFERROR(L79*D79,0))</f>
        <v>0</v>
      </c>
      <c r="N79" s="64"/>
      <c r="O79" s="156"/>
      <c r="P79" s="156"/>
    </row>
    <row r="80" customFormat="false" ht="17.35" hidden="false" customHeight="false" outlineLevel="0" collapsed="false">
      <c r="A80" s="118"/>
      <c r="B80" s="148" t="n">
        <f aca="false">IFERROR((IF($A80="",0,IF(VLOOKUP(A80,#REF!,13,0)="нет","Sold Out",VLOOKUP($A80,#REF!,2,FALSE())))),"кода нет в прайсе")</f>
        <v>0</v>
      </c>
      <c r="C80" s="148" t="n">
        <f aca="false">IFERROR((IF($A80="",0,VLOOKUP($A80,#REF!,3,FALSE()))),0)</f>
        <v>0</v>
      </c>
      <c r="D80" s="130"/>
      <c r="E80" s="132" t="n">
        <f aca="false">IFERROR((IF($A80="",0,VLOOKUP($A80,#REF!,6,FALSE()))),0)</f>
        <v>0</v>
      </c>
      <c r="F80" s="133" t="n">
        <f aca="false">IFERROR(IF(VLOOKUP(A80,#REF!,13,0)="нет","",D80*E80),0)</f>
        <v>0</v>
      </c>
      <c r="G80" s="134" t="n">
        <f aca="false">IF(F80="","",IFERROR((IF($A80="",0,VLOOKUP($A80,#REF!,5,FALSE())))*$D80,"0"))</f>
        <v>0</v>
      </c>
      <c r="H80" s="124" t="n">
        <f aca="false">IFERROR(IF(H$7=0,0,G80/(G$7-I$5)*H$7),"")</f>
        <v>0</v>
      </c>
      <c r="I80" s="135" t="n">
        <f aca="false">IFERROR(H80+F80,"")</f>
        <v>0</v>
      </c>
      <c r="J80" s="136" t="n">
        <f aca="false">IFERROR(I80/$E$9,"")</f>
        <v>0</v>
      </c>
      <c r="K80" s="137" t="n">
        <f aca="false">IFERROR(ROUNDUP(I80/$E$10,2),"")</f>
        <v>0</v>
      </c>
      <c r="L80" s="132" t="n">
        <f aca="false">IF(F80="","",IF(D80=0,0,IFERROR((IF($A80="",0,VLOOKUP($A80,#REF!,7,FALSE()))),0)))</f>
        <v>0</v>
      </c>
      <c r="M80" s="132" t="n">
        <f aca="false">IF(F80="","",IFERROR(L80*D80,0))</f>
        <v>0</v>
      </c>
      <c r="N80" s="64"/>
      <c r="O80" s="156"/>
      <c r="P80" s="156"/>
    </row>
    <row r="81" customFormat="false" ht="17.35" hidden="false" customHeight="false" outlineLevel="0" collapsed="false">
      <c r="A81" s="118"/>
      <c r="B81" s="148" t="n">
        <f aca="false">IFERROR((IF($A81="",0,IF(VLOOKUP(A81,#REF!,13,0)="нет","Sold Out",VLOOKUP($A81,#REF!,2,FALSE())))),"кода нет в прайсе")</f>
        <v>0</v>
      </c>
      <c r="C81" s="148" t="n">
        <f aca="false">IFERROR((IF($A81="",0,VLOOKUP($A81,#REF!,3,FALSE()))),0)</f>
        <v>0</v>
      </c>
      <c r="D81" s="130"/>
      <c r="E81" s="121" t="n">
        <f aca="false">IFERROR((IF($A81="",0,VLOOKUP($A81,#REF!,6,FALSE()))),0)</f>
        <v>0</v>
      </c>
      <c r="F81" s="122" t="n">
        <f aca="false">IFERROR(IF(VLOOKUP(A81,#REF!,13,0)="нет","",D81*E81),0)</f>
        <v>0</v>
      </c>
      <c r="G81" s="149" t="n">
        <f aca="false">IF(F81="","",IFERROR((IF($A81="",0,VLOOKUP($A81,#REF!,5,FALSE())))*$D81,"0"))</f>
        <v>0</v>
      </c>
      <c r="H81" s="124" t="n">
        <f aca="false">IFERROR(IF(H$7=0,0,G81/(G$7-I$5)*H$7),"")</f>
        <v>0</v>
      </c>
      <c r="I81" s="125" t="n">
        <f aca="false">IFERROR(H81+F81,"")</f>
        <v>0</v>
      </c>
      <c r="J81" s="126" t="n">
        <f aca="false">IFERROR(I81/$E$9,"")</f>
        <v>0</v>
      </c>
      <c r="K81" s="127" t="n">
        <f aca="false">IFERROR(ROUNDUP(I81/$E$10,2),"")</f>
        <v>0</v>
      </c>
      <c r="L81" s="128" t="n">
        <f aca="false">IF(F81="","",IF(D81=0,0,IFERROR((IF($A81="",0,VLOOKUP($A81,#REF!,7,FALSE()))),0)))</f>
        <v>0</v>
      </c>
      <c r="M81" s="129" t="n">
        <f aca="false">IF(F81="","",IFERROR(L81*D81,0))</f>
        <v>0</v>
      </c>
      <c r="N81" s="64"/>
      <c r="O81" s="156"/>
      <c r="P81" s="156"/>
    </row>
    <row r="82" customFormat="false" ht="17.35" hidden="false" customHeight="false" outlineLevel="0" collapsed="false">
      <c r="A82" s="141"/>
      <c r="B82" s="148" t="n">
        <f aca="false">IFERROR((IF($A82="",0,IF(VLOOKUP(A82,#REF!,13,0)="нет","Sold Out",VLOOKUP($A82,#REF!,2,FALSE())))),"кода нет в прайсе")</f>
        <v>0</v>
      </c>
      <c r="C82" s="148" t="n">
        <f aca="false">IFERROR((IF($A82="",0,VLOOKUP($A82,#REF!,3,FALSE()))),0)</f>
        <v>0</v>
      </c>
      <c r="D82" s="130"/>
      <c r="E82" s="121" t="n">
        <f aca="false">IFERROR((IF($A82="",0,VLOOKUP($A82,#REF!,6,FALSE()))),0)</f>
        <v>0</v>
      </c>
      <c r="F82" s="122" t="n">
        <f aca="false">IFERROR(IF(VLOOKUP(A82,#REF!,13,0)="нет","",D82*E82),0)</f>
        <v>0</v>
      </c>
      <c r="G82" s="149" t="n">
        <f aca="false">IF(F82="","",IFERROR((IF($A82="",0,VLOOKUP($A82,#REF!,5,FALSE())))*$D82,"0"))</f>
        <v>0</v>
      </c>
      <c r="H82" s="124" t="n">
        <f aca="false">IFERROR(IF(H$7=0,0,G82/(G$7-I$5)*H$7),"")</f>
        <v>0</v>
      </c>
      <c r="I82" s="125" t="n">
        <f aca="false">IFERROR(H82+F82,"")</f>
        <v>0</v>
      </c>
      <c r="J82" s="126" t="n">
        <f aca="false">IFERROR(I82/$E$9,"")</f>
        <v>0</v>
      </c>
      <c r="K82" s="127" t="n">
        <f aca="false">IFERROR(ROUNDUP(I82/$E$10,2),"")</f>
        <v>0</v>
      </c>
      <c r="L82" s="128" t="n">
        <f aca="false">IF(F82="","",IF(D82=0,0,IFERROR((IF($A82="",0,VLOOKUP($A82,#REF!,7,FALSE()))),0)))</f>
        <v>0</v>
      </c>
      <c r="M82" s="129" t="n">
        <f aca="false">IF(F82="","",IFERROR(L82*D82,0))</f>
        <v>0</v>
      </c>
      <c r="N82" s="64"/>
      <c r="O82" s="156"/>
      <c r="P82" s="156"/>
    </row>
    <row r="83" customFormat="false" ht="17.35" hidden="false" customHeight="false" outlineLevel="0" collapsed="false">
      <c r="A83" s="142"/>
      <c r="B83" s="143" t="n">
        <f aca="false">IF(F83=0,0,"Пересылка по Корее при менее 30000")</f>
        <v>0</v>
      </c>
      <c r="C83" s="143"/>
      <c r="D83" s="130"/>
      <c r="E83" s="121" t="n">
        <f aca="false">IFERROR((IF($A83="",0,VLOOKUP($A83,#REF!,6,FALSE()))),0)</f>
        <v>0</v>
      </c>
      <c r="F83" s="144" t="n">
        <f aca="false">IF($F$5=1,IF(SUM(F73:F82)=0,0,IF(SUM(F73:F82)&lt;30000,2500,0)),0)</f>
        <v>0</v>
      </c>
      <c r="G83" s="149" t="n">
        <f aca="false">IF(F83="","",IFERROR((IF($A83="",0,VLOOKUP($A83,#REF!,5,FALSE())))*$D83,"0"))</f>
        <v>0</v>
      </c>
      <c r="H83" s="124" t="n">
        <f aca="false">IFERROR(IF(H$7=0,0,G83/(G$7-I$5)*H$7),"")</f>
        <v>0</v>
      </c>
      <c r="I83" s="125" t="n">
        <f aca="false">IFERROR(H83+F83,"")</f>
        <v>0</v>
      </c>
      <c r="J83" s="126" t="n">
        <f aca="false">IFERROR(I83/$E$9,"")</f>
        <v>0</v>
      </c>
      <c r="K83" s="127" t="n">
        <f aca="false">IFERROR(ROUNDUP(I83/$E$10,2),"")</f>
        <v>0</v>
      </c>
      <c r="L83" s="128" t="n">
        <f aca="false">IF(F83="","",IF(D83=0,0,IFERROR((IF($A83="",0,VLOOKUP($A83,#REF!,7,FALSE()))),0)))</f>
        <v>0</v>
      </c>
      <c r="M83" s="129" t="n">
        <f aca="false">IF(F83="","",IFERROR(L83*D83,0))</f>
        <v>0</v>
      </c>
      <c r="N83" s="64"/>
      <c r="O83" s="156"/>
      <c r="P83" s="156"/>
    </row>
    <row r="84" customFormat="false" ht="15" hidden="false" customHeight="true" outlineLevel="0" collapsed="false">
      <c r="A84" s="106" t="n">
        <v>7</v>
      </c>
      <c r="B84" s="107"/>
      <c r="C84" s="107"/>
      <c r="D84" s="108"/>
      <c r="E84" s="109"/>
      <c r="F84" s="110" t="n">
        <f aca="false">SUM(F85:F95)</f>
        <v>0</v>
      </c>
      <c r="G84" s="110" t="n">
        <f aca="false">SUM(G85:G95)</f>
        <v>0</v>
      </c>
      <c r="H84" s="111" t="n">
        <f aca="false">IFERROR($H$7/($G$7-$I$5)*G84,0)</f>
        <v>0</v>
      </c>
      <c r="I84" s="112" t="n">
        <f aca="false">H84+F84</f>
        <v>0</v>
      </c>
      <c r="J84" s="112" t="n">
        <f aca="false">I84/$E$9</f>
        <v>0</v>
      </c>
      <c r="K84" s="113" t="n">
        <f aca="false">SUM(K85:K95)</f>
        <v>0</v>
      </c>
      <c r="L84" s="114" t="n">
        <f aca="false">SUM(L85:L95)</f>
        <v>0</v>
      </c>
      <c r="M84" s="115" t="n">
        <f aca="false">SUM(M85:M95)</f>
        <v>0</v>
      </c>
      <c r="N84" s="64"/>
      <c r="O84" s="156"/>
      <c r="P84" s="156"/>
    </row>
    <row r="85" customFormat="false" ht="17.35" hidden="false" customHeight="false" outlineLevel="0" collapsed="false">
      <c r="A85" s="118"/>
      <c r="B85" s="148" t="n">
        <f aca="false">IFERROR((IF($A85="",0,IF(VLOOKUP(A85,#REF!,13,0)="нет","Sold Out",VLOOKUP($A85,#REF!,2,FALSE())))),"кода нет в прайсе")</f>
        <v>0</v>
      </c>
      <c r="C85" s="148" t="n">
        <f aca="false">IFERROR((IF($A85="",0,VLOOKUP($A85,#REF!,3,FALSE()))),0)</f>
        <v>0</v>
      </c>
      <c r="D85" s="120"/>
      <c r="E85" s="121" t="n">
        <f aca="false">IFERROR((IF($A85="",0,VLOOKUP($A85,#REF!,6,FALSE()))),0)</f>
        <v>0</v>
      </c>
      <c r="F85" s="122" t="n">
        <f aca="false">IFERROR(IF(VLOOKUP(A85,#REF!,13,0)="нет","",D85*E85),0)</f>
        <v>0</v>
      </c>
      <c r="G85" s="149" t="n">
        <f aca="false">IF(F85="","",IFERROR((IF($A85="",0,VLOOKUP($A85,#REF!,5,FALSE())))*$D85,"0"))</f>
        <v>0</v>
      </c>
      <c r="H85" s="124" t="n">
        <f aca="false">IFERROR(IF(H$7=0,0,G85/(G$7-I$5)*H$7),"")</f>
        <v>0</v>
      </c>
      <c r="I85" s="125" t="n">
        <f aca="false">IFERROR(H85+F85,"")</f>
        <v>0</v>
      </c>
      <c r="J85" s="126" t="n">
        <f aca="false">IFERROR(I85/$E$9,"")</f>
        <v>0</v>
      </c>
      <c r="K85" s="127" t="n">
        <f aca="false">IFERROR(ROUNDUP(I85/$E$10,2),"")</f>
        <v>0</v>
      </c>
      <c r="L85" s="128" t="n">
        <f aca="false">IF(F85="","",IF(D85=0,0,IFERROR((IF($A85="",0,VLOOKUP($A85,#REF!,7,FALSE()))),0)))</f>
        <v>0</v>
      </c>
      <c r="M85" s="129" t="n">
        <f aca="false">IF(F85="","",IFERROR(L85*D85,0))</f>
        <v>0</v>
      </c>
      <c r="N85" s="64"/>
      <c r="O85" s="156"/>
      <c r="P85" s="156"/>
    </row>
    <row r="86" customFormat="false" ht="17.35" hidden="false" customHeight="false" outlineLevel="0" collapsed="false">
      <c r="A86" s="118"/>
      <c r="B86" s="148" t="n">
        <f aca="false">IFERROR((IF($A86="",0,IF(VLOOKUP(A86,#REF!,13,0)="нет","Sold Out",VLOOKUP($A86,#REF!,2,FALSE())))),"кода нет в прайсе")</f>
        <v>0</v>
      </c>
      <c r="C86" s="148" t="n">
        <f aca="false">IFERROR((IF($A86="",0,VLOOKUP($A86,#REF!,3,FALSE()))),0)</f>
        <v>0</v>
      </c>
      <c r="D86" s="120"/>
      <c r="E86" s="121" t="n">
        <f aca="false">IFERROR((IF($A86="",0,VLOOKUP($A86,#REF!,6,FALSE()))),0)</f>
        <v>0</v>
      </c>
      <c r="F86" s="122" t="n">
        <f aca="false">IFERROR(IF(VLOOKUP(A86,#REF!,13,0)="нет","",D86*E86),0)</f>
        <v>0</v>
      </c>
      <c r="G86" s="149" t="n">
        <f aca="false">IF(F86="","",IFERROR((IF($A86="",0,VLOOKUP($A86,#REF!,5,FALSE())))*$D86,"0"))</f>
        <v>0</v>
      </c>
      <c r="H86" s="124" t="n">
        <f aca="false">IFERROR(IF(H$7=0,0,G86/(G$7-I$5)*H$7),"")</f>
        <v>0</v>
      </c>
      <c r="I86" s="125" t="n">
        <f aca="false">IFERROR(H86+F86,"")</f>
        <v>0</v>
      </c>
      <c r="J86" s="126" t="n">
        <f aca="false">IFERROR(I86/$E$9,"")</f>
        <v>0</v>
      </c>
      <c r="K86" s="127" t="n">
        <f aca="false">IFERROR(ROUNDUP(I86/$E$10,2),"")</f>
        <v>0</v>
      </c>
      <c r="L86" s="128" t="n">
        <f aca="false">IF(F86="","",IF(D86=0,0,IFERROR((IF($A86="",0,VLOOKUP($A86,#REF!,7,FALSE()))),0)))</f>
        <v>0</v>
      </c>
      <c r="M86" s="129" t="n">
        <f aca="false">IF(F86="","",IFERROR(L86*D86,0))</f>
        <v>0</v>
      </c>
      <c r="N86" s="64"/>
      <c r="O86" s="156"/>
      <c r="P86" s="156"/>
    </row>
    <row r="87" customFormat="false" ht="17.35" hidden="false" customHeight="false" outlineLevel="0" collapsed="false">
      <c r="A87" s="118"/>
      <c r="B87" s="148" t="n">
        <f aca="false">IFERROR((IF($A87="",0,IF(VLOOKUP(A87,#REF!,13,0)="нет","Sold Out",VLOOKUP($A87,#REF!,2,FALSE())))),"кода нет в прайсе")</f>
        <v>0</v>
      </c>
      <c r="C87" s="148" t="n">
        <f aca="false">IFERROR((IF($A87="",0,VLOOKUP($A87,#REF!,3,FALSE()))),0)</f>
        <v>0</v>
      </c>
      <c r="D87" s="130"/>
      <c r="E87" s="121" t="n">
        <f aca="false">IFERROR((IF($A87="",0,VLOOKUP($A87,#REF!,6,FALSE()))),0)</f>
        <v>0</v>
      </c>
      <c r="F87" s="122" t="n">
        <f aca="false">IFERROR(IF(VLOOKUP(A87,#REF!,13,0)="нет","",D87*E87),0)</f>
        <v>0</v>
      </c>
      <c r="G87" s="149" t="n">
        <f aca="false">IF(F87="","",IFERROR((IF($A87="",0,VLOOKUP($A87,#REF!,5,FALSE())))*$D87,"0"))</f>
        <v>0</v>
      </c>
      <c r="H87" s="124" t="n">
        <f aca="false">IFERROR(IF(H$7=0,0,G87/(G$7-I$5)*H$7),"")</f>
        <v>0</v>
      </c>
      <c r="I87" s="125" t="n">
        <f aca="false">IFERROR(H87+F87,"")</f>
        <v>0</v>
      </c>
      <c r="J87" s="126" t="n">
        <f aca="false">IFERROR(I87/$E$9,"")</f>
        <v>0</v>
      </c>
      <c r="K87" s="127" t="n">
        <f aca="false">IFERROR(ROUNDUP(I87/$E$10,2),"")</f>
        <v>0</v>
      </c>
      <c r="L87" s="128" t="n">
        <f aca="false">IF(F87="","",IF(D87=0,0,IFERROR((IF($A87="",0,VLOOKUP($A87,#REF!,7,FALSE()))),0)))</f>
        <v>0</v>
      </c>
      <c r="M87" s="129" t="n">
        <f aca="false">IF(F87="","",IFERROR(L87*D87,0))</f>
        <v>0</v>
      </c>
      <c r="N87" s="64"/>
      <c r="O87" s="156"/>
      <c r="P87" s="156"/>
    </row>
    <row r="88" customFormat="false" ht="17.35" hidden="false" customHeight="false" outlineLevel="0" collapsed="false">
      <c r="A88" s="118"/>
      <c r="B88" s="148" t="n">
        <f aca="false">IFERROR((IF($A88="",0,IF(VLOOKUP(A88,#REF!,13,0)="нет","Sold Out",VLOOKUP($A88,#REF!,2,FALSE())))),"кода нет в прайсе")</f>
        <v>0</v>
      </c>
      <c r="C88" s="148" t="n">
        <f aca="false">IFERROR((IF($A88="",0,VLOOKUP($A88,#REF!,3,FALSE()))),0)</f>
        <v>0</v>
      </c>
      <c r="D88" s="130"/>
      <c r="E88" s="121" t="n">
        <f aca="false">IFERROR((IF($A88="",0,VLOOKUP($A88,#REF!,6,FALSE()))),0)</f>
        <v>0</v>
      </c>
      <c r="F88" s="122" t="n">
        <f aca="false">IFERROR(IF(VLOOKUP(A88,#REF!,13,0)="нет","",D88*E88),0)</f>
        <v>0</v>
      </c>
      <c r="G88" s="149" t="n">
        <f aca="false">IF(F88="","",IFERROR((IF($A88="",0,VLOOKUP($A88,#REF!,5,FALSE())))*$D88,"0"))</f>
        <v>0</v>
      </c>
      <c r="H88" s="124" t="n">
        <f aca="false">IFERROR(IF(H$7=0,0,G88/(G$7-I$5)*H$7),"")</f>
        <v>0</v>
      </c>
      <c r="I88" s="125" t="n">
        <f aca="false">IFERROR(H88+F88,"")</f>
        <v>0</v>
      </c>
      <c r="J88" s="126" t="n">
        <f aca="false">IFERROR(I88/$E$9,"")</f>
        <v>0</v>
      </c>
      <c r="K88" s="127" t="n">
        <f aca="false">IFERROR(ROUNDUP(I88/$E$10,2),"")</f>
        <v>0</v>
      </c>
      <c r="L88" s="128" t="n">
        <f aca="false">IF(F88="","",IF(D88=0,0,IFERROR((IF($A88="",0,VLOOKUP($A88,#REF!,7,FALSE()))),0)))</f>
        <v>0</v>
      </c>
      <c r="M88" s="129" t="n">
        <f aca="false">IF(F88="","",IFERROR(L88*D88,0))</f>
        <v>0</v>
      </c>
      <c r="N88" s="64"/>
      <c r="O88" s="156"/>
      <c r="P88" s="156"/>
    </row>
    <row r="89" customFormat="false" ht="17.35" hidden="false" customHeight="false" outlineLevel="0" collapsed="false">
      <c r="A89" s="118"/>
      <c r="B89" s="148" t="n">
        <f aca="false">IFERROR((IF($A89="",0,IF(VLOOKUP(A89,#REF!,13,0)="нет","Sold Out",VLOOKUP($A89,#REF!,2,FALSE())))),"кода нет в прайсе")</f>
        <v>0</v>
      </c>
      <c r="C89" s="148" t="n">
        <f aca="false">IFERROR((IF($A89="",0,VLOOKUP($A89,#REF!,3,FALSE()))),0)</f>
        <v>0</v>
      </c>
      <c r="D89" s="130"/>
      <c r="E89" s="121" t="n">
        <f aca="false">IFERROR((IF($A89="",0,VLOOKUP($A89,#REF!,6,FALSE()))),0)</f>
        <v>0</v>
      </c>
      <c r="F89" s="122" t="n">
        <f aca="false">IFERROR(IF(VLOOKUP(A89,#REF!,13,0)="нет","",D89*E89),0)</f>
        <v>0</v>
      </c>
      <c r="G89" s="149" t="n">
        <f aca="false">IF(F89="","",IFERROR((IF($A89="",0,VLOOKUP($A89,#REF!,5,FALSE())))*$D89,"0"))</f>
        <v>0</v>
      </c>
      <c r="H89" s="124" t="n">
        <f aca="false">IFERROR(IF(H$7=0,0,G89/(G$7-I$5)*H$7),"")</f>
        <v>0</v>
      </c>
      <c r="I89" s="125" t="n">
        <f aca="false">IFERROR(H89+F89,"")</f>
        <v>0</v>
      </c>
      <c r="J89" s="126" t="n">
        <f aca="false">IFERROR(I89/$E$9,"")</f>
        <v>0</v>
      </c>
      <c r="K89" s="127" t="n">
        <f aca="false">IFERROR(ROUNDUP(I89/$E$10,2),"")</f>
        <v>0</v>
      </c>
      <c r="L89" s="128" t="n">
        <f aca="false">IF(F89="","",IF(D89=0,0,IFERROR((IF($A89="",0,VLOOKUP($A89,#REF!,7,FALSE()))),0)))</f>
        <v>0</v>
      </c>
      <c r="M89" s="129" t="n">
        <f aca="false">IF(F89="","",IFERROR(L89*D89,0))</f>
        <v>0</v>
      </c>
      <c r="N89" s="64"/>
      <c r="O89" s="156"/>
      <c r="P89" s="156"/>
    </row>
    <row r="90" customFormat="false" ht="17.35" hidden="false" customHeight="false" outlineLevel="0" collapsed="false">
      <c r="A90" s="118"/>
      <c r="B90" s="148" t="n">
        <f aca="false">IFERROR((IF($A90="",0,IF(VLOOKUP(A90,#REF!,13,0)="нет","Sold Out",VLOOKUP($A90,#REF!,2,FALSE())))),"кода нет в прайсе")</f>
        <v>0</v>
      </c>
      <c r="C90" s="148" t="n">
        <f aca="false">IFERROR((IF($A90="",0,VLOOKUP($A90,#REF!,3,FALSE()))),0)</f>
        <v>0</v>
      </c>
      <c r="D90" s="130"/>
      <c r="E90" s="121" t="n">
        <f aca="false">IFERROR((IF($A90="",0,VLOOKUP($A90,#REF!,6,FALSE()))),0)</f>
        <v>0</v>
      </c>
      <c r="F90" s="122" t="n">
        <f aca="false">IFERROR(IF(VLOOKUP(A90,#REF!,13,0)="нет","",D90*E90),0)</f>
        <v>0</v>
      </c>
      <c r="G90" s="149" t="n">
        <f aca="false">IF(F90="","",IFERROR((IF($A90="",0,VLOOKUP($A90,#REF!,5,FALSE())))*$D90,"0"))</f>
        <v>0</v>
      </c>
      <c r="H90" s="124" t="n">
        <f aca="false">IFERROR(IF(H$7=0,0,G90/(G$7-I$5)*H$7),"")</f>
        <v>0</v>
      </c>
      <c r="I90" s="125" t="n">
        <f aca="false">IFERROR(H90+F90,"")</f>
        <v>0</v>
      </c>
      <c r="J90" s="126" t="n">
        <f aca="false">IFERROR(I90/$E$9,"")</f>
        <v>0</v>
      </c>
      <c r="K90" s="127" t="n">
        <f aca="false">IFERROR(ROUNDUP(I90/$E$10,2),"")</f>
        <v>0</v>
      </c>
      <c r="L90" s="128" t="n">
        <f aca="false">IF(F90="","",IF(D90=0,0,IFERROR((IF($A90="",0,VLOOKUP($A90,#REF!,7,FALSE()))),0)))</f>
        <v>0</v>
      </c>
      <c r="M90" s="129" t="n">
        <f aca="false">IF(F90="","",IFERROR(L90*D90,0))</f>
        <v>0</v>
      </c>
      <c r="N90" s="64"/>
      <c r="O90" s="156"/>
      <c r="P90" s="156"/>
    </row>
    <row r="91" customFormat="false" ht="17.35" hidden="false" customHeight="false" outlineLevel="0" collapsed="false">
      <c r="A91" s="118"/>
      <c r="B91" s="148" t="n">
        <f aca="false">IFERROR((IF($A91="",0,IF(VLOOKUP(A91,#REF!,13,0)="нет","Sold Out",VLOOKUP($A91,#REF!,2,FALSE())))),"кода нет в прайсе")</f>
        <v>0</v>
      </c>
      <c r="C91" s="148" t="n">
        <f aca="false">IFERROR((IF($A91="",0,VLOOKUP($A91,#REF!,3,FALSE()))),0)</f>
        <v>0</v>
      </c>
      <c r="D91" s="130"/>
      <c r="E91" s="121" t="n">
        <f aca="false">IFERROR((IF($A91="",0,VLOOKUP($A91,#REF!,6,FALSE()))),0)</f>
        <v>0</v>
      </c>
      <c r="F91" s="122" t="n">
        <f aca="false">IFERROR(IF(VLOOKUP(A91,#REF!,13,0)="нет","",D91*E91),0)</f>
        <v>0</v>
      </c>
      <c r="G91" s="149" t="n">
        <f aca="false">IF(F91="","",IFERROR((IF($A91="",0,VLOOKUP($A91,#REF!,5,FALSE())))*$D91,"0"))</f>
        <v>0</v>
      </c>
      <c r="H91" s="124" t="n">
        <f aca="false">IFERROR(IF(H$7=0,0,G91/(G$7-I$5)*H$7),"")</f>
        <v>0</v>
      </c>
      <c r="I91" s="125" t="n">
        <f aca="false">IFERROR(H91+F91,"")</f>
        <v>0</v>
      </c>
      <c r="J91" s="126" t="n">
        <f aca="false">IFERROR(I91/$E$9,"")</f>
        <v>0</v>
      </c>
      <c r="K91" s="127" t="n">
        <f aca="false">IFERROR(ROUNDUP(I91/$E$10,2),"")</f>
        <v>0</v>
      </c>
      <c r="L91" s="128" t="n">
        <f aca="false">IF(F91="","",IF(D91=0,0,IFERROR((IF($A91="",0,VLOOKUP($A91,#REF!,7,FALSE()))),0)))</f>
        <v>0</v>
      </c>
      <c r="M91" s="129" t="n">
        <f aca="false">IF(F91="","",IFERROR(L91*D91,0))</f>
        <v>0</v>
      </c>
      <c r="N91" s="64"/>
      <c r="O91" s="156"/>
      <c r="P91" s="156"/>
    </row>
    <row r="92" customFormat="false" ht="17.35" hidden="false" customHeight="false" outlineLevel="0" collapsed="false">
      <c r="A92" s="118"/>
      <c r="B92" s="148" t="n">
        <f aca="false">IFERROR((IF($A92="",0,IF(VLOOKUP(A92,#REF!,13,0)="нет","Sold Out",VLOOKUP($A92,#REF!,2,FALSE())))),"кода нет в прайсе")</f>
        <v>0</v>
      </c>
      <c r="C92" s="148" t="n">
        <f aca="false">IFERROR((IF($A92="",0,VLOOKUP($A92,#REF!,3,FALSE()))),0)</f>
        <v>0</v>
      </c>
      <c r="D92" s="130"/>
      <c r="E92" s="132" t="n">
        <f aca="false">IFERROR((IF($A92="",0,VLOOKUP($A92,#REF!,6,FALSE()))),0)</f>
        <v>0</v>
      </c>
      <c r="F92" s="133" t="n">
        <f aca="false">IFERROR(IF(VLOOKUP(A92,#REF!,13,0)="нет","",D92*E92),0)</f>
        <v>0</v>
      </c>
      <c r="G92" s="134" t="n">
        <f aca="false">IF(F92="","",IFERROR((IF($A92="",0,VLOOKUP($A92,#REF!,5,FALSE())))*$D92,"0"))</f>
        <v>0</v>
      </c>
      <c r="H92" s="124" t="n">
        <f aca="false">IFERROR(IF(H$7=0,0,G92/(G$7-I$5)*H$7),"")</f>
        <v>0</v>
      </c>
      <c r="I92" s="135" t="n">
        <f aca="false">IFERROR(H92+F92,"")</f>
        <v>0</v>
      </c>
      <c r="J92" s="136" t="n">
        <f aca="false">IFERROR(I92/$E$9,"")</f>
        <v>0</v>
      </c>
      <c r="K92" s="137" t="n">
        <f aca="false">IFERROR(ROUNDUP(I92/$E$10,2),"")</f>
        <v>0</v>
      </c>
      <c r="L92" s="132" t="n">
        <f aca="false">IF(F92="","",IF(D92=0,0,IFERROR((IF($A92="",0,VLOOKUP($A92,#REF!,7,FALSE()))),0)))</f>
        <v>0</v>
      </c>
      <c r="M92" s="132" t="n">
        <f aca="false">IF(F92="","",IFERROR(L92*D92,0))</f>
        <v>0</v>
      </c>
      <c r="N92" s="64"/>
      <c r="O92" s="156"/>
      <c r="P92" s="156"/>
    </row>
    <row r="93" customFormat="false" ht="17.35" hidden="false" customHeight="false" outlineLevel="0" collapsed="false">
      <c r="A93" s="118"/>
      <c r="B93" s="148" t="n">
        <f aca="false">IFERROR((IF($A93="",0,IF(VLOOKUP(A93,#REF!,13,0)="нет","Sold Out",VLOOKUP($A93,#REF!,2,FALSE())))),"кода нет в прайсе")</f>
        <v>0</v>
      </c>
      <c r="C93" s="148" t="n">
        <f aca="false">IFERROR((IF($A93="",0,VLOOKUP($A93,#REF!,3,FALSE()))),0)</f>
        <v>0</v>
      </c>
      <c r="D93" s="130"/>
      <c r="E93" s="121" t="n">
        <f aca="false">IFERROR((IF($A93="",0,VLOOKUP($A93,#REF!,6,FALSE()))),0)</f>
        <v>0</v>
      </c>
      <c r="F93" s="122" t="n">
        <f aca="false">IFERROR(IF(VLOOKUP(A93,#REF!,13,0)="нет","",D93*E93),0)</f>
        <v>0</v>
      </c>
      <c r="G93" s="149" t="n">
        <f aca="false">IF(F93="","",IFERROR((IF($A93="",0,VLOOKUP($A93,#REF!,5,FALSE())))*$D93,"0"))</f>
        <v>0</v>
      </c>
      <c r="H93" s="124" t="n">
        <f aca="false">IFERROR(IF(H$7=0,0,G93/(G$7-I$5)*H$7),"")</f>
        <v>0</v>
      </c>
      <c r="I93" s="125" t="n">
        <f aca="false">IFERROR(H93+F93,"")</f>
        <v>0</v>
      </c>
      <c r="J93" s="126" t="n">
        <f aca="false">IFERROR(I93/$E$9,"")</f>
        <v>0</v>
      </c>
      <c r="K93" s="127" t="n">
        <f aca="false">IFERROR(ROUNDUP(I93/$E$10,2),"")</f>
        <v>0</v>
      </c>
      <c r="L93" s="128" t="n">
        <f aca="false">IF(F93="","",IF(D93=0,0,IFERROR((IF($A93="",0,VLOOKUP($A93,#REF!,7,FALSE()))),0)))</f>
        <v>0</v>
      </c>
      <c r="M93" s="129" t="n">
        <f aca="false">IF(F93="","",IFERROR(L93*D93,0))</f>
        <v>0</v>
      </c>
      <c r="N93" s="64"/>
      <c r="O93" s="156"/>
      <c r="P93" s="156"/>
    </row>
    <row r="94" customFormat="false" ht="17.35" hidden="false" customHeight="false" outlineLevel="0" collapsed="false">
      <c r="A94" s="141"/>
      <c r="B94" s="148" t="n">
        <f aca="false">IFERROR((IF($A94="",0,IF(VLOOKUP(A94,#REF!,13,0)="нет","Sold Out",VLOOKUP($A94,#REF!,2,FALSE())))),"кода нет в прайсе")</f>
        <v>0</v>
      </c>
      <c r="C94" s="148" t="n">
        <f aca="false">IFERROR((IF($A94="",0,VLOOKUP($A94,#REF!,3,FALSE()))),0)</f>
        <v>0</v>
      </c>
      <c r="D94" s="130"/>
      <c r="E94" s="121" t="n">
        <f aca="false">IFERROR((IF($A94="",0,VLOOKUP($A94,#REF!,6,FALSE()))),0)</f>
        <v>0</v>
      </c>
      <c r="F94" s="122" t="n">
        <f aca="false">IFERROR(IF(VLOOKUP(A94,#REF!,13,0)="нет","",D94*E94),0)</f>
        <v>0</v>
      </c>
      <c r="G94" s="149" t="n">
        <f aca="false">IF(F94="","",IFERROR((IF($A94="",0,VLOOKUP($A94,#REF!,5,FALSE())))*$D94,"0"))</f>
        <v>0</v>
      </c>
      <c r="H94" s="124" t="n">
        <f aca="false">IFERROR(IF(H$7=0,0,G94/(G$7-I$5)*H$7),"")</f>
        <v>0</v>
      </c>
      <c r="I94" s="125" t="n">
        <f aca="false">IFERROR(H94+F94,"")</f>
        <v>0</v>
      </c>
      <c r="J94" s="126" t="n">
        <f aca="false">IFERROR(I94/$E$9,"")</f>
        <v>0</v>
      </c>
      <c r="K94" s="127" t="n">
        <f aca="false">IFERROR(ROUNDUP(I94/$E$10,2),"")</f>
        <v>0</v>
      </c>
      <c r="L94" s="128" t="n">
        <f aca="false">IF(F94="","",IF(D94=0,0,IFERROR((IF($A94="",0,VLOOKUP($A94,#REF!,7,FALSE()))),0)))</f>
        <v>0</v>
      </c>
      <c r="M94" s="129" t="n">
        <f aca="false">IF(F94="","",IFERROR(L94*D94,0))</f>
        <v>0</v>
      </c>
      <c r="N94" s="64"/>
      <c r="O94" s="156"/>
      <c r="P94" s="156"/>
    </row>
    <row r="95" customFormat="false" ht="17.35" hidden="false" customHeight="false" outlineLevel="0" collapsed="false">
      <c r="A95" s="142"/>
      <c r="B95" s="143" t="n">
        <f aca="false">IF(F95=0,0,"Пересылка по Корее при менее 30000")</f>
        <v>0</v>
      </c>
      <c r="C95" s="143"/>
      <c r="D95" s="130"/>
      <c r="E95" s="121" t="n">
        <f aca="false">IFERROR((IF($A95="",0,VLOOKUP($A95,#REF!,6,FALSE()))),0)</f>
        <v>0</v>
      </c>
      <c r="F95" s="144" t="n">
        <f aca="false">IF($F$5=1,IF(SUM(F85:F94)=0,0,IF(SUM(F85:F94)&lt;30000,2500,0)),0)</f>
        <v>0</v>
      </c>
      <c r="G95" s="149" t="n">
        <f aca="false">IF(F95="","",IFERROR((IF($A95="",0,VLOOKUP($A95,#REF!,5,FALSE())))*$D95,"0"))</f>
        <v>0</v>
      </c>
      <c r="H95" s="124" t="n">
        <f aca="false">IFERROR(IF(H$7=0,0,G95/(G$7-I$5)*H$7),"")</f>
        <v>0</v>
      </c>
      <c r="I95" s="125" t="n">
        <f aca="false">IFERROR(H95+F95,"")</f>
        <v>0</v>
      </c>
      <c r="J95" s="126" t="n">
        <f aca="false">IFERROR(I95/$E$9,"")</f>
        <v>0</v>
      </c>
      <c r="K95" s="127" t="n">
        <f aca="false">IFERROR(ROUNDUP(I95/$E$10,2),"")</f>
        <v>0</v>
      </c>
      <c r="L95" s="128" t="n">
        <f aca="false">IF(F95="","",IF(D95=0,0,IFERROR((IF($A95="",0,VLOOKUP($A95,#REF!,7,FALSE()))),0)))</f>
        <v>0</v>
      </c>
      <c r="M95" s="129" t="n">
        <f aca="false">IF(F95="","",IFERROR(L95*D95,0))</f>
        <v>0</v>
      </c>
      <c r="N95" s="64"/>
      <c r="O95" s="156"/>
      <c r="P95" s="156"/>
    </row>
    <row r="96" customFormat="false" ht="15" hidden="false" customHeight="true" outlineLevel="0" collapsed="false">
      <c r="A96" s="106" t="n">
        <v>8</v>
      </c>
      <c r="B96" s="107"/>
      <c r="C96" s="107"/>
      <c r="D96" s="146"/>
      <c r="E96" s="109"/>
      <c r="F96" s="110" t="n">
        <f aca="false">SUM(F97:F107)</f>
        <v>0</v>
      </c>
      <c r="G96" s="110" t="n">
        <f aca="false">SUM(G97:G107)</f>
        <v>0</v>
      </c>
      <c r="H96" s="111" t="n">
        <f aca="false">IFERROR($H$7/($G$7-$I$5)*G96,0)</f>
        <v>0</v>
      </c>
      <c r="I96" s="112" t="n">
        <f aca="false">H96+F96</f>
        <v>0</v>
      </c>
      <c r="J96" s="112" t="n">
        <f aca="false">I96/$E$9</f>
        <v>0</v>
      </c>
      <c r="K96" s="113" t="n">
        <f aca="false">SUM(K97:K107)</f>
        <v>0</v>
      </c>
      <c r="L96" s="114" t="n">
        <f aca="false">SUM(L97:L107)</f>
        <v>0</v>
      </c>
      <c r="M96" s="115" t="n">
        <f aca="false">SUM(M97:M107)</f>
        <v>0</v>
      </c>
      <c r="N96" s="64"/>
      <c r="O96" s="156"/>
      <c r="P96" s="156"/>
    </row>
    <row r="97" customFormat="false" ht="17.35" hidden="false" customHeight="false" outlineLevel="0" collapsed="false">
      <c r="A97" s="118"/>
      <c r="B97" s="148" t="n">
        <f aca="false">IFERROR((IF($A97="",0,IF(VLOOKUP(A97,#REF!,13,0)="нет","Sold Out",VLOOKUP($A97,#REF!,2,FALSE())))),"кода нет в прайсе")</f>
        <v>0</v>
      </c>
      <c r="C97" s="148" t="n">
        <f aca="false">IFERROR((IF($A97="",0,VLOOKUP($A97,#REF!,3,FALSE()))),0)</f>
        <v>0</v>
      </c>
      <c r="D97" s="120"/>
      <c r="E97" s="121" t="n">
        <f aca="false">IFERROR((IF($A97="",0,VLOOKUP($A97,#REF!,6,FALSE()))),0)</f>
        <v>0</v>
      </c>
      <c r="F97" s="122" t="n">
        <f aca="false">IFERROR(IF(VLOOKUP(A97,#REF!,13,0)="нет","",D97*E97),0)</f>
        <v>0</v>
      </c>
      <c r="G97" s="149" t="n">
        <f aca="false">IF(F97="","",IFERROR((IF($A97="",0,VLOOKUP($A97,#REF!,5,FALSE())))*$D97,"0"))</f>
        <v>0</v>
      </c>
      <c r="H97" s="124" t="n">
        <f aca="false">IFERROR(IF(H$7=0,0,G97/(G$7-I$5)*H$7),"")</f>
        <v>0</v>
      </c>
      <c r="I97" s="125" t="n">
        <f aca="false">IFERROR(H97+F97,"")</f>
        <v>0</v>
      </c>
      <c r="J97" s="126" t="n">
        <f aca="false">IFERROR(I97/$E$9,"")</f>
        <v>0</v>
      </c>
      <c r="K97" s="127" t="n">
        <f aca="false">IFERROR(ROUNDUP(I97/$E$10,2),"")</f>
        <v>0</v>
      </c>
      <c r="L97" s="128" t="n">
        <f aca="false">IF(F97="","",IF(D97=0,0,IFERROR((IF($A97="",0,VLOOKUP($A97,#REF!,7,FALSE()))),0)))</f>
        <v>0</v>
      </c>
      <c r="M97" s="129" t="n">
        <f aca="false">IF(F97="","",IFERROR(L97*D97,0))</f>
        <v>0</v>
      </c>
      <c r="N97" s="64"/>
      <c r="O97" s="156"/>
      <c r="P97" s="156"/>
    </row>
    <row r="98" customFormat="false" ht="17.35" hidden="false" customHeight="false" outlineLevel="0" collapsed="false">
      <c r="A98" s="118"/>
      <c r="B98" s="148" t="n">
        <f aca="false">IFERROR((IF($A98="",0,IF(VLOOKUP(A98,#REF!,13,0)="нет","Sold Out",VLOOKUP($A98,#REF!,2,FALSE())))),"кода нет в прайсе")</f>
        <v>0</v>
      </c>
      <c r="C98" s="148" t="n">
        <f aca="false">IFERROR((IF($A98="",0,VLOOKUP($A98,#REF!,3,FALSE()))),0)</f>
        <v>0</v>
      </c>
      <c r="D98" s="120"/>
      <c r="E98" s="121" t="n">
        <f aca="false">IFERROR((IF($A98="",0,VLOOKUP($A98,#REF!,6,FALSE()))),0)</f>
        <v>0</v>
      </c>
      <c r="F98" s="122" t="n">
        <f aca="false">IFERROR(IF(VLOOKUP(A98,#REF!,13,0)="нет","",D98*E98),0)</f>
        <v>0</v>
      </c>
      <c r="G98" s="149" t="n">
        <f aca="false">IF(F98="","",IFERROR((IF($A98="",0,VLOOKUP($A98,#REF!,5,FALSE())))*$D98,"0"))</f>
        <v>0</v>
      </c>
      <c r="H98" s="124" t="n">
        <f aca="false">IFERROR(IF(H$7=0,0,G98/(G$7-I$5)*H$7),"")</f>
        <v>0</v>
      </c>
      <c r="I98" s="125" t="n">
        <f aca="false">IFERROR(H98+F98,"")</f>
        <v>0</v>
      </c>
      <c r="J98" s="126" t="n">
        <f aca="false">IFERROR(I98/$E$9,"")</f>
        <v>0</v>
      </c>
      <c r="K98" s="127" t="n">
        <f aca="false">IFERROR(ROUNDUP(I98/$E$10,2),"")</f>
        <v>0</v>
      </c>
      <c r="L98" s="128" t="n">
        <f aca="false">IF(F98="","",IF(D98=0,0,IFERROR((IF($A98="",0,VLOOKUP($A98,#REF!,7,FALSE()))),0)))</f>
        <v>0</v>
      </c>
      <c r="M98" s="129" t="n">
        <f aca="false">IF(F98="","",IFERROR(L98*D98,0))</f>
        <v>0</v>
      </c>
      <c r="N98" s="64"/>
      <c r="O98" s="156"/>
      <c r="P98" s="156"/>
    </row>
    <row r="99" customFormat="false" ht="17.35" hidden="false" customHeight="false" outlineLevel="0" collapsed="false">
      <c r="A99" s="118"/>
      <c r="B99" s="148" t="n">
        <f aca="false">IFERROR((IF($A99="",0,IF(VLOOKUP(A99,#REF!,13,0)="нет","Sold Out",VLOOKUP($A99,#REF!,2,FALSE())))),"кода нет в прайсе")</f>
        <v>0</v>
      </c>
      <c r="C99" s="148" t="n">
        <f aca="false">IFERROR((IF($A99="",0,VLOOKUP($A99,#REF!,3,FALSE()))),0)</f>
        <v>0</v>
      </c>
      <c r="D99" s="130"/>
      <c r="E99" s="121" t="n">
        <f aca="false">IFERROR((IF($A99="",0,VLOOKUP($A99,#REF!,6,FALSE()))),0)</f>
        <v>0</v>
      </c>
      <c r="F99" s="122" t="n">
        <f aca="false">IFERROR(IF(VLOOKUP(A99,#REF!,13,0)="нет","",D99*E99),0)</f>
        <v>0</v>
      </c>
      <c r="G99" s="149" t="n">
        <f aca="false">IF(F99="","",IFERROR((IF($A99="",0,VLOOKUP($A99,#REF!,5,FALSE())))*$D99,"0"))</f>
        <v>0</v>
      </c>
      <c r="H99" s="124" t="n">
        <f aca="false">IFERROR(IF(H$7=0,0,G99/(G$7-I$5)*H$7),"")</f>
        <v>0</v>
      </c>
      <c r="I99" s="125" t="n">
        <f aca="false">IFERROR(H99+F99,"")</f>
        <v>0</v>
      </c>
      <c r="J99" s="126" t="n">
        <f aca="false">IFERROR(I99/$E$9,"")</f>
        <v>0</v>
      </c>
      <c r="K99" s="127" t="n">
        <f aca="false">IFERROR(ROUNDUP(I99/$E$10,2),"")</f>
        <v>0</v>
      </c>
      <c r="L99" s="128" t="n">
        <f aca="false">IF(F99="","",IF(D99=0,0,IFERROR((IF($A99="",0,VLOOKUP($A99,#REF!,7,FALSE()))),0)))</f>
        <v>0</v>
      </c>
      <c r="M99" s="129" t="n">
        <f aca="false">IF(F99="","",IFERROR(L99*D99,0))</f>
        <v>0</v>
      </c>
      <c r="N99" s="64"/>
      <c r="O99" s="156"/>
      <c r="P99" s="156"/>
    </row>
    <row r="100" customFormat="false" ht="17.35" hidden="false" customHeight="false" outlineLevel="0" collapsed="false">
      <c r="A100" s="118"/>
      <c r="B100" s="148" t="n">
        <f aca="false">IFERROR((IF($A100="",0,IF(VLOOKUP(A100,#REF!,13,0)="нет","Sold Out",VLOOKUP($A100,#REF!,2,FALSE())))),"кода нет в прайсе")</f>
        <v>0</v>
      </c>
      <c r="C100" s="148" t="n">
        <f aca="false">IFERROR((IF($A100="",0,VLOOKUP($A100,#REF!,3,FALSE()))),0)</f>
        <v>0</v>
      </c>
      <c r="D100" s="130"/>
      <c r="E100" s="121" t="n">
        <f aca="false">IFERROR((IF($A100="",0,VLOOKUP($A100,#REF!,6,FALSE()))),0)</f>
        <v>0</v>
      </c>
      <c r="F100" s="122" t="n">
        <f aca="false">IFERROR(IF(VLOOKUP(A100,#REF!,13,0)="нет","",D100*E100),0)</f>
        <v>0</v>
      </c>
      <c r="G100" s="149" t="n">
        <f aca="false">IF(F100="","",IFERROR((IF($A100="",0,VLOOKUP($A100,#REF!,5,FALSE())))*$D100,"0"))</f>
        <v>0</v>
      </c>
      <c r="H100" s="124" t="n">
        <f aca="false">IFERROR(IF(H$7=0,0,G100/(G$7-I$5)*H$7),"")</f>
        <v>0</v>
      </c>
      <c r="I100" s="125" t="n">
        <f aca="false">IFERROR(H100+F100,"")</f>
        <v>0</v>
      </c>
      <c r="J100" s="126" t="n">
        <f aca="false">IFERROR(I100/$E$9,"")</f>
        <v>0</v>
      </c>
      <c r="K100" s="127" t="n">
        <f aca="false">IFERROR(ROUNDUP(I100/$E$10,2),"")</f>
        <v>0</v>
      </c>
      <c r="L100" s="128" t="n">
        <f aca="false">IF(F100="","",IF(D100=0,0,IFERROR((IF($A100="",0,VLOOKUP($A100,#REF!,7,FALSE()))),0)))</f>
        <v>0</v>
      </c>
      <c r="M100" s="129" t="n">
        <f aca="false">IF(F100="","",IFERROR(L100*D100,0))</f>
        <v>0</v>
      </c>
      <c r="N100" s="64"/>
      <c r="O100" s="156"/>
      <c r="P100" s="156"/>
    </row>
    <row r="101" customFormat="false" ht="17.35" hidden="false" customHeight="false" outlineLevel="0" collapsed="false">
      <c r="A101" s="118"/>
      <c r="B101" s="148" t="n">
        <f aca="false">IFERROR((IF($A101="",0,IF(VLOOKUP(A101,#REF!,13,0)="нет","Sold Out",VLOOKUP($A101,#REF!,2,FALSE())))),"кода нет в прайсе")</f>
        <v>0</v>
      </c>
      <c r="C101" s="148" t="n">
        <f aca="false">IFERROR((IF($A101="",0,VLOOKUP($A101,#REF!,3,FALSE()))),0)</f>
        <v>0</v>
      </c>
      <c r="D101" s="130"/>
      <c r="E101" s="121" t="n">
        <f aca="false">IFERROR((IF($A101="",0,VLOOKUP($A101,#REF!,6,FALSE()))),0)</f>
        <v>0</v>
      </c>
      <c r="F101" s="122" t="n">
        <f aca="false">IFERROR(IF(VLOOKUP(A101,#REF!,13,0)="нет","",D101*E101),0)</f>
        <v>0</v>
      </c>
      <c r="G101" s="149" t="n">
        <f aca="false">IF(F101="","",IFERROR((IF($A101="",0,VLOOKUP($A101,#REF!,5,FALSE())))*$D101,"0"))</f>
        <v>0</v>
      </c>
      <c r="H101" s="124" t="n">
        <f aca="false">IFERROR(IF(H$7=0,0,G101/(G$7-I$5)*H$7),"")</f>
        <v>0</v>
      </c>
      <c r="I101" s="125" t="n">
        <f aca="false">IFERROR(H101+F101,"")</f>
        <v>0</v>
      </c>
      <c r="J101" s="126" t="n">
        <f aca="false">IFERROR(I101/$E$9,"")</f>
        <v>0</v>
      </c>
      <c r="K101" s="127" t="n">
        <f aca="false">IFERROR(ROUNDUP(I101/$E$10,2),"")</f>
        <v>0</v>
      </c>
      <c r="L101" s="128" t="n">
        <f aca="false">IF(F101="","",IF(D101=0,0,IFERROR((IF($A101="",0,VLOOKUP($A101,#REF!,7,FALSE()))),0)))</f>
        <v>0</v>
      </c>
      <c r="M101" s="129" t="n">
        <f aca="false">IF(F101="","",IFERROR(L101*D101,0))</f>
        <v>0</v>
      </c>
      <c r="N101" s="64"/>
      <c r="O101" s="156"/>
      <c r="P101" s="156"/>
    </row>
    <row r="102" customFormat="false" ht="17.35" hidden="false" customHeight="false" outlineLevel="0" collapsed="false">
      <c r="A102" s="118"/>
      <c r="B102" s="148" t="n">
        <f aca="false">IFERROR((IF($A102="",0,IF(VLOOKUP(A102,#REF!,13,0)="нет","Sold Out",VLOOKUP($A102,#REF!,2,FALSE())))),"кода нет в прайсе")</f>
        <v>0</v>
      </c>
      <c r="C102" s="148" t="n">
        <f aca="false">IFERROR((IF($A102="",0,VLOOKUP($A102,#REF!,3,FALSE()))),0)</f>
        <v>0</v>
      </c>
      <c r="D102" s="130"/>
      <c r="E102" s="121" t="n">
        <f aca="false">IFERROR((IF($A102="",0,VLOOKUP($A102,#REF!,6,FALSE()))),0)</f>
        <v>0</v>
      </c>
      <c r="F102" s="122" t="n">
        <f aca="false">IFERROR(IF(VLOOKUP(A102,#REF!,13,0)="нет","",D102*E102),0)</f>
        <v>0</v>
      </c>
      <c r="G102" s="149" t="n">
        <f aca="false">IF(F102="","",IFERROR((IF($A102="",0,VLOOKUP($A102,#REF!,5,FALSE())))*$D102,"0"))</f>
        <v>0</v>
      </c>
      <c r="H102" s="124" t="n">
        <f aca="false">IFERROR(IF(H$7=0,0,G102/(G$7-I$5)*H$7),"")</f>
        <v>0</v>
      </c>
      <c r="I102" s="125" t="n">
        <f aca="false">IFERROR(H102+F102,"")</f>
        <v>0</v>
      </c>
      <c r="J102" s="126" t="n">
        <f aca="false">IFERROR(I102/$E$9,"")</f>
        <v>0</v>
      </c>
      <c r="K102" s="127" t="n">
        <f aca="false">IFERROR(ROUNDUP(I102/$E$10,2),"")</f>
        <v>0</v>
      </c>
      <c r="L102" s="128" t="n">
        <f aca="false">IF(F102="","",IF(D102=0,0,IFERROR((IF($A102="",0,VLOOKUP($A102,#REF!,7,FALSE()))),0)))</f>
        <v>0</v>
      </c>
      <c r="M102" s="129" t="n">
        <f aca="false">IF(F102="","",IFERROR(L102*D102,0))</f>
        <v>0</v>
      </c>
      <c r="N102" s="64"/>
      <c r="O102" s="156"/>
      <c r="P102" s="156"/>
    </row>
    <row r="103" customFormat="false" ht="17.35" hidden="false" customHeight="false" outlineLevel="0" collapsed="false">
      <c r="A103" s="118"/>
      <c r="B103" s="148" t="n">
        <f aca="false">IFERROR((IF($A103="",0,IF(VLOOKUP(A103,#REF!,13,0)="нет","Sold Out",VLOOKUP($A103,#REF!,2,FALSE())))),"кода нет в прайсе")</f>
        <v>0</v>
      </c>
      <c r="C103" s="148" t="n">
        <f aca="false">IFERROR((IF($A103="",0,VLOOKUP($A103,#REF!,3,FALSE()))),0)</f>
        <v>0</v>
      </c>
      <c r="D103" s="130"/>
      <c r="E103" s="121" t="n">
        <f aca="false">IFERROR((IF($A103="",0,VLOOKUP($A103,#REF!,6,FALSE()))),0)</f>
        <v>0</v>
      </c>
      <c r="F103" s="122" t="n">
        <f aca="false">IFERROR(IF(VLOOKUP(A103,#REF!,13,0)="нет","",D103*E103),0)</f>
        <v>0</v>
      </c>
      <c r="G103" s="149" t="n">
        <f aca="false">IF(F103="","",IFERROR((IF($A103="",0,VLOOKUP($A103,#REF!,5,FALSE())))*$D103,"0"))</f>
        <v>0</v>
      </c>
      <c r="H103" s="124" t="n">
        <f aca="false">IFERROR(IF(H$7=0,0,G103/(G$7-I$5)*H$7),"")</f>
        <v>0</v>
      </c>
      <c r="I103" s="125" t="n">
        <f aca="false">IFERROR(H103+F103,"")</f>
        <v>0</v>
      </c>
      <c r="J103" s="126" t="n">
        <f aca="false">IFERROR(I103/$E$9,"")</f>
        <v>0</v>
      </c>
      <c r="K103" s="127" t="n">
        <f aca="false">IFERROR(ROUNDUP(I103/$E$10,2),"")</f>
        <v>0</v>
      </c>
      <c r="L103" s="128" t="n">
        <f aca="false">IF(F103="","",IF(D103=0,0,IFERROR((IF($A103="",0,VLOOKUP($A103,#REF!,7,FALSE()))),0)))</f>
        <v>0</v>
      </c>
      <c r="M103" s="129" t="n">
        <f aca="false">IF(F103="","",IFERROR(L103*D103,0))</f>
        <v>0</v>
      </c>
      <c r="N103" s="64"/>
      <c r="O103" s="156"/>
      <c r="P103" s="156"/>
    </row>
    <row r="104" customFormat="false" ht="17.35" hidden="false" customHeight="false" outlineLevel="0" collapsed="false">
      <c r="A104" s="118"/>
      <c r="B104" s="148" t="n">
        <f aca="false">IFERROR((IF($A104="",0,IF(VLOOKUP(A104,#REF!,13,0)="нет","Sold Out",VLOOKUP($A104,#REF!,2,FALSE())))),"кода нет в прайсе")</f>
        <v>0</v>
      </c>
      <c r="C104" s="148" t="n">
        <f aca="false">IFERROR((IF($A104="",0,VLOOKUP($A104,#REF!,3,FALSE()))),0)</f>
        <v>0</v>
      </c>
      <c r="D104" s="130"/>
      <c r="E104" s="132" t="n">
        <f aca="false">IFERROR((IF($A104="",0,VLOOKUP($A104,#REF!,6,FALSE()))),0)</f>
        <v>0</v>
      </c>
      <c r="F104" s="133" t="n">
        <f aca="false">IFERROR(IF(VLOOKUP(A104,#REF!,13,0)="нет","",D104*E104),0)</f>
        <v>0</v>
      </c>
      <c r="G104" s="134" t="n">
        <f aca="false">IF(F104="","",IFERROR((IF($A104="",0,VLOOKUP($A104,#REF!,5,FALSE())))*$D104,"0"))</f>
        <v>0</v>
      </c>
      <c r="H104" s="124" t="n">
        <f aca="false">IFERROR(IF(H$7=0,0,G104/(G$7-I$5)*H$7),"")</f>
        <v>0</v>
      </c>
      <c r="I104" s="135" t="n">
        <f aca="false">IFERROR(H104+F104,"")</f>
        <v>0</v>
      </c>
      <c r="J104" s="136" t="n">
        <f aca="false">IFERROR(I104/$E$9,"")</f>
        <v>0</v>
      </c>
      <c r="K104" s="137" t="n">
        <f aca="false">IFERROR(ROUNDUP(I104/$E$10,2),"")</f>
        <v>0</v>
      </c>
      <c r="L104" s="132" t="n">
        <f aca="false">IF(F104="","",IF(D104=0,0,IFERROR((IF($A104="",0,VLOOKUP($A104,#REF!,7,FALSE()))),0)))</f>
        <v>0</v>
      </c>
      <c r="M104" s="132" t="n">
        <f aca="false">IF(F104="","",IFERROR(L104*D104,0))</f>
        <v>0</v>
      </c>
      <c r="N104" s="64"/>
      <c r="O104" s="156"/>
      <c r="P104" s="156"/>
    </row>
    <row r="105" customFormat="false" ht="17.35" hidden="false" customHeight="false" outlineLevel="0" collapsed="false">
      <c r="A105" s="118"/>
      <c r="B105" s="148" t="n">
        <f aca="false">IFERROR((IF($A105="",0,IF(VLOOKUP(A105,#REF!,13,0)="нет","Sold Out",VLOOKUP($A105,#REF!,2,FALSE())))),"кода нет в прайсе")</f>
        <v>0</v>
      </c>
      <c r="C105" s="148" t="n">
        <f aca="false">IFERROR((IF($A105="",0,VLOOKUP($A105,#REF!,3,FALSE()))),0)</f>
        <v>0</v>
      </c>
      <c r="D105" s="130"/>
      <c r="E105" s="121" t="n">
        <f aca="false">IFERROR((IF($A105="",0,VLOOKUP($A105,#REF!,6,FALSE()))),0)</f>
        <v>0</v>
      </c>
      <c r="F105" s="122" t="n">
        <f aca="false">IFERROR(IF(VLOOKUP(A105,#REF!,13,0)="нет","",D105*E105),0)</f>
        <v>0</v>
      </c>
      <c r="G105" s="149" t="n">
        <f aca="false">IF(F105="","",IFERROR((IF($A105="",0,VLOOKUP($A105,#REF!,5,FALSE())))*$D105,"0"))</f>
        <v>0</v>
      </c>
      <c r="H105" s="124" t="n">
        <f aca="false">IFERROR(IF(H$7=0,0,G105/(G$7-I$5)*H$7),"")</f>
        <v>0</v>
      </c>
      <c r="I105" s="125" t="n">
        <f aca="false">IFERROR(H105+F105,"")</f>
        <v>0</v>
      </c>
      <c r="J105" s="126" t="n">
        <f aca="false">IFERROR(I105/$E$9,"")</f>
        <v>0</v>
      </c>
      <c r="K105" s="127" t="n">
        <f aca="false">IFERROR(ROUNDUP(I105/$E$10,2),"")</f>
        <v>0</v>
      </c>
      <c r="L105" s="128" t="n">
        <f aca="false">IF(F105="","",IF(D105=0,0,IFERROR((IF($A105="",0,VLOOKUP($A105,#REF!,7,FALSE()))),0)))</f>
        <v>0</v>
      </c>
      <c r="M105" s="129" t="n">
        <f aca="false">IF(F105="","",IFERROR(L105*D105,0))</f>
        <v>0</v>
      </c>
      <c r="N105" s="64"/>
      <c r="O105" s="156"/>
      <c r="P105" s="156"/>
    </row>
    <row r="106" customFormat="false" ht="17.35" hidden="false" customHeight="false" outlineLevel="0" collapsed="false">
      <c r="A106" s="141"/>
      <c r="B106" s="148" t="n">
        <f aca="false">IFERROR((IF($A106="",0,IF(VLOOKUP(A106,#REF!,13,0)="нет","Sold Out",VLOOKUP($A106,#REF!,2,FALSE())))),"кода нет в прайсе")</f>
        <v>0</v>
      </c>
      <c r="C106" s="148" t="n">
        <f aca="false">IFERROR((IF($A106="",0,VLOOKUP($A106,#REF!,3,FALSE()))),0)</f>
        <v>0</v>
      </c>
      <c r="D106" s="130"/>
      <c r="E106" s="121" t="n">
        <f aca="false">IFERROR((IF($A106="",0,VLOOKUP($A106,#REF!,6,FALSE()))),0)</f>
        <v>0</v>
      </c>
      <c r="F106" s="122" t="n">
        <f aca="false">IFERROR(IF(VLOOKUP(A106,#REF!,13,0)="нет","",D106*E106),0)</f>
        <v>0</v>
      </c>
      <c r="G106" s="149" t="n">
        <f aca="false">IF(F106="","",IFERROR((IF($A106="",0,VLOOKUP($A106,#REF!,5,FALSE())))*$D106,"0"))</f>
        <v>0</v>
      </c>
      <c r="H106" s="124" t="n">
        <f aca="false">IFERROR(IF(H$7=0,0,G106/(G$7-I$5)*H$7),"")</f>
        <v>0</v>
      </c>
      <c r="I106" s="125" t="n">
        <f aca="false">IFERROR(H106+F106,"")</f>
        <v>0</v>
      </c>
      <c r="J106" s="126" t="n">
        <f aca="false">IFERROR(I106/$E$9,"")</f>
        <v>0</v>
      </c>
      <c r="K106" s="127" t="n">
        <f aca="false">IFERROR(ROUNDUP(I106/$E$10,2),"")</f>
        <v>0</v>
      </c>
      <c r="L106" s="128" t="n">
        <f aca="false">IF(F106="","",IF(D106=0,0,IFERROR((IF($A106="",0,VLOOKUP($A106,#REF!,7,FALSE()))),0)))</f>
        <v>0</v>
      </c>
      <c r="M106" s="129" t="n">
        <f aca="false">IF(F106="","",IFERROR(L106*D106,0))</f>
        <v>0</v>
      </c>
      <c r="N106" s="64"/>
      <c r="O106" s="156"/>
      <c r="P106" s="156"/>
    </row>
    <row r="107" customFormat="false" ht="17.35" hidden="false" customHeight="false" outlineLevel="0" collapsed="false">
      <c r="A107" s="142"/>
      <c r="B107" s="143" t="n">
        <f aca="false">IF(F107=0,0,"Пересылка по Корее при менее 30000")</f>
        <v>0</v>
      </c>
      <c r="C107" s="143"/>
      <c r="D107" s="130"/>
      <c r="E107" s="121" t="n">
        <f aca="false">IFERROR((IF($A107="",0,VLOOKUP($A107,#REF!,6,FALSE()))),0)</f>
        <v>0</v>
      </c>
      <c r="F107" s="144" t="n">
        <f aca="false">IF($F$5=1,IF(SUM(F97:F106)=0,0,IF(SUM(F97:F106)&lt;30000,2500,0)),0)</f>
        <v>0</v>
      </c>
      <c r="G107" s="149" t="n">
        <f aca="false">IF(F107="","",IFERROR((IF($A107="",0,VLOOKUP($A107,#REF!,5,FALSE())))*$D107,"0"))</f>
        <v>0</v>
      </c>
      <c r="H107" s="124" t="n">
        <f aca="false">IFERROR(IF(H$7=0,0,G107/(G$7-I$5)*H$7),"")</f>
        <v>0</v>
      </c>
      <c r="I107" s="125" t="n">
        <f aca="false">IFERROR(H107+F107,"")</f>
        <v>0</v>
      </c>
      <c r="J107" s="126" t="n">
        <f aca="false">IFERROR(I107/$E$9,"")</f>
        <v>0</v>
      </c>
      <c r="K107" s="127" t="n">
        <f aca="false">IFERROR(ROUNDUP(I107/$E$10,2),"")</f>
        <v>0</v>
      </c>
      <c r="L107" s="128" t="n">
        <f aca="false">IF(F107="","",IF(D107=0,0,IFERROR((IF($A107="",0,VLOOKUP($A107,#REF!,7,FALSE()))),0)))</f>
        <v>0</v>
      </c>
      <c r="M107" s="129" t="n">
        <f aca="false">IF(F107="","",IFERROR(L107*D107,0))</f>
        <v>0</v>
      </c>
      <c r="N107" s="64"/>
      <c r="O107" s="156"/>
      <c r="P107" s="156"/>
    </row>
    <row r="108" customFormat="false" ht="15" hidden="false" customHeight="true" outlineLevel="0" collapsed="false">
      <c r="A108" s="106" t="n">
        <v>9</v>
      </c>
      <c r="B108" s="107"/>
      <c r="C108" s="107"/>
      <c r="D108" s="146"/>
      <c r="E108" s="109"/>
      <c r="F108" s="110" t="n">
        <f aca="false">SUM(F109:F119)</f>
        <v>0</v>
      </c>
      <c r="G108" s="110" t="n">
        <f aca="false">SUM(G109:G119)</f>
        <v>0</v>
      </c>
      <c r="H108" s="111" t="n">
        <f aca="false">IFERROR($H$7/($G$7-$I$5)*G108,0)</f>
        <v>0</v>
      </c>
      <c r="I108" s="112" t="n">
        <f aca="false">H108+F108</f>
        <v>0</v>
      </c>
      <c r="J108" s="112" t="n">
        <f aca="false">I108/$E$9</f>
        <v>0</v>
      </c>
      <c r="K108" s="113" t="n">
        <f aca="false">SUM(K109:K119)</f>
        <v>0</v>
      </c>
      <c r="L108" s="114" t="n">
        <f aca="false">SUM(L109:L119)</f>
        <v>0</v>
      </c>
      <c r="M108" s="115" t="n">
        <f aca="false">SUM(M109:M119)</f>
        <v>0</v>
      </c>
      <c r="N108" s="64"/>
      <c r="O108" s="156"/>
      <c r="P108" s="156"/>
    </row>
    <row r="109" customFormat="false" ht="17.35" hidden="false" customHeight="false" outlineLevel="0" collapsed="false">
      <c r="A109" s="118"/>
      <c r="B109" s="148" t="n">
        <f aca="false">IFERROR((IF($A109="",0,IF(VLOOKUP(A109,#REF!,13,0)="нет","Sold Out",VLOOKUP($A109,#REF!,2,FALSE())))),"кода нет в прайсе")</f>
        <v>0</v>
      </c>
      <c r="C109" s="148" t="n">
        <f aca="false">IFERROR((IF($A109="",0,VLOOKUP($A109,#REF!,3,FALSE()))),0)</f>
        <v>0</v>
      </c>
      <c r="D109" s="120"/>
      <c r="E109" s="121" t="n">
        <f aca="false">IFERROR((IF($A109="",0,VLOOKUP($A109,#REF!,6,FALSE()))),0)</f>
        <v>0</v>
      </c>
      <c r="F109" s="122" t="n">
        <f aca="false">IFERROR(IF(VLOOKUP(A109,#REF!,13,0)="нет","",D109*E109),0)</f>
        <v>0</v>
      </c>
      <c r="G109" s="149" t="n">
        <f aca="false">IF(F109="","",IFERROR((IF($A109="",0,VLOOKUP($A109,#REF!,5,FALSE())))*$D109,"0"))</f>
        <v>0</v>
      </c>
      <c r="H109" s="124" t="n">
        <f aca="false">IFERROR(IF(H$7=0,0,G109/(G$7-I$5)*H$7),"")</f>
        <v>0</v>
      </c>
      <c r="I109" s="125" t="n">
        <f aca="false">IFERROR(H109+F109,"")</f>
        <v>0</v>
      </c>
      <c r="J109" s="126" t="n">
        <f aca="false">IFERROR(I109/$E$9,"")</f>
        <v>0</v>
      </c>
      <c r="K109" s="127" t="n">
        <f aca="false">IFERROR(ROUNDUP(I109/$E$10,2),"")</f>
        <v>0</v>
      </c>
      <c r="L109" s="128" t="n">
        <f aca="false">IF(F109="","",IF(D109=0,0,IFERROR((IF($A109="",0,VLOOKUP($A109,#REF!,7,FALSE()))),0)))</f>
        <v>0</v>
      </c>
      <c r="M109" s="129" t="n">
        <f aca="false">IF(F109="","",IFERROR(L109*D109,0))</f>
        <v>0</v>
      </c>
      <c r="N109" s="64"/>
      <c r="O109" s="156"/>
      <c r="P109" s="156"/>
    </row>
    <row r="110" customFormat="false" ht="17.35" hidden="false" customHeight="false" outlineLevel="0" collapsed="false">
      <c r="A110" s="118"/>
      <c r="B110" s="148" t="n">
        <f aca="false">IFERROR((IF($A110="",0,IF(VLOOKUP(A110,#REF!,13,0)="нет","Sold Out",VLOOKUP($A110,#REF!,2,FALSE())))),"кода нет в прайсе")</f>
        <v>0</v>
      </c>
      <c r="C110" s="148" t="n">
        <f aca="false">IFERROR((IF($A110="",0,VLOOKUP($A110,#REF!,3,FALSE()))),0)</f>
        <v>0</v>
      </c>
      <c r="D110" s="120"/>
      <c r="E110" s="121" t="n">
        <f aca="false">IFERROR((IF($A110="",0,VLOOKUP($A110,#REF!,6,FALSE()))),0)</f>
        <v>0</v>
      </c>
      <c r="F110" s="122" t="n">
        <f aca="false">IFERROR(IF(VLOOKUP(A110,#REF!,13,0)="нет","",D110*E110),0)</f>
        <v>0</v>
      </c>
      <c r="G110" s="149" t="n">
        <f aca="false">IF(F110="","",IFERROR((IF($A110="",0,VLOOKUP($A110,#REF!,5,FALSE())))*$D110,"0"))</f>
        <v>0</v>
      </c>
      <c r="H110" s="124" t="n">
        <f aca="false">IFERROR(IF(H$7=0,0,G110/(G$7-I$5)*H$7),"")</f>
        <v>0</v>
      </c>
      <c r="I110" s="125" t="n">
        <f aca="false">IFERROR(H110+F110,"")</f>
        <v>0</v>
      </c>
      <c r="J110" s="126" t="n">
        <f aca="false">IFERROR(I110/$E$9,"")</f>
        <v>0</v>
      </c>
      <c r="K110" s="127" t="n">
        <f aca="false">IFERROR(ROUNDUP(I110/$E$10,2),"")</f>
        <v>0</v>
      </c>
      <c r="L110" s="128" t="n">
        <f aca="false">IF(F110="","",IF(D110=0,0,IFERROR((IF($A110="",0,VLOOKUP($A110,#REF!,7,FALSE()))),0)))</f>
        <v>0</v>
      </c>
      <c r="M110" s="129" t="n">
        <f aca="false">IF(F110="","",IFERROR(L110*D110,0))</f>
        <v>0</v>
      </c>
      <c r="N110" s="64"/>
      <c r="O110" s="156"/>
      <c r="P110" s="156"/>
    </row>
    <row r="111" customFormat="false" ht="17.35" hidden="false" customHeight="false" outlineLevel="0" collapsed="false">
      <c r="A111" s="118"/>
      <c r="B111" s="148" t="n">
        <f aca="false">IFERROR((IF($A111="",0,IF(VLOOKUP(A111,#REF!,13,0)="нет","Sold Out",VLOOKUP($A111,#REF!,2,FALSE())))),"кода нет в прайсе")</f>
        <v>0</v>
      </c>
      <c r="C111" s="148" t="n">
        <f aca="false">IFERROR((IF($A111="",0,VLOOKUP($A111,#REF!,3,FALSE()))),0)</f>
        <v>0</v>
      </c>
      <c r="D111" s="130"/>
      <c r="E111" s="121" t="n">
        <f aca="false">IFERROR((IF($A111="",0,VLOOKUP($A111,#REF!,6,FALSE()))),0)</f>
        <v>0</v>
      </c>
      <c r="F111" s="122" t="n">
        <f aca="false">IFERROR(IF(VLOOKUP(A111,#REF!,13,0)="нет","",D111*E111),0)</f>
        <v>0</v>
      </c>
      <c r="G111" s="149" t="n">
        <f aca="false">IF(F111="","",IFERROR((IF($A111="",0,VLOOKUP($A111,#REF!,5,FALSE())))*$D111,"0"))</f>
        <v>0</v>
      </c>
      <c r="H111" s="124" t="n">
        <f aca="false">IFERROR(IF(H$7=0,0,G111/(G$7-I$5)*H$7),"")</f>
        <v>0</v>
      </c>
      <c r="I111" s="125" t="n">
        <f aca="false">IFERROR(H111+F111,"")</f>
        <v>0</v>
      </c>
      <c r="J111" s="126" t="n">
        <f aca="false">IFERROR(I111/$E$9,"")</f>
        <v>0</v>
      </c>
      <c r="K111" s="127" t="n">
        <f aca="false">IFERROR(ROUNDUP(I111/$E$10,2),"")</f>
        <v>0</v>
      </c>
      <c r="L111" s="128" t="n">
        <f aca="false">IF(F111="","",IF(D111=0,0,IFERROR((IF($A111="",0,VLOOKUP($A111,#REF!,7,FALSE()))),0)))</f>
        <v>0</v>
      </c>
      <c r="M111" s="129" t="n">
        <f aca="false">IF(F111="","",IFERROR(L111*D111,0))</f>
        <v>0</v>
      </c>
      <c r="N111" s="64"/>
      <c r="O111" s="156"/>
      <c r="P111" s="156"/>
    </row>
    <row r="112" customFormat="false" ht="17.35" hidden="false" customHeight="false" outlineLevel="0" collapsed="false">
      <c r="A112" s="118"/>
      <c r="B112" s="148" t="n">
        <f aca="false">IFERROR((IF($A112="",0,IF(VLOOKUP(A112,#REF!,13,0)="нет","Sold Out",VLOOKUP($A112,#REF!,2,FALSE())))),"кода нет в прайсе")</f>
        <v>0</v>
      </c>
      <c r="C112" s="148" t="n">
        <f aca="false">IFERROR((IF($A112="",0,VLOOKUP($A112,#REF!,3,FALSE()))),0)</f>
        <v>0</v>
      </c>
      <c r="D112" s="130"/>
      <c r="E112" s="121" t="n">
        <f aca="false">IFERROR((IF($A112="",0,VLOOKUP($A112,#REF!,6,FALSE()))),0)</f>
        <v>0</v>
      </c>
      <c r="F112" s="122" t="n">
        <f aca="false">IFERROR(IF(VLOOKUP(A112,#REF!,13,0)="нет","",D112*E112),0)</f>
        <v>0</v>
      </c>
      <c r="G112" s="149" t="n">
        <f aca="false">IF(F112="","",IFERROR((IF($A112="",0,VLOOKUP($A112,#REF!,5,FALSE())))*$D112,"0"))</f>
        <v>0</v>
      </c>
      <c r="H112" s="124" t="n">
        <f aca="false">IFERROR(IF(H$7=0,0,G112/(G$7-I$5)*H$7),"")</f>
        <v>0</v>
      </c>
      <c r="I112" s="125" t="n">
        <f aca="false">IFERROR(H112+F112,"")</f>
        <v>0</v>
      </c>
      <c r="J112" s="126" t="n">
        <f aca="false">IFERROR(I112/$E$9,"")</f>
        <v>0</v>
      </c>
      <c r="K112" s="127" t="n">
        <f aca="false">IFERROR(ROUNDUP(I112/$E$10,2),"")</f>
        <v>0</v>
      </c>
      <c r="L112" s="128" t="n">
        <f aca="false">IF(F112="","",IF(D112=0,0,IFERROR((IF($A112="",0,VLOOKUP($A112,#REF!,7,FALSE()))),0)))</f>
        <v>0</v>
      </c>
      <c r="M112" s="129" t="n">
        <f aca="false">IF(F112="","",IFERROR(L112*D112,0))</f>
        <v>0</v>
      </c>
      <c r="N112" s="64"/>
      <c r="O112" s="156"/>
      <c r="P112" s="156"/>
    </row>
    <row r="113" customFormat="false" ht="17.35" hidden="false" customHeight="false" outlineLevel="0" collapsed="false">
      <c r="A113" s="118"/>
      <c r="B113" s="148" t="n">
        <f aca="false">IFERROR((IF($A113="",0,IF(VLOOKUP(A113,#REF!,13,0)="нет","Sold Out",VLOOKUP($A113,#REF!,2,FALSE())))),"кода нет в прайсе")</f>
        <v>0</v>
      </c>
      <c r="C113" s="148" t="n">
        <f aca="false">IFERROR((IF($A113="",0,VLOOKUP($A113,#REF!,3,FALSE()))),0)</f>
        <v>0</v>
      </c>
      <c r="D113" s="130"/>
      <c r="E113" s="121" t="n">
        <f aca="false">IFERROR((IF($A113="",0,VLOOKUP($A113,#REF!,6,FALSE()))),0)</f>
        <v>0</v>
      </c>
      <c r="F113" s="122" t="n">
        <f aca="false">IFERROR(IF(VLOOKUP(A113,#REF!,13,0)="нет","",D113*E113),0)</f>
        <v>0</v>
      </c>
      <c r="G113" s="149" t="n">
        <f aca="false">IF(F113="","",IFERROR((IF($A113="",0,VLOOKUP($A113,#REF!,5,FALSE())))*$D113,"0"))</f>
        <v>0</v>
      </c>
      <c r="H113" s="124" t="n">
        <f aca="false">IFERROR(IF(H$7=0,0,G113/(G$7-I$5)*H$7),"")</f>
        <v>0</v>
      </c>
      <c r="I113" s="125" t="n">
        <f aca="false">IFERROR(H113+F113,"")</f>
        <v>0</v>
      </c>
      <c r="J113" s="126" t="n">
        <f aca="false">IFERROR(I113/$E$9,"")</f>
        <v>0</v>
      </c>
      <c r="K113" s="127" t="n">
        <f aca="false">IFERROR(ROUNDUP(I113/$E$10,2),"")</f>
        <v>0</v>
      </c>
      <c r="L113" s="128" t="n">
        <f aca="false">IF(F113="","",IF(D113=0,0,IFERROR((IF($A113="",0,VLOOKUP($A113,#REF!,7,FALSE()))),0)))</f>
        <v>0</v>
      </c>
      <c r="M113" s="129" t="n">
        <f aca="false">IF(F113="","",IFERROR(L113*D113,0))</f>
        <v>0</v>
      </c>
      <c r="N113" s="64"/>
      <c r="O113" s="156"/>
      <c r="P113" s="156"/>
    </row>
    <row r="114" customFormat="false" ht="17.35" hidden="false" customHeight="false" outlineLevel="0" collapsed="false">
      <c r="A114" s="118"/>
      <c r="B114" s="148" t="n">
        <f aca="false">IFERROR((IF($A114="",0,IF(VLOOKUP(A114,#REF!,13,0)="нет","Sold Out",VLOOKUP($A114,#REF!,2,FALSE())))),"кода нет в прайсе")</f>
        <v>0</v>
      </c>
      <c r="C114" s="148" t="n">
        <f aca="false">IFERROR((IF($A114="",0,VLOOKUP($A114,#REF!,3,FALSE()))),0)</f>
        <v>0</v>
      </c>
      <c r="D114" s="130"/>
      <c r="E114" s="121" t="n">
        <f aca="false">IFERROR((IF($A114="",0,VLOOKUP($A114,#REF!,6,FALSE()))),0)</f>
        <v>0</v>
      </c>
      <c r="F114" s="122" t="n">
        <f aca="false">IFERROR(IF(VLOOKUP(A114,#REF!,13,0)="нет","",D114*E114),0)</f>
        <v>0</v>
      </c>
      <c r="G114" s="149" t="n">
        <f aca="false">IF(F114="","",IFERROR((IF($A114="",0,VLOOKUP($A114,#REF!,5,FALSE())))*$D114,"0"))</f>
        <v>0</v>
      </c>
      <c r="H114" s="124" t="n">
        <f aca="false">IFERROR(IF(H$7=0,0,G114/(G$7-I$5)*H$7),"")</f>
        <v>0</v>
      </c>
      <c r="I114" s="125" t="n">
        <f aca="false">IFERROR(H114+F114,"")</f>
        <v>0</v>
      </c>
      <c r="J114" s="126" t="n">
        <f aca="false">IFERROR(I114/$E$9,"")</f>
        <v>0</v>
      </c>
      <c r="K114" s="127" t="n">
        <f aca="false">IFERROR(ROUNDUP(I114/$E$10,2),"")</f>
        <v>0</v>
      </c>
      <c r="L114" s="128" t="n">
        <f aca="false">IF(F114="","",IF(D114=0,0,IFERROR((IF($A114="",0,VLOOKUP($A114,#REF!,7,FALSE()))),0)))</f>
        <v>0</v>
      </c>
      <c r="M114" s="129" t="n">
        <f aca="false">IF(F114="","",IFERROR(L114*D114,0))</f>
        <v>0</v>
      </c>
      <c r="N114" s="64"/>
      <c r="O114" s="156"/>
      <c r="P114" s="156"/>
    </row>
    <row r="115" customFormat="false" ht="17.35" hidden="false" customHeight="false" outlineLevel="0" collapsed="false">
      <c r="A115" s="118"/>
      <c r="B115" s="148" t="n">
        <f aca="false">IFERROR((IF($A115="",0,IF(VLOOKUP(A115,#REF!,13,0)="нет","Sold Out",VLOOKUP($A115,#REF!,2,FALSE())))),"кода нет в прайсе")</f>
        <v>0</v>
      </c>
      <c r="C115" s="148" t="n">
        <f aca="false">IFERROR((IF($A115="",0,VLOOKUP($A115,#REF!,3,FALSE()))),0)</f>
        <v>0</v>
      </c>
      <c r="D115" s="130"/>
      <c r="E115" s="121" t="n">
        <f aca="false">IFERROR((IF($A115="",0,VLOOKUP($A115,#REF!,6,FALSE()))),0)</f>
        <v>0</v>
      </c>
      <c r="F115" s="122" t="n">
        <f aca="false">IFERROR(IF(VLOOKUP(A115,#REF!,13,0)="нет","",D115*E115),0)</f>
        <v>0</v>
      </c>
      <c r="G115" s="149" t="n">
        <f aca="false">IF(F115="","",IFERROR((IF($A115="",0,VLOOKUP($A115,#REF!,5,FALSE())))*$D115,"0"))</f>
        <v>0</v>
      </c>
      <c r="H115" s="124" t="n">
        <f aca="false">IFERROR(IF(H$7=0,0,G115/(G$7-I$5)*H$7),"")</f>
        <v>0</v>
      </c>
      <c r="I115" s="125" t="n">
        <f aca="false">IFERROR(H115+F115,"")</f>
        <v>0</v>
      </c>
      <c r="J115" s="126" t="n">
        <f aca="false">IFERROR(I115/$E$9,"")</f>
        <v>0</v>
      </c>
      <c r="K115" s="127" t="n">
        <f aca="false">IFERROR(ROUNDUP(I115/$E$10,2),"")</f>
        <v>0</v>
      </c>
      <c r="L115" s="128" t="n">
        <f aca="false">IF(F115="","",IF(D115=0,0,IFERROR((IF($A115="",0,VLOOKUP($A115,#REF!,7,FALSE()))),0)))</f>
        <v>0</v>
      </c>
      <c r="M115" s="129" t="n">
        <f aca="false">IF(F115="","",IFERROR(L115*D115,0))</f>
        <v>0</v>
      </c>
      <c r="N115" s="64"/>
      <c r="O115" s="156"/>
      <c r="P115" s="156"/>
    </row>
    <row r="116" customFormat="false" ht="17.35" hidden="false" customHeight="false" outlineLevel="0" collapsed="false">
      <c r="A116" s="118"/>
      <c r="B116" s="148" t="n">
        <f aca="false">IFERROR((IF($A116="",0,IF(VLOOKUP(A116,#REF!,13,0)="нет","Sold Out",VLOOKUP($A116,#REF!,2,FALSE())))),"кода нет в прайсе")</f>
        <v>0</v>
      </c>
      <c r="C116" s="148" t="n">
        <f aca="false">IFERROR((IF($A116="",0,VLOOKUP($A116,#REF!,3,FALSE()))),0)</f>
        <v>0</v>
      </c>
      <c r="D116" s="130"/>
      <c r="E116" s="132" t="n">
        <f aca="false">IFERROR((IF($A116="",0,VLOOKUP($A116,#REF!,6,FALSE()))),0)</f>
        <v>0</v>
      </c>
      <c r="F116" s="133" t="n">
        <f aca="false">IFERROR(IF(VLOOKUP(A116,#REF!,13,0)="нет","",D116*E116),0)</f>
        <v>0</v>
      </c>
      <c r="G116" s="134" t="n">
        <f aca="false">IF(F116="","",IFERROR((IF($A116="",0,VLOOKUP($A116,#REF!,5,FALSE())))*$D116,"0"))</f>
        <v>0</v>
      </c>
      <c r="H116" s="124" t="n">
        <f aca="false">IFERROR(IF(H$7=0,0,G116/(G$7-I$5)*H$7),"")</f>
        <v>0</v>
      </c>
      <c r="I116" s="135" t="n">
        <f aca="false">IFERROR(H116+F116,"")</f>
        <v>0</v>
      </c>
      <c r="J116" s="136" t="n">
        <f aca="false">IFERROR(I116/$E$9,"")</f>
        <v>0</v>
      </c>
      <c r="K116" s="137" t="n">
        <f aca="false">IFERROR(ROUNDUP(I116/$E$10,2),"")</f>
        <v>0</v>
      </c>
      <c r="L116" s="132" t="n">
        <f aca="false">IF(F116="","",IF(D116=0,0,IFERROR((IF($A116="",0,VLOOKUP($A116,#REF!,7,FALSE()))),0)))</f>
        <v>0</v>
      </c>
      <c r="M116" s="132" t="n">
        <f aca="false">IF(F116="","",IFERROR(L116*D116,0))</f>
        <v>0</v>
      </c>
      <c r="N116" s="64"/>
      <c r="O116" s="156"/>
      <c r="P116" s="156"/>
    </row>
    <row r="117" customFormat="false" ht="17.35" hidden="false" customHeight="false" outlineLevel="0" collapsed="false">
      <c r="A117" s="118"/>
      <c r="B117" s="148" t="n">
        <f aca="false">IFERROR((IF($A117="",0,IF(VLOOKUP(A117,#REF!,13,0)="нет","Sold Out",VLOOKUP($A117,#REF!,2,FALSE())))),"кода нет в прайсе")</f>
        <v>0</v>
      </c>
      <c r="C117" s="148" t="n">
        <f aca="false">IFERROR((IF($A117="",0,VLOOKUP($A117,#REF!,3,FALSE()))),0)</f>
        <v>0</v>
      </c>
      <c r="D117" s="130"/>
      <c r="E117" s="121" t="n">
        <f aca="false">IFERROR((IF($A117="",0,VLOOKUP($A117,#REF!,6,FALSE()))),0)</f>
        <v>0</v>
      </c>
      <c r="F117" s="122" t="n">
        <f aca="false">IFERROR(IF(VLOOKUP(A117,#REF!,13,0)="нет","",D117*E117),0)</f>
        <v>0</v>
      </c>
      <c r="G117" s="149" t="n">
        <f aca="false">IF(F117="","",IFERROR((IF($A117="",0,VLOOKUP($A117,#REF!,5,FALSE())))*$D117,"0"))</f>
        <v>0</v>
      </c>
      <c r="H117" s="124" t="n">
        <f aca="false">IFERROR(IF(H$7=0,0,G117/(G$7-I$5)*H$7),"")</f>
        <v>0</v>
      </c>
      <c r="I117" s="125" t="n">
        <f aca="false">IFERROR(H117+F117,"")</f>
        <v>0</v>
      </c>
      <c r="J117" s="126" t="n">
        <f aca="false">IFERROR(I117/$E$9,"")</f>
        <v>0</v>
      </c>
      <c r="K117" s="127" t="n">
        <f aca="false">IFERROR(ROUNDUP(I117/$E$10,2),"")</f>
        <v>0</v>
      </c>
      <c r="L117" s="128" t="n">
        <f aca="false">IF(F117="","",IF(D117=0,0,IFERROR((IF($A117="",0,VLOOKUP($A117,#REF!,7,FALSE()))),0)))</f>
        <v>0</v>
      </c>
      <c r="M117" s="129" t="n">
        <f aca="false">IF(F117="","",IFERROR(L117*D117,0))</f>
        <v>0</v>
      </c>
      <c r="N117" s="64"/>
      <c r="O117" s="156"/>
      <c r="P117" s="156"/>
    </row>
    <row r="118" customFormat="false" ht="17.35" hidden="false" customHeight="false" outlineLevel="0" collapsed="false">
      <c r="A118" s="141"/>
      <c r="B118" s="148" t="n">
        <f aca="false">IFERROR((IF($A118="",0,IF(VLOOKUP(A118,#REF!,13,0)="нет","Sold Out",VLOOKUP($A118,#REF!,2,FALSE())))),"кода нет в прайсе")</f>
        <v>0</v>
      </c>
      <c r="C118" s="148" t="n">
        <f aca="false">IFERROR((IF($A118="",0,VLOOKUP($A118,#REF!,3,FALSE()))),0)</f>
        <v>0</v>
      </c>
      <c r="D118" s="130"/>
      <c r="E118" s="121" t="n">
        <f aca="false">IFERROR((IF($A118="",0,VLOOKUP($A118,#REF!,6,FALSE()))),0)</f>
        <v>0</v>
      </c>
      <c r="F118" s="122" t="n">
        <f aca="false">IFERROR(IF(VLOOKUP(A118,#REF!,13,0)="нет","",D118*E118),0)</f>
        <v>0</v>
      </c>
      <c r="G118" s="149" t="n">
        <f aca="false">IF(F118="","",IFERROR((IF($A118="",0,VLOOKUP($A118,#REF!,5,FALSE())))*$D118,"0"))</f>
        <v>0</v>
      </c>
      <c r="H118" s="124" t="n">
        <f aca="false">IFERROR(IF(H$7=0,0,G118/(G$7-I$5)*H$7),"")</f>
        <v>0</v>
      </c>
      <c r="I118" s="125" t="n">
        <f aca="false">IFERROR(H118+F118,"")</f>
        <v>0</v>
      </c>
      <c r="J118" s="126" t="n">
        <f aca="false">IFERROR(I118/$E$9,"")</f>
        <v>0</v>
      </c>
      <c r="K118" s="127" t="n">
        <f aca="false">IFERROR(ROUNDUP(I118/$E$10,2),"")</f>
        <v>0</v>
      </c>
      <c r="L118" s="128" t="n">
        <f aca="false">IF(F118="","",IF(D118=0,0,IFERROR((IF($A118="",0,VLOOKUP($A118,#REF!,7,FALSE()))),0)))</f>
        <v>0</v>
      </c>
      <c r="M118" s="129" t="n">
        <f aca="false">IF(F118="","",IFERROR(L118*D118,0))</f>
        <v>0</v>
      </c>
      <c r="N118" s="64"/>
      <c r="O118" s="156"/>
      <c r="P118" s="156"/>
    </row>
    <row r="119" customFormat="false" ht="17.35" hidden="false" customHeight="false" outlineLevel="0" collapsed="false">
      <c r="A119" s="142"/>
      <c r="B119" s="143" t="n">
        <f aca="false">IF(F119=0,0,"Пересылка по Корее при менее 30000")</f>
        <v>0</v>
      </c>
      <c r="C119" s="143"/>
      <c r="D119" s="130"/>
      <c r="E119" s="121" t="n">
        <f aca="false">IFERROR((IF($A119="",0,VLOOKUP($A119,#REF!,6,FALSE()))),0)</f>
        <v>0</v>
      </c>
      <c r="F119" s="144" t="n">
        <f aca="false">IF($F$5=1,IF(SUM(F109:F118)=0,0,IF(SUM(F109:F118)&lt;30000,2500,0)),0)</f>
        <v>0</v>
      </c>
      <c r="G119" s="149" t="n">
        <f aca="false">IF(F119="","",IFERROR((IF($A119="",0,VLOOKUP($A119,#REF!,5,FALSE())))*$D119,"0"))</f>
        <v>0</v>
      </c>
      <c r="H119" s="124" t="n">
        <f aca="false">IFERROR(IF(H$7=0,0,G119/(G$7-I$5)*H$7),"")</f>
        <v>0</v>
      </c>
      <c r="I119" s="125" t="n">
        <f aca="false">IFERROR(H119+F119,"")</f>
        <v>0</v>
      </c>
      <c r="J119" s="126" t="n">
        <f aca="false">IFERROR(I119/$E$9,"")</f>
        <v>0</v>
      </c>
      <c r="K119" s="127" t="n">
        <f aca="false">IFERROR(ROUNDUP(I119/$E$10,2),"")</f>
        <v>0</v>
      </c>
      <c r="L119" s="128" t="n">
        <f aca="false">IF(F119="","",IF(D119=0,0,IFERROR((IF($A119="",0,VLOOKUP($A119,#REF!,7,FALSE()))),0)))</f>
        <v>0</v>
      </c>
      <c r="M119" s="129" t="n">
        <f aca="false">IF(F119="","",IFERROR(L119*D119,0))</f>
        <v>0</v>
      </c>
      <c r="N119" s="64"/>
      <c r="O119" s="156"/>
      <c r="P119" s="156"/>
    </row>
    <row r="120" customFormat="false" ht="15" hidden="false" customHeight="true" outlineLevel="0" collapsed="false">
      <c r="A120" s="106" t="n">
        <v>10</v>
      </c>
      <c r="B120" s="107"/>
      <c r="C120" s="107"/>
      <c r="D120" s="146"/>
      <c r="E120" s="109"/>
      <c r="F120" s="110" t="n">
        <f aca="false">SUM(F121:F131)</f>
        <v>0</v>
      </c>
      <c r="G120" s="110" t="n">
        <f aca="false">SUM(G121:G131)</f>
        <v>0</v>
      </c>
      <c r="H120" s="111" t="n">
        <f aca="false">IFERROR($H$7/($G$7-$I$5)*G120,0)</f>
        <v>0</v>
      </c>
      <c r="I120" s="112" t="n">
        <f aca="false">H120+F120</f>
        <v>0</v>
      </c>
      <c r="J120" s="112" t="n">
        <f aca="false">I120/$E$9</f>
        <v>0</v>
      </c>
      <c r="K120" s="113" t="n">
        <f aca="false">SUM(K121:K131)</f>
        <v>0</v>
      </c>
      <c r="L120" s="114" t="n">
        <f aca="false">SUM(L121:L131)</f>
        <v>0</v>
      </c>
      <c r="M120" s="115" t="n">
        <f aca="false">SUM(M121:M131)</f>
        <v>0</v>
      </c>
      <c r="N120" s="64"/>
      <c r="O120" s="156"/>
      <c r="P120" s="156"/>
    </row>
    <row r="121" customFormat="false" ht="17.35" hidden="false" customHeight="false" outlineLevel="0" collapsed="false">
      <c r="A121" s="118"/>
      <c r="B121" s="148" t="n">
        <f aca="false">IFERROR((IF($A121="",0,IF(VLOOKUP(A121,#REF!,13,0)="нет","Sold Out",VLOOKUP($A121,#REF!,2,FALSE())))),"кода нет в прайсе")</f>
        <v>0</v>
      </c>
      <c r="C121" s="148" t="n">
        <f aca="false">IFERROR((IF($A121="",0,VLOOKUP($A121,#REF!,3,FALSE()))),0)</f>
        <v>0</v>
      </c>
      <c r="D121" s="120"/>
      <c r="E121" s="121" t="n">
        <f aca="false">IFERROR((IF($A121="",0,VLOOKUP($A121,#REF!,6,FALSE()))),0)</f>
        <v>0</v>
      </c>
      <c r="F121" s="122" t="n">
        <f aca="false">IFERROR(IF(VLOOKUP(A121,#REF!,13,0)="нет","",D121*E121),0)</f>
        <v>0</v>
      </c>
      <c r="G121" s="149" t="n">
        <f aca="false">IF(F121="","",IFERROR((IF($A121="",0,VLOOKUP($A121,#REF!,5,FALSE())))*$D121,"0"))</f>
        <v>0</v>
      </c>
      <c r="H121" s="124" t="n">
        <f aca="false">IFERROR(IF(H$7=0,0,G121/(G$7-I$5)*H$7),"")</f>
        <v>0</v>
      </c>
      <c r="I121" s="125" t="n">
        <f aca="false">IFERROR(H121+F121,"")</f>
        <v>0</v>
      </c>
      <c r="J121" s="126" t="n">
        <f aca="false">IFERROR(I121/$E$9,"")</f>
        <v>0</v>
      </c>
      <c r="K121" s="127" t="n">
        <f aca="false">IFERROR(ROUNDUP(I121/$E$10,2),"")</f>
        <v>0</v>
      </c>
      <c r="L121" s="128" t="n">
        <f aca="false">IF(F121="","",IF(D121=0,0,IFERROR((IF($A121="",0,VLOOKUP($A121,#REF!,7,FALSE()))),0)))</f>
        <v>0</v>
      </c>
      <c r="M121" s="129" t="n">
        <f aca="false">IF(F121="","",IFERROR(L121*D121,0))</f>
        <v>0</v>
      </c>
      <c r="N121" s="64"/>
      <c r="O121" s="156"/>
      <c r="P121" s="156"/>
    </row>
    <row r="122" customFormat="false" ht="17.35" hidden="false" customHeight="false" outlineLevel="0" collapsed="false">
      <c r="A122" s="118"/>
      <c r="B122" s="148" t="n">
        <f aca="false">IFERROR((IF($A122="",0,IF(VLOOKUP(A122,#REF!,13,0)="нет","Sold Out",VLOOKUP($A122,#REF!,2,FALSE())))),"кода нет в прайсе")</f>
        <v>0</v>
      </c>
      <c r="C122" s="148" t="n">
        <f aca="false">IFERROR((IF($A122="",0,VLOOKUP($A122,#REF!,3,FALSE()))),0)</f>
        <v>0</v>
      </c>
      <c r="D122" s="120"/>
      <c r="E122" s="121" t="n">
        <f aca="false">IFERROR((IF($A122="",0,VLOOKUP($A122,#REF!,6,FALSE()))),0)</f>
        <v>0</v>
      </c>
      <c r="F122" s="122" t="n">
        <f aca="false">IFERROR(IF(VLOOKUP(A122,#REF!,13,0)="нет","",D122*E122),0)</f>
        <v>0</v>
      </c>
      <c r="G122" s="149" t="n">
        <f aca="false">IF(F122="","",IFERROR((IF($A122="",0,VLOOKUP($A122,#REF!,5,FALSE())))*$D122,"0"))</f>
        <v>0</v>
      </c>
      <c r="H122" s="124" t="n">
        <f aca="false">IFERROR(IF(H$7=0,0,G122/(G$7-I$5)*H$7),"")</f>
        <v>0</v>
      </c>
      <c r="I122" s="125" t="n">
        <f aca="false">IFERROR(H122+F122,"")</f>
        <v>0</v>
      </c>
      <c r="J122" s="126" t="n">
        <f aca="false">IFERROR(I122/$E$9,"")</f>
        <v>0</v>
      </c>
      <c r="K122" s="127" t="n">
        <f aca="false">IFERROR(ROUNDUP(I122/$E$10,2),"")</f>
        <v>0</v>
      </c>
      <c r="L122" s="128" t="n">
        <f aca="false">IF(F122="","",IF(D122=0,0,IFERROR((IF($A122="",0,VLOOKUP($A122,#REF!,7,FALSE()))),0)))</f>
        <v>0</v>
      </c>
      <c r="M122" s="129" t="n">
        <f aca="false">IF(F122="","",IFERROR(L122*D122,0))</f>
        <v>0</v>
      </c>
      <c r="N122" s="64"/>
      <c r="O122" s="156"/>
      <c r="P122" s="156"/>
    </row>
    <row r="123" customFormat="false" ht="17.35" hidden="false" customHeight="false" outlineLevel="0" collapsed="false">
      <c r="A123" s="118"/>
      <c r="B123" s="148" t="n">
        <f aca="false">IFERROR((IF($A123="",0,IF(VLOOKUP(A123,#REF!,13,0)="нет","Sold Out",VLOOKUP($A123,#REF!,2,FALSE())))),"кода нет в прайсе")</f>
        <v>0</v>
      </c>
      <c r="C123" s="148" t="n">
        <f aca="false">IFERROR((IF($A123="",0,VLOOKUP($A123,#REF!,3,FALSE()))),0)</f>
        <v>0</v>
      </c>
      <c r="D123" s="130"/>
      <c r="E123" s="121" t="n">
        <f aca="false">IFERROR((IF($A123="",0,VLOOKUP($A123,#REF!,6,FALSE()))),0)</f>
        <v>0</v>
      </c>
      <c r="F123" s="122" t="n">
        <f aca="false">IFERROR(IF(VLOOKUP(A123,#REF!,13,0)="нет","",D123*E123),0)</f>
        <v>0</v>
      </c>
      <c r="G123" s="149" t="n">
        <f aca="false">IF(F123="","",IFERROR((IF($A123="",0,VLOOKUP($A123,#REF!,5,FALSE())))*$D123,"0"))</f>
        <v>0</v>
      </c>
      <c r="H123" s="124" t="n">
        <f aca="false">IFERROR(IF(H$7=0,0,G123/(G$7-I$5)*H$7),"")</f>
        <v>0</v>
      </c>
      <c r="I123" s="125" t="n">
        <f aca="false">IFERROR(H123+F123,"")</f>
        <v>0</v>
      </c>
      <c r="J123" s="126" t="n">
        <f aca="false">IFERROR(I123/$E$9,"")</f>
        <v>0</v>
      </c>
      <c r="K123" s="127" t="n">
        <f aca="false">IFERROR(ROUNDUP(I123/$E$10,2),"")</f>
        <v>0</v>
      </c>
      <c r="L123" s="128" t="n">
        <f aca="false">IF(F123="","",IF(D123=0,0,IFERROR((IF($A123="",0,VLOOKUP($A123,#REF!,7,FALSE()))),0)))</f>
        <v>0</v>
      </c>
      <c r="M123" s="129" t="n">
        <f aca="false">IF(F123="","",IFERROR(L123*D123,0))</f>
        <v>0</v>
      </c>
      <c r="N123" s="64"/>
      <c r="O123" s="156"/>
      <c r="P123" s="156"/>
    </row>
    <row r="124" customFormat="false" ht="17.35" hidden="false" customHeight="false" outlineLevel="0" collapsed="false">
      <c r="A124" s="118"/>
      <c r="B124" s="148" t="n">
        <f aca="false">IFERROR((IF($A124="",0,IF(VLOOKUP(A124,#REF!,13,0)="нет","Sold Out",VLOOKUP($A124,#REF!,2,FALSE())))),"кода нет в прайсе")</f>
        <v>0</v>
      </c>
      <c r="C124" s="148" t="n">
        <f aca="false">IFERROR((IF($A124="",0,VLOOKUP($A124,#REF!,3,FALSE()))),0)</f>
        <v>0</v>
      </c>
      <c r="D124" s="130"/>
      <c r="E124" s="121" t="n">
        <f aca="false">IFERROR((IF($A124="",0,VLOOKUP($A124,#REF!,6,FALSE()))),0)</f>
        <v>0</v>
      </c>
      <c r="F124" s="122" t="n">
        <f aca="false">IFERROR(IF(VLOOKUP(A124,#REF!,13,0)="нет","",D124*E124),0)</f>
        <v>0</v>
      </c>
      <c r="G124" s="149" t="n">
        <f aca="false">IF(F124="","",IFERROR((IF($A124="",0,VLOOKUP($A124,#REF!,5,FALSE())))*$D124,"0"))</f>
        <v>0</v>
      </c>
      <c r="H124" s="124" t="n">
        <f aca="false">IFERROR(IF(H$7=0,0,G124/(G$7-I$5)*H$7),"")</f>
        <v>0</v>
      </c>
      <c r="I124" s="125" t="n">
        <f aca="false">IFERROR(H124+F124,"")</f>
        <v>0</v>
      </c>
      <c r="J124" s="126" t="n">
        <f aca="false">IFERROR(I124/$E$9,"")</f>
        <v>0</v>
      </c>
      <c r="K124" s="127" t="n">
        <f aca="false">IFERROR(ROUNDUP(I124/$E$10,2),"")</f>
        <v>0</v>
      </c>
      <c r="L124" s="128" t="n">
        <f aca="false">IF(F124="","",IF(D124=0,0,IFERROR((IF($A124="",0,VLOOKUP($A124,#REF!,7,FALSE()))),0)))</f>
        <v>0</v>
      </c>
      <c r="M124" s="129" t="n">
        <f aca="false">IF(F124="","",IFERROR(L124*D124,0))</f>
        <v>0</v>
      </c>
      <c r="N124" s="64"/>
      <c r="O124" s="156"/>
      <c r="P124" s="156"/>
    </row>
    <row r="125" customFormat="false" ht="17.35" hidden="false" customHeight="false" outlineLevel="0" collapsed="false">
      <c r="A125" s="118"/>
      <c r="B125" s="148" t="n">
        <f aca="false">IFERROR((IF($A125="",0,IF(VLOOKUP(A125,#REF!,13,0)="нет","Sold Out",VLOOKUP($A125,#REF!,2,FALSE())))),"кода нет в прайсе")</f>
        <v>0</v>
      </c>
      <c r="C125" s="148" t="n">
        <f aca="false">IFERROR((IF($A125="",0,VLOOKUP($A125,#REF!,3,FALSE()))),0)</f>
        <v>0</v>
      </c>
      <c r="D125" s="130"/>
      <c r="E125" s="121" t="n">
        <f aca="false">IFERROR((IF($A125="",0,VLOOKUP($A125,#REF!,6,FALSE()))),0)</f>
        <v>0</v>
      </c>
      <c r="F125" s="122" t="n">
        <f aca="false">IFERROR(IF(VLOOKUP(A125,#REF!,13,0)="нет","",D125*E125),0)</f>
        <v>0</v>
      </c>
      <c r="G125" s="149" t="n">
        <f aca="false">IF(F125="","",IFERROR((IF($A125="",0,VLOOKUP($A125,#REF!,5,FALSE())))*$D125,"0"))</f>
        <v>0</v>
      </c>
      <c r="H125" s="124" t="n">
        <f aca="false">IFERROR(IF(H$7=0,0,G125/(G$7-I$5)*H$7),"")</f>
        <v>0</v>
      </c>
      <c r="I125" s="125" t="n">
        <f aca="false">IFERROR(H125+F125,"")</f>
        <v>0</v>
      </c>
      <c r="J125" s="126" t="n">
        <f aca="false">IFERROR(I125/$E$9,"")</f>
        <v>0</v>
      </c>
      <c r="K125" s="127" t="n">
        <f aca="false">IFERROR(ROUNDUP(I125/$E$10,2),"")</f>
        <v>0</v>
      </c>
      <c r="L125" s="128" t="n">
        <f aca="false">IF(F125="","",IF(D125=0,0,IFERROR((IF($A125="",0,VLOOKUP($A125,#REF!,7,FALSE()))),0)))</f>
        <v>0</v>
      </c>
      <c r="M125" s="129" t="n">
        <f aca="false">IF(F125="","",IFERROR(L125*D125,0))</f>
        <v>0</v>
      </c>
      <c r="N125" s="64"/>
      <c r="O125" s="156"/>
      <c r="P125" s="156"/>
    </row>
    <row r="126" customFormat="false" ht="17.35" hidden="false" customHeight="false" outlineLevel="0" collapsed="false">
      <c r="A126" s="118"/>
      <c r="B126" s="148" t="n">
        <f aca="false">IFERROR((IF($A126="",0,IF(VLOOKUP(A126,#REF!,13,0)="нет","Sold Out",VLOOKUP($A126,#REF!,2,FALSE())))),"кода нет в прайсе")</f>
        <v>0</v>
      </c>
      <c r="C126" s="148" t="n">
        <f aca="false">IFERROR((IF($A126="",0,VLOOKUP($A126,#REF!,3,FALSE()))),0)</f>
        <v>0</v>
      </c>
      <c r="D126" s="130"/>
      <c r="E126" s="121" t="n">
        <f aca="false">IFERROR((IF($A126="",0,VLOOKUP($A126,#REF!,6,FALSE()))),0)</f>
        <v>0</v>
      </c>
      <c r="F126" s="122" t="n">
        <f aca="false">IFERROR(IF(VLOOKUP(A126,#REF!,13,0)="нет","",D126*E126),0)</f>
        <v>0</v>
      </c>
      <c r="G126" s="149" t="n">
        <f aca="false">IF(F126="","",IFERROR((IF($A126="",0,VLOOKUP($A126,#REF!,5,FALSE())))*$D126,"0"))</f>
        <v>0</v>
      </c>
      <c r="H126" s="124" t="n">
        <f aca="false">IFERROR(IF(H$7=0,0,G126/(G$7-I$5)*H$7),"")</f>
        <v>0</v>
      </c>
      <c r="I126" s="125" t="n">
        <f aca="false">IFERROR(H126+F126,"")</f>
        <v>0</v>
      </c>
      <c r="J126" s="126" t="n">
        <f aca="false">IFERROR(I126/$E$9,"")</f>
        <v>0</v>
      </c>
      <c r="K126" s="127" t="n">
        <f aca="false">IFERROR(ROUNDUP(I126/$E$10,2),"")</f>
        <v>0</v>
      </c>
      <c r="L126" s="128" t="n">
        <f aca="false">IF(F126="","",IF(D126=0,0,IFERROR((IF($A126="",0,VLOOKUP($A126,#REF!,7,FALSE()))),0)))</f>
        <v>0</v>
      </c>
      <c r="M126" s="129" t="n">
        <f aca="false">IF(F126="","",IFERROR(L126*D126,0))</f>
        <v>0</v>
      </c>
      <c r="N126" s="64"/>
      <c r="O126" s="156"/>
      <c r="P126" s="156"/>
    </row>
    <row r="127" customFormat="false" ht="17.35" hidden="false" customHeight="false" outlineLevel="0" collapsed="false">
      <c r="A127" s="118"/>
      <c r="B127" s="148" t="n">
        <f aca="false">IFERROR((IF($A127="",0,IF(VLOOKUP(A127,#REF!,13,0)="нет","Sold Out",VLOOKUP($A127,#REF!,2,FALSE())))),"кода нет в прайсе")</f>
        <v>0</v>
      </c>
      <c r="C127" s="148" t="n">
        <f aca="false">IFERROR((IF($A127="",0,VLOOKUP($A127,#REF!,3,FALSE()))),0)</f>
        <v>0</v>
      </c>
      <c r="D127" s="130"/>
      <c r="E127" s="121" t="n">
        <f aca="false">IFERROR((IF($A127="",0,VLOOKUP($A127,#REF!,6,FALSE()))),0)</f>
        <v>0</v>
      </c>
      <c r="F127" s="122" t="n">
        <f aca="false">IFERROR(IF(VLOOKUP(A127,#REF!,13,0)="нет","",D127*E127),0)</f>
        <v>0</v>
      </c>
      <c r="G127" s="149" t="n">
        <f aca="false">IF(F127="","",IFERROR((IF($A127="",0,VLOOKUP($A127,#REF!,5,FALSE())))*$D127,"0"))</f>
        <v>0</v>
      </c>
      <c r="H127" s="124" t="n">
        <f aca="false">IFERROR(IF(H$7=0,0,G127/(G$7-I$5)*H$7),"")</f>
        <v>0</v>
      </c>
      <c r="I127" s="125" t="n">
        <f aca="false">IFERROR(H127+F127,"")</f>
        <v>0</v>
      </c>
      <c r="J127" s="126" t="n">
        <f aca="false">IFERROR(I127/$E$9,"")</f>
        <v>0</v>
      </c>
      <c r="K127" s="127" t="n">
        <f aca="false">IFERROR(ROUNDUP(I127/$E$10,2),"")</f>
        <v>0</v>
      </c>
      <c r="L127" s="128" t="n">
        <f aca="false">IF(F127="","",IF(D127=0,0,IFERROR((IF($A127="",0,VLOOKUP($A127,#REF!,7,FALSE()))),0)))</f>
        <v>0</v>
      </c>
      <c r="M127" s="129" t="n">
        <f aca="false">IF(F127="","",IFERROR(L127*D127,0))</f>
        <v>0</v>
      </c>
      <c r="N127" s="64"/>
      <c r="O127" s="156"/>
      <c r="P127" s="156"/>
    </row>
    <row r="128" customFormat="false" ht="17.35" hidden="false" customHeight="false" outlineLevel="0" collapsed="false">
      <c r="A128" s="118"/>
      <c r="B128" s="148" t="n">
        <f aca="false">IFERROR((IF($A128="",0,IF(VLOOKUP(A128,#REF!,13,0)="нет","Sold Out",VLOOKUP($A128,#REF!,2,FALSE())))),"кода нет в прайсе")</f>
        <v>0</v>
      </c>
      <c r="C128" s="148" t="n">
        <f aca="false">IFERROR((IF($A128="",0,VLOOKUP($A128,#REF!,3,FALSE()))),0)</f>
        <v>0</v>
      </c>
      <c r="D128" s="130"/>
      <c r="E128" s="132" t="n">
        <f aca="false">IFERROR((IF($A128="",0,VLOOKUP($A128,#REF!,6,FALSE()))),0)</f>
        <v>0</v>
      </c>
      <c r="F128" s="133" t="n">
        <f aca="false">IFERROR(IF(VLOOKUP(A128,#REF!,13,0)="нет","",D128*E128),0)</f>
        <v>0</v>
      </c>
      <c r="G128" s="134" t="n">
        <f aca="false">IF(F128="","",IFERROR((IF($A128="",0,VLOOKUP($A128,#REF!,5,FALSE())))*$D128,"0"))</f>
        <v>0</v>
      </c>
      <c r="H128" s="124" t="n">
        <f aca="false">IFERROR(IF(H$7=0,0,G128/(G$7-I$5)*H$7),"")</f>
        <v>0</v>
      </c>
      <c r="I128" s="135" t="n">
        <f aca="false">IFERROR(H128+F128,"")</f>
        <v>0</v>
      </c>
      <c r="J128" s="136" t="n">
        <f aca="false">IFERROR(I128/$E$9,"")</f>
        <v>0</v>
      </c>
      <c r="K128" s="137" t="n">
        <f aca="false">IFERROR(ROUNDUP(I128/$E$10,2),"")</f>
        <v>0</v>
      </c>
      <c r="L128" s="132" t="n">
        <f aca="false">IF(F128="","",IF(D128=0,0,IFERROR((IF($A128="",0,VLOOKUP($A128,#REF!,7,FALSE()))),0)))</f>
        <v>0</v>
      </c>
      <c r="M128" s="132" t="n">
        <f aca="false">IF(F128="","",IFERROR(L128*D128,0))</f>
        <v>0</v>
      </c>
      <c r="N128" s="64"/>
      <c r="O128" s="156"/>
      <c r="P128" s="156"/>
    </row>
    <row r="129" customFormat="false" ht="17.35" hidden="false" customHeight="false" outlineLevel="0" collapsed="false">
      <c r="A129" s="118"/>
      <c r="B129" s="148" t="n">
        <f aca="false">IFERROR((IF($A129="",0,IF(VLOOKUP(A129,#REF!,13,0)="нет","Sold Out",VLOOKUP($A129,#REF!,2,FALSE())))),"кода нет в прайсе")</f>
        <v>0</v>
      </c>
      <c r="C129" s="148" t="n">
        <f aca="false">IFERROR((IF($A129="",0,VLOOKUP($A129,#REF!,3,FALSE()))),0)</f>
        <v>0</v>
      </c>
      <c r="D129" s="130"/>
      <c r="E129" s="121" t="n">
        <f aca="false">IFERROR((IF($A129="",0,VLOOKUP($A129,#REF!,6,FALSE()))),0)</f>
        <v>0</v>
      </c>
      <c r="F129" s="122" t="n">
        <f aca="false">IFERROR(IF(VLOOKUP(A129,#REF!,13,0)="нет","",D129*E129),0)</f>
        <v>0</v>
      </c>
      <c r="G129" s="149" t="n">
        <f aca="false">IF(F129="","",IFERROR((IF($A129="",0,VLOOKUP($A129,#REF!,5,FALSE())))*$D129,"0"))</f>
        <v>0</v>
      </c>
      <c r="H129" s="124" t="n">
        <f aca="false">IFERROR(IF(H$7=0,0,G129/(G$7-I$5)*H$7),"")</f>
        <v>0</v>
      </c>
      <c r="I129" s="125" t="n">
        <f aca="false">IFERROR(H129+F129,"")</f>
        <v>0</v>
      </c>
      <c r="J129" s="126" t="n">
        <f aca="false">IFERROR(I129/$E$9,"")</f>
        <v>0</v>
      </c>
      <c r="K129" s="127" t="n">
        <f aca="false">IFERROR(ROUNDUP(I129/$E$10,2),"")</f>
        <v>0</v>
      </c>
      <c r="L129" s="128" t="n">
        <f aca="false">IF(F129="","",IF(D129=0,0,IFERROR((IF($A129="",0,VLOOKUP($A129,#REF!,7,FALSE()))),0)))</f>
        <v>0</v>
      </c>
      <c r="M129" s="129" t="n">
        <f aca="false">IF(F129="","",IFERROR(L129*D129,0))</f>
        <v>0</v>
      </c>
      <c r="N129" s="64"/>
      <c r="O129" s="156"/>
      <c r="P129" s="156"/>
    </row>
    <row r="130" customFormat="false" ht="17.35" hidden="false" customHeight="false" outlineLevel="0" collapsed="false">
      <c r="A130" s="141"/>
      <c r="B130" s="148" t="n">
        <f aca="false">IFERROR((IF($A130="",0,IF(VLOOKUP(A130,#REF!,13,0)="нет","Sold Out",VLOOKUP($A130,#REF!,2,FALSE())))),"кода нет в прайсе")</f>
        <v>0</v>
      </c>
      <c r="C130" s="148" t="n">
        <f aca="false">IFERROR((IF($A130="",0,VLOOKUP($A130,#REF!,3,FALSE()))),0)</f>
        <v>0</v>
      </c>
      <c r="D130" s="130"/>
      <c r="E130" s="121" t="n">
        <f aca="false">IFERROR((IF($A130="",0,VLOOKUP($A130,#REF!,6,FALSE()))),0)</f>
        <v>0</v>
      </c>
      <c r="F130" s="122" t="n">
        <f aca="false">IFERROR(IF(VLOOKUP(A130,#REF!,13,0)="нет","",D130*E130),0)</f>
        <v>0</v>
      </c>
      <c r="G130" s="149" t="n">
        <f aca="false">IF(F130="","",IFERROR((IF($A130="",0,VLOOKUP($A130,#REF!,5,FALSE())))*$D130,"0"))</f>
        <v>0</v>
      </c>
      <c r="H130" s="124" t="n">
        <f aca="false">IFERROR(IF(H$7=0,0,G130/(G$7-I$5)*H$7),"")</f>
        <v>0</v>
      </c>
      <c r="I130" s="125" t="n">
        <f aca="false">IFERROR(H130+F130,"")</f>
        <v>0</v>
      </c>
      <c r="J130" s="126" t="n">
        <f aca="false">IFERROR(I130/$E$9,"")</f>
        <v>0</v>
      </c>
      <c r="K130" s="127" t="n">
        <f aca="false">IFERROR(ROUNDUP(I130/$E$10,2),"")</f>
        <v>0</v>
      </c>
      <c r="L130" s="128" t="n">
        <f aca="false">IF(F130="","",IF(D130=0,0,IFERROR((IF($A130="",0,VLOOKUP($A130,#REF!,7,FALSE()))),0)))</f>
        <v>0</v>
      </c>
      <c r="M130" s="129" t="n">
        <f aca="false">IF(F130="","",IFERROR(L130*D130,0))</f>
        <v>0</v>
      </c>
      <c r="N130" s="64"/>
      <c r="O130" s="156"/>
      <c r="P130" s="156"/>
    </row>
    <row r="131" customFormat="false" ht="17.35" hidden="false" customHeight="false" outlineLevel="0" collapsed="false">
      <c r="A131" s="142"/>
      <c r="B131" s="143" t="n">
        <f aca="false">IF(F131=0,0,"Пересылка по Корее при менее 30000")</f>
        <v>0</v>
      </c>
      <c r="C131" s="143"/>
      <c r="D131" s="130"/>
      <c r="E131" s="121" t="n">
        <f aca="false">IFERROR((IF($A131="",0,VLOOKUP($A131,#REF!,6,FALSE()))),0)</f>
        <v>0</v>
      </c>
      <c r="F131" s="144" t="n">
        <f aca="false">IF($F$5=1,IF(SUM(F121:F130)=0,0,IF(SUM(F121:F130)&lt;30000,2500,0)),0)</f>
        <v>0</v>
      </c>
      <c r="G131" s="149" t="n">
        <f aca="false">IF(F131="","",IFERROR((IF($A131="",0,VLOOKUP($A131,#REF!,5,FALSE())))*$D131,"0"))</f>
        <v>0</v>
      </c>
      <c r="H131" s="124" t="n">
        <f aca="false">IFERROR(IF(H$7=0,0,G131/(G$7-I$5)*H$7),"")</f>
        <v>0</v>
      </c>
      <c r="I131" s="125" t="n">
        <f aca="false">IFERROR(H131+F131,"")</f>
        <v>0</v>
      </c>
      <c r="J131" s="126" t="n">
        <f aca="false">IFERROR(I131/$E$9,"")</f>
        <v>0</v>
      </c>
      <c r="K131" s="127" t="n">
        <f aca="false">IFERROR(ROUNDUP(I131/$E$10,2),"")</f>
        <v>0</v>
      </c>
      <c r="L131" s="128" t="n">
        <f aca="false">IF(F131="","",IF(D131=0,0,IFERROR((IF($A131="",0,VLOOKUP($A131,#REF!,7,FALSE()))),0)))</f>
        <v>0</v>
      </c>
      <c r="M131" s="129" t="n">
        <f aca="false">IF(F131="","",IFERROR(L131*D131,0))</f>
        <v>0</v>
      </c>
      <c r="N131" s="64"/>
      <c r="O131" s="156"/>
      <c r="P131" s="156"/>
    </row>
    <row r="132" customFormat="false" ht="15" hidden="false" customHeight="true" outlineLevel="0" collapsed="false">
      <c r="A132" s="106" t="n">
        <v>11</v>
      </c>
      <c r="B132" s="107"/>
      <c r="C132" s="107"/>
      <c r="D132" s="146"/>
      <c r="E132" s="109"/>
      <c r="F132" s="110" t="n">
        <f aca="false">SUM(F133:F143)</f>
        <v>0</v>
      </c>
      <c r="G132" s="110" t="n">
        <f aca="false">SUM(G133:G143)</f>
        <v>0</v>
      </c>
      <c r="H132" s="111" t="n">
        <f aca="false">IFERROR($H$7/($G$7-$I$5)*G132,0)</f>
        <v>0</v>
      </c>
      <c r="I132" s="112" t="n">
        <f aca="false">H132+F132</f>
        <v>0</v>
      </c>
      <c r="J132" s="112" t="n">
        <f aca="false">I132/$E$9</f>
        <v>0</v>
      </c>
      <c r="K132" s="113" t="n">
        <f aca="false">SUM(K133:K143)</f>
        <v>0</v>
      </c>
      <c r="L132" s="114" t="n">
        <f aca="false">SUM(L133:L143)</f>
        <v>0</v>
      </c>
      <c r="M132" s="115" t="n">
        <f aca="false">SUM(M133:M143)</f>
        <v>0</v>
      </c>
      <c r="N132" s="64"/>
      <c r="O132" s="156"/>
      <c r="P132" s="156"/>
    </row>
    <row r="133" customFormat="false" ht="17.35" hidden="false" customHeight="false" outlineLevel="0" collapsed="false">
      <c r="A133" s="118"/>
      <c r="B133" s="148" t="n">
        <f aca="false">IFERROR((IF($A133="",0,IF(VLOOKUP(A133,#REF!,13,0)="нет","Sold Out",VLOOKUP($A133,#REF!,2,FALSE())))),"кода нет в прайсе")</f>
        <v>0</v>
      </c>
      <c r="C133" s="148" t="n">
        <f aca="false">IFERROR((IF($A133="",0,VLOOKUP($A133,#REF!,3,FALSE()))),0)</f>
        <v>0</v>
      </c>
      <c r="D133" s="120"/>
      <c r="E133" s="121" t="n">
        <f aca="false">IFERROR((IF($A133="",0,VLOOKUP($A133,#REF!,6,FALSE()))),0)</f>
        <v>0</v>
      </c>
      <c r="F133" s="122" t="n">
        <f aca="false">IFERROR(IF(VLOOKUP(A133,#REF!,13,0)="нет","",D133*E133),0)</f>
        <v>0</v>
      </c>
      <c r="G133" s="149" t="n">
        <f aca="false">IF(F133="","",IFERROR((IF($A133="",0,VLOOKUP($A133,#REF!,5,FALSE())))*$D133,"0"))</f>
        <v>0</v>
      </c>
      <c r="H133" s="124" t="n">
        <f aca="false">IFERROR(IF(H$7=0,0,G133/(G$7-I$5)*H$7),"")</f>
        <v>0</v>
      </c>
      <c r="I133" s="125" t="n">
        <f aca="false">IFERROR(H133+F133,"")</f>
        <v>0</v>
      </c>
      <c r="J133" s="126" t="n">
        <f aca="false">IFERROR(I133/$E$9,"")</f>
        <v>0</v>
      </c>
      <c r="K133" s="127" t="n">
        <f aca="false">IFERROR(ROUNDUP(I133/$E$10,2),"")</f>
        <v>0</v>
      </c>
      <c r="L133" s="128" t="n">
        <f aca="false">IF(F133="","",IF(D133=0,0,IFERROR((IF($A133="",0,VLOOKUP($A133,#REF!,7,FALSE()))),0)))</f>
        <v>0</v>
      </c>
      <c r="M133" s="129" t="n">
        <f aca="false">IF(F133="","",IFERROR(L133*D133,0))</f>
        <v>0</v>
      </c>
      <c r="N133" s="64"/>
      <c r="O133" s="156"/>
      <c r="P133" s="156"/>
    </row>
    <row r="134" customFormat="false" ht="17.35" hidden="false" customHeight="false" outlineLevel="0" collapsed="false">
      <c r="A134" s="118"/>
      <c r="B134" s="148" t="n">
        <f aca="false">IFERROR((IF($A134="",0,IF(VLOOKUP(A134,#REF!,13,0)="нет","Sold Out",VLOOKUP($A134,#REF!,2,FALSE())))),"кода нет в прайсе")</f>
        <v>0</v>
      </c>
      <c r="C134" s="148" t="n">
        <f aca="false">IFERROR((IF($A134="",0,VLOOKUP($A134,#REF!,3,FALSE()))),0)</f>
        <v>0</v>
      </c>
      <c r="D134" s="120"/>
      <c r="E134" s="121" t="n">
        <f aca="false">IFERROR((IF($A134="",0,VLOOKUP($A134,#REF!,6,FALSE()))),0)</f>
        <v>0</v>
      </c>
      <c r="F134" s="122" t="n">
        <f aca="false">IFERROR(IF(VLOOKUP(A134,#REF!,13,0)="нет","",D134*E134),0)</f>
        <v>0</v>
      </c>
      <c r="G134" s="149" t="n">
        <f aca="false">IF(F134="","",IFERROR((IF($A134="",0,VLOOKUP($A134,#REF!,5,FALSE())))*$D134,"0"))</f>
        <v>0</v>
      </c>
      <c r="H134" s="124" t="n">
        <f aca="false">IFERROR(IF(H$7=0,0,G134/(G$7-I$5)*H$7),"")</f>
        <v>0</v>
      </c>
      <c r="I134" s="125" t="n">
        <f aca="false">IFERROR(H134+F134,"")</f>
        <v>0</v>
      </c>
      <c r="J134" s="126" t="n">
        <f aca="false">IFERROR(I134/$E$9,"")</f>
        <v>0</v>
      </c>
      <c r="K134" s="127" t="n">
        <f aca="false">IFERROR(ROUNDUP(I134/$E$10,2),"")</f>
        <v>0</v>
      </c>
      <c r="L134" s="128" t="n">
        <f aca="false">IF(F134="","",IF(D134=0,0,IFERROR((IF($A134="",0,VLOOKUP($A134,#REF!,7,FALSE()))),0)))</f>
        <v>0</v>
      </c>
      <c r="M134" s="129" t="n">
        <f aca="false">IF(F134="","",IFERROR(L134*D134,0))</f>
        <v>0</v>
      </c>
      <c r="N134" s="64"/>
      <c r="O134" s="156"/>
      <c r="P134" s="156"/>
    </row>
    <row r="135" customFormat="false" ht="17.35" hidden="false" customHeight="false" outlineLevel="0" collapsed="false">
      <c r="A135" s="118"/>
      <c r="B135" s="148" t="n">
        <f aca="false">IFERROR((IF($A135="",0,IF(VLOOKUP(A135,#REF!,13,0)="нет","Sold Out",VLOOKUP($A135,#REF!,2,FALSE())))),"кода нет в прайсе")</f>
        <v>0</v>
      </c>
      <c r="C135" s="148" t="n">
        <f aca="false">IFERROR((IF($A135="",0,VLOOKUP($A135,#REF!,3,FALSE()))),0)</f>
        <v>0</v>
      </c>
      <c r="D135" s="130"/>
      <c r="E135" s="121" t="n">
        <f aca="false">IFERROR((IF($A135="",0,VLOOKUP($A135,#REF!,6,FALSE()))),0)</f>
        <v>0</v>
      </c>
      <c r="F135" s="122" t="n">
        <f aca="false">IFERROR(IF(VLOOKUP(A135,#REF!,13,0)="нет","",D135*E135),0)</f>
        <v>0</v>
      </c>
      <c r="G135" s="149" t="n">
        <f aca="false">IF(F135="","",IFERROR((IF($A135="",0,VLOOKUP($A135,#REF!,5,FALSE())))*$D135,"0"))</f>
        <v>0</v>
      </c>
      <c r="H135" s="124" t="n">
        <f aca="false">IFERROR(IF(H$7=0,0,G135/(G$7-I$5)*H$7),"")</f>
        <v>0</v>
      </c>
      <c r="I135" s="125" t="n">
        <f aca="false">IFERROR(H135+F135,"")</f>
        <v>0</v>
      </c>
      <c r="J135" s="126" t="n">
        <f aca="false">IFERROR(I135/$E$9,"")</f>
        <v>0</v>
      </c>
      <c r="K135" s="127" t="n">
        <f aca="false">IFERROR(ROUNDUP(I135/$E$10,2),"")</f>
        <v>0</v>
      </c>
      <c r="L135" s="128" t="n">
        <f aca="false">IF(F135="","",IF(D135=0,0,IFERROR((IF($A135="",0,VLOOKUP($A135,#REF!,7,FALSE()))),0)))</f>
        <v>0</v>
      </c>
      <c r="M135" s="129" t="n">
        <f aca="false">IF(F135="","",IFERROR(L135*D135,0))</f>
        <v>0</v>
      </c>
      <c r="N135" s="64"/>
      <c r="O135" s="156"/>
      <c r="P135" s="156"/>
    </row>
    <row r="136" customFormat="false" ht="17.35" hidden="false" customHeight="false" outlineLevel="0" collapsed="false">
      <c r="A136" s="118"/>
      <c r="B136" s="148" t="n">
        <f aca="false">IFERROR((IF($A136="",0,IF(VLOOKUP(A136,#REF!,13,0)="нет","Sold Out",VLOOKUP($A136,#REF!,2,FALSE())))),"кода нет в прайсе")</f>
        <v>0</v>
      </c>
      <c r="C136" s="148" t="n">
        <f aca="false">IFERROR((IF($A136="",0,VLOOKUP($A136,#REF!,3,FALSE()))),0)</f>
        <v>0</v>
      </c>
      <c r="D136" s="130"/>
      <c r="E136" s="121" t="n">
        <f aca="false">IFERROR((IF($A136="",0,VLOOKUP($A136,#REF!,6,FALSE()))),0)</f>
        <v>0</v>
      </c>
      <c r="F136" s="122" t="n">
        <f aca="false">IFERROR(IF(VLOOKUP(A136,#REF!,13,0)="нет","",D136*E136),0)</f>
        <v>0</v>
      </c>
      <c r="G136" s="149" t="n">
        <f aca="false">IF(F136="","",IFERROR((IF($A136="",0,VLOOKUP($A136,#REF!,5,FALSE())))*$D136,"0"))</f>
        <v>0</v>
      </c>
      <c r="H136" s="124" t="n">
        <f aca="false">IFERROR(IF(H$7=0,0,G136/(G$7-I$5)*H$7),"")</f>
        <v>0</v>
      </c>
      <c r="I136" s="125" t="n">
        <f aca="false">IFERROR(H136+F136,"")</f>
        <v>0</v>
      </c>
      <c r="J136" s="126" t="n">
        <f aca="false">IFERROR(I136/$E$9,"")</f>
        <v>0</v>
      </c>
      <c r="K136" s="127" t="n">
        <f aca="false">IFERROR(ROUNDUP(I136/$E$10,2),"")</f>
        <v>0</v>
      </c>
      <c r="L136" s="128" t="n">
        <f aca="false">IF(F136="","",IF(D136=0,0,IFERROR((IF($A136="",0,VLOOKUP($A136,#REF!,7,FALSE()))),0)))</f>
        <v>0</v>
      </c>
      <c r="M136" s="129" t="n">
        <f aca="false">IF(F136="","",IFERROR(L136*D136,0))</f>
        <v>0</v>
      </c>
      <c r="N136" s="64"/>
      <c r="O136" s="156"/>
      <c r="P136" s="156"/>
    </row>
    <row r="137" customFormat="false" ht="17.35" hidden="false" customHeight="false" outlineLevel="0" collapsed="false">
      <c r="A137" s="118"/>
      <c r="B137" s="148" t="n">
        <f aca="false">IFERROR((IF($A137="",0,IF(VLOOKUP(A137,#REF!,13,0)="нет","Sold Out",VLOOKUP($A137,#REF!,2,FALSE())))),"кода нет в прайсе")</f>
        <v>0</v>
      </c>
      <c r="C137" s="148" t="n">
        <f aca="false">IFERROR((IF($A137="",0,VLOOKUP($A137,#REF!,3,FALSE()))),0)</f>
        <v>0</v>
      </c>
      <c r="D137" s="130"/>
      <c r="E137" s="121" t="n">
        <f aca="false">IFERROR((IF($A137="",0,VLOOKUP($A137,#REF!,6,FALSE()))),0)</f>
        <v>0</v>
      </c>
      <c r="F137" s="122" t="n">
        <f aca="false">IFERROR(IF(VLOOKUP(A137,#REF!,13,0)="нет","",D137*E137),0)</f>
        <v>0</v>
      </c>
      <c r="G137" s="149" t="n">
        <f aca="false">IF(F137="","",IFERROR((IF($A137="",0,VLOOKUP($A137,#REF!,5,FALSE())))*$D137,"0"))</f>
        <v>0</v>
      </c>
      <c r="H137" s="124" t="n">
        <f aca="false">IFERROR(IF(H$7=0,0,G137/(G$7-I$5)*H$7),"")</f>
        <v>0</v>
      </c>
      <c r="I137" s="125" t="n">
        <f aca="false">IFERROR(H137+F137,"")</f>
        <v>0</v>
      </c>
      <c r="J137" s="126" t="n">
        <f aca="false">IFERROR(I137/$E$9,"")</f>
        <v>0</v>
      </c>
      <c r="K137" s="127" t="n">
        <f aca="false">IFERROR(ROUNDUP(I137/$E$10,2),"")</f>
        <v>0</v>
      </c>
      <c r="L137" s="128" t="n">
        <f aca="false">IF(F137="","",IF(D137=0,0,IFERROR((IF($A137="",0,VLOOKUP($A137,#REF!,7,FALSE()))),0)))</f>
        <v>0</v>
      </c>
      <c r="M137" s="129" t="n">
        <f aca="false">IF(F137="","",IFERROR(L137*D137,0))</f>
        <v>0</v>
      </c>
      <c r="N137" s="64"/>
      <c r="O137" s="156"/>
      <c r="P137" s="156"/>
    </row>
    <row r="138" customFormat="false" ht="17.35" hidden="false" customHeight="false" outlineLevel="0" collapsed="false">
      <c r="A138" s="118"/>
      <c r="B138" s="148" t="n">
        <f aca="false">IFERROR((IF($A138="",0,IF(VLOOKUP(A138,#REF!,13,0)="нет","Sold Out",VLOOKUP($A138,#REF!,2,FALSE())))),"кода нет в прайсе")</f>
        <v>0</v>
      </c>
      <c r="C138" s="148" t="n">
        <f aca="false">IFERROR((IF($A138="",0,VLOOKUP($A138,#REF!,3,FALSE()))),0)</f>
        <v>0</v>
      </c>
      <c r="D138" s="130"/>
      <c r="E138" s="121" t="n">
        <f aca="false">IFERROR((IF($A138="",0,VLOOKUP($A138,#REF!,6,FALSE()))),0)</f>
        <v>0</v>
      </c>
      <c r="F138" s="122" t="n">
        <f aca="false">IFERROR(IF(VLOOKUP(A138,#REF!,13,0)="нет","",D138*E138),0)</f>
        <v>0</v>
      </c>
      <c r="G138" s="149" t="n">
        <f aca="false">IF(F138="","",IFERROR((IF($A138="",0,VLOOKUP($A138,#REF!,5,FALSE())))*$D138,"0"))</f>
        <v>0</v>
      </c>
      <c r="H138" s="124" t="n">
        <f aca="false">IFERROR(IF(H$7=0,0,G138/(G$7-I$5)*H$7),"")</f>
        <v>0</v>
      </c>
      <c r="I138" s="125" t="n">
        <f aca="false">IFERROR(H138+F138,"")</f>
        <v>0</v>
      </c>
      <c r="J138" s="126" t="n">
        <f aca="false">IFERROR(I138/$E$9,"")</f>
        <v>0</v>
      </c>
      <c r="K138" s="127" t="n">
        <f aca="false">IFERROR(ROUNDUP(I138/$E$10,2),"")</f>
        <v>0</v>
      </c>
      <c r="L138" s="128" t="n">
        <f aca="false">IF(F138="","",IF(D138=0,0,IFERROR((IF($A138="",0,VLOOKUP($A138,#REF!,7,FALSE()))),0)))</f>
        <v>0</v>
      </c>
      <c r="M138" s="129" t="n">
        <f aca="false">IF(F138="","",IFERROR(L138*D138,0))</f>
        <v>0</v>
      </c>
      <c r="N138" s="64"/>
      <c r="O138" s="156"/>
      <c r="P138" s="156"/>
    </row>
    <row r="139" customFormat="false" ht="17.35" hidden="false" customHeight="false" outlineLevel="0" collapsed="false">
      <c r="A139" s="118"/>
      <c r="B139" s="148" t="n">
        <f aca="false">IFERROR((IF($A139="",0,IF(VLOOKUP(A139,#REF!,13,0)="нет","Sold Out",VLOOKUP($A139,#REF!,2,FALSE())))),"кода нет в прайсе")</f>
        <v>0</v>
      </c>
      <c r="C139" s="148" t="n">
        <f aca="false">IFERROR((IF($A139="",0,VLOOKUP($A139,#REF!,3,FALSE()))),0)</f>
        <v>0</v>
      </c>
      <c r="D139" s="130"/>
      <c r="E139" s="121" t="n">
        <f aca="false">IFERROR((IF($A139="",0,VLOOKUP($A139,#REF!,6,FALSE()))),0)</f>
        <v>0</v>
      </c>
      <c r="F139" s="122" t="n">
        <f aca="false">IFERROR(IF(VLOOKUP(A139,#REF!,13,0)="нет","",D139*E139),0)</f>
        <v>0</v>
      </c>
      <c r="G139" s="149" t="n">
        <f aca="false">IF(F139="","",IFERROR((IF($A139="",0,VLOOKUP($A139,#REF!,5,FALSE())))*$D139,"0"))</f>
        <v>0</v>
      </c>
      <c r="H139" s="124" t="n">
        <f aca="false">IFERROR(IF(H$7=0,0,G139/(G$7-I$5)*H$7),"")</f>
        <v>0</v>
      </c>
      <c r="I139" s="125" t="n">
        <f aca="false">IFERROR(H139+F139,"")</f>
        <v>0</v>
      </c>
      <c r="J139" s="126" t="n">
        <f aca="false">IFERROR(I139/$E$9,"")</f>
        <v>0</v>
      </c>
      <c r="K139" s="127" t="n">
        <f aca="false">IFERROR(ROUNDUP(I139/$E$10,2),"")</f>
        <v>0</v>
      </c>
      <c r="L139" s="128" t="n">
        <f aca="false">IF(F139="","",IF(D139=0,0,IFERROR((IF($A139="",0,VLOOKUP($A139,#REF!,7,FALSE()))),0)))</f>
        <v>0</v>
      </c>
      <c r="M139" s="129" t="n">
        <f aca="false">IF(F139="","",IFERROR(L139*D139,0))</f>
        <v>0</v>
      </c>
      <c r="N139" s="64"/>
      <c r="O139" s="156"/>
      <c r="P139" s="156"/>
    </row>
    <row r="140" customFormat="false" ht="17.35" hidden="false" customHeight="false" outlineLevel="0" collapsed="false">
      <c r="A140" s="118"/>
      <c r="B140" s="148" t="n">
        <f aca="false">IFERROR((IF($A140="",0,IF(VLOOKUP(A140,#REF!,13,0)="нет","Sold Out",VLOOKUP($A140,#REF!,2,FALSE())))),"кода нет в прайсе")</f>
        <v>0</v>
      </c>
      <c r="C140" s="148" t="n">
        <f aca="false">IFERROR((IF($A140="",0,VLOOKUP($A140,#REF!,3,FALSE()))),0)</f>
        <v>0</v>
      </c>
      <c r="D140" s="130"/>
      <c r="E140" s="132" t="n">
        <f aca="false">IFERROR((IF($A140="",0,VLOOKUP($A140,#REF!,6,FALSE()))),0)</f>
        <v>0</v>
      </c>
      <c r="F140" s="133" t="n">
        <f aca="false">IFERROR(IF(VLOOKUP(A140,#REF!,13,0)="нет","",D140*E140),0)</f>
        <v>0</v>
      </c>
      <c r="G140" s="134" t="n">
        <f aca="false">IF(F140="","",IFERROR((IF($A140="",0,VLOOKUP($A140,#REF!,5,FALSE())))*$D140,"0"))</f>
        <v>0</v>
      </c>
      <c r="H140" s="124" t="n">
        <f aca="false">IFERROR(IF(H$7=0,0,G140/(G$7-I$5)*H$7),"")</f>
        <v>0</v>
      </c>
      <c r="I140" s="135" t="n">
        <f aca="false">IFERROR(H140+F140,"")</f>
        <v>0</v>
      </c>
      <c r="J140" s="136" t="n">
        <f aca="false">IFERROR(I140/$E$9,"")</f>
        <v>0</v>
      </c>
      <c r="K140" s="137" t="n">
        <f aca="false">IFERROR(ROUNDUP(I140/$E$10,2),"")</f>
        <v>0</v>
      </c>
      <c r="L140" s="132" t="n">
        <f aca="false">IF(F140="","",IF(D140=0,0,IFERROR((IF($A140="",0,VLOOKUP($A140,#REF!,7,FALSE()))),0)))</f>
        <v>0</v>
      </c>
      <c r="M140" s="132" t="n">
        <f aca="false">IF(F140="","",IFERROR(L140*D140,0))</f>
        <v>0</v>
      </c>
      <c r="N140" s="64"/>
      <c r="O140" s="156"/>
      <c r="P140" s="156"/>
    </row>
    <row r="141" customFormat="false" ht="17.35" hidden="false" customHeight="false" outlineLevel="0" collapsed="false">
      <c r="A141" s="118"/>
      <c r="B141" s="148" t="n">
        <f aca="false">IFERROR((IF($A141="",0,IF(VLOOKUP(A141,#REF!,13,0)="нет","Sold Out",VLOOKUP($A141,#REF!,2,FALSE())))),"кода нет в прайсе")</f>
        <v>0</v>
      </c>
      <c r="C141" s="148" t="n">
        <f aca="false">IFERROR((IF($A141="",0,VLOOKUP($A141,#REF!,3,FALSE()))),0)</f>
        <v>0</v>
      </c>
      <c r="D141" s="130"/>
      <c r="E141" s="121" t="n">
        <f aca="false">IFERROR((IF($A141="",0,VLOOKUP($A141,#REF!,6,FALSE()))),0)</f>
        <v>0</v>
      </c>
      <c r="F141" s="122" t="n">
        <f aca="false">IFERROR(IF(VLOOKUP(A141,#REF!,13,0)="нет","",D141*E141),0)</f>
        <v>0</v>
      </c>
      <c r="G141" s="149" t="n">
        <f aca="false">IF(F141="","",IFERROR((IF($A141="",0,VLOOKUP($A141,#REF!,5,FALSE())))*$D141,"0"))</f>
        <v>0</v>
      </c>
      <c r="H141" s="124" t="n">
        <f aca="false">IFERROR(IF(H$7=0,0,G141/(G$7-I$5)*H$7),"")</f>
        <v>0</v>
      </c>
      <c r="I141" s="125" t="n">
        <f aca="false">IFERROR(H141+F141,"")</f>
        <v>0</v>
      </c>
      <c r="J141" s="126" t="n">
        <f aca="false">IFERROR(I141/$E$9,"")</f>
        <v>0</v>
      </c>
      <c r="K141" s="127" t="n">
        <f aca="false">IFERROR(ROUNDUP(I141/$E$10,2),"")</f>
        <v>0</v>
      </c>
      <c r="L141" s="128" t="n">
        <f aca="false">IF(F141="","",IF(D141=0,0,IFERROR((IF($A141="",0,VLOOKUP($A141,#REF!,7,FALSE()))),0)))</f>
        <v>0</v>
      </c>
      <c r="M141" s="129" t="n">
        <f aca="false">IF(F141="","",IFERROR(L141*D141,0))</f>
        <v>0</v>
      </c>
      <c r="N141" s="64"/>
      <c r="O141" s="156"/>
      <c r="P141" s="156"/>
    </row>
    <row r="142" customFormat="false" ht="17.35" hidden="false" customHeight="false" outlineLevel="0" collapsed="false">
      <c r="A142" s="141"/>
      <c r="B142" s="148" t="n">
        <f aca="false">IFERROR((IF($A142="",0,IF(VLOOKUP(A142,#REF!,13,0)="нет","Sold Out",VLOOKUP($A142,#REF!,2,FALSE())))),"кода нет в прайсе")</f>
        <v>0</v>
      </c>
      <c r="C142" s="148" t="n">
        <f aca="false">IFERROR((IF($A142="",0,VLOOKUP($A142,#REF!,3,FALSE()))),0)</f>
        <v>0</v>
      </c>
      <c r="D142" s="130"/>
      <c r="E142" s="121" t="n">
        <f aca="false">IFERROR((IF($A142="",0,VLOOKUP($A142,#REF!,6,FALSE()))),0)</f>
        <v>0</v>
      </c>
      <c r="F142" s="122" t="n">
        <f aca="false">IFERROR(IF(VLOOKUP(A142,#REF!,13,0)="нет","",D142*E142),0)</f>
        <v>0</v>
      </c>
      <c r="G142" s="149" t="n">
        <f aca="false">IF(F142="","",IFERROR((IF($A142="",0,VLOOKUP($A142,#REF!,5,FALSE())))*$D142,"0"))</f>
        <v>0</v>
      </c>
      <c r="H142" s="124" t="n">
        <f aca="false">IFERROR(IF(H$7=0,0,G142/(G$7-I$5)*H$7),"")</f>
        <v>0</v>
      </c>
      <c r="I142" s="125" t="n">
        <f aca="false">IFERROR(H142+F142,"")</f>
        <v>0</v>
      </c>
      <c r="J142" s="126" t="n">
        <f aca="false">IFERROR(I142/$E$9,"")</f>
        <v>0</v>
      </c>
      <c r="K142" s="127" t="n">
        <f aca="false">IFERROR(ROUNDUP(I142/$E$10,2),"")</f>
        <v>0</v>
      </c>
      <c r="L142" s="128" t="n">
        <f aca="false">IF(F142="","",IF(D142=0,0,IFERROR((IF($A142="",0,VLOOKUP($A142,#REF!,7,FALSE()))),0)))</f>
        <v>0</v>
      </c>
      <c r="M142" s="129" t="n">
        <f aca="false">IF(F142="","",IFERROR(L142*D142,0))</f>
        <v>0</v>
      </c>
      <c r="N142" s="64"/>
      <c r="O142" s="156"/>
      <c r="P142" s="156"/>
    </row>
    <row r="143" customFormat="false" ht="17.35" hidden="false" customHeight="false" outlineLevel="0" collapsed="false">
      <c r="A143" s="142"/>
      <c r="B143" s="143" t="n">
        <f aca="false">IF(F143=0,0,"Пересылка по Корее при менее 30000")</f>
        <v>0</v>
      </c>
      <c r="C143" s="143"/>
      <c r="D143" s="130"/>
      <c r="E143" s="121" t="n">
        <f aca="false">IFERROR((IF($A143="",0,VLOOKUP($A143,#REF!,6,FALSE()))),0)</f>
        <v>0</v>
      </c>
      <c r="F143" s="144" t="n">
        <f aca="false">IF($F$5=1,IF(SUM(F133:F142)=0,0,IF(SUM(F133:F142)&lt;30000,2500,0)),0)</f>
        <v>0</v>
      </c>
      <c r="G143" s="149" t="n">
        <f aca="false">IF(F143="","",IFERROR((IF($A143="",0,VLOOKUP($A143,#REF!,5,FALSE())))*$D143,"0"))</f>
        <v>0</v>
      </c>
      <c r="H143" s="124" t="n">
        <f aca="false">IFERROR(IF(H$7=0,0,G143/(G$7-I$5)*H$7),"")</f>
        <v>0</v>
      </c>
      <c r="I143" s="125" t="n">
        <f aca="false">IFERROR(H143+F143,"")</f>
        <v>0</v>
      </c>
      <c r="J143" s="126" t="n">
        <f aca="false">IFERROR(I143/$E$9,"")</f>
        <v>0</v>
      </c>
      <c r="K143" s="127" t="n">
        <f aca="false">IFERROR(ROUNDUP(I143/$E$10,2),"")</f>
        <v>0</v>
      </c>
      <c r="L143" s="128" t="n">
        <f aca="false">IF(F143="","",IF(D143=0,0,IFERROR((IF($A143="",0,VLOOKUP($A143,#REF!,7,FALSE()))),0)))</f>
        <v>0</v>
      </c>
      <c r="M143" s="129" t="n">
        <f aca="false">IF(F143="","",IFERROR(L143*D143,0))</f>
        <v>0</v>
      </c>
      <c r="N143" s="64"/>
      <c r="O143" s="156"/>
      <c r="P143" s="156"/>
    </row>
    <row r="144" customFormat="false" ht="15" hidden="false" customHeight="true" outlineLevel="0" collapsed="false">
      <c r="A144" s="106" t="n">
        <v>12</v>
      </c>
      <c r="B144" s="107"/>
      <c r="C144" s="107"/>
      <c r="D144" s="146"/>
      <c r="E144" s="109"/>
      <c r="F144" s="110" t="n">
        <f aca="false">SUM(F145:F155)</f>
        <v>0</v>
      </c>
      <c r="G144" s="110" t="n">
        <f aca="false">SUM(G145:G155)</f>
        <v>0</v>
      </c>
      <c r="H144" s="111" t="n">
        <f aca="false">IFERROR($H$7/($G$7-$I$5)*G144,0)</f>
        <v>0</v>
      </c>
      <c r="I144" s="112" t="n">
        <f aca="false">H144+F144</f>
        <v>0</v>
      </c>
      <c r="J144" s="112" t="n">
        <f aca="false">I144/$E$9</f>
        <v>0</v>
      </c>
      <c r="K144" s="113" t="n">
        <f aca="false">SUM(K145:K155)</f>
        <v>0</v>
      </c>
      <c r="L144" s="114" t="n">
        <f aca="false">SUM(L145:L155)</f>
        <v>0</v>
      </c>
      <c r="M144" s="115" t="n">
        <f aca="false">SUM(M145:M155)</f>
        <v>0</v>
      </c>
      <c r="N144" s="64"/>
      <c r="O144" s="156"/>
      <c r="P144" s="156"/>
    </row>
    <row r="145" customFormat="false" ht="17.35" hidden="false" customHeight="false" outlineLevel="0" collapsed="false">
      <c r="A145" s="118"/>
      <c r="B145" s="148" t="n">
        <f aca="false">IFERROR((IF($A145="",0,IF(VLOOKUP(A145,#REF!,13,0)="нет","Sold Out",VLOOKUP($A145,#REF!,2,FALSE())))),"кода нет в прайсе")</f>
        <v>0</v>
      </c>
      <c r="C145" s="148" t="n">
        <f aca="false">IFERROR((IF($A145="",0,VLOOKUP($A145,#REF!,3,FALSE()))),0)</f>
        <v>0</v>
      </c>
      <c r="D145" s="120"/>
      <c r="E145" s="121" t="n">
        <f aca="false">IFERROR((IF($A145="",0,VLOOKUP($A145,#REF!,6,FALSE()))),0)</f>
        <v>0</v>
      </c>
      <c r="F145" s="122" t="n">
        <f aca="false">IFERROR(IF(VLOOKUP(A145,#REF!,13,0)="нет","",D145*E145),0)</f>
        <v>0</v>
      </c>
      <c r="G145" s="149" t="n">
        <f aca="false">IF(F145="","",IFERROR((IF($A145="",0,VLOOKUP($A145,#REF!,5,FALSE())))*$D145,"0"))</f>
        <v>0</v>
      </c>
      <c r="H145" s="124" t="n">
        <f aca="false">IFERROR(IF(H$7=0,0,G145/(G$7-I$5)*H$7),"")</f>
        <v>0</v>
      </c>
      <c r="I145" s="125" t="n">
        <f aca="false">IFERROR(H145+F145,"")</f>
        <v>0</v>
      </c>
      <c r="J145" s="126" t="n">
        <f aca="false">IFERROR(I145/$E$9,"")</f>
        <v>0</v>
      </c>
      <c r="K145" s="127" t="n">
        <f aca="false">IFERROR(ROUNDUP(I145/$E$10,2),"")</f>
        <v>0</v>
      </c>
      <c r="L145" s="128" t="n">
        <f aca="false">IF(F145="","",IF(D145=0,0,IFERROR((IF($A145="",0,VLOOKUP($A145,#REF!,7,FALSE()))),0)))</f>
        <v>0</v>
      </c>
      <c r="M145" s="129" t="n">
        <f aca="false">IF(F145="","",IFERROR(L145*D145,0))</f>
        <v>0</v>
      </c>
      <c r="N145" s="64"/>
      <c r="O145" s="156"/>
      <c r="P145" s="156"/>
    </row>
    <row r="146" customFormat="false" ht="17.35" hidden="false" customHeight="false" outlineLevel="0" collapsed="false">
      <c r="A146" s="118"/>
      <c r="B146" s="148" t="n">
        <f aca="false">IFERROR((IF($A146="",0,IF(VLOOKUP(A146,#REF!,13,0)="нет","Sold Out",VLOOKUP($A146,#REF!,2,FALSE())))),"кода нет в прайсе")</f>
        <v>0</v>
      </c>
      <c r="C146" s="148" t="n">
        <f aca="false">IFERROR((IF($A146="",0,VLOOKUP($A146,#REF!,3,FALSE()))),0)</f>
        <v>0</v>
      </c>
      <c r="D146" s="120"/>
      <c r="E146" s="121" t="n">
        <f aca="false">IFERROR((IF($A146="",0,VLOOKUP($A146,#REF!,6,FALSE()))),0)</f>
        <v>0</v>
      </c>
      <c r="F146" s="122" t="n">
        <f aca="false">IFERROR(IF(VLOOKUP(A146,#REF!,13,0)="нет","",D146*E146),0)</f>
        <v>0</v>
      </c>
      <c r="G146" s="149" t="n">
        <f aca="false">IF(F146="","",IFERROR((IF($A146="",0,VLOOKUP($A146,#REF!,5,FALSE())))*$D146,"0"))</f>
        <v>0</v>
      </c>
      <c r="H146" s="124" t="n">
        <f aca="false">IFERROR(IF(H$7=0,0,G146/(G$7-I$5)*H$7),"")</f>
        <v>0</v>
      </c>
      <c r="I146" s="125" t="n">
        <f aca="false">IFERROR(H146+F146,"")</f>
        <v>0</v>
      </c>
      <c r="J146" s="126" t="n">
        <f aca="false">IFERROR(I146/$E$9,"")</f>
        <v>0</v>
      </c>
      <c r="K146" s="127" t="n">
        <f aca="false">IFERROR(ROUNDUP(I146/$E$10,2),"")</f>
        <v>0</v>
      </c>
      <c r="L146" s="128" t="n">
        <f aca="false">IF(F146="","",IF(D146=0,0,IFERROR((IF($A146="",0,VLOOKUP($A146,#REF!,7,FALSE()))),0)))</f>
        <v>0</v>
      </c>
      <c r="M146" s="129" t="n">
        <f aca="false">IF(F146="","",IFERROR(L146*D146,0))</f>
        <v>0</v>
      </c>
      <c r="N146" s="64"/>
      <c r="O146" s="156"/>
      <c r="P146" s="156"/>
    </row>
    <row r="147" customFormat="false" ht="17.35" hidden="false" customHeight="false" outlineLevel="0" collapsed="false">
      <c r="A147" s="118"/>
      <c r="B147" s="148" t="n">
        <f aca="false">IFERROR((IF($A147="",0,IF(VLOOKUP(A147,#REF!,13,0)="нет","Sold Out",VLOOKUP($A147,#REF!,2,FALSE())))),"кода нет в прайсе")</f>
        <v>0</v>
      </c>
      <c r="C147" s="148" t="n">
        <f aca="false">IFERROR((IF($A147="",0,VLOOKUP($A147,#REF!,3,FALSE()))),0)</f>
        <v>0</v>
      </c>
      <c r="D147" s="130"/>
      <c r="E147" s="121" t="n">
        <f aca="false">IFERROR((IF($A147="",0,VLOOKUP($A147,#REF!,6,FALSE()))),0)</f>
        <v>0</v>
      </c>
      <c r="F147" s="122" t="n">
        <f aca="false">IFERROR(IF(VLOOKUP(A147,#REF!,13,0)="нет","",D147*E147),0)</f>
        <v>0</v>
      </c>
      <c r="G147" s="149" t="n">
        <f aca="false">IF(F147="","",IFERROR((IF($A147="",0,VLOOKUP($A147,#REF!,5,FALSE())))*$D147,"0"))</f>
        <v>0</v>
      </c>
      <c r="H147" s="124" t="n">
        <f aca="false">IFERROR(IF(H$7=0,0,G147/(G$7-I$5)*H$7),"")</f>
        <v>0</v>
      </c>
      <c r="I147" s="125" t="n">
        <f aca="false">IFERROR(H147+F147,"")</f>
        <v>0</v>
      </c>
      <c r="J147" s="126" t="n">
        <f aca="false">IFERROR(I147/$E$9,"")</f>
        <v>0</v>
      </c>
      <c r="K147" s="127" t="n">
        <f aca="false">IFERROR(ROUNDUP(I147/$E$10,2),"")</f>
        <v>0</v>
      </c>
      <c r="L147" s="128" t="n">
        <f aca="false">IF(F147="","",IF(D147=0,0,IFERROR((IF($A147="",0,VLOOKUP($A147,#REF!,7,FALSE()))),0)))</f>
        <v>0</v>
      </c>
      <c r="M147" s="129" t="n">
        <f aca="false">IF(F147="","",IFERROR(L147*D147,0))</f>
        <v>0</v>
      </c>
      <c r="N147" s="64"/>
      <c r="O147" s="156"/>
      <c r="P147" s="156"/>
    </row>
    <row r="148" customFormat="false" ht="17.35" hidden="false" customHeight="false" outlineLevel="0" collapsed="false">
      <c r="A148" s="118"/>
      <c r="B148" s="148" t="n">
        <f aca="false">IFERROR((IF($A148="",0,IF(VLOOKUP(A148,#REF!,13,0)="нет","Sold Out",VLOOKUP($A148,#REF!,2,FALSE())))),"кода нет в прайсе")</f>
        <v>0</v>
      </c>
      <c r="C148" s="148" t="n">
        <f aca="false">IFERROR((IF($A148="",0,VLOOKUP($A148,#REF!,3,FALSE()))),0)</f>
        <v>0</v>
      </c>
      <c r="D148" s="130"/>
      <c r="E148" s="121" t="n">
        <f aca="false">IFERROR((IF($A148="",0,VLOOKUP($A148,#REF!,6,FALSE()))),0)</f>
        <v>0</v>
      </c>
      <c r="F148" s="122" t="n">
        <f aca="false">IFERROR(IF(VLOOKUP(A148,#REF!,13,0)="нет","",D148*E148),0)</f>
        <v>0</v>
      </c>
      <c r="G148" s="149" t="n">
        <f aca="false">IF(F148="","",IFERROR((IF($A148="",0,VLOOKUP($A148,#REF!,5,FALSE())))*$D148,"0"))</f>
        <v>0</v>
      </c>
      <c r="H148" s="124" t="n">
        <f aca="false">IFERROR(IF(H$7=0,0,G148/(G$7-I$5)*H$7),"")</f>
        <v>0</v>
      </c>
      <c r="I148" s="125" t="n">
        <f aca="false">IFERROR(H148+F148,"")</f>
        <v>0</v>
      </c>
      <c r="J148" s="126" t="n">
        <f aca="false">IFERROR(I148/$E$9,"")</f>
        <v>0</v>
      </c>
      <c r="K148" s="127" t="n">
        <f aca="false">IFERROR(ROUNDUP(I148/$E$10,2),"")</f>
        <v>0</v>
      </c>
      <c r="L148" s="128" t="n">
        <f aca="false">IF(F148="","",IF(D148=0,0,IFERROR((IF($A148="",0,VLOOKUP($A148,#REF!,7,FALSE()))),0)))</f>
        <v>0</v>
      </c>
      <c r="M148" s="129" t="n">
        <f aca="false">IF(F148="","",IFERROR(L148*D148,0))</f>
        <v>0</v>
      </c>
      <c r="N148" s="64"/>
      <c r="O148" s="156"/>
      <c r="P148" s="156"/>
    </row>
    <row r="149" customFormat="false" ht="17.35" hidden="false" customHeight="false" outlineLevel="0" collapsed="false">
      <c r="A149" s="118"/>
      <c r="B149" s="148" t="n">
        <f aca="false">IFERROR((IF($A149="",0,IF(VLOOKUP(A149,#REF!,13,0)="нет","Sold Out",VLOOKUP($A149,#REF!,2,FALSE())))),"кода нет в прайсе")</f>
        <v>0</v>
      </c>
      <c r="C149" s="148" t="n">
        <f aca="false">IFERROR((IF($A149="",0,VLOOKUP($A149,#REF!,3,FALSE()))),0)</f>
        <v>0</v>
      </c>
      <c r="D149" s="130"/>
      <c r="E149" s="121" t="n">
        <f aca="false">IFERROR((IF($A149="",0,VLOOKUP($A149,#REF!,6,FALSE()))),0)</f>
        <v>0</v>
      </c>
      <c r="F149" s="122" t="n">
        <f aca="false">IFERROR(IF(VLOOKUP(A149,#REF!,13,0)="нет","",D149*E149),0)</f>
        <v>0</v>
      </c>
      <c r="G149" s="149" t="n">
        <f aca="false">IF(F149="","",IFERROR((IF($A149="",0,VLOOKUP($A149,#REF!,5,FALSE())))*$D149,"0"))</f>
        <v>0</v>
      </c>
      <c r="H149" s="124" t="n">
        <f aca="false">IFERROR(IF(H$7=0,0,G149/(G$7-I$5)*H$7),"")</f>
        <v>0</v>
      </c>
      <c r="I149" s="125" t="n">
        <f aca="false">IFERROR(H149+F149,"")</f>
        <v>0</v>
      </c>
      <c r="J149" s="126" t="n">
        <f aca="false">IFERROR(I149/$E$9,"")</f>
        <v>0</v>
      </c>
      <c r="K149" s="127" t="n">
        <f aca="false">IFERROR(ROUNDUP(I149/$E$10,2),"")</f>
        <v>0</v>
      </c>
      <c r="L149" s="128" t="n">
        <f aca="false">IF(F149="","",IF(D149=0,0,IFERROR((IF($A149="",0,VLOOKUP($A149,#REF!,7,FALSE()))),0)))</f>
        <v>0</v>
      </c>
      <c r="M149" s="129" t="n">
        <f aca="false">IF(F149="","",IFERROR(L149*D149,0))</f>
        <v>0</v>
      </c>
      <c r="N149" s="64"/>
      <c r="O149" s="156"/>
      <c r="P149" s="156"/>
    </row>
    <row r="150" customFormat="false" ht="17.35" hidden="false" customHeight="false" outlineLevel="0" collapsed="false">
      <c r="A150" s="118"/>
      <c r="B150" s="148" t="n">
        <f aca="false">IFERROR((IF($A150="",0,IF(VLOOKUP(A150,#REF!,13,0)="нет","Sold Out",VLOOKUP($A150,#REF!,2,FALSE())))),"кода нет в прайсе")</f>
        <v>0</v>
      </c>
      <c r="C150" s="148" t="n">
        <f aca="false">IFERROR((IF($A150="",0,VLOOKUP($A150,#REF!,3,FALSE()))),0)</f>
        <v>0</v>
      </c>
      <c r="D150" s="130"/>
      <c r="E150" s="121" t="n">
        <f aca="false">IFERROR((IF($A150="",0,VLOOKUP($A150,#REF!,6,FALSE()))),0)</f>
        <v>0</v>
      </c>
      <c r="F150" s="122" t="n">
        <f aca="false">IFERROR(IF(VLOOKUP(A150,#REF!,13,0)="нет","",D150*E150),0)</f>
        <v>0</v>
      </c>
      <c r="G150" s="149" t="n">
        <f aca="false">IF(F150="","",IFERROR((IF($A150="",0,VLOOKUP($A150,#REF!,5,FALSE())))*$D150,"0"))</f>
        <v>0</v>
      </c>
      <c r="H150" s="124" t="n">
        <f aca="false">IFERROR(IF(H$7=0,0,G150/(G$7-I$5)*H$7),"")</f>
        <v>0</v>
      </c>
      <c r="I150" s="125" t="n">
        <f aca="false">IFERROR(H150+F150,"")</f>
        <v>0</v>
      </c>
      <c r="J150" s="126" t="n">
        <f aca="false">IFERROR(I150/$E$9,"")</f>
        <v>0</v>
      </c>
      <c r="K150" s="127" t="n">
        <f aca="false">IFERROR(ROUNDUP(I150/$E$10,2),"")</f>
        <v>0</v>
      </c>
      <c r="L150" s="128" t="n">
        <f aca="false">IF(F150="","",IF(D150=0,0,IFERROR((IF($A150="",0,VLOOKUP($A150,#REF!,7,FALSE()))),0)))</f>
        <v>0</v>
      </c>
      <c r="M150" s="129" t="n">
        <f aca="false">IF(F150="","",IFERROR(L150*D150,0))</f>
        <v>0</v>
      </c>
      <c r="N150" s="64"/>
      <c r="O150" s="156"/>
      <c r="P150" s="156"/>
    </row>
    <row r="151" customFormat="false" ht="17.35" hidden="false" customHeight="false" outlineLevel="0" collapsed="false">
      <c r="A151" s="118"/>
      <c r="B151" s="148" t="n">
        <f aca="false">IFERROR((IF($A151="",0,IF(VLOOKUP(A151,#REF!,13,0)="нет","Sold Out",VLOOKUP($A151,#REF!,2,FALSE())))),"кода нет в прайсе")</f>
        <v>0</v>
      </c>
      <c r="C151" s="148" t="n">
        <f aca="false">IFERROR((IF($A151="",0,VLOOKUP($A151,#REF!,3,FALSE()))),0)</f>
        <v>0</v>
      </c>
      <c r="D151" s="130"/>
      <c r="E151" s="121" t="n">
        <f aca="false">IFERROR((IF($A151="",0,VLOOKUP($A151,#REF!,6,FALSE()))),0)</f>
        <v>0</v>
      </c>
      <c r="F151" s="122" t="n">
        <f aca="false">IFERROR(IF(VLOOKUP(A151,#REF!,13,0)="нет","",D151*E151),0)</f>
        <v>0</v>
      </c>
      <c r="G151" s="149" t="n">
        <f aca="false">IF(F151="","",IFERROR((IF($A151="",0,VLOOKUP($A151,#REF!,5,FALSE())))*$D151,"0"))</f>
        <v>0</v>
      </c>
      <c r="H151" s="124" t="n">
        <f aca="false">IFERROR(IF(H$7=0,0,G151/(G$7-I$5)*H$7),"")</f>
        <v>0</v>
      </c>
      <c r="I151" s="125" t="n">
        <f aca="false">IFERROR(H151+F151,"")</f>
        <v>0</v>
      </c>
      <c r="J151" s="126" t="n">
        <f aca="false">IFERROR(I151/$E$9,"")</f>
        <v>0</v>
      </c>
      <c r="K151" s="127" t="n">
        <f aca="false">IFERROR(ROUNDUP(I151/$E$10,2),"")</f>
        <v>0</v>
      </c>
      <c r="L151" s="128" t="n">
        <f aca="false">IF(F151="","",IF(D151=0,0,IFERROR((IF($A151="",0,VLOOKUP($A151,#REF!,7,FALSE()))),0)))</f>
        <v>0</v>
      </c>
      <c r="M151" s="129" t="n">
        <f aca="false">IF(F151="","",IFERROR(L151*D151,0))</f>
        <v>0</v>
      </c>
      <c r="N151" s="64"/>
      <c r="O151" s="156"/>
      <c r="P151" s="156"/>
    </row>
    <row r="152" customFormat="false" ht="17.35" hidden="false" customHeight="false" outlineLevel="0" collapsed="false">
      <c r="A152" s="118"/>
      <c r="B152" s="148" t="n">
        <f aca="false">IFERROR((IF($A152="",0,IF(VLOOKUP(A152,#REF!,13,0)="нет","Sold Out",VLOOKUP($A152,#REF!,2,FALSE())))),"кода нет в прайсе")</f>
        <v>0</v>
      </c>
      <c r="C152" s="148" t="n">
        <f aca="false">IFERROR((IF($A152="",0,VLOOKUP($A152,#REF!,3,FALSE()))),0)</f>
        <v>0</v>
      </c>
      <c r="D152" s="130"/>
      <c r="E152" s="132" t="n">
        <f aca="false">IFERROR((IF($A152="",0,VLOOKUP($A152,#REF!,6,FALSE()))),0)</f>
        <v>0</v>
      </c>
      <c r="F152" s="133" t="n">
        <f aca="false">IFERROR(IF(VLOOKUP(A152,#REF!,13,0)="нет","",D152*E152),0)</f>
        <v>0</v>
      </c>
      <c r="G152" s="134" t="n">
        <f aca="false">IF(F152="","",IFERROR((IF($A152="",0,VLOOKUP($A152,#REF!,5,FALSE())))*$D152,"0"))</f>
        <v>0</v>
      </c>
      <c r="H152" s="124" t="n">
        <f aca="false">IFERROR(IF(H$7=0,0,G152/(G$7-I$5)*H$7),"")</f>
        <v>0</v>
      </c>
      <c r="I152" s="135" t="n">
        <f aca="false">IFERROR(H152+F152,"")</f>
        <v>0</v>
      </c>
      <c r="J152" s="136" t="n">
        <f aca="false">IFERROR(I152/$E$9,"")</f>
        <v>0</v>
      </c>
      <c r="K152" s="137" t="n">
        <f aca="false">IFERROR(ROUNDUP(I152/$E$10,2),"")</f>
        <v>0</v>
      </c>
      <c r="L152" s="132" t="n">
        <f aca="false">IF(F152="","",IF(D152=0,0,IFERROR((IF($A152="",0,VLOOKUP($A152,#REF!,7,FALSE()))),0)))</f>
        <v>0</v>
      </c>
      <c r="M152" s="132" t="n">
        <f aca="false">IF(F152="","",IFERROR(L152*D152,0))</f>
        <v>0</v>
      </c>
      <c r="N152" s="64"/>
      <c r="O152" s="156"/>
      <c r="P152" s="156"/>
    </row>
    <row r="153" customFormat="false" ht="17.35" hidden="false" customHeight="false" outlineLevel="0" collapsed="false">
      <c r="A153" s="118"/>
      <c r="B153" s="148" t="n">
        <f aca="false">IFERROR((IF($A153="",0,IF(VLOOKUP(A153,#REF!,13,0)="нет","Sold Out",VLOOKUP($A153,#REF!,2,FALSE())))),"кода нет в прайсе")</f>
        <v>0</v>
      </c>
      <c r="C153" s="148" t="n">
        <f aca="false">IFERROR((IF($A153="",0,VLOOKUP($A153,#REF!,3,FALSE()))),0)</f>
        <v>0</v>
      </c>
      <c r="D153" s="130"/>
      <c r="E153" s="121" t="n">
        <f aca="false">IFERROR((IF($A153="",0,VLOOKUP($A153,#REF!,6,FALSE()))),0)</f>
        <v>0</v>
      </c>
      <c r="F153" s="122" t="n">
        <f aca="false">IFERROR(IF(VLOOKUP(A153,#REF!,13,0)="нет","",D153*E153),0)</f>
        <v>0</v>
      </c>
      <c r="G153" s="149" t="n">
        <f aca="false">IF(F153="","",IFERROR((IF($A153="",0,VLOOKUP($A153,#REF!,5,FALSE())))*$D153,"0"))</f>
        <v>0</v>
      </c>
      <c r="H153" s="124" t="n">
        <f aca="false">IFERROR(IF(H$7=0,0,G153/(G$7-I$5)*H$7),"")</f>
        <v>0</v>
      </c>
      <c r="I153" s="125" t="n">
        <f aca="false">IFERROR(H153+F153,"")</f>
        <v>0</v>
      </c>
      <c r="J153" s="126" t="n">
        <f aca="false">IFERROR(I153/$E$9,"")</f>
        <v>0</v>
      </c>
      <c r="K153" s="127" t="n">
        <f aca="false">IFERROR(ROUNDUP(I153/$E$10,2),"")</f>
        <v>0</v>
      </c>
      <c r="L153" s="128" t="n">
        <f aca="false">IF(F153="","",IF(D153=0,0,IFERROR((IF($A153="",0,VLOOKUP($A153,#REF!,7,FALSE()))),0)))</f>
        <v>0</v>
      </c>
      <c r="M153" s="129" t="n">
        <f aca="false">IF(F153="","",IFERROR(L153*D153,0))</f>
        <v>0</v>
      </c>
      <c r="N153" s="64"/>
      <c r="O153" s="156"/>
      <c r="P153" s="156"/>
    </row>
    <row r="154" customFormat="false" ht="17.35" hidden="false" customHeight="false" outlineLevel="0" collapsed="false">
      <c r="A154" s="141"/>
      <c r="B154" s="148" t="n">
        <f aca="false">IFERROR((IF($A154="",0,IF(VLOOKUP(A154,#REF!,13,0)="нет","Sold Out",VLOOKUP($A154,#REF!,2,FALSE())))),"кода нет в прайсе")</f>
        <v>0</v>
      </c>
      <c r="C154" s="148" t="n">
        <f aca="false">IFERROR((IF($A154="",0,VLOOKUP($A154,#REF!,3,FALSE()))),0)</f>
        <v>0</v>
      </c>
      <c r="D154" s="130"/>
      <c r="E154" s="121" t="n">
        <f aca="false">IFERROR((IF($A154="",0,VLOOKUP($A154,#REF!,6,FALSE()))),0)</f>
        <v>0</v>
      </c>
      <c r="F154" s="122" t="n">
        <f aca="false">IFERROR(IF(VLOOKUP(A154,#REF!,13,0)="нет","",D154*E154),0)</f>
        <v>0</v>
      </c>
      <c r="G154" s="149" t="n">
        <f aca="false">IF(F154="","",IFERROR((IF($A154="",0,VLOOKUP($A154,#REF!,5,FALSE())))*$D154,"0"))</f>
        <v>0</v>
      </c>
      <c r="H154" s="124" t="n">
        <f aca="false">IFERROR(IF(H$7=0,0,G154/(G$7-I$5)*H$7),"")</f>
        <v>0</v>
      </c>
      <c r="I154" s="125" t="n">
        <f aca="false">IFERROR(H154+F154,"")</f>
        <v>0</v>
      </c>
      <c r="J154" s="126" t="n">
        <f aca="false">IFERROR(I154/$E$9,"")</f>
        <v>0</v>
      </c>
      <c r="K154" s="127" t="n">
        <f aca="false">IFERROR(ROUNDUP(I154/$E$10,2),"")</f>
        <v>0</v>
      </c>
      <c r="L154" s="128" t="n">
        <f aca="false">IF(F154="","",IF(D154=0,0,IFERROR((IF($A154="",0,VLOOKUP($A154,#REF!,7,FALSE()))),0)))</f>
        <v>0</v>
      </c>
      <c r="M154" s="129" t="n">
        <f aca="false">IF(F154="","",IFERROR(L154*D154,0))</f>
        <v>0</v>
      </c>
      <c r="N154" s="64"/>
      <c r="O154" s="156"/>
      <c r="P154" s="156"/>
    </row>
    <row r="155" customFormat="false" ht="17.35" hidden="false" customHeight="false" outlineLevel="0" collapsed="false">
      <c r="A155" s="142"/>
      <c r="B155" s="143" t="n">
        <f aca="false">IF(F155=0,0,"Пересылка по Корее при менее 30000")</f>
        <v>0</v>
      </c>
      <c r="C155" s="143"/>
      <c r="D155" s="130"/>
      <c r="E155" s="121" t="n">
        <f aca="false">IFERROR((IF($A155="",0,VLOOKUP($A155,#REF!,6,FALSE()))),0)</f>
        <v>0</v>
      </c>
      <c r="F155" s="144" t="n">
        <f aca="false">IF($F$5=1,IF(SUM(F145:F154)=0,0,IF(SUM(F145:F154)&lt;30000,2500,0)),0)</f>
        <v>0</v>
      </c>
      <c r="G155" s="149" t="n">
        <f aca="false">IF(F155="","",IFERROR((IF($A155="",0,VLOOKUP($A155,#REF!,5,FALSE())))*$D155,"0"))</f>
        <v>0</v>
      </c>
      <c r="H155" s="124" t="n">
        <f aca="false">IFERROR(IF(H$7=0,0,G155/(G$7-I$5)*H$7),"")</f>
        <v>0</v>
      </c>
      <c r="I155" s="125" t="n">
        <f aca="false">IFERROR(H155+F155,"")</f>
        <v>0</v>
      </c>
      <c r="J155" s="126" t="n">
        <f aca="false">IFERROR(I155/$E$9,"")</f>
        <v>0</v>
      </c>
      <c r="K155" s="127" t="n">
        <f aca="false">IFERROR(ROUNDUP(I155/$E$10,2),"")</f>
        <v>0</v>
      </c>
      <c r="L155" s="128" t="n">
        <f aca="false">IF(F155="","",IF(D155=0,0,IFERROR((IF($A155="",0,VLOOKUP($A155,#REF!,7,FALSE()))),0)))</f>
        <v>0</v>
      </c>
      <c r="M155" s="129" t="n">
        <f aca="false">IF(F155="","",IFERROR(L155*D155,0))</f>
        <v>0</v>
      </c>
      <c r="N155" s="64"/>
      <c r="O155" s="156"/>
      <c r="P155" s="156"/>
    </row>
    <row r="156" customFormat="false" ht="15" hidden="false" customHeight="true" outlineLevel="0" collapsed="false">
      <c r="A156" s="106" t="n">
        <v>13</v>
      </c>
      <c r="B156" s="107"/>
      <c r="C156" s="107"/>
      <c r="D156" s="146"/>
      <c r="E156" s="109"/>
      <c r="F156" s="110" t="n">
        <f aca="false">SUM(F157:F167)</f>
        <v>0</v>
      </c>
      <c r="G156" s="110" t="n">
        <f aca="false">SUM(G157:G167)</f>
        <v>0</v>
      </c>
      <c r="H156" s="111" t="n">
        <f aca="false">IFERROR($H$7/($G$7-$I$5)*G156,0)</f>
        <v>0</v>
      </c>
      <c r="I156" s="112" t="n">
        <f aca="false">H156+F156</f>
        <v>0</v>
      </c>
      <c r="J156" s="112" t="n">
        <f aca="false">I156/$E$9</f>
        <v>0</v>
      </c>
      <c r="K156" s="113" t="n">
        <f aca="false">SUM(K157:K167)</f>
        <v>0</v>
      </c>
      <c r="L156" s="114" t="n">
        <f aca="false">SUM(L157:L167)</f>
        <v>0</v>
      </c>
      <c r="M156" s="115" t="n">
        <f aca="false">SUM(M157:M167)</f>
        <v>0</v>
      </c>
      <c r="N156" s="64"/>
      <c r="O156" s="156"/>
      <c r="P156" s="156"/>
    </row>
    <row r="157" customFormat="false" ht="17.35" hidden="false" customHeight="false" outlineLevel="0" collapsed="false">
      <c r="A157" s="118"/>
      <c r="B157" s="148" t="n">
        <f aca="false">IFERROR((IF($A157="",0,IF(VLOOKUP(A157,#REF!,13,0)="нет","Sold Out",VLOOKUP($A157,#REF!,2,FALSE())))),"кода нет в прайсе")</f>
        <v>0</v>
      </c>
      <c r="C157" s="148" t="n">
        <f aca="false">IFERROR((IF($A157="",0,VLOOKUP($A157,#REF!,3,FALSE()))),0)</f>
        <v>0</v>
      </c>
      <c r="D157" s="120"/>
      <c r="E157" s="121" t="n">
        <f aca="false">IFERROR((IF($A157="",0,VLOOKUP($A157,#REF!,6,FALSE()))),0)</f>
        <v>0</v>
      </c>
      <c r="F157" s="122" t="n">
        <f aca="false">IFERROR(IF(VLOOKUP(A157,#REF!,13,0)="нет","",D157*E157),0)</f>
        <v>0</v>
      </c>
      <c r="G157" s="149" t="n">
        <f aca="false">IF(F157="","",IFERROR((IF($A157="",0,VLOOKUP($A157,#REF!,5,FALSE())))*$D157,"0"))</f>
        <v>0</v>
      </c>
      <c r="H157" s="124" t="n">
        <f aca="false">IFERROR(IF(H$7=0,0,G157/(G$7-I$5)*H$7),"")</f>
        <v>0</v>
      </c>
      <c r="I157" s="125" t="n">
        <f aca="false">IFERROR(H157+F157,"")</f>
        <v>0</v>
      </c>
      <c r="J157" s="126" t="n">
        <f aca="false">IFERROR(I157/$E$9,"")</f>
        <v>0</v>
      </c>
      <c r="K157" s="127" t="n">
        <f aca="false">IFERROR(ROUNDUP(I157/$E$10,2),"")</f>
        <v>0</v>
      </c>
      <c r="L157" s="128" t="n">
        <f aca="false">IF(F157="","",IF(D157=0,0,IFERROR((IF($A157="",0,VLOOKUP($A157,#REF!,7,FALSE()))),0)))</f>
        <v>0</v>
      </c>
      <c r="M157" s="129" t="n">
        <f aca="false">IF(F157="","",IFERROR(L157*D157,0))</f>
        <v>0</v>
      </c>
      <c r="N157" s="64"/>
      <c r="O157" s="156"/>
      <c r="P157" s="156"/>
    </row>
    <row r="158" customFormat="false" ht="17.35" hidden="false" customHeight="false" outlineLevel="0" collapsed="false">
      <c r="A158" s="118"/>
      <c r="B158" s="148" t="n">
        <f aca="false">IFERROR((IF($A158="",0,IF(VLOOKUP(A158,#REF!,13,0)="нет","Sold Out",VLOOKUP($A158,#REF!,2,FALSE())))),"кода нет в прайсе")</f>
        <v>0</v>
      </c>
      <c r="C158" s="148" t="n">
        <f aca="false">IFERROR((IF($A158="",0,VLOOKUP($A158,#REF!,3,FALSE()))),0)</f>
        <v>0</v>
      </c>
      <c r="D158" s="120"/>
      <c r="E158" s="121" t="n">
        <f aca="false">IFERROR((IF($A158="",0,VLOOKUP($A158,#REF!,6,FALSE()))),0)</f>
        <v>0</v>
      </c>
      <c r="F158" s="122" t="n">
        <f aca="false">IFERROR(IF(VLOOKUP(A158,#REF!,13,0)="нет","",D158*E158),0)</f>
        <v>0</v>
      </c>
      <c r="G158" s="149" t="n">
        <f aca="false">IF(F158="","",IFERROR((IF($A158="",0,VLOOKUP($A158,#REF!,5,FALSE())))*$D158,"0"))</f>
        <v>0</v>
      </c>
      <c r="H158" s="124" t="n">
        <f aca="false">IFERROR(IF(H$7=0,0,G158/(G$7-I$5)*H$7),"")</f>
        <v>0</v>
      </c>
      <c r="I158" s="125" t="n">
        <f aca="false">IFERROR(H158+F158,"")</f>
        <v>0</v>
      </c>
      <c r="J158" s="126" t="n">
        <f aca="false">IFERROR(I158/$E$9,"")</f>
        <v>0</v>
      </c>
      <c r="K158" s="127" t="n">
        <f aca="false">IFERROR(ROUNDUP(I158/$E$10,2),"")</f>
        <v>0</v>
      </c>
      <c r="L158" s="128" t="n">
        <f aca="false">IF(F158="","",IF(D158=0,0,IFERROR((IF($A158="",0,VLOOKUP($A158,#REF!,7,FALSE()))),0)))</f>
        <v>0</v>
      </c>
      <c r="M158" s="129" t="n">
        <f aca="false">IF(F158="","",IFERROR(L158*D158,0))</f>
        <v>0</v>
      </c>
      <c r="N158" s="64"/>
      <c r="O158" s="156"/>
      <c r="P158" s="156"/>
    </row>
    <row r="159" customFormat="false" ht="17.35" hidden="false" customHeight="false" outlineLevel="0" collapsed="false">
      <c r="A159" s="118"/>
      <c r="B159" s="148" t="n">
        <f aca="false">IFERROR((IF($A159="",0,IF(VLOOKUP(A159,#REF!,13,0)="нет","Sold Out",VLOOKUP($A159,#REF!,2,FALSE())))),"кода нет в прайсе")</f>
        <v>0</v>
      </c>
      <c r="C159" s="148" t="n">
        <f aca="false">IFERROR((IF($A159="",0,VLOOKUP($A159,#REF!,3,FALSE()))),0)</f>
        <v>0</v>
      </c>
      <c r="D159" s="130"/>
      <c r="E159" s="121" t="n">
        <f aca="false">IFERROR((IF($A159="",0,VLOOKUP($A159,#REF!,6,FALSE()))),0)</f>
        <v>0</v>
      </c>
      <c r="F159" s="122" t="n">
        <f aca="false">IFERROR(IF(VLOOKUP(A159,#REF!,13,0)="нет","",D159*E159),0)</f>
        <v>0</v>
      </c>
      <c r="G159" s="149" t="n">
        <f aca="false">IF(F159="","",IFERROR((IF($A159="",0,VLOOKUP($A159,#REF!,5,FALSE())))*$D159,"0"))</f>
        <v>0</v>
      </c>
      <c r="H159" s="124" t="n">
        <f aca="false">IFERROR(IF(H$7=0,0,G159/(G$7-I$5)*H$7),"")</f>
        <v>0</v>
      </c>
      <c r="I159" s="125" t="n">
        <f aca="false">IFERROR(H159+F159,"")</f>
        <v>0</v>
      </c>
      <c r="J159" s="126" t="n">
        <f aca="false">IFERROR(I159/$E$9,"")</f>
        <v>0</v>
      </c>
      <c r="K159" s="127" t="n">
        <f aca="false">IFERROR(ROUNDUP(I159/$E$10,2),"")</f>
        <v>0</v>
      </c>
      <c r="L159" s="128" t="n">
        <f aca="false">IF(F159="","",IF(D159=0,0,IFERROR((IF($A159="",0,VLOOKUP($A159,#REF!,7,FALSE()))),0)))</f>
        <v>0</v>
      </c>
      <c r="M159" s="129" t="n">
        <f aca="false">IF(F159="","",IFERROR(L159*D159,0))</f>
        <v>0</v>
      </c>
      <c r="N159" s="64"/>
      <c r="O159" s="156"/>
      <c r="P159" s="156"/>
    </row>
    <row r="160" customFormat="false" ht="17.35" hidden="false" customHeight="false" outlineLevel="0" collapsed="false">
      <c r="A160" s="118"/>
      <c r="B160" s="148" t="n">
        <f aca="false">IFERROR((IF($A160="",0,IF(VLOOKUP(A160,#REF!,13,0)="нет","Sold Out",VLOOKUP($A160,#REF!,2,FALSE())))),"кода нет в прайсе")</f>
        <v>0</v>
      </c>
      <c r="C160" s="148" t="n">
        <f aca="false">IFERROR((IF($A160="",0,VLOOKUP($A160,#REF!,3,FALSE()))),0)</f>
        <v>0</v>
      </c>
      <c r="D160" s="130"/>
      <c r="E160" s="121" t="n">
        <f aca="false">IFERROR((IF($A160="",0,VLOOKUP($A160,#REF!,6,FALSE()))),0)</f>
        <v>0</v>
      </c>
      <c r="F160" s="122" t="n">
        <f aca="false">IFERROR(IF(VLOOKUP(A160,#REF!,13,0)="нет","",D160*E160),0)</f>
        <v>0</v>
      </c>
      <c r="G160" s="149" t="n">
        <f aca="false">IF(F160="","",IFERROR((IF($A160="",0,VLOOKUP($A160,#REF!,5,FALSE())))*$D160,"0"))</f>
        <v>0</v>
      </c>
      <c r="H160" s="124" t="n">
        <f aca="false">IFERROR(IF(H$7=0,0,G160/(G$7-I$5)*H$7),"")</f>
        <v>0</v>
      </c>
      <c r="I160" s="125" t="n">
        <f aca="false">IFERROR(H160+F160,"")</f>
        <v>0</v>
      </c>
      <c r="J160" s="126" t="n">
        <f aca="false">IFERROR(I160/$E$9,"")</f>
        <v>0</v>
      </c>
      <c r="K160" s="127" t="n">
        <f aca="false">IFERROR(ROUNDUP(I160/$E$10,2),"")</f>
        <v>0</v>
      </c>
      <c r="L160" s="128" t="n">
        <f aca="false">IF(F160="","",IF(D160=0,0,IFERROR((IF($A160="",0,VLOOKUP($A160,#REF!,7,FALSE()))),0)))</f>
        <v>0</v>
      </c>
      <c r="M160" s="129" t="n">
        <f aca="false">IF(F160="","",IFERROR(L160*D160,0))</f>
        <v>0</v>
      </c>
      <c r="N160" s="64"/>
      <c r="O160" s="156"/>
      <c r="P160" s="156"/>
    </row>
    <row r="161" customFormat="false" ht="17.35" hidden="false" customHeight="false" outlineLevel="0" collapsed="false">
      <c r="A161" s="118"/>
      <c r="B161" s="148" t="n">
        <f aca="false">IFERROR((IF($A161="",0,IF(VLOOKUP(A161,#REF!,13,0)="нет","Sold Out",VLOOKUP($A161,#REF!,2,FALSE())))),"кода нет в прайсе")</f>
        <v>0</v>
      </c>
      <c r="C161" s="148" t="n">
        <f aca="false">IFERROR((IF($A161="",0,VLOOKUP($A161,#REF!,3,FALSE()))),0)</f>
        <v>0</v>
      </c>
      <c r="D161" s="130"/>
      <c r="E161" s="121" t="n">
        <f aca="false">IFERROR((IF($A161="",0,VLOOKUP($A161,#REF!,6,FALSE()))),0)</f>
        <v>0</v>
      </c>
      <c r="F161" s="122" t="n">
        <f aca="false">IFERROR(IF(VLOOKUP(A161,#REF!,13,0)="нет","",D161*E161),0)</f>
        <v>0</v>
      </c>
      <c r="G161" s="149" t="n">
        <f aca="false">IF(F161="","",IFERROR((IF($A161="",0,VLOOKUP($A161,#REF!,5,FALSE())))*$D161,"0"))</f>
        <v>0</v>
      </c>
      <c r="H161" s="124" t="n">
        <f aca="false">IFERROR(IF(H$7=0,0,G161/(G$7-I$5)*H$7),"")</f>
        <v>0</v>
      </c>
      <c r="I161" s="125" t="n">
        <f aca="false">IFERROR(H161+F161,"")</f>
        <v>0</v>
      </c>
      <c r="J161" s="126" t="n">
        <f aca="false">IFERROR(I161/$E$9,"")</f>
        <v>0</v>
      </c>
      <c r="K161" s="127" t="n">
        <f aca="false">IFERROR(ROUNDUP(I161/$E$10,2),"")</f>
        <v>0</v>
      </c>
      <c r="L161" s="128" t="n">
        <f aca="false">IF(F161="","",IF(D161=0,0,IFERROR((IF($A161="",0,VLOOKUP($A161,#REF!,7,FALSE()))),0)))</f>
        <v>0</v>
      </c>
      <c r="M161" s="129" t="n">
        <f aca="false">IF(F161="","",IFERROR(L161*D161,0))</f>
        <v>0</v>
      </c>
      <c r="N161" s="64"/>
      <c r="O161" s="156"/>
      <c r="P161" s="156"/>
    </row>
    <row r="162" customFormat="false" ht="17.35" hidden="false" customHeight="false" outlineLevel="0" collapsed="false">
      <c r="A162" s="118"/>
      <c r="B162" s="148" t="n">
        <f aca="false">IFERROR((IF($A162="",0,IF(VLOOKUP(A162,#REF!,13,0)="нет","Sold Out",VLOOKUP($A162,#REF!,2,FALSE())))),"кода нет в прайсе")</f>
        <v>0</v>
      </c>
      <c r="C162" s="148" t="n">
        <f aca="false">IFERROR((IF($A162="",0,VLOOKUP($A162,#REF!,3,FALSE()))),0)</f>
        <v>0</v>
      </c>
      <c r="D162" s="130"/>
      <c r="E162" s="121" t="n">
        <f aca="false">IFERROR((IF($A162="",0,VLOOKUP($A162,#REF!,6,FALSE()))),0)</f>
        <v>0</v>
      </c>
      <c r="F162" s="122" t="n">
        <f aca="false">IFERROR(IF(VLOOKUP(A162,#REF!,13,0)="нет","",D162*E162),0)</f>
        <v>0</v>
      </c>
      <c r="G162" s="149" t="n">
        <f aca="false">IF(F162="","",IFERROR((IF($A162="",0,VLOOKUP($A162,#REF!,5,FALSE())))*$D162,"0"))</f>
        <v>0</v>
      </c>
      <c r="H162" s="124" t="n">
        <f aca="false">IFERROR(IF(H$7=0,0,G162/(G$7-I$5)*H$7),"")</f>
        <v>0</v>
      </c>
      <c r="I162" s="125" t="n">
        <f aca="false">IFERROR(H162+F162,"")</f>
        <v>0</v>
      </c>
      <c r="J162" s="126" t="n">
        <f aca="false">IFERROR(I162/$E$9,"")</f>
        <v>0</v>
      </c>
      <c r="K162" s="127" t="n">
        <f aca="false">IFERROR(ROUNDUP(I162/$E$10,2),"")</f>
        <v>0</v>
      </c>
      <c r="L162" s="128" t="n">
        <f aca="false">IF(F162="","",IF(D162=0,0,IFERROR((IF($A162="",0,VLOOKUP($A162,#REF!,7,FALSE()))),0)))</f>
        <v>0</v>
      </c>
      <c r="M162" s="129" t="n">
        <f aca="false">IF(F162="","",IFERROR(L162*D162,0))</f>
        <v>0</v>
      </c>
      <c r="N162" s="64"/>
      <c r="O162" s="156"/>
      <c r="P162" s="156"/>
    </row>
    <row r="163" customFormat="false" ht="17.35" hidden="false" customHeight="false" outlineLevel="0" collapsed="false">
      <c r="A163" s="118"/>
      <c r="B163" s="148" t="n">
        <f aca="false">IFERROR((IF($A163="",0,IF(VLOOKUP(A163,#REF!,13,0)="нет","Sold Out",VLOOKUP($A163,#REF!,2,FALSE())))),"кода нет в прайсе")</f>
        <v>0</v>
      </c>
      <c r="C163" s="148" t="n">
        <f aca="false">IFERROR((IF($A163="",0,VLOOKUP($A163,#REF!,3,FALSE()))),0)</f>
        <v>0</v>
      </c>
      <c r="D163" s="130"/>
      <c r="E163" s="121" t="n">
        <f aca="false">IFERROR((IF($A163="",0,VLOOKUP($A163,#REF!,6,FALSE()))),0)</f>
        <v>0</v>
      </c>
      <c r="F163" s="122" t="n">
        <f aca="false">IFERROR(IF(VLOOKUP(A163,#REF!,13,0)="нет","",D163*E163),0)</f>
        <v>0</v>
      </c>
      <c r="G163" s="149" t="n">
        <f aca="false">IF(F163="","",IFERROR((IF($A163="",0,VLOOKUP($A163,#REF!,5,FALSE())))*$D163,"0"))</f>
        <v>0</v>
      </c>
      <c r="H163" s="124" t="n">
        <f aca="false">IFERROR(IF(H$7=0,0,G163/(G$7-I$5)*H$7),"")</f>
        <v>0</v>
      </c>
      <c r="I163" s="125" t="n">
        <f aca="false">IFERROR(H163+F163,"")</f>
        <v>0</v>
      </c>
      <c r="J163" s="126" t="n">
        <f aca="false">IFERROR(I163/$E$9,"")</f>
        <v>0</v>
      </c>
      <c r="K163" s="127" t="n">
        <f aca="false">IFERROR(ROUNDUP(I163/$E$10,2),"")</f>
        <v>0</v>
      </c>
      <c r="L163" s="128" t="n">
        <f aca="false">IF(F163="","",IF(D163=0,0,IFERROR((IF($A163="",0,VLOOKUP($A163,#REF!,7,FALSE()))),0)))</f>
        <v>0</v>
      </c>
      <c r="M163" s="129" t="n">
        <f aca="false">IF(F163="","",IFERROR(L163*D163,0))</f>
        <v>0</v>
      </c>
      <c r="N163" s="64"/>
      <c r="O163" s="156"/>
      <c r="P163" s="156"/>
    </row>
    <row r="164" customFormat="false" ht="17.35" hidden="false" customHeight="false" outlineLevel="0" collapsed="false">
      <c r="A164" s="118"/>
      <c r="B164" s="148" t="n">
        <f aca="false">IFERROR((IF($A164="",0,IF(VLOOKUP(A164,#REF!,13,0)="нет","Sold Out",VLOOKUP($A164,#REF!,2,FALSE())))),"кода нет в прайсе")</f>
        <v>0</v>
      </c>
      <c r="C164" s="148" t="n">
        <f aca="false">IFERROR((IF($A164="",0,VLOOKUP($A164,#REF!,3,FALSE()))),0)</f>
        <v>0</v>
      </c>
      <c r="D164" s="130"/>
      <c r="E164" s="132" t="n">
        <f aca="false">IFERROR((IF($A164="",0,VLOOKUP($A164,#REF!,6,FALSE()))),0)</f>
        <v>0</v>
      </c>
      <c r="F164" s="133" t="n">
        <f aca="false">IFERROR(IF(VLOOKUP(A164,#REF!,13,0)="нет","",D164*E164),0)</f>
        <v>0</v>
      </c>
      <c r="G164" s="134" t="n">
        <f aca="false">IF(F164="","",IFERROR((IF($A164="",0,VLOOKUP($A164,#REF!,5,FALSE())))*$D164,"0"))</f>
        <v>0</v>
      </c>
      <c r="H164" s="124" t="n">
        <f aca="false">IFERROR(IF(H$7=0,0,G164/(G$7-I$5)*H$7),"")</f>
        <v>0</v>
      </c>
      <c r="I164" s="135" t="n">
        <f aca="false">IFERROR(H164+F164,"")</f>
        <v>0</v>
      </c>
      <c r="J164" s="136" t="n">
        <f aca="false">IFERROR(I164/$E$9,"")</f>
        <v>0</v>
      </c>
      <c r="K164" s="137" t="n">
        <f aca="false">IFERROR(ROUNDUP(I164/$E$10,2),"")</f>
        <v>0</v>
      </c>
      <c r="L164" s="132" t="n">
        <f aca="false">IF(F164="","",IF(D164=0,0,IFERROR((IF($A164="",0,VLOOKUP($A164,#REF!,7,FALSE()))),0)))</f>
        <v>0</v>
      </c>
      <c r="M164" s="132" t="n">
        <f aca="false">IF(F164="","",IFERROR(L164*D164,0))</f>
        <v>0</v>
      </c>
      <c r="N164" s="64"/>
      <c r="O164" s="156"/>
      <c r="P164" s="156"/>
    </row>
    <row r="165" customFormat="false" ht="17.35" hidden="false" customHeight="false" outlineLevel="0" collapsed="false">
      <c r="A165" s="118"/>
      <c r="B165" s="148" t="n">
        <f aca="false">IFERROR((IF($A165="",0,IF(VLOOKUP(A165,#REF!,13,0)="нет","Sold Out",VLOOKUP($A165,#REF!,2,FALSE())))),"кода нет в прайсе")</f>
        <v>0</v>
      </c>
      <c r="C165" s="148" t="n">
        <f aca="false">IFERROR((IF($A165="",0,VLOOKUP($A165,#REF!,3,FALSE()))),0)</f>
        <v>0</v>
      </c>
      <c r="D165" s="130"/>
      <c r="E165" s="121" t="n">
        <f aca="false">IFERROR((IF($A165="",0,VLOOKUP($A165,#REF!,6,FALSE()))),0)</f>
        <v>0</v>
      </c>
      <c r="F165" s="122" t="n">
        <f aca="false">IFERROR(IF(VLOOKUP(A165,#REF!,13,0)="нет","",D165*E165),0)</f>
        <v>0</v>
      </c>
      <c r="G165" s="149" t="n">
        <f aca="false">IF(F165="","",IFERROR((IF($A165="",0,VLOOKUP($A165,#REF!,5,FALSE())))*$D165,"0"))</f>
        <v>0</v>
      </c>
      <c r="H165" s="124" t="n">
        <f aca="false">IFERROR(IF(H$7=0,0,G165/(G$7-I$5)*H$7),"")</f>
        <v>0</v>
      </c>
      <c r="I165" s="125" t="n">
        <f aca="false">IFERROR(H165+F165,"")</f>
        <v>0</v>
      </c>
      <c r="J165" s="126" t="n">
        <f aca="false">IFERROR(I165/$E$9,"")</f>
        <v>0</v>
      </c>
      <c r="K165" s="127" t="n">
        <f aca="false">IFERROR(ROUNDUP(I165/$E$10,2),"")</f>
        <v>0</v>
      </c>
      <c r="L165" s="128" t="n">
        <f aca="false">IF(F165="","",IF(D165=0,0,IFERROR((IF($A165="",0,VLOOKUP($A165,#REF!,7,FALSE()))),0)))</f>
        <v>0</v>
      </c>
      <c r="M165" s="129" t="n">
        <f aca="false">IF(F165="","",IFERROR(L165*D165,0))</f>
        <v>0</v>
      </c>
      <c r="N165" s="64"/>
      <c r="O165" s="156"/>
      <c r="P165" s="156"/>
    </row>
    <row r="166" customFormat="false" ht="17.35" hidden="false" customHeight="false" outlineLevel="0" collapsed="false">
      <c r="A166" s="141"/>
      <c r="B166" s="148" t="n">
        <f aca="false">IFERROR((IF($A166="",0,IF(VLOOKUP(A166,#REF!,13,0)="нет","Sold Out",VLOOKUP($A166,#REF!,2,FALSE())))),"кода нет в прайсе")</f>
        <v>0</v>
      </c>
      <c r="C166" s="148" t="n">
        <f aca="false">IFERROR((IF($A166="",0,VLOOKUP($A166,#REF!,3,FALSE()))),0)</f>
        <v>0</v>
      </c>
      <c r="D166" s="130"/>
      <c r="E166" s="121" t="n">
        <f aca="false">IFERROR((IF($A166="",0,VLOOKUP($A166,#REF!,6,FALSE()))),0)</f>
        <v>0</v>
      </c>
      <c r="F166" s="122" t="n">
        <f aca="false">IFERROR(IF(VLOOKUP(A166,#REF!,13,0)="нет","",D166*E166),0)</f>
        <v>0</v>
      </c>
      <c r="G166" s="149" t="n">
        <f aca="false">IF(F166="","",IFERROR((IF($A166="",0,VLOOKUP($A166,#REF!,5,FALSE())))*$D166,"0"))</f>
        <v>0</v>
      </c>
      <c r="H166" s="124" t="n">
        <f aca="false">IFERROR(IF(H$7=0,0,G166/(G$7-I$5)*H$7),"")</f>
        <v>0</v>
      </c>
      <c r="I166" s="125" t="n">
        <f aca="false">IFERROR(H166+F166,"")</f>
        <v>0</v>
      </c>
      <c r="J166" s="126" t="n">
        <f aca="false">IFERROR(I166/$E$9,"")</f>
        <v>0</v>
      </c>
      <c r="K166" s="127" t="n">
        <f aca="false">IFERROR(ROUNDUP(I166/$E$10,2),"")</f>
        <v>0</v>
      </c>
      <c r="L166" s="128" t="n">
        <f aca="false">IF(F166="","",IF(D166=0,0,IFERROR((IF($A166="",0,VLOOKUP($A166,#REF!,7,FALSE()))),0)))</f>
        <v>0</v>
      </c>
      <c r="M166" s="129" t="n">
        <f aca="false">IF(F166="","",IFERROR(L166*D166,0))</f>
        <v>0</v>
      </c>
      <c r="N166" s="64"/>
      <c r="O166" s="156"/>
      <c r="P166" s="156"/>
    </row>
    <row r="167" customFormat="false" ht="17.35" hidden="false" customHeight="false" outlineLevel="0" collapsed="false">
      <c r="A167" s="142"/>
      <c r="B167" s="143" t="n">
        <f aca="false">IF(F167=0,0,"Пересылка по Корее при менее 30000")</f>
        <v>0</v>
      </c>
      <c r="C167" s="143"/>
      <c r="D167" s="130"/>
      <c r="E167" s="121" t="n">
        <f aca="false">IFERROR((IF($A167="",0,VLOOKUP($A167,#REF!,6,FALSE()))),0)</f>
        <v>0</v>
      </c>
      <c r="F167" s="144" t="n">
        <f aca="false">IF($F$5=1,IF(SUM(F157:F166)=0,0,IF(SUM(F157:F166)&lt;30000,2500,0)),0)</f>
        <v>0</v>
      </c>
      <c r="G167" s="149" t="n">
        <f aca="false">IF(F167="","",IFERROR((IF($A167="",0,VLOOKUP($A167,#REF!,5,FALSE())))*$D167,"0"))</f>
        <v>0</v>
      </c>
      <c r="H167" s="124" t="n">
        <f aca="false">IFERROR(IF(H$7=0,0,G167/(G$7-I$5)*H$7),"")</f>
        <v>0</v>
      </c>
      <c r="I167" s="125" t="n">
        <f aca="false">IFERROR(H167+F167,"")</f>
        <v>0</v>
      </c>
      <c r="J167" s="126" t="n">
        <f aca="false">IFERROR(I167/$E$9,"")</f>
        <v>0</v>
      </c>
      <c r="K167" s="127" t="n">
        <f aca="false">IFERROR(ROUNDUP(I167/$E$10,2),"")</f>
        <v>0</v>
      </c>
      <c r="L167" s="128" t="n">
        <f aca="false">IF(F167="","",IF(D167=0,0,IFERROR((IF($A167="",0,VLOOKUP($A167,#REF!,7,FALSE()))),0)))</f>
        <v>0</v>
      </c>
      <c r="M167" s="129" t="n">
        <f aca="false">IF(F167="","",IFERROR(L167*D167,0))</f>
        <v>0</v>
      </c>
      <c r="N167" s="64"/>
      <c r="O167" s="156"/>
      <c r="P167" s="156"/>
    </row>
    <row r="168" customFormat="false" ht="15" hidden="false" customHeight="true" outlineLevel="0" collapsed="false">
      <c r="A168" s="106" t="n">
        <v>14</v>
      </c>
      <c r="B168" s="107"/>
      <c r="C168" s="107"/>
      <c r="D168" s="146"/>
      <c r="E168" s="109"/>
      <c r="F168" s="110" t="n">
        <f aca="false">SUM(F169:F179)</f>
        <v>0</v>
      </c>
      <c r="G168" s="110" t="n">
        <f aca="false">SUM(G169:G179)</f>
        <v>0</v>
      </c>
      <c r="H168" s="111" t="n">
        <f aca="false">IFERROR($H$7/($G$7-$I$5)*G168,0)</f>
        <v>0</v>
      </c>
      <c r="I168" s="112" t="n">
        <f aca="false">H168+F168</f>
        <v>0</v>
      </c>
      <c r="J168" s="112" t="n">
        <f aca="false">I168/$E$9</f>
        <v>0</v>
      </c>
      <c r="K168" s="113" t="n">
        <f aca="false">SUM(K169:K179)</f>
        <v>0</v>
      </c>
      <c r="L168" s="114" t="n">
        <f aca="false">SUM(L169:L179)</f>
        <v>0</v>
      </c>
      <c r="M168" s="115" t="n">
        <f aca="false">SUM(M169:M179)</f>
        <v>0</v>
      </c>
      <c r="N168" s="64"/>
      <c r="O168" s="156"/>
      <c r="P168" s="156"/>
    </row>
    <row r="169" customFormat="false" ht="17.35" hidden="false" customHeight="false" outlineLevel="0" collapsed="false">
      <c r="A169" s="118"/>
      <c r="B169" s="148" t="n">
        <f aca="false">IFERROR((IF($A169="",0,IF(VLOOKUP(A169,#REF!,13,0)="нет","Sold Out",VLOOKUP($A169,#REF!,2,FALSE())))),"кода нет в прайсе")</f>
        <v>0</v>
      </c>
      <c r="C169" s="148" t="n">
        <f aca="false">IFERROR((IF($A169="",0,VLOOKUP($A169,#REF!,3,FALSE()))),0)</f>
        <v>0</v>
      </c>
      <c r="D169" s="120"/>
      <c r="E169" s="121" t="n">
        <f aca="false">IFERROR((IF($A169="",0,VLOOKUP($A169,#REF!,6,FALSE()))),0)</f>
        <v>0</v>
      </c>
      <c r="F169" s="122" t="n">
        <f aca="false">IFERROR(IF(VLOOKUP(A169,#REF!,13,0)="нет","",D169*E169),0)</f>
        <v>0</v>
      </c>
      <c r="G169" s="149" t="n">
        <f aca="false">IF(F169="","",IFERROR((IF($A169="",0,VLOOKUP($A169,#REF!,5,FALSE())))*$D169,"0"))</f>
        <v>0</v>
      </c>
      <c r="H169" s="124" t="n">
        <f aca="false">IFERROR(IF(H$7=0,0,G169/(G$7-I$5)*H$7),"")</f>
        <v>0</v>
      </c>
      <c r="I169" s="125" t="n">
        <f aca="false">IFERROR(H169+F169,"")</f>
        <v>0</v>
      </c>
      <c r="J169" s="126" t="n">
        <f aca="false">IFERROR(I169/$E$9,"")</f>
        <v>0</v>
      </c>
      <c r="K169" s="127" t="n">
        <f aca="false">IFERROR(ROUNDUP(I169/$E$10,2),"")</f>
        <v>0</v>
      </c>
      <c r="L169" s="128" t="n">
        <f aca="false">IF(F169="","",IF(D169=0,0,IFERROR((IF($A169="",0,VLOOKUP($A169,#REF!,7,FALSE()))),0)))</f>
        <v>0</v>
      </c>
      <c r="M169" s="129" t="n">
        <f aca="false">IF(F169="","",IFERROR(L169*D169,0))</f>
        <v>0</v>
      </c>
      <c r="N169" s="64"/>
      <c r="O169" s="156"/>
      <c r="P169" s="156"/>
    </row>
    <row r="170" customFormat="false" ht="17.35" hidden="false" customHeight="false" outlineLevel="0" collapsed="false">
      <c r="A170" s="118"/>
      <c r="B170" s="148" t="n">
        <f aca="false">IFERROR((IF($A170="",0,IF(VLOOKUP(A170,#REF!,13,0)="нет","Sold Out",VLOOKUP($A170,#REF!,2,FALSE())))),"кода нет в прайсе")</f>
        <v>0</v>
      </c>
      <c r="C170" s="148" t="n">
        <f aca="false">IFERROR((IF($A170="",0,VLOOKUP($A170,#REF!,3,FALSE()))),0)</f>
        <v>0</v>
      </c>
      <c r="D170" s="120"/>
      <c r="E170" s="121" t="n">
        <f aca="false">IFERROR((IF($A170="",0,VLOOKUP($A170,#REF!,6,FALSE()))),0)</f>
        <v>0</v>
      </c>
      <c r="F170" s="122" t="n">
        <f aca="false">IFERROR(IF(VLOOKUP(A170,#REF!,13,0)="нет","",D170*E170),0)</f>
        <v>0</v>
      </c>
      <c r="G170" s="149" t="n">
        <f aca="false">IF(F170="","",IFERROR((IF($A170="",0,VLOOKUP($A170,#REF!,5,FALSE())))*$D170,"0"))</f>
        <v>0</v>
      </c>
      <c r="H170" s="124" t="n">
        <f aca="false">IFERROR(IF(H$7=0,0,G170/(G$7-I$5)*H$7),"")</f>
        <v>0</v>
      </c>
      <c r="I170" s="125" t="n">
        <f aca="false">IFERROR(H170+F170,"")</f>
        <v>0</v>
      </c>
      <c r="J170" s="126" t="n">
        <f aca="false">IFERROR(I170/$E$9,"")</f>
        <v>0</v>
      </c>
      <c r="K170" s="127" t="n">
        <f aca="false">IFERROR(ROUNDUP(I170/$E$10,2),"")</f>
        <v>0</v>
      </c>
      <c r="L170" s="128" t="n">
        <f aca="false">IF(F170="","",IF(D170=0,0,IFERROR((IF($A170="",0,VLOOKUP($A170,#REF!,7,FALSE()))),0)))</f>
        <v>0</v>
      </c>
      <c r="M170" s="129" t="n">
        <f aca="false">IF(F170="","",IFERROR(L170*D170,0))</f>
        <v>0</v>
      </c>
      <c r="N170" s="64"/>
      <c r="O170" s="156"/>
      <c r="P170" s="156"/>
    </row>
    <row r="171" customFormat="false" ht="17.35" hidden="false" customHeight="false" outlineLevel="0" collapsed="false">
      <c r="A171" s="118"/>
      <c r="B171" s="148" t="n">
        <f aca="false">IFERROR((IF($A171="",0,IF(VLOOKUP(A171,#REF!,13,0)="нет","Sold Out",VLOOKUP($A171,#REF!,2,FALSE())))),"кода нет в прайсе")</f>
        <v>0</v>
      </c>
      <c r="C171" s="148" t="n">
        <f aca="false">IFERROR((IF($A171="",0,VLOOKUP($A171,#REF!,3,FALSE()))),0)</f>
        <v>0</v>
      </c>
      <c r="D171" s="130"/>
      <c r="E171" s="121" t="n">
        <f aca="false">IFERROR((IF($A171="",0,VLOOKUP($A171,#REF!,6,FALSE()))),0)</f>
        <v>0</v>
      </c>
      <c r="F171" s="122" t="n">
        <f aca="false">IFERROR(IF(VLOOKUP(A171,#REF!,13,0)="нет","",D171*E171),0)</f>
        <v>0</v>
      </c>
      <c r="G171" s="149" t="n">
        <f aca="false">IF(F171="","",IFERROR((IF($A171="",0,VLOOKUP($A171,#REF!,5,FALSE())))*$D171,"0"))</f>
        <v>0</v>
      </c>
      <c r="H171" s="124" t="n">
        <f aca="false">IFERROR(IF(H$7=0,0,G171/(G$7-I$5)*H$7),"")</f>
        <v>0</v>
      </c>
      <c r="I171" s="125" t="n">
        <f aca="false">IFERROR(H171+F171,"")</f>
        <v>0</v>
      </c>
      <c r="J171" s="126" t="n">
        <f aca="false">IFERROR(I171/$E$9,"")</f>
        <v>0</v>
      </c>
      <c r="K171" s="127" t="n">
        <f aca="false">IFERROR(ROUNDUP(I171/$E$10,2),"")</f>
        <v>0</v>
      </c>
      <c r="L171" s="128" t="n">
        <f aca="false">IF(F171="","",IF(D171=0,0,IFERROR((IF($A171="",0,VLOOKUP($A171,#REF!,7,FALSE()))),0)))</f>
        <v>0</v>
      </c>
      <c r="M171" s="129" t="n">
        <f aca="false">IF(F171="","",IFERROR(L171*D171,0))</f>
        <v>0</v>
      </c>
      <c r="N171" s="64"/>
      <c r="O171" s="156"/>
      <c r="P171" s="156"/>
    </row>
    <row r="172" customFormat="false" ht="17.35" hidden="false" customHeight="false" outlineLevel="0" collapsed="false">
      <c r="A172" s="118"/>
      <c r="B172" s="148" t="n">
        <f aca="false">IFERROR((IF($A172="",0,IF(VLOOKUP(A172,#REF!,13,0)="нет","Sold Out",VLOOKUP($A172,#REF!,2,FALSE())))),"кода нет в прайсе")</f>
        <v>0</v>
      </c>
      <c r="C172" s="148" t="n">
        <f aca="false">IFERROR((IF($A172="",0,VLOOKUP($A172,#REF!,3,FALSE()))),0)</f>
        <v>0</v>
      </c>
      <c r="D172" s="130"/>
      <c r="E172" s="121" t="n">
        <f aca="false">IFERROR((IF($A172="",0,VLOOKUP($A172,#REF!,6,FALSE()))),0)</f>
        <v>0</v>
      </c>
      <c r="F172" s="122" t="n">
        <f aca="false">IFERROR(IF(VLOOKUP(A172,#REF!,13,0)="нет","",D172*E172),0)</f>
        <v>0</v>
      </c>
      <c r="G172" s="149" t="n">
        <f aca="false">IF(F172="","",IFERROR((IF($A172="",0,VLOOKUP($A172,#REF!,5,FALSE())))*$D172,"0"))</f>
        <v>0</v>
      </c>
      <c r="H172" s="124" t="n">
        <f aca="false">IFERROR(IF(H$7=0,0,G172/(G$7-I$5)*H$7),"")</f>
        <v>0</v>
      </c>
      <c r="I172" s="125" t="n">
        <f aca="false">IFERROR(H172+F172,"")</f>
        <v>0</v>
      </c>
      <c r="J172" s="126" t="n">
        <f aca="false">IFERROR(I172/$E$9,"")</f>
        <v>0</v>
      </c>
      <c r="K172" s="127" t="n">
        <f aca="false">IFERROR(ROUNDUP(I172/$E$10,2),"")</f>
        <v>0</v>
      </c>
      <c r="L172" s="128" t="n">
        <f aca="false">IF(F172="","",IF(D172=0,0,IFERROR((IF($A172="",0,VLOOKUP($A172,#REF!,7,FALSE()))),0)))</f>
        <v>0</v>
      </c>
      <c r="M172" s="129" t="n">
        <f aca="false">IF(F172="","",IFERROR(L172*D172,0))</f>
        <v>0</v>
      </c>
      <c r="N172" s="64"/>
      <c r="O172" s="156"/>
      <c r="P172" s="156"/>
    </row>
    <row r="173" customFormat="false" ht="17.35" hidden="false" customHeight="false" outlineLevel="0" collapsed="false">
      <c r="A173" s="118"/>
      <c r="B173" s="148" t="n">
        <f aca="false">IFERROR((IF($A173="",0,IF(VLOOKUP(A173,#REF!,13,0)="нет","Sold Out",VLOOKUP($A173,#REF!,2,FALSE())))),"кода нет в прайсе")</f>
        <v>0</v>
      </c>
      <c r="C173" s="148" t="n">
        <f aca="false">IFERROR((IF($A173="",0,VLOOKUP($A173,#REF!,3,FALSE()))),0)</f>
        <v>0</v>
      </c>
      <c r="D173" s="130"/>
      <c r="E173" s="121" t="n">
        <f aca="false">IFERROR((IF($A173="",0,VLOOKUP($A173,#REF!,6,FALSE()))),0)</f>
        <v>0</v>
      </c>
      <c r="F173" s="122" t="n">
        <f aca="false">IFERROR(IF(VLOOKUP(A173,#REF!,13,0)="нет","",D173*E173),0)</f>
        <v>0</v>
      </c>
      <c r="G173" s="149" t="n">
        <f aca="false">IF(F173="","",IFERROR((IF($A173="",0,VLOOKUP($A173,#REF!,5,FALSE())))*$D173,"0"))</f>
        <v>0</v>
      </c>
      <c r="H173" s="124" t="n">
        <f aca="false">IFERROR(IF(H$7=0,0,G173/(G$7-I$5)*H$7),"")</f>
        <v>0</v>
      </c>
      <c r="I173" s="125" t="n">
        <f aca="false">IFERROR(H173+F173,"")</f>
        <v>0</v>
      </c>
      <c r="J173" s="126" t="n">
        <f aca="false">IFERROR(I173/$E$9,"")</f>
        <v>0</v>
      </c>
      <c r="K173" s="127" t="n">
        <f aca="false">IFERROR(ROUNDUP(I173/$E$10,2),"")</f>
        <v>0</v>
      </c>
      <c r="L173" s="128" t="n">
        <f aca="false">IF(F173="","",IF(D173=0,0,IFERROR((IF($A173="",0,VLOOKUP($A173,#REF!,7,FALSE()))),0)))</f>
        <v>0</v>
      </c>
      <c r="M173" s="129" t="n">
        <f aca="false">IF(F173="","",IFERROR(L173*D173,0))</f>
        <v>0</v>
      </c>
      <c r="N173" s="64"/>
      <c r="O173" s="156"/>
      <c r="P173" s="156"/>
    </row>
    <row r="174" customFormat="false" ht="17.35" hidden="false" customHeight="false" outlineLevel="0" collapsed="false">
      <c r="A174" s="118"/>
      <c r="B174" s="148" t="n">
        <f aca="false">IFERROR((IF($A174="",0,IF(VLOOKUP(A174,#REF!,13,0)="нет","Sold Out",VLOOKUP($A174,#REF!,2,FALSE())))),"кода нет в прайсе")</f>
        <v>0</v>
      </c>
      <c r="C174" s="148" t="n">
        <f aca="false">IFERROR((IF($A174="",0,VLOOKUP($A174,#REF!,3,FALSE()))),0)</f>
        <v>0</v>
      </c>
      <c r="D174" s="130"/>
      <c r="E174" s="121" t="n">
        <f aca="false">IFERROR((IF($A174="",0,VLOOKUP($A174,#REF!,6,FALSE()))),0)</f>
        <v>0</v>
      </c>
      <c r="F174" s="122" t="n">
        <f aca="false">IFERROR(IF(VLOOKUP(A174,#REF!,13,0)="нет","",D174*E174),0)</f>
        <v>0</v>
      </c>
      <c r="G174" s="149" t="n">
        <f aca="false">IF(F174="","",IFERROR((IF($A174="",0,VLOOKUP($A174,#REF!,5,FALSE())))*$D174,"0"))</f>
        <v>0</v>
      </c>
      <c r="H174" s="124" t="n">
        <f aca="false">IFERROR(IF(H$7=0,0,G174/(G$7-I$5)*H$7),"")</f>
        <v>0</v>
      </c>
      <c r="I174" s="125" t="n">
        <f aca="false">IFERROR(H174+F174,"")</f>
        <v>0</v>
      </c>
      <c r="J174" s="126" t="n">
        <f aca="false">IFERROR(I174/$E$9,"")</f>
        <v>0</v>
      </c>
      <c r="K174" s="127" t="n">
        <f aca="false">IFERROR(ROUNDUP(I174/$E$10,2),"")</f>
        <v>0</v>
      </c>
      <c r="L174" s="128" t="n">
        <f aca="false">IF(F174="","",IF(D174=0,0,IFERROR((IF($A174="",0,VLOOKUP($A174,#REF!,7,FALSE()))),0)))</f>
        <v>0</v>
      </c>
      <c r="M174" s="129" t="n">
        <f aca="false">IF(F174="","",IFERROR(L174*D174,0))</f>
        <v>0</v>
      </c>
      <c r="N174" s="64"/>
      <c r="O174" s="156"/>
      <c r="P174" s="156"/>
    </row>
    <row r="175" customFormat="false" ht="17.35" hidden="false" customHeight="false" outlineLevel="0" collapsed="false">
      <c r="A175" s="118"/>
      <c r="B175" s="148" t="n">
        <f aca="false">IFERROR((IF($A175="",0,IF(VLOOKUP(A175,#REF!,13,0)="нет","Sold Out",VLOOKUP($A175,#REF!,2,FALSE())))),"кода нет в прайсе")</f>
        <v>0</v>
      </c>
      <c r="C175" s="148" t="n">
        <f aca="false">IFERROR((IF($A175="",0,VLOOKUP($A175,#REF!,3,FALSE()))),0)</f>
        <v>0</v>
      </c>
      <c r="D175" s="130"/>
      <c r="E175" s="121" t="n">
        <f aca="false">IFERROR((IF($A175="",0,VLOOKUP($A175,#REF!,6,FALSE()))),0)</f>
        <v>0</v>
      </c>
      <c r="F175" s="122" t="n">
        <f aca="false">IFERROR(IF(VLOOKUP(A175,#REF!,13,0)="нет","",D175*E175),0)</f>
        <v>0</v>
      </c>
      <c r="G175" s="149" t="n">
        <f aca="false">IF(F175="","",IFERROR((IF($A175="",0,VLOOKUP($A175,#REF!,5,FALSE())))*$D175,"0"))</f>
        <v>0</v>
      </c>
      <c r="H175" s="124" t="n">
        <f aca="false">IFERROR(IF(H$7=0,0,G175/(G$7-I$5)*H$7),"")</f>
        <v>0</v>
      </c>
      <c r="I175" s="125" t="n">
        <f aca="false">IFERROR(H175+F175,"")</f>
        <v>0</v>
      </c>
      <c r="J175" s="126" t="n">
        <f aca="false">IFERROR(I175/$E$9,"")</f>
        <v>0</v>
      </c>
      <c r="K175" s="127" t="n">
        <f aca="false">IFERROR(ROUNDUP(I175/$E$10,2),"")</f>
        <v>0</v>
      </c>
      <c r="L175" s="128" t="n">
        <f aca="false">IF(F175="","",IF(D175=0,0,IFERROR((IF($A175="",0,VLOOKUP($A175,#REF!,7,FALSE()))),0)))</f>
        <v>0</v>
      </c>
      <c r="M175" s="129" t="n">
        <f aca="false">IF(F175="","",IFERROR(L175*D175,0))</f>
        <v>0</v>
      </c>
      <c r="N175" s="64"/>
      <c r="O175" s="156"/>
      <c r="P175" s="156"/>
    </row>
    <row r="176" customFormat="false" ht="17.35" hidden="false" customHeight="false" outlineLevel="0" collapsed="false">
      <c r="A176" s="118"/>
      <c r="B176" s="148" t="n">
        <f aca="false">IFERROR((IF($A176="",0,IF(VLOOKUP(A176,#REF!,13,0)="нет","Sold Out",VLOOKUP($A176,#REF!,2,FALSE())))),"кода нет в прайсе")</f>
        <v>0</v>
      </c>
      <c r="C176" s="148" t="n">
        <f aca="false">IFERROR((IF($A176="",0,VLOOKUP($A176,#REF!,3,FALSE()))),0)</f>
        <v>0</v>
      </c>
      <c r="D176" s="130"/>
      <c r="E176" s="132" t="n">
        <f aca="false">IFERROR((IF($A176="",0,VLOOKUP($A176,#REF!,6,FALSE()))),0)</f>
        <v>0</v>
      </c>
      <c r="F176" s="133" t="n">
        <f aca="false">IFERROR(IF(VLOOKUP(A176,#REF!,13,0)="нет","",D176*E176),0)</f>
        <v>0</v>
      </c>
      <c r="G176" s="134" t="n">
        <f aca="false">IF(F176="","",IFERROR((IF($A176="",0,VLOOKUP($A176,#REF!,5,FALSE())))*$D176,"0"))</f>
        <v>0</v>
      </c>
      <c r="H176" s="124" t="n">
        <f aca="false">IFERROR(IF(H$7=0,0,G176/(G$7-I$5)*H$7),"")</f>
        <v>0</v>
      </c>
      <c r="I176" s="135" t="n">
        <f aca="false">IFERROR(H176+F176,"")</f>
        <v>0</v>
      </c>
      <c r="J176" s="136" t="n">
        <f aca="false">IFERROR(I176/$E$9,"")</f>
        <v>0</v>
      </c>
      <c r="K176" s="137" t="n">
        <f aca="false">IFERROR(ROUNDUP(I176/$E$10,2),"")</f>
        <v>0</v>
      </c>
      <c r="L176" s="132" t="n">
        <f aca="false">IF(F176="","",IF(D176=0,0,IFERROR((IF($A176="",0,VLOOKUP($A176,#REF!,7,FALSE()))),0)))</f>
        <v>0</v>
      </c>
      <c r="M176" s="132" t="n">
        <f aca="false">IF(F176="","",IFERROR(L176*D176,0))</f>
        <v>0</v>
      </c>
      <c r="N176" s="64"/>
      <c r="O176" s="156"/>
      <c r="P176" s="156"/>
    </row>
    <row r="177" customFormat="false" ht="17.35" hidden="false" customHeight="false" outlineLevel="0" collapsed="false">
      <c r="A177" s="118"/>
      <c r="B177" s="148" t="n">
        <f aca="false">IFERROR((IF($A177="",0,IF(VLOOKUP(A177,#REF!,13,0)="нет","Sold Out",VLOOKUP($A177,#REF!,2,FALSE())))),"кода нет в прайсе")</f>
        <v>0</v>
      </c>
      <c r="C177" s="148" t="n">
        <f aca="false">IFERROR((IF($A177="",0,VLOOKUP($A177,#REF!,3,FALSE()))),0)</f>
        <v>0</v>
      </c>
      <c r="D177" s="130"/>
      <c r="E177" s="121" t="n">
        <f aca="false">IFERROR((IF($A177="",0,VLOOKUP($A177,#REF!,6,FALSE()))),0)</f>
        <v>0</v>
      </c>
      <c r="F177" s="122" t="n">
        <f aca="false">IFERROR(IF(VLOOKUP(A177,#REF!,13,0)="нет","",D177*E177),0)</f>
        <v>0</v>
      </c>
      <c r="G177" s="149" t="n">
        <f aca="false">IF(F177="","",IFERROR((IF($A177="",0,VLOOKUP($A177,#REF!,5,FALSE())))*$D177,"0"))</f>
        <v>0</v>
      </c>
      <c r="H177" s="124" t="n">
        <f aca="false">IFERROR(IF(H$7=0,0,G177/(G$7-I$5)*H$7),"")</f>
        <v>0</v>
      </c>
      <c r="I177" s="125" t="n">
        <f aca="false">IFERROR(H177+F177,"")</f>
        <v>0</v>
      </c>
      <c r="J177" s="126" t="n">
        <f aca="false">IFERROR(I177/$E$9,"")</f>
        <v>0</v>
      </c>
      <c r="K177" s="127" t="n">
        <f aca="false">IFERROR(ROUNDUP(I177/$E$10,2),"")</f>
        <v>0</v>
      </c>
      <c r="L177" s="128" t="n">
        <f aca="false">IF(F177="","",IF(D177=0,0,IFERROR((IF($A177="",0,VLOOKUP($A177,#REF!,7,FALSE()))),0)))</f>
        <v>0</v>
      </c>
      <c r="M177" s="129" t="n">
        <f aca="false">IF(F177="","",IFERROR(L177*D177,0))</f>
        <v>0</v>
      </c>
      <c r="N177" s="64"/>
      <c r="O177" s="156"/>
      <c r="P177" s="156"/>
    </row>
    <row r="178" customFormat="false" ht="17.35" hidden="false" customHeight="false" outlineLevel="0" collapsed="false">
      <c r="A178" s="141"/>
      <c r="B178" s="148" t="n">
        <f aca="false">IFERROR((IF($A178="",0,IF(VLOOKUP(A178,#REF!,13,0)="нет","Sold Out",VLOOKUP($A178,#REF!,2,FALSE())))),"кода нет в прайсе")</f>
        <v>0</v>
      </c>
      <c r="C178" s="148" t="n">
        <f aca="false">IFERROR((IF($A178="",0,VLOOKUP($A178,#REF!,3,FALSE()))),0)</f>
        <v>0</v>
      </c>
      <c r="D178" s="130"/>
      <c r="E178" s="121" t="n">
        <f aca="false">IFERROR((IF($A178="",0,VLOOKUP($A178,#REF!,6,FALSE()))),0)</f>
        <v>0</v>
      </c>
      <c r="F178" s="122" t="n">
        <f aca="false">IFERROR(IF(VLOOKUP(A178,#REF!,13,0)="нет","",D178*E178),0)</f>
        <v>0</v>
      </c>
      <c r="G178" s="149" t="n">
        <f aca="false">IF(F178="","",IFERROR((IF($A178="",0,VLOOKUP($A178,#REF!,5,FALSE())))*$D178,"0"))</f>
        <v>0</v>
      </c>
      <c r="H178" s="124" t="n">
        <f aca="false">IFERROR(IF(H$7=0,0,G178/(G$7-I$5)*H$7),"")</f>
        <v>0</v>
      </c>
      <c r="I178" s="125" t="n">
        <f aca="false">IFERROR(H178+F178,"")</f>
        <v>0</v>
      </c>
      <c r="J178" s="126" t="n">
        <f aca="false">IFERROR(I178/$E$9,"")</f>
        <v>0</v>
      </c>
      <c r="K178" s="127" t="n">
        <f aca="false">IFERROR(ROUNDUP(I178/$E$10,2),"")</f>
        <v>0</v>
      </c>
      <c r="L178" s="128" t="n">
        <f aca="false">IF(F178="","",IF(D178=0,0,IFERROR((IF($A178="",0,VLOOKUP($A178,#REF!,7,FALSE()))),0)))</f>
        <v>0</v>
      </c>
      <c r="M178" s="129" t="n">
        <f aca="false">IF(F178="","",IFERROR(L178*D178,0))</f>
        <v>0</v>
      </c>
      <c r="N178" s="64"/>
      <c r="O178" s="156"/>
      <c r="P178" s="156"/>
    </row>
    <row r="179" customFormat="false" ht="17.35" hidden="false" customHeight="false" outlineLevel="0" collapsed="false">
      <c r="A179" s="142"/>
      <c r="B179" s="143" t="n">
        <f aca="false">IF(F179=0,0,"Пересылка по Корее при менее 30000")</f>
        <v>0</v>
      </c>
      <c r="C179" s="143"/>
      <c r="D179" s="130"/>
      <c r="E179" s="121" t="n">
        <f aca="false">IFERROR((IF($A179="",0,VLOOKUP($A179,#REF!,6,FALSE()))),0)</f>
        <v>0</v>
      </c>
      <c r="F179" s="144" t="n">
        <f aca="false">IF($F$5=1,IF(SUM(F169:F178)=0,0,IF(SUM(F169:F178)&lt;30000,2500,0)),0)</f>
        <v>0</v>
      </c>
      <c r="G179" s="149" t="n">
        <f aca="false">IF(F179="","",IFERROR((IF($A179="",0,VLOOKUP($A179,#REF!,5,FALSE())))*$D179,"0"))</f>
        <v>0</v>
      </c>
      <c r="H179" s="124" t="n">
        <f aca="false">IFERROR(IF(H$7=0,0,G179/(G$7-I$5)*H$7),"")</f>
        <v>0</v>
      </c>
      <c r="I179" s="125" t="n">
        <f aca="false">IFERROR(H179+F179,"")</f>
        <v>0</v>
      </c>
      <c r="J179" s="126" t="n">
        <f aca="false">IFERROR(I179/$E$9,"")</f>
        <v>0</v>
      </c>
      <c r="K179" s="127" t="n">
        <f aca="false">IFERROR(ROUNDUP(I179/$E$10,2),"")</f>
        <v>0</v>
      </c>
      <c r="L179" s="128" t="n">
        <f aca="false">IF(F179="","",IF(D179=0,0,IFERROR((IF($A179="",0,VLOOKUP($A179,#REF!,7,FALSE()))),0)))</f>
        <v>0</v>
      </c>
      <c r="M179" s="129" t="n">
        <f aca="false">IF(F179="","",IFERROR(L179*D179,0))</f>
        <v>0</v>
      </c>
      <c r="N179" s="64"/>
      <c r="O179" s="156"/>
      <c r="P179" s="156"/>
    </row>
    <row r="180" customFormat="false" ht="15" hidden="false" customHeight="true" outlineLevel="0" collapsed="false">
      <c r="A180" s="106" t="n">
        <v>15</v>
      </c>
      <c r="B180" s="107"/>
      <c r="C180" s="107"/>
      <c r="D180" s="146"/>
      <c r="E180" s="109"/>
      <c r="F180" s="110" t="n">
        <f aca="false">SUM(F181:F191)</f>
        <v>0</v>
      </c>
      <c r="G180" s="110" t="n">
        <f aca="false">SUM(G181:G191)</f>
        <v>0</v>
      </c>
      <c r="H180" s="111" t="n">
        <f aca="false">IFERROR($H$7/($G$7-$I$5)*G180,0)</f>
        <v>0</v>
      </c>
      <c r="I180" s="112" t="n">
        <f aca="false">H180+F180</f>
        <v>0</v>
      </c>
      <c r="J180" s="112" t="n">
        <f aca="false">I180/$E$9</f>
        <v>0</v>
      </c>
      <c r="K180" s="113" t="n">
        <f aca="false">SUM(K181:K191)</f>
        <v>0</v>
      </c>
      <c r="L180" s="114" t="n">
        <f aca="false">SUM(L181:L191)</f>
        <v>0</v>
      </c>
      <c r="M180" s="115" t="n">
        <f aca="false">SUM(M181:M191)</f>
        <v>0</v>
      </c>
      <c r="N180" s="64"/>
      <c r="O180" s="156"/>
      <c r="P180" s="156"/>
    </row>
    <row r="181" customFormat="false" ht="17.35" hidden="false" customHeight="false" outlineLevel="0" collapsed="false">
      <c r="A181" s="118"/>
      <c r="B181" s="148" t="n">
        <f aca="false">IFERROR((IF($A181="",0,IF(VLOOKUP(A181,#REF!,13,0)="нет","Sold Out",VLOOKUP($A181,#REF!,2,FALSE())))),"кода нет в прайсе")</f>
        <v>0</v>
      </c>
      <c r="C181" s="148" t="n">
        <f aca="false">IFERROR((IF($A181="",0,VLOOKUP($A181,#REF!,3,FALSE()))),0)</f>
        <v>0</v>
      </c>
      <c r="D181" s="120"/>
      <c r="E181" s="121" t="n">
        <f aca="false">IFERROR((IF($A181="",0,VLOOKUP($A181,#REF!,6,FALSE()))),0)</f>
        <v>0</v>
      </c>
      <c r="F181" s="122" t="n">
        <f aca="false">IFERROR(IF(VLOOKUP(A181,#REF!,13,0)="нет","",D181*E181),0)</f>
        <v>0</v>
      </c>
      <c r="G181" s="149" t="n">
        <f aca="false">IF(F181="","",IFERROR((IF($A181="",0,VLOOKUP($A181,#REF!,5,FALSE())))*$D181,"0"))</f>
        <v>0</v>
      </c>
      <c r="H181" s="124" t="n">
        <f aca="false">IFERROR(IF(H$7=0,0,G181/(G$7-I$5)*H$7),"")</f>
        <v>0</v>
      </c>
      <c r="I181" s="125" t="n">
        <f aca="false">IFERROR(H181+F181,"")</f>
        <v>0</v>
      </c>
      <c r="J181" s="126" t="n">
        <f aca="false">IFERROR(I181/$E$9,"")</f>
        <v>0</v>
      </c>
      <c r="K181" s="127" t="n">
        <f aca="false">IFERROR(ROUNDUP(I181/$E$10,2),"")</f>
        <v>0</v>
      </c>
      <c r="L181" s="128" t="n">
        <f aca="false">IF(F181="","",IF(D181=0,0,IFERROR((IF($A181="",0,VLOOKUP($A181,#REF!,7,FALSE()))),0)))</f>
        <v>0</v>
      </c>
      <c r="M181" s="129" t="n">
        <f aca="false">IF(F181="","",IFERROR(L181*D181,0))</f>
        <v>0</v>
      </c>
      <c r="N181" s="64"/>
      <c r="O181" s="156"/>
      <c r="P181" s="156"/>
    </row>
    <row r="182" customFormat="false" ht="17.35" hidden="false" customHeight="false" outlineLevel="0" collapsed="false">
      <c r="A182" s="118"/>
      <c r="B182" s="148" t="n">
        <f aca="false">IFERROR((IF($A182="",0,IF(VLOOKUP(A182,#REF!,13,0)="нет","Sold Out",VLOOKUP($A182,#REF!,2,FALSE())))),"кода нет в прайсе")</f>
        <v>0</v>
      </c>
      <c r="C182" s="148" t="n">
        <f aca="false">IFERROR((IF($A182="",0,VLOOKUP($A182,#REF!,3,FALSE()))),0)</f>
        <v>0</v>
      </c>
      <c r="D182" s="120"/>
      <c r="E182" s="121" t="n">
        <f aca="false">IFERROR((IF($A182="",0,VLOOKUP($A182,#REF!,6,FALSE()))),0)</f>
        <v>0</v>
      </c>
      <c r="F182" s="122" t="n">
        <f aca="false">IFERROR(IF(VLOOKUP(A182,#REF!,13,0)="нет","",D182*E182),0)</f>
        <v>0</v>
      </c>
      <c r="G182" s="149" t="n">
        <f aca="false">IF(F182="","",IFERROR((IF($A182="",0,VLOOKUP($A182,#REF!,5,FALSE())))*$D182,"0"))</f>
        <v>0</v>
      </c>
      <c r="H182" s="124" t="n">
        <f aca="false">IFERROR(IF(H$7=0,0,G182/(G$7-I$5)*H$7),"")</f>
        <v>0</v>
      </c>
      <c r="I182" s="125" t="n">
        <f aca="false">IFERROR(H182+F182,"")</f>
        <v>0</v>
      </c>
      <c r="J182" s="126" t="n">
        <f aca="false">IFERROR(I182/$E$9,"")</f>
        <v>0</v>
      </c>
      <c r="K182" s="127" t="n">
        <f aca="false">IFERROR(ROUNDUP(I182/$E$10,2),"")</f>
        <v>0</v>
      </c>
      <c r="L182" s="128" t="n">
        <f aca="false">IF(F182="","",IF(D182=0,0,IFERROR((IF($A182="",0,VLOOKUP($A182,#REF!,7,FALSE()))),0)))</f>
        <v>0</v>
      </c>
      <c r="M182" s="129" t="n">
        <f aca="false">IF(F182="","",IFERROR(L182*D182,0))</f>
        <v>0</v>
      </c>
      <c r="N182" s="64"/>
      <c r="O182" s="156"/>
      <c r="P182" s="156"/>
    </row>
    <row r="183" customFormat="false" ht="17.35" hidden="false" customHeight="false" outlineLevel="0" collapsed="false">
      <c r="A183" s="118"/>
      <c r="B183" s="148" t="n">
        <f aca="false">IFERROR((IF($A183="",0,IF(VLOOKUP(A183,#REF!,13,0)="нет","Sold Out",VLOOKUP($A183,#REF!,2,FALSE())))),"кода нет в прайсе")</f>
        <v>0</v>
      </c>
      <c r="C183" s="148" t="n">
        <f aca="false">IFERROR((IF($A183="",0,VLOOKUP($A183,#REF!,3,FALSE()))),0)</f>
        <v>0</v>
      </c>
      <c r="D183" s="130"/>
      <c r="E183" s="121" t="n">
        <f aca="false">IFERROR((IF($A183="",0,VLOOKUP($A183,#REF!,6,FALSE()))),0)</f>
        <v>0</v>
      </c>
      <c r="F183" s="122" t="n">
        <f aca="false">IFERROR(IF(VLOOKUP(A183,#REF!,13,0)="нет","",D183*E183),0)</f>
        <v>0</v>
      </c>
      <c r="G183" s="149" t="n">
        <f aca="false">IF(F183="","",IFERROR((IF($A183="",0,VLOOKUP($A183,#REF!,5,FALSE())))*$D183,"0"))</f>
        <v>0</v>
      </c>
      <c r="H183" s="124" t="n">
        <f aca="false">IFERROR(IF(H$7=0,0,G183/(G$7-I$5)*H$7),"")</f>
        <v>0</v>
      </c>
      <c r="I183" s="125" t="n">
        <f aca="false">IFERROR(H183+F183,"")</f>
        <v>0</v>
      </c>
      <c r="J183" s="126" t="n">
        <f aca="false">IFERROR(I183/$E$9,"")</f>
        <v>0</v>
      </c>
      <c r="K183" s="127" t="n">
        <f aca="false">IFERROR(ROUNDUP(I183/$E$10,2),"")</f>
        <v>0</v>
      </c>
      <c r="L183" s="128" t="n">
        <f aca="false">IF(F183="","",IF(D183=0,0,IFERROR((IF($A183="",0,VLOOKUP($A183,#REF!,7,FALSE()))),0)))</f>
        <v>0</v>
      </c>
      <c r="M183" s="129" t="n">
        <f aca="false">IF(F183="","",IFERROR(L183*D183,0))</f>
        <v>0</v>
      </c>
      <c r="N183" s="64"/>
      <c r="O183" s="156"/>
      <c r="P183" s="156"/>
    </row>
    <row r="184" customFormat="false" ht="17.35" hidden="false" customHeight="false" outlineLevel="0" collapsed="false">
      <c r="A184" s="118"/>
      <c r="B184" s="148" t="n">
        <f aca="false">IFERROR((IF($A184="",0,IF(VLOOKUP(A184,#REF!,13,0)="нет","Sold Out",VLOOKUP($A184,#REF!,2,FALSE())))),"кода нет в прайсе")</f>
        <v>0</v>
      </c>
      <c r="C184" s="148" t="n">
        <f aca="false">IFERROR((IF($A184="",0,VLOOKUP($A184,#REF!,3,FALSE()))),0)</f>
        <v>0</v>
      </c>
      <c r="D184" s="130"/>
      <c r="E184" s="121" t="n">
        <f aca="false">IFERROR((IF($A184="",0,VLOOKUP($A184,#REF!,6,FALSE()))),0)</f>
        <v>0</v>
      </c>
      <c r="F184" s="122" t="n">
        <f aca="false">IFERROR(IF(VLOOKUP(A184,#REF!,13,0)="нет","",D184*E184),0)</f>
        <v>0</v>
      </c>
      <c r="G184" s="149" t="n">
        <f aca="false">IF(F184="","",IFERROR((IF($A184="",0,VLOOKUP($A184,#REF!,5,FALSE())))*$D184,"0"))</f>
        <v>0</v>
      </c>
      <c r="H184" s="124" t="n">
        <f aca="false">IFERROR(IF(H$7=0,0,G184/(G$7-I$5)*H$7),"")</f>
        <v>0</v>
      </c>
      <c r="I184" s="125" t="n">
        <f aca="false">IFERROR(H184+F184,"")</f>
        <v>0</v>
      </c>
      <c r="J184" s="126" t="n">
        <f aca="false">IFERROR(I184/$E$9,"")</f>
        <v>0</v>
      </c>
      <c r="K184" s="127" t="n">
        <f aca="false">IFERROR(ROUNDUP(I184/$E$10,2),"")</f>
        <v>0</v>
      </c>
      <c r="L184" s="128" t="n">
        <f aca="false">IF(F184="","",IF(D184=0,0,IFERROR((IF($A184="",0,VLOOKUP($A184,#REF!,7,FALSE()))),0)))</f>
        <v>0</v>
      </c>
      <c r="M184" s="129" t="n">
        <f aca="false">IF(F184="","",IFERROR(L184*D184,0))</f>
        <v>0</v>
      </c>
      <c r="N184" s="64"/>
      <c r="O184" s="156"/>
      <c r="P184" s="156"/>
    </row>
    <row r="185" customFormat="false" ht="17.35" hidden="false" customHeight="false" outlineLevel="0" collapsed="false">
      <c r="A185" s="118"/>
      <c r="B185" s="148" t="n">
        <f aca="false">IFERROR((IF($A185="",0,IF(VLOOKUP(A185,#REF!,13,0)="нет","Sold Out",VLOOKUP($A185,#REF!,2,FALSE())))),"кода нет в прайсе")</f>
        <v>0</v>
      </c>
      <c r="C185" s="148" t="n">
        <f aca="false">IFERROR((IF($A185="",0,VLOOKUP($A185,#REF!,3,FALSE()))),0)</f>
        <v>0</v>
      </c>
      <c r="D185" s="130"/>
      <c r="E185" s="121" t="n">
        <f aca="false">IFERROR((IF($A185="",0,VLOOKUP($A185,#REF!,6,FALSE()))),0)</f>
        <v>0</v>
      </c>
      <c r="F185" s="122" t="n">
        <f aca="false">IFERROR(IF(VLOOKUP(A185,#REF!,13,0)="нет","",D185*E185),0)</f>
        <v>0</v>
      </c>
      <c r="G185" s="149" t="n">
        <f aca="false">IF(F185="","",IFERROR((IF($A185="",0,VLOOKUP($A185,#REF!,5,FALSE())))*$D185,"0"))</f>
        <v>0</v>
      </c>
      <c r="H185" s="124" t="n">
        <f aca="false">IFERROR(IF(H$7=0,0,G185/(G$7-I$5)*H$7),"")</f>
        <v>0</v>
      </c>
      <c r="I185" s="125" t="n">
        <f aca="false">IFERROR(H185+F185,"")</f>
        <v>0</v>
      </c>
      <c r="J185" s="126" t="n">
        <f aca="false">IFERROR(I185/$E$9,"")</f>
        <v>0</v>
      </c>
      <c r="K185" s="127" t="n">
        <f aca="false">IFERROR(ROUNDUP(I185/$E$10,2),"")</f>
        <v>0</v>
      </c>
      <c r="L185" s="128" t="n">
        <f aca="false">IF(F185="","",IF(D185=0,0,IFERROR((IF($A185="",0,VLOOKUP($A185,#REF!,7,FALSE()))),0)))</f>
        <v>0</v>
      </c>
      <c r="M185" s="129" t="n">
        <f aca="false">IF(F185="","",IFERROR(L185*D185,0))</f>
        <v>0</v>
      </c>
      <c r="N185" s="64"/>
      <c r="O185" s="156"/>
      <c r="P185" s="156"/>
    </row>
    <row r="186" customFormat="false" ht="17.35" hidden="false" customHeight="false" outlineLevel="0" collapsed="false">
      <c r="A186" s="118"/>
      <c r="B186" s="148" t="n">
        <f aca="false">IFERROR((IF($A186="",0,IF(VLOOKUP(A186,#REF!,13,0)="нет","Sold Out",VLOOKUP($A186,#REF!,2,FALSE())))),"кода нет в прайсе")</f>
        <v>0</v>
      </c>
      <c r="C186" s="148" t="n">
        <f aca="false">IFERROR((IF($A186="",0,VLOOKUP($A186,#REF!,3,FALSE()))),0)</f>
        <v>0</v>
      </c>
      <c r="D186" s="130"/>
      <c r="E186" s="121" t="n">
        <f aca="false">IFERROR((IF($A186="",0,VLOOKUP($A186,#REF!,6,FALSE()))),0)</f>
        <v>0</v>
      </c>
      <c r="F186" s="122" t="n">
        <f aca="false">IFERROR(IF(VLOOKUP(A186,#REF!,13,0)="нет","",D186*E186),0)</f>
        <v>0</v>
      </c>
      <c r="G186" s="149" t="n">
        <f aca="false">IF(F186="","",IFERROR((IF($A186="",0,VLOOKUP($A186,#REF!,5,FALSE())))*$D186,"0"))</f>
        <v>0</v>
      </c>
      <c r="H186" s="124" t="n">
        <f aca="false">IFERROR(IF(H$7=0,0,G186/(G$7-I$5)*H$7),"")</f>
        <v>0</v>
      </c>
      <c r="I186" s="125" t="n">
        <f aca="false">IFERROR(H186+F186,"")</f>
        <v>0</v>
      </c>
      <c r="J186" s="126" t="n">
        <f aca="false">IFERROR(I186/$E$9,"")</f>
        <v>0</v>
      </c>
      <c r="K186" s="127" t="n">
        <f aca="false">IFERROR(ROUNDUP(I186/$E$10,2),"")</f>
        <v>0</v>
      </c>
      <c r="L186" s="128" t="n">
        <f aca="false">IF(F186="","",IF(D186=0,0,IFERROR((IF($A186="",0,VLOOKUP($A186,#REF!,7,FALSE()))),0)))</f>
        <v>0</v>
      </c>
      <c r="M186" s="129" t="n">
        <f aca="false">IF(F186="","",IFERROR(L186*D186,0))</f>
        <v>0</v>
      </c>
      <c r="N186" s="64"/>
      <c r="O186" s="156"/>
      <c r="P186" s="156"/>
    </row>
    <row r="187" customFormat="false" ht="17.35" hidden="false" customHeight="false" outlineLevel="0" collapsed="false">
      <c r="A187" s="118"/>
      <c r="B187" s="148" t="n">
        <f aca="false">IFERROR((IF($A187="",0,IF(VLOOKUP(A187,#REF!,13,0)="нет","Sold Out",VLOOKUP($A187,#REF!,2,FALSE())))),"кода нет в прайсе")</f>
        <v>0</v>
      </c>
      <c r="C187" s="148" t="n">
        <f aca="false">IFERROR((IF($A187="",0,VLOOKUP($A187,#REF!,3,FALSE()))),0)</f>
        <v>0</v>
      </c>
      <c r="D187" s="130"/>
      <c r="E187" s="121" t="n">
        <f aca="false">IFERROR((IF($A187="",0,VLOOKUP($A187,#REF!,6,FALSE()))),0)</f>
        <v>0</v>
      </c>
      <c r="F187" s="122" t="n">
        <f aca="false">IFERROR(IF(VLOOKUP(A187,#REF!,13,0)="нет","",D187*E187),0)</f>
        <v>0</v>
      </c>
      <c r="G187" s="149" t="n">
        <f aca="false">IF(F187="","",IFERROR((IF($A187="",0,VLOOKUP($A187,#REF!,5,FALSE())))*$D187,"0"))</f>
        <v>0</v>
      </c>
      <c r="H187" s="124" t="n">
        <f aca="false">IFERROR(IF(H$7=0,0,G187/(G$7-I$5)*H$7),"")</f>
        <v>0</v>
      </c>
      <c r="I187" s="125" t="n">
        <f aca="false">IFERROR(H187+F187,"")</f>
        <v>0</v>
      </c>
      <c r="J187" s="126" t="n">
        <f aca="false">IFERROR(I187/$E$9,"")</f>
        <v>0</v>
      </c>
      <c r="K187" s="127" t="n">
        <f aca="false">IFERROR(ROUNDUP(I187/$E$10,2),"")</f>
        <v>0</v>
      </c>
      <c r="L187" s="128" t="n">
        <f aca="false">IF(F187="","",IF(D187=0,0,IFERROR((IF($A187="",0,VLOOKUP($A187,#REF!,7,FALSE()))),0)))</f>
        <v>0</v>
      </c>
      <c r="M187" s="129" t="n">
        <f aca="false">IF(F187="","",IFERROR(L187*D187,0))</f>
        <v>0</v>
      </c>
      <c r="N187" s="64"/>
      <c r="O187" s="156"/>
      <c r="P187" s="156"/>
    </row>
    <row r="188" customFormat="false" ht="17.35" hidden="false" customHeight="false" outlineLevel="0" collapsed="false">
      <c r="A188" s="118"/>
      <c r="B188" s="148" t="n">
        <f aca="false">IFERROR((IF($A188="",0,IF(VLOOKUP(A188,#REF!,13,0)="нет","Sold Out",VLOOKUP($A188,#REF!,2,FALSE())))),"кода нет в прайсе")</f>
        <v>0</v>
      </c>
      <c r="C188" s="148" t="n">
        <f aca="false">IFERROR((IF($A188="",0,VLOOKUP($A188,#REF!,3,FALSE()))),0)</f>
        <v>0</v>
      </c>
      <c r="D188" s="130"/>
      <c r="E188" s="132" t="n">
        <f aca="false">IFERROR((IF($A188="",0,VLOOKUP($A188,#REF!,6,FALSE()))),0)</f>
        <v>0</v>
      </c>
      <c r="F188" s="133" t="n">
        <f aca="false">IFERROR(IF(VLOOKUP(A188,#REF!,13,0)="нет","",D188*E188),0)</f>
        <v>0</v>
      </c>
      <c r="G188" s="134" t="n">
        <f aca="false">IF(F188="","",IFERROR((IF($A188="",0,VLOOKUP($A188,#REF!,5,FALSE())))*$D188,"0"))</f>
        <v>0</v>
      </c>
      <c r="H188" s="124" t="n">
        <f aca="false">IFERROR(IF(H$7=0,0,G188/(G$7-I$5)*H$7),"")</f>
        <v>0</v>
      </c>
      <c r="I188" s="135" t="n">
        <f aca="false">IFERROR(H188+F188,"")</f>
        <v>0</v>
      </c>
      <c r="J188" s="136" t="n">
        <f aca="false">IFERROR(I188/$E$9,"")</f>
        <v>0</v>
      </c>
      <c r="K188" s="137" t="n">
        <f aca="false">IFERROR(ROUNDUP(I188/$E$10,2),"")</f>
        <v>0</v>
      </c>
      <c r="L188" s="132" t="n">
        <f aca="false">IF(F188="","",IF(D188=0,0,IFERROR((IF($A188="",0,VLOOKUP($A188,#REF!,7,FALSE()))),0)))</f>
        <v>0</v>
      </c>
      <c r="M188" s="132" t="n">
        <f aca="false">IF(F188="","",IFERROR(L188*D188,0))</f>
        <v>0</v>
      </c>
      <c r="N188" s="64"/>
      <c r="O188" s="156"/>
      <c r="P188" s="156"/>
    </row>
    <row r="189" customFormat="false" ht="17.35" hidden="false" customHeight="false" outlineLevel="0" collapsed="false">
      <c r="A189" s="118"/>
      <c r="B189" s="148" t="n">
        <f aca="false">IFERROR((IF($A189="",0,IF(VLOOKUP(A189,#REF!,13,0)="нет","Sold Out",VLOOKUP($A189,#REF!,2,FALSE())))),"кода нет в прайсе")</f>
        <v>0</v>
      </c>
      <c r="C189" s="148" t="n">
        <f aca="false">IFERROR((IF($A189="",0,VLOOKUP($A189,#REF!,3,FALSE()))),0)</f>
        <v>0</v>
      </c>
      <c r="D189" s="130"/>
      <c r="E189" s="121" t="n">
        <f aca="false">IFERROR((IF($A189="",0,VLOOKUP($A189,#REF!,6,FALSE()))),0)</f>
        <v>0</v>
      </c>
      <c r="F189" s="122" t="n">
        <f aca="false">IFERROR(IF(VLOOKUP(A189,#REF!,13,0)="нет","",D189*E189),0)</f>
        <v>0</v>
      </c>
      <c r="G189" s="149" t="n">
        <f aca="false">IF(F189="","",IFERROR((IF($A189="",0,VLOOKUP($A189,#REF!,5,FALSE())))*$D189,"0"))</f>
        <v>0</v>
      </c>
      <c r="H189" s="124" t="n">
        <f aca="false">IFERROR(IF(H$7=0,0,G189/(G$7-I$5)*H$7),"")</f>
        <v>0</v>
      </c>
      <c r="I189" s="125" t="n">
        <f aca="false">IFERROR(H189+F189,"")</f>
        <v>0</v>
      </c>
      <c r="J189" s="126" t="n">
        <f aca="false">IFERROR(I189/$E$9,"")</f>
        <v>0</v>
      </c>
      <c r="K189" s="127" t="n">
        <f aca="false">IFERROR(ROUNDUP(I189/$E$10,2),"")</f>
        <v>0</v>
      </c>
      <c r="L189" s="128" t="n">
        <f aca="false">IF(F189="","",IF(D189=0,0,IFERROR((IF($A189="",0,VLOOKUP($A189,#REF!,7,FALSE()))),0)))</f>
        <v>0</v>
      </c>
      <c r="M189" s="129" t="n">
        <f aca="false">IF(F189="","",IFERROR(L189*D189,0))</f>
        <v>0</v>
      </c>
      <c r="N189" s="64"/>
      <c r="O189" s="156"/>
      <c r="P189" s="156"/>
    </row>
    <row r="190" customFormat="false" ht="17.35" hidden="false" customHeight="false" outlineLevel="0" collapsed="false">
      <c r="A190" s="141"/>
      <c r="B190" s="148" t="n">
        <f aca="false">IFERROR((IF($A190="",0,IF(VLOOKUP(A190,#REF!,13,0)="нет","Sold Out",VLOOKUP($A190,#REF!,2,FALSE())))),"кода нет в прайсе")</f>
        <v>0</v>
      </c>
      <c r="C190" s="148" t="n">
        <f aca="false">IFERROR((IF($A190="",0,VLOOKUP($A190,#REF!,3,FALSE()))),0)</f>
        <v>0</v>
      </c>
      <c r="D190" s="130"/>
      <c r="E190" s="121" t="n">
        <f aca="false">IFERROR((IF($A190="",0,VLOOKUP($A190,#REF!,6,FALSE()))),0)</f>
        <v>0</v>
      </c>
      <c r="F190" s="122" t="n">
        <f aca="false">IFERROR(IF(VLOOKUP(A190,#REF!,13,0)="нет","",D190*E190),0)</f>
        <v>0</v>
      </c>
      <c r="G190" s="149" t="n">
        <f aca="false">IF(F190="","",IFERROR((IF($A190="",0,VLOOKUP($A190,#REF!,5,FALSE())))*$D190,"0"))</f>
        <v>0</v>
      </c>
      <c r="H190" s="124" t="n">
        <f aca="false">IFERROR(IF(H$7=0,0,G190/(G$7-I$5)*H$7),"")</f>
        <v>0</v>
      </c>
      <c r="I190" s="125" t="n">
        <f aca="false">IFERROR(H190+F190,"")</f>
        <v>0</v>
      </c>
      <c r="J190" s="126" t="n">
        <f aca="false">IFERROR(I190/$E$9,"")</f>
        <v>0</v>
      </c>
      <c r="K190" s="127" t="n">
        <f aca="false">IFERROR(ROUNDUP(I190/$E$10,2),"")</f>
        <v>0</v>
      </c>
      <c r="L190" s="128" t="n">
        <f aca="false">IF(F190="","",IF(D190=0,0,IFERROR((IF($A190="",0,VLOOKUP($A190,#REF!,7,FALSE()))),0)))</f>
        <v>0</v>
      </c>
      <c r="M190" s="129" t="n">
        <f aca="false">IF(F190="","",IFERROR(L190*D190,0))</f>
        <v>0</v>
      </c>
      <c r="N190" s="64"/>
      <c r="O190" s="156"/>
      <c r="P190" s="156"/>
    </row>
    <row r="191" customFormat="false" ht="17.35" hidden="false" customHeight="false" outlineLevel="0" collapsed="false">
      <c r="A191" s="142"/>
      <c r="B191" s="143" t="n">
        <f aca="false">IF(F191=0,0,"Пересылка по Корее при менее 30000")</f>
        <v>0</v>
      </c>
      <c r="C191" s="143"/>
      <c r="D191" s="130"/>
      <c r="E191" s="121" t="n">
        <f aca="false">IFERROR((IF($A191="",0,VLOOKUP($A191,#REF!,6,FALSE()))),0)</f>
        <v>0</v>
      </c>
      <c r="F191" s="144" t="n">
        <f aca="false">IF($F$5=1,IF(SUM(F181:F190)=0,0,IF(SUM(F181:F190)&lt;30000,2500,0)),0)</f>
        <v>0</v>
      </c>
      <c r="G191" s="149" t="n">
        <f aca="false">IF(F191="","",IFERROR((IF($A191="",0,VLOOKUP($A191,#REF!,5,FALSE())))*$D191,"0"))</f>
        <v>0</v>
      </c>
      <c r="H191" s="124" t="n">
        <f aca="false">IFERROR(IF(H$7=0,0,G191/(G$7-I$5)*H$7),"")</f>
        <v>0</v>
      </c>
      <c r="I191" s="125" t="n">
        <f aca="false">IFERROR(H191+F191,"")</f>
        <v>0</v>
      </c>
      <c r="J191" s="126" t="n">
        <f aca="false">IFERROR(I191/$E$9,"")</f>
        <v>0</v>
      </c>
      <c r="K191" s="127" t="n">
        <f aca="false">IFERROR(ROUNDUP(I191/$E$10,2),"")</f>
        <v>0</v>
      </c>
      <c r="L191" s="128" t="n">
        <f aca="false">IF(F191="","",IF(D191=0,0,IFERROR((IF($A191="",0,VLOOKUP($A191,#REF!,7,FALSE()))),0)))</f>
        <v>0</v>
      </c>
      <c r="M191" s="129" t="n">
        <f aca="false">IF(F191="","",IFERROR(L191*D191,0))</f>
        <v>0</v>
      </c>
      <c r="N191" s="64"/>
      <c r="O191" s="156"/>
      <c r="P191" s="156"/>
    </row>
    <row r="192" customFormat="false" ht="15" hidden="false" customHeight="true" outlineLevel="0" collapsed="false">
      <c r="A192" s="106" t="n">
        <v>16</v>
      </c>
      <c r="B192" s="107"/>
      <c r="C192" s="107"/>
      <c r="D192" s="146"/>
      <c r="E192" s="109"/>
      <c r="F192" s="110" t="n">
        <f aca="false">SUM(F193:F203)</f>
        <v>0</v>
      </c>
      <c r="G192" s="110" t="n">
        <f aca="false">SUM(G193:G203)</f>
        <v>0</v>
      </c>
      <c r="H192" s="111" t="n">
        <f aca="false">IFERROR($H$7/($G$7-$I$5)*G192,0)</f>
        <v>0</v>
      </c>
      <c r="I192" s="112" t="n">
        <f aca="false">H192+F192</f>
        <v>0</v>
      </c>
      <c r="J192" s="112" t="n">
        <f aca="false">I192/$E$9</f>
        <v>0</v>
      </c>
      <c r="K192" s="113" t="n">
        <f aca="false">SUM(K193:K203)</f>
        <v>0</v>
      </c>
      <c r="L192" s="114" t="n">
        <f aca="false">SUM(L193:L203)</f>
        <v>0</v>
      </c>
      <c r="M192" s="115" t="n">
        <f aca="false">SUM(M193:M203)</f>
        <v>0</v>
      </c>
      <c r="N192" s="64"/>
      <c r="O192" s="156"/>
      <c r="P192" s="156"/>
    </row>
    <row r="193" customFormat="false" ht="17.35" hidden="false" customHeight="false" outlineLevel="0" collapsed="false">
      <c r="A193" s="118"/>
      <c r="B193" s="148" t="n">
        <f aca="false">IFERROR((IF($A193="",0,IF(VLOOKUP(A193,#REF!,13,0)="нет","Sold Out",VLOOKUP($A193,#REF!,2,FALSE())))),"кода нет в прайсе")</f>
        <v>0</v>
      </c>
      <c r="C193" s="148" t="n">
        <f aca="false">IFERROR((IF($A193="",0,VLOOKUP($A193,#REF!,3,FALSE()))),0)</f>
        <v>0</v>
      </c>
      <c r="D193" s="120"/>
      <c r="E193" s="121" t="n">
        <f aca="false">IFERROR((IF($A193="",0,VLOOKUP($A193,#REF!,6,FALSE()))),0)</f>
        <v>0</v>
      </c>
      <c r="F193" s="122" t="n">
        <f aca="false">IFERROR(IF(VLOOKUP(A193,#REF!,13,0)="нет","",D193*E193),0)</f>
        <v>0</v>
      </c>
      <c r="G193" s="149" t="n">
        <f aca="false">IF(F193="","",IFERROR((IF($A193="",0,VLOOKUP($A193,#REF!,5,FALSE())))*$D193,"0"))</f>
        <v>0</v>
      </c>
      <c r="H193" s="124" t="n">
        <f aca="false">IFERROR(IF(H$7=0,0,G193/(G$7-I$5)*H$7),"")</f>
        <v>0</v>
      </c>
      <c r="I193" s="125" t="n">
        <f aca="false">IFERROR(H193+F193,"")</f>
        <v>0</v>
      </c>
      <c r="J193" s="126" t="n">
        <f aca="false">IFERROR(I193/$E$9,"")</f>
        <v>0</v>
      </c>
      <c r="K193" s="127" t="n">
        <f aca="false">IFERROR(ROUNDUP(I193/$E$10,2),"")</f>
        <v>0</v>
      </c>
      <c r="L193" s="128" t="n">
        <f aca="false">IF(F193="","",IF(D193=0,0,IFERROR((IF($A193="",0,VLOOKUP($A193,#REF!,7,FALSE()))),0)))</f>
        <v>0</v>
      </c>
      <c r="M193" s="129" t="n">
        <f aca="false">IF(F193="","",IFERROR(L193*D193,0))</f>
        <v>0</v>
      </c>
      <c r="N193" s="64"/>
      <c r="O193" s="156"/>
      <c r="P193" s="156"/>
    </row>
    <row r="194" customFormat="false" ht="17.35" hidden="false" customHeight="false" outlineLevel="0" collapsed="false">
      <c r="A194" s="118"/>
      <c r="B194" s="148" t="n">
        <f aca="false">IFERROR((IF($A194="",0,IF(VLOOKUP(A194,#REF!,13,0)="нет","Sold Out",VLOOKUP($A194,#REF!,2,FALSE())))),"кода нет в прайсе")</f>
        <v>0</v>
      </c>
      <c r="C194" s="148" t="n">
        <f aca="false">IFERROR((IF($A194="",0,VLOOKUP($A194,#REF!,3,FALSE()))),0)</f>
        <v>0</v>
      </c>
      <c r="D194" s="120"/>
      <c r="E194" s="121" t="n">
        <f aca="false">IFERROR((IF($A194="",0,VLOOKUP($A194,#REF!,6,FALSE()))),0)</f>
        <v>0</v>
      </c>
      <c r="F194" s="122" t="n">
        <f aca="false">IFERROR(IF(VLOOKUP(A194,#REF!,13,0)="нет","",D194*E194),0)</f>
        <v>0</v>
      </c>
      <c r="G194" s="149" t="n">
        <f aca="false">IF(F194="","",IFERROR((IF($A194="",0,VLOOKUP($A194,#REF!,5,FALSE())))*$D194,"0"))</f>
        <v>0</v>
      </c>
      <c r="H194" s="124" t="n">
        <f aca="false">IFERROR(IF(H$7=0,0,G194/(G$7-I$5)*H$7),"")</f>
        <v>0</v>
      </c>
      <c r="I194" s="125" t="n">
        <f aca="false">IFERROR(H194+F194,"")</f>
        <v>0</v>
      </c>
      <c r="J194" s="126" t="n">
        <f aca="false">IFERROR(I194/$E$9,"")</f>
        <v>0</v>
      </c>
      <c r="K194" s="127" t="n">
        <f aca="false">IFERROR(ROUNDUP(I194/$E$10,2),"")</f>
        <v>0</v>
      </c>
      <c r="L194" s="128" t="n">
        <f aca="false">IF(F194="","",IF(D194=0,0,IFERROR((IF($A194="",0,VLOOKUP($A194,#REF!,7,FALSE()))),0)))</f>
        <v>0</v>
      </c>
      <c r="M194" s="129" t="n">
        <f aca="false">IF(F194="","",IFERROR(L194*D194,0))</f>
        <v>0</v>
      </c>
      <c r="N194" s="64"/>
      <c r="O194" s="156"/>
      <c r="P194" s="156"/>
    </row>
    <row r="195" customFormat="false" ht="17.35" hidden="false" customHeight="false" outlineLevel="0" collapsed="false">
      <c r="A195" s="118"/>
      <c r="B195" s="148" t="n">
        <f aca="false">IFERROR((IF($A195="",0,IF(VLOOKUP(A195,#REF!,13,0)="нет","Sold Out",VLOOKUP($A195,#REF!,2,FALSE())))),"кода нет в прайсе")</f>
        <v>0</v>
      </c>
      <c r="C195" s="148" t="n">
        <f aca="false">IFERROR((IF($A195="",0,VLOOKUP($A195,#REF!,3,FALSE()))),0)</f>
        <v>0</v>
      </c>
      <c r="D195" s="130"/>
      <c r="E195" s="121" t="n">
        <f aca="false">IFERROR((IF($A195="",0,VLOOKUP($A195,#REF!,6,FALSE()))),0)</f>
        <v>0</v>
      </c>
      <c r="F195" s="122" t="n">
        <f aca="false">IFERROR(IF(VLOOKUP(A195,#REF!,13,0)="нет","",D195*E195),0)</f>
        <v>0</v>
      </c>
      <c r="G195" s="149" t="n">
        <f aca="false">IF(F195="","",IFERROR((IF($A195="",0,VLOOKUP($A195,#REF!,5,FALSE())))*$D195,"0"))</f>
        <v>0</v>
      </c>
      <c r="H195" s="124" t="n">
        <f aca="false">IFERROR(IF(H$7=0,0,G195/(G$7-I$5)*H$7),"")</f>
        <v>0</v>
      </c>
      <c r="I195" s="125" t="n">
        <f aca="false">IFERROR(H195+F195,"")</f>
        <v>0</v>
      </c>
      <c r="J195" s="126" t="n">
        <f aca="false">IFERROR(I195/$E$9,"")</f>
        <v>0</v>
      </c>
      <c r="K195" s="127" t="n">
        <f aca="false">IFERROR(ROUNDUP(I195/$E$10,2),"")</f>
        <v>0</v>
      </c>
      <c r="L195" s="128" t="n">
        <f aca="false">IF(F195="","",IF(D195=0,0,IFERROR((IF($A195="",0,VLOOKUP($A195,#REF!,7,FALSE()))),0)))</f>
        <v>0</v>
      </c>
      <c r="M195" s="129" t="n">
        <f aca="false">IF(F195="","",IFERROR(L195*D195,0))</f>
        <v>0</v>
      </c>
      <c r="N195" s="64"/>
      <c r="O195" s="156"/>
      <c r="P195" s="156"/>
    </row>
    <row r="196" customFormat="false" ht="17.35" hidden="false" customHeight="false" outlineLevel="0" collapsed="false">
      <c r="A196" s="118"/>
      <c r="B196" s="148" t="n">
        <f aca="false">IFERROR((IF($A196="",0,IF(VLOOKUP(A196,#REF!,13,0)="нет","Sold Out",VLOOKUP($A196,#REF!,2,FALSE())))),"кода нет в прайсе")</f>
        <v>0</v>
      </c>
      <c r="C196" s="148" t="n">
        <f aca="false">IFERROR((IF($A196="",0,VLOOKUP($A196,#REF!,3,FALSE()))),0)</f>
        <v>0</v>
      </c>
      <c r="D196" s="130"/>
      <c r="E196" s="121" t="n">
        <f aca="false">IFERROR((IF($A196="",0,VLOOKUP($A196,#REF!,6,FALSE()))),0)</f>
        <v>0</v>
      </c>
      <c r="F196" s="122" t="n">
        <f aca="false">IFERROR(IF(VLOOKUP(A196,#REF!,13,0)="нет","",D196*E196),0)</f>
        <v>0</v>
      </c>
      <c r="G196" s="149" t="n">
        <f aca="false">IF(F196="","",IFERROR((IF($A196="",0,VLOOKUP($A196,#REF!,5,FALSE())))*$D196,"0"))</f>
        <v>0</v>
      </c>
      <c r="H196" s="124" t="n">
        <f aca="false">IFERROR(IF(H$7=0,0,G196/(G$7-I$5)*H$7),"")</f>
        <v>0</v>
      </c>
      <c r="I196" s="125" t="n">
        <f aca="false">IFERROR(H196+F196,"")</f>
        <v>0</v>
      </c>
      <c r="J196" s="126" t="n">
        <f aca="false">IFERROR(I196/$E$9,"")</f>
        <v>0</v>
      </c>
      <c r="K196" s="127" t="n">
        <f aca="false">IFERROR(ROUNDUP(I196/$E$10,2),"")</f>
        <v>0</v>
      </c>
      <c r="L196" s="128" t="n">
        <f aca="false">IF(F196="","",IF(D196=0,0,IFERROR((IF($A196="",0,VLOOKUP($A196,#REF!,7,FALSE()))),0)))</f>
        <v>0</v>
      </c>
      <c r="M196" s="129" t="n">
        <f aca="false">IF(F196="","",IFERROR(L196*D196,0))</f>
        <v>0</v>
      </c>
      <c r="N196" s="64"/>
      <c r="O196" s="156"/>
      <c r="P196" s="156"/>
    </row>
    <row r="197" customFormat="false" ht="17.35" hidden="false" customHeight="false" outlineLevel="0" collapsed="false">
      <c r="A197" s="118"/>
      <c r="B197" s="148" t="n">
        <f aca="false">IFERROR((IF($A197="",0,IF(VLOOKUP(A197,#REF!,13,0)="нет","Sold Out",VLOOKUP($A197,#REF!,2,FALSE())))),"кода нет в прайсе")</f>
        <v>0</v>
      </c>
      <c r="C197" s="148" t="n">
        <f aca="false">IFERROR((IF($A197="",0,VLOOKUP($A197,#REF!,3,FALSE()))),0)</f>
        <v>0</v>
      </c>
      <c r="D197" s="130"/>
      <c r="E197" s="121" t="n">
        <f aca="false">IFERROR((IF($A197="",0,VLOOKUP($A197,#REF!,6,FALSE()))),0)</f>
        <v>0</v>
      </c>
      <c r="F197" s="122" t="n">
        <f aca="false">IFERROR(IF(VLOOKUP(A197,#REF!,13,0)="нет","",D197*E197),0)</f>
        <v>0</v>
      </c>
      <c r="G197" s="149" t="n">
        <f aca="false">IF(F197="","",IFERROR((IF($A197="",0,VLOOKUP($A197,#REF!,5,FALSE())))*$D197,"0"))</f>
        <v>0</v>
      </c>
      <c r="H197" s="124" t="n">
        <f aca="false">IFERROR(IF(H$7=0,0,G197/(G$7-I$5)*H$7),"")</f>
        <v>0</v>
      </c>
      <c r="I197" s="125" t="n">
        <f aca="false">IFERROR(H197+F197,"")</f>
        <v>0</v>
      </c>
      <c r="J197" s="126" t="n">
        <f aca="false">IFERROR(I197/$E$9,"")</f>
        <v>0</v>
      </c>
      <c r="K197" s="127" t="n">
        <f aca="false">IFERROR(ROUNDUP(I197/$E$10,2),"")</f>
        <v>0</v>
      </c>
      <c r="L197" s="128" t="n">
        <f aca="false">IF(F197="","",IF(D197=0,0,IFERROR((IF($A197="",0,VLOOKUP($A197,#REF!,7,FALSE()))),0)))</f>
        <v>0</v>
      </c>
      <c r="M197" s="129" t="n">
        <f aca="false">IF(F197="","",IFERROR(L197*D197,0))</f>
        <v>0</v>
      </c>
      <c r="N197" s="64"/>
      <c r="O197" s="156"/>
      <c r="P197" s="156"/>
    </row>
    <row r="198" customFormat="false" ht="17.35" hidden="false" customHeight="false" outlineLevel="0" collapsed="false">
      <c r="A198" s="118"/>
      <c r="B198" s="148" t="n">
        <f aca="false">IFERROR((IF($A198="",0,IF(VLOOKUP(A198,#REF!,13,0)="нет","Sold Out",VLOOKUP($A198,#REF!,2,FALSE())))),"кода нет в прайсе")</f>
        <v>0</v>
      </c>
      <c r="C198" s="148" t="n">
        <f aca="false">IFERROR((IF($A198="",0,VLOOKUP($A198,#REF!,3,FALSE()))),0)</f>
        <v>0</v>
      </c>
      <c r="D198" s="130"/>
      <c r="E198" s="121" t="n">
        <f aca="false">IFERROR((IF($A198="",0,VLOOKUP($A198,#REF!,6,FALSE()))),0)</f>
        <v>0</v>
      </c>
      <c r="F198" s="122" t="n">
        <f aca="false">IFERROR(IF(VLOOKUP(A198,#REF!,13,0)="нет","",D198*E198),0)</f>
        <v>0</v>
      </c>
      <c r="G198" s="149" t="n">
        <f aca="false">IF(F198="","",IFERROR((IF($A198="",0,VLOOKUP($A198,#REF!,5,FALSE())))*$D198,"0"))</f>
        <v>0</v>
      </c>
      <c r="H198" s="124" t="n">
        <f aca="false">IFERROR(IF(H$7=0,0,G198/(G$7-I$5)*H$7),"")</f>
        <v>0</v>
      </c>
      <c r="I198" s="125" t="n">
        <f aca="false">IFERROR(H198+F198,"")</f>
        <v>0</v>
      </c>
      <c r="J198" s="126" t="n">
        <f aca="false">IFERROR(I198/$E$9,"")</f>
        <v>0</v>
      </c>
      <c r="K198" s="127" t="n">
        <f aca="false">IFERROR(ROUNDUP(I198/$E$10,2),"")</f>
        <v>0</v>
      </c>
      <c r="L198" s="128" t="n">
        <f aca="false">IF(F198="","",IF(D198=0,0,IFERROR((IF($A198="",0,VLOOKUP($A198,#REF!,7,FALSE()))),0)))</f>
        <v>0</v>
      </c>
      <c r="M198" s="129" t="n">
        <f aca="false">IF(F198="","",IFERROR(L198*D198,0))</f>
        <v>0</v>
      </c>
      <c r="N198" s="64"/>
      <c r="O198" s="156"/>
      <c r="P198" s="156"/>
    </row>
    <row r="199" customFormat="false" ht="17.35" hidden="false" customHeight="false" outlineLevel="0" collapsed="false">
      <c r="A199" s="118"/>
      <c r="B199" s="148" t="n">
        <f aca="false">IFERROR((IF($A199="",0,IF(VLOOKUP(A199,#REF!,13,0)="нет","Sold Out",VLOOKUP($A199,#REF!,2,FALSE())))),"кода нет в прайсе")</f>
        <v>0</v>
      </c>
      <c r="C199" s="148" t="n">
        <f aca="false">IFERROR((IF($A199="",0,VLOOKUP($A199,#REF!,3,FALSE()))),0)</f>
        <v>0</v>
      </c>
      <c r="D199" s="130"/>
      <c r="E199" s="121" t="n">
        <f aca="false">IFERROR((IF($A199="",0,VLOOKUP($A199,#REF!,6,FALSE()))),0)</f>
        <v>0</v>
      </c>
      <c r="F199" s="122" t="n">
        <f aca="false">IFERROR(IF(VLOOKUP(A199,#REF!,13,0)="нет","",D199*E199),0)</f>
        <v>0</v>
      </c>
      <c r="G199" s="149" t="n">
        <f aca="false">IF(F199="","",IFERROR((IF($A199="",0,VLOOKUP($A199,#REF!,5,FALSE())))*$D199,"0"))</f>
        <v>0</v>
      </c>
      <c r="H199" s="124" t="n">
        <f aca="false">IFERROR(IF(H$7=0,0,G199/(G$7-I$5)*H$7),"")</f>
        <v>0</v>
      </c>
      <c r="I199" s="125" t="n">
        <f aca="false">IFERROR(H199+F199,"")</f>
        <v>0</v>
      </c>
      <c r="J199" s="126" t="n">
        <f aca="false">IFERROR(I199/$E$9,"")</f>
        <v>0</v>
      </c>
      <c r="K199" s="127" t="n">
        <f aca="false">IFERROR(ROUNDUP(I199/$E$10,2),"")</f>
        <v>0</v>
      </c>
      <c r="L199" s="128" t="n">
        <f aca="false">IF(F199="","",IF(D199=0,0,IFERROR((IF($A199="",0,VLOOKUP($A199,#REF!,7,FALSE()))),0)))</f>
        <v>0</v>
      </c>
      <c r="M199" s="129" t="n">
        <f aca="false">IF(F199="","",IFERROR(L199*D199,0))</f>
        <v>0</v>
      </c>
      <c r="N199" s="64"/>
      <c r="O199" s="156"/>
      <c r="P199" s="156"/>
    </row>
    <row r="200" customFormat="false" ht="17.35" hidden="false" customHeight="false" outlineLevel="0" collapsed="false">
      <c r="A200" s="118"/>
      <c r="B200" s="148" t="n">
        <f aca="false">IFERROR((IF($A200="",0,IF(VLOOKUP(A200,#REF!,13,0)="нет","Sold Out",VLOOKUP($A200,#REF!,2,FALSE())))),"кода нет в прайсе")</f>
        <v>0</v>
      </c>
      <c r="C200" s="148" t="n">
        <f aca="false">IFERROR((IF($A200="",0,VLOOKUP($A200,#REF!,3,FALSE()))),0)</f>
        <v>0</v>
      </c>
      <c r="D200" s="158"/>
      <c r="E200" s="132" t="n">
        <f aca="false">IFERROR((IF($A200="",0,VLOOKUP($A200,#REF!,6,FALSE()))),0)</f>
        <v>0</v>
      </c>
      <c r="F200" s="133" t="n">
        <f aca="false">IFERROR(IF(VLOOKUP(A200,#REF!,13,0)="нет","",D200*E200),0)</f>
        <v>0</v>
      </c>
      <c r="G200" s="134" t="n">
        <f aca="false">IF(F200="","",IFERROR((IF($A200="",0,VLOOKUP($A200,#REF!,5,FALSE())))*$D200,"0"))</f>
        <v>0</v>
      </c>
      <c r="H200" s="124" t="n">
        <f aca="false">IFERROR(IF(H$7=0,0,G200/(G$7-I$5)*H$7),"")</f>
        <v>0</v>
      </c>
      <c r="I200" s="135" t="n">
        <f aca="false">IFERROR(H200+F200,"")</f>
        <v>0</v>
      </c>
      <c r="J200" s="136" t="n">
        <f aca="false">IFERROR(I200/$E$9,"")</f>
        <v>0</v>
      </c>
      <c r="K200" s="137" t="n">
        <f aca="false">IFERROR(ROUNDUP(I200/$E$10,2),"")</f>
        <v>0</v>
      </c>
      <c r="L200" s="132" t="n">
        <f aca="false">IF(F200="","",IF(D200=0,0,IFERROR((IF($A200="",0,VLOOKUP($A200,#REF!,7,FALSE()))),0)))</f>
        <v>0</v>
      </c>
      <c r="M200" s="132" t="n">
        <f aca="false">IF(F200="","",IFERROR(L200*D200,0))</f>
        <v>0</v>
      </c>
      <c r="N200" s="64"/>
      <c r="O200" s="156"/>
      <c r="P200" s="156"/>
    </row>
    <row r="201" customFormat="false" ht="17.35" hidden="false" customHeight="false" outlineLevel="0" collapsed="false">
      <c r="A201" s="118"/>
      <c r="B201" s="148" t="n">
        <f aca="false">IFERROR((IF($A201="",0,IF(VLOOKUP(A201,#REF!,13,0)="нет","Sold Out",VLOOKUP($A201,#REF!,2,FALSE())))),"кода нет в прайсе")</f>
        <v>0</v>
      </c>
      <c r="C201" s="148" t="n">
        <f aca="false">IFERROR((IF($A201="",0,VLOOKUP($A201,#REF!,3,FALSE()))),0)</f>
        <v>0</v>
      </c>
      <c r="D201" s="158"/>
      <c r="E201" s="121" t="n">
        <f aca="false">IFERROR((IF($A201="",0,VLOOKUP($A201,#REF!,6,FALSE()))),0)</f>
        <v>0</v>
      </c>
      <c r="F201" s="122" t="n">
        <f aca="false">IFERROR(IF(VLOOKUP(A201,#REF!,13,0)="нет","",D201*E201),0)</f>
        <v>0</v>
      </c>
      <c r="G201" s="149" t="n">
        <f aca="false">IF(F201="","",IFERROR((IF($A201="",0,VLOOKUP($A201,#REF!,5,FALSE())))*$D201,"0"))</f>
        <v>0</v>
      </c>
      <c r="H201" s="124" t="n">
        <f aca="false">IFERROR(IF(H$7=0,0,G201/(G$7-I$5)*H$7),"")</f>
        <v>0</v>
      </c>
      <c r="I201" s="125" t="n">
        <f aca="false">IFERROR(H201+F201,"")</f>
        <v>0</v>
      </c>
      <c r="J201" s="126" t="n">
        <f aca="false">IFERROR(I201/$E$9,"")</f>
        <v>0</v>
      </c>
      <c r="K201" s="127" t="n">
        <f aca="false">IFERROR(ROUNDUP(I201/$E$10,2),"")</f>
        <v>0</v>
      </c>
      <c r="L201" s="128" t="n">
        <f aca="false">IF(F201="","",IF(D201=0,0,IFERROR((IF($A201="",0,VLOOKUP($A201,#REF!,7,FALSE()))),0)))</f>
        <v>0</v>
      </c>
      <c r="M201" s="129" t="n">
        <f aca="false">IF(F201="","",IFERROR(L201*D201,0))</f>
        <v>0</v>
      </c>
      <c r="N201" s="64"/>
      <c r="O201" s="156"/>
      <c r="P201" s="156"/>
    </row>
    <row r="202" customFormat="false" ht="17.35" hidden="false" customHeight="false" outlineLevel="0" collapsed="false">
      <c r="A202" s="141"/>
      <c r="B202" s="148" t="n">
        <f aca="false">IFERROR((IF($A202="",0,IF(VLOOKUP(A202,#REF!,13,0)="нет","Sold Out",VLOOKUP($A202,#REF!,2,FALSE())))),"кода нет в прайсе")</f>
        <v>0</v>
      </c>
      <c r="C202" s="148" t="n">
        <f aca="false">IFERROR((IF($A202="",0,VLOOKUP($A202,#REF!,3,FALSE()))),0)</f>
        <v>0</v>
      </c>
      <c r="D202" s="158"/>
      <c r="E202" s="121" t="n">
        <f aca="false">IFERROR((IF($A202="",0,VLOOKUP($A202,#REF!,6,FALSE()))),0)</f>
        <v>0</v>
      </c>
      <c r="F202" s="122" t="n">
        <f aca="false">IFERROR(IF(VLOOKUP(A202,#REF!,13,0)="нет","",D202*E202),0)</f>
        <v>0</v>
      </c>
      <c r="G202" s="149" t="n">
        <f aca="false">IF(F202="","",IFERROR((IF($A202="",0,VLOOKUP($A202,#REF!,5,FALSE())))*$D202,"0"))</f>
        <v>0</v>
      </c>
      <c r="H202" s="124" t="n">
        <f aca="false">IFERROR(IF(H$7=0,0,G202/(G$7-I$5)*H$7),"")</f>
        <v>0</v>
      </c>
      <c r="I202" s="125" t="n">
        <f aca="false">IFERROR(H202+F202,"")</f>
        <v>0</v>
      </c>
      <c r="J202" s="126" t="n">
        <f aca="false">IFERROR(I202/$E$9,"")</f>
        <v>0</v>
      </c>
      <c r="K202" s="127" t="n">
        <f aca="false">IFERROR(ROUNDUP(I202/$E$10,2),"")</f>
        <v>0</v>
      </c>
      <c r="L202" s="128" t="n">
        <f aca="false">IF(F202="","",IF(D202=0,0,IFERROR((IF($A202="",0,VLOOKUP($A202,#REF!,7,FALSE()))),0)))</f>
        <v>0</v>
      </c>
      <c r="M202" s="129" t="n">
        <f aca="false">IF(F202="","",IFERROR(L202*D202,0))</f>
        <v>0</v>
      </c>
      <c r="N202" s="64"/>
      <c r="O202" s="156"/>
      <c r="P202" s="156"/>
    </row>
    <row r="203" customFormat="false" ht="17.35" hidden="false" customHeight="false" outlineLevel="0" collapsed="false">
      <c r="A203" s="142" t="s">
        <v>122</v>
      </c>
      <c r="B203" s="143" t="n">
        <f aca="false">IF(F203=0,0,"Пересылка по Корее при менее 30000")</f>
        <v>0</v>
      </c>
      <c r="C203" s="143"/>
      <c r="D203" s="158"/>
      <c r="E203" s="121" t="n">
        <f aca="false">IFERROR((IF($A203="",0,VLOOKUP($A203,#REF!,6,FALSE()))),0)</f>
        <v>0</v>
      </c>
      <c r="F203" s="144" t="n">
        <f aca="false">IF($F$5=1,IF(SUM(F193:F202)=0,0,IF(SUM(F193:F202)&lt;30000,2500,0)),0)</f>
        <v>0</v>
      </c>
      <c r="G203" s="149" t="str">
        <f aca="false">IF(F203="","",IFERROR((IF($A203="",0,VLOOKUP($A203,#REF!,5,FALSE())))*$D203,"0"))</f>
        <v>0</v>
      </c>
      <c r="H203" s="124" t="n">
        <f aca="false">IFERROR(IF(H$7=0,0,G203/(G$7-I$5)*H$7),"")</f>
        <v>0</v>
      </c>
      <c r="I203" s="125" t="n">
        <f aca="false">IFERROR(H203+F203,"")</f>
        <v>0</v>
      </c>
      <c r="J203" s="126" t="n">
        <f aca="false">IFERROR(I203/$E$9,"")</f>
        <v>0</v>
      </c>
      <c r="K203" s="127" t="n">
        <f aca="false">IFERROR(ROUNDUP(I203/$E$10,2),"")</f>
        <v>0</v>
      </c>
      <c r="L203" s="128" t="n">
        <f aca="false">IF(F203="","",IF(D203=0,0,IFERROR((IF($A203="",0,VLOOKUP($A203,#REF!,7,FALSE()))),0)))</f>
        <v>0</v>
      </c>
      <c r="M203" s="129" t="n">
        <f aca="false">IF(F203="","",IFERROR(L203*D203,0))</f>
        <v>0</v>
      </c>
      <c r="N203" s="64"/>
      <c r="O203" s="156"/>
      <c r="P203" s="156"/>
    </row>
    <row r="204" customFormat="false" ht="15" hidden="false" customHeight="true" outlineLevel="0" collapsed="false">
      <c r="A204" s="106" t="n">
        <v>17</v>
      </c>
      <c r="B204" s="107"/>
      <c r="C204" s="107"/>
      <c r="D204" s="146"/>
      <c r="E204" s="109"/>
      <c r="F204" s="110" t="n">
        <f aca="false">SUM(F205:F215)</f>
        <v>0</v>
      </c>
      <c r="G204" s="110" t="n">
        <f aca="false">SUM(G205:G215)</f>
        <v>0</v>
      </c>
      <c r="H204" s="111" t="n">
        <f aca="false">IFERROR($H$7/($G$7-$I$5)*G204,0)</f>
        <v>0</v>
      </c>
      <c r="I204" s="112" t="n">
        <f aca="false">H204+F204</f>
        <v>0</v>
      </c>
      <c r="J204" s="112" t="n">
        <f aca="false">I204/$E$9</f>
        <v>0</v>
      </c>
      <c r="K204" s="113" t="n">
        <f aca="false">SUM(K205:K215)</f>
        <v>0</v>
      </c>
      <c r="L204" s="114" t="n">
        <f aca="false">SUM(L205:L215)</f>
        <v>0</v>
      </c>
      <c r="M204" s="115" t="n">
        <f aca="false">SUM(M205:M215)</f>
        <v>0</v>
      </c>
      <c r="N204" s="64"/>
      <c r="O204" s="156"/>
      <c r="P204" s="156"/>
    </row>
    <row r="205" customFormat="false" ht="17.35" hidden="false" customHeight="false" outlineLevel="0" collapsed="false">
      <c r="A205" s="118"/>
      <c r="B205" s="148" t="n">
        <f aca="false">IFERROR((IF($A205="",0,IF(VLOOKUP(A205,#REF!,13,0)="нет","Sold Out",VLOOKUP($A205,#REF!,2,FALSE())))),"кода нет в прайсе")</f>
        <v>0</v>
      </c>
      <c r="C205" s="148" t="n">
        <f aca="false">IFERROR((IF($A205="",0,VLOOKUP($A205,#REF!,3,FALSE()))),0)</f>
        <v>0</v>
      </c>
      <c r="D205" s="120"/>
      <c r="E205" s="121" t="n">
        <f aca="false">IFERROR((IF($A205="",0,VLOOKUP($A205,#REF!,6,FALSE()))),0)</f>
        <v>0</v>
      </c>
      <c r="F205" s="122" t="n">
        <f aca="false">IFERROR(IF(VLOOKUP(A205,#REF!,13,0)="нет","",D205*E205),0)</f>
        <v>0</v>
      </c>
      <c r="G205" s="149" t="n">
        <f aca="false">IF(F205="","",IFERROR((IF($A205="",0,VLOOKUP($A205,#REF!,5,FALSE())))*$D205,"0"))</f>
        <v>0</v>
      </c>
      <c r="H205" s="124" t="n">
        <f aca="false">IFERROR(IF(H$7=0,0,G205/(G$7-I$5)*H$7),"")</f>
        <v>0</v>
      </c>
      <c r="I205" s="125" t="n">
        <f aca="false">IFERROR(H205+F205,"")</f>
        <v>0</v>
      </c>
      <c r="J205" s="126" t="n">
        <f aca="false">IFERROR(I205/$E$9,"")</f>
        <v>0</v>
      </c>
      <c r="K205" s="127" t="n">
        <f aca="false">IFERROR(ROUNDUP(I205/$E$10,2),"")</f>
        <v>0</v>
      </c>
      <c r="L205" s="128" t="n">
        <f aca="false">IF(F205="","",IF(D205=0,0,IFERROR((IF($A205="",0,VLOOKUP($A205,#REF!,7,FALSE()))),0)))</f>
        <v>0</v>
      </c>
      <c r="M205" s="129" t="n">
        <f aca="false">IF(F205="","",IFERROR(L205*D205,0))</f>
        <v>0</v>
      </c>
      <c r="N205" s="64"/>
      <c r="O205" s="156"/>
      <c r="P205" s="156"/>
    </row>
    <row r="206" customFormat="false" ht="17.35" hidden="false" customHeight="false" outlineLevel="0" collapsed="false">
      <c r="A206" s="118"/>
      <c r="B206" s="148" t="n">
        <f aca="false">IFERROR((IF($A206="",0,IF(VLOOKUP(A206,#REF!,13,0)="нет","Sold Out",VLOOKUP($A206,#REF!,2,FALSE())))),"кода нет в прайсе")</f>
        <v>0</v>
      </c>
      <c r="C206" s="148" t="n">
        <f aca="false">IFERROR((IF($A206="",0,VLOOKUP($A206,#REF!,3,FALSE()))),0)</f>
        <v>0</v>
      </c>
      <c r="D206" s="120"/>
      <c r="E206" s="121" t="n">
        <f aca="false">IFERROR((IF($A206="",0,VLOOKUP($A206,#REF!,6,FALSE()))),0)</f>
        <v>0</v>
      </c>
      <c r="F206" s="122" t="n">
        <f aca="false">IFERROR(IF(VLOOKUP(A206,#REF!,13,0)="нет","",D206*E206),0)</f>
        <v>0</v>
      </c>
      <c r="G206" s="149" t="n">
        <f aca="false">IF(F206="","",IFERROR((IF($A206="",0,VLOOKUP($A206,#REF!,5,FALSE())))*$D206,"0"))</f>
        <v>0</v>
      </c>
      <c r="H206" s="124" t="n">
        <f aca="false">IFERROR(IF(H$7=0,0,G206/(G$7-I$5)*H$7),"")</f>
        <v>0</v>
      </c>
      <c r="I206" s="125" t="n">
        <f aca="false">IFERROR(H206+F206,"")</f>
        <v>0</v>
      </c>
      <c r="J206" s="126" t="n">
        <f aca="false">IFERROR(I206/$E$9,"")</f>
        <v>0</v>
      </c>
      <c r="K206" s="127" t="n">
        <f aca="false">IFERROR(ROUNDUP(I206/$E$10,2),"")</f>
        <v>0</v>
      </c>
      <c r="L206" s="128" t="n">
        <f aca="false">IF(F206="","",IF(D206=0,0,IFERROR((IF($A206="",0,VLOOKUP($A206,#REF!,7,FALSE()))),0)))</f>
        <v>0</v>
      </c>
      <c r="M206" s="129" t="n">
        <f aca="false">IF(F206="","",IFERROR(L206*D206,0))</f>
        <v>0</v>
      </c>
      <c r="N206" s="64"/>
      <c r="O206" s="156"/>
      <c r="P206" s="156"/>
    </row>
    <row r="207" customFormat="false" ht="17.35" hidden="false" customHeight="false" outlineLevel="0" collapsed="false">
      <c r="A207" s="118"/>
      <c r="B207" s="148" t="n">
        <f aca="false">IFERROR((IF($A207="",0,IF(VLOOKUP(A207,#REF!,13,0)="нет","Sold Out",VLOOKUP($A207,#REF!,2,FALSE())))),"кода нет в прайсе")</f>
        <v>0</v>
      </c>
      <c r="C207" s="148" t="n">
        <f aca="false">IFERROR((IF($A207="",0,VLOOKUP($A207,#REF!,3,FALSE()))),0)</f>
        <v>0</v>
      </c>
      <c r="D207" s="158"/>
      <c r="E207" s="121" t="n">
        <f aca="false">IFERROR((IF($A207="",0,VLOOKUP($A207,#REF!,6,FALSE()))),0)</f>
        <v>0</v>
      </c>
      <c r="F207" s="122" t="n">
        <f aca="false">IFERROR(IF(VLOOKUP(A207,#REF!,13,0)="нет","",D207*E207),0)</f>
        <v>0</v>
      </c>
      <c r="G207" s="149" t="n">
        <f aca="false">IF(F207="","",IFERROR((IF($A207="",0,VLOOKUP($A207,#REF!,5,FALSE())))*$D207,"0"))</f>
        <v>0</v>
      </c>
      <c r="H207" s="124" t="n">
        <f aca="false">IFERROR(IF(H$7=0,0,G207/(G$7-I$5)*H$7),"")</f>
        <v>0</v>
      </c>
      <c r="I207" s="125" t="n">
        <f aca="false">IFERROR(H207+F207,"")</f>
        <v>0</v>
      </c>
      <c r="J207" s="126" t="n">
        <f aca="false">IFERROR(I207/$E$9,"")</f>
        <v>0</v>
      </c>
      <c r="K207" s="127" t="n">
        <f aca="false">IFERROR(ROUNDUP(I207/$E$10,2),"")</f>
        <v>0</v>
      </c>
      <c r="L207" s="128" t="n">
        <f aca="false">IF(F207="","",IF(D207=0,0,IFERROR((IF($A207="",0,VLOOKUP($A207,#REF!,7,FALSE()))),0)))</f>
        <v>0</v>
      </c>
      <c r="M207" s="129" t="n">
        <f aca="false">IF(F207="","",IFERROR(L207*D207,0))</f>
        <v>0</v>
      </c>
      <c r="N207" s="64"/>
      <c r="O207" s="156"/>
      <c r="P207" s="156"/>
    </row>
    <row r="208" customFormat="false" ht="17.35" hidden="false" customHeight="false" outlineLevel="0" collapsed="false">
      <c r="A208" s="118"/>
      <c r="B208" s="148" t="n">
        <f aca="false">IFERROR((IF($A208="",0,IF(VLOOKUP(A208,#REF!,13,0)="нет","Sold Out",VLOOKUP($A208,#REF!,2,FALSE())))),"кода нет в прайсе")</f>
        <v>0</v>
      </c>
      <c r="C208" s="148" t="n">
        <f aca="false">IFERROR((IF($A208="",0,VLOOKUP($A208,#REF!,3,FALSE()))),0)</f>
        <v>0</v>
      </c>
      <c r="D208" s="158"/>
      <c r="E208" s="121" t="n">
        <f aca="false">IFERROR((IF($A208="",0,VLOOKUP($A208,#REF!,6,FALSE()))),0)</f>
        <v>0</v>
      </c>
      <c r="F208" s="122" t="n">
        <f aca="false">IFERROR(IF(VLOOKUP(A208,#REF!,13,0)="нет","",D208*E208),0)</f>
        <v>0</v>
      </c>
      <c r="G208" s="149" t="n">
        <f aca="false">IF(F208="","",IFERROR((IF($A208="",0,VLOOKUP($A208,#REF!,5,FALSE())))*$D208,"0"))</f>
        <v>0</v>
      </c>
      <c r="H208" s="124" t="n">
        <f aca="false">IFERROR(IF(H$7=0,0,G208/(G$7-I$5)*H$7),"")</f>
        <v>0</v>
      </c>
      <c r="I208" s="125" t="n">
        <f aca="false">IFERROR(H208+F208,"")</f>
        <v>0</v>
      </c>
      <c r="J208" s="126" t="n">
        <f aca="false">IFERROR(I208/$E$9,"")</f>
        <v>0</v>
      </c>
      <c r="K208" s="127" t="n">
        <f aca="false">IFERROR(ROUNDUP(I208/$E$10,2),"")</f>
        <v>0</v>
      </c>
      <c r="L208" s="128" t="n">
        <f aca="false">IF(F208="","",IF(D208=0,0,IFERROR((IF($A208="",0,VLOOKUP($A208,#REF!,7,FALSE()))),0)))</f>
        <v>0</v>
      </c>
      <c r="M208" s="129" t="n">
        <f aca="false">IF(F208="","",IFERROR(L208*D208,0))</f>
        <v>0</v>
      </c>
      <c r="N208" s="64"/>
      <c r="O208" s="156"/>
      <c r="P208" s="156"/>
    </row>
    <row r="209" customFormat="false" ht="17.35" hidden="false" customHeight="false" outlineLevel="0" collapsed="false">
      <c r="A209" s="118"/>
      <c r="B209" s="148" t="n">
        <f aca="false">IFERROR((IF($A209="",0,IF(VLOOKUP(A209,#REF!,13,0)="нет","Sold Out",VLOOKUP($A209,#REF!,2,FALSE())))),"кода нет в прайсе")</f>
        <v>0</v>
      </c>
      <c r="C209" s="148" t="n">
        <f aca="false">IFERROR((IF($A209="",0,VLOOKUP($A209,#REF!,3,FALSE()))),0)</f>
        <v>0</v>
      </c>
      <c r="D209" s="158"/>
      <c r="E209" s="121" t="n">
        <f aca="false">IFERROR((IF($A209="",0,VLOOKUP($A209,#REF!,6,FALSE()))),0)</f>
        <v>0</v>
      </c>
      <c r="F209" s="122" t="n">
        <f aca="false">IFERROR(IF(VLOOKUP(A209,#REF!,13,0)="нет","",D209*E209),0)</f>
        <v>0</v>
      </c>
      <c r="G209" s="149" t="n">
        <f aca="false">IF(F209="","",IFERROR((IF($A209="",0,VLOOKUP($A209,#REF!,5,FALSE())))*$D209,"0"))</f>
        <v>0</v>
      </c>
      <c r="H209" s="124" t="n">
        <f aca="false">IFERROR(IF(H$7=0,0,G209/(G$7-I$5)*H$7),"")</f>
        <v>0</v>
      </c>
      <c r="I209" s="125" t="n">
        <f aca="false">IFERROR(H209+F209,"")</f>
        <v>0</v>
      </c>
      <c r="J209" s="126" t="n">
        <f aca="false">IFERROR(I209/$E$9,"")</f>
        <v>0</v>
      </c>
      <c r="K209" s="127" t="n">
        <f aca="false">IFERROR(ROUNDUP(I209/$E$10,2),"")</f>
        <v>0</v>
      </c>
      <c r="L209" s="128" t="n">
        <f aca="false">IF(F209="","",IF(D209=0,0,IFERROR((IF($A209="",0,VLOOKUP($A209,#REF!,7,FALSE()))),0)))</f>
        <v>0</v>
      </c>
      <c r="M209" s="129" t="n">
        <f aca="false">IF(F209="","",IFERROR(L209*D209,0))</f>
        <v>0</v>
      </c>
      <c r="N209" s="64"/>
      <c r="O209" s="156"/>
      <c r="P209" s="156"/>
    </row>
    <row r="210" customFormat="false" ht="17.35" hidden="false" customHeight="false" outlineLevel="0" collapsed="false">
      <c r="A210" s="118"/>
      <c r="B210" s="148" t="n">
        <f aca="false">IFERROR((IF($A210="",0,IF(VLOOKUP(A210,#REF!,13,0)="нет","Sold Out",VLOOKUP($A210,#REF!,2,FALSE())))),"кода нет в прайсе")</f>
        <v>0</v>
      </c>
      <c r="C210" s="148" t="n">
        <f aca="false">IFERROR((IF($A210="",0,VLOOKUP($A210,#REF!,3,FALSE()))),0)</f>
        <v>0</v>
      </c>
      <c r="D210" s="158"/>
      <c r="E210" s="121" t="n">
        <f aca="false">IFERROR((IF($A210="",0,VLOOKUP($A210,#REF!,6,FALSE()))),0)</f>
        <v>0</v>
      </c>
      <c r="F210" s="122" t="n">
        <f aca="false">IFERROR(IF(VLOOKUP(A210,#REF!,13,0)="нет","",D210*E210),0)</f>
        <v>0</v>
      </c>
      <c r="G210" s="149" t="n">
        <f aca="false">IF(F210="","",IFERROR((IF($A210="",0,VLOOKUP($A210,#REF!,5,FALSE())))*$D210,"0"))</f>
        <v>0</v>
      </c>
      <c r="H210" s="124" t="n">
        <f aca="false">IFERROR(IF(H$7=0,0,G210/(G$7-I$5)*H$7),"")</f>
        <v>0</v>
      </c>
      <c r="I210" s="125" t="n">
        <f aca="false">IFERROR(H210+F210,"")</f>
        <v>0</v>
      </c>
      <c r="J210" s="126" t="n">
        <f aca="false">IFERROR(I210/$E$9,"")</f>
        <v>0</v>
      </c>
      <c r="K210" s="127" t="n">
        <f aca="false">IFERROR(ROUNDUP(I210/$E$10,2),"")</f>
        <v>0</v>
      </c>
      <c r="L210" s="128" t="n">
        <f aca="false">IF(F210="","",IF(D210=0,0,IFERROR((IF($A210="",0,VLOOKUP($A210,#REF!,7,FALSE()))),0)))</f>
        <v>0</v>
      </c>
      <c r="M210" s="129" t="n">
        <f aca="false">IF(F210="","",IFERROR(L210*D210,0))</f>
        <v>0</v>
      </c>
      <c r="N210" s="64"/>
      <c r="O210" s="156"/>
      <c r="P210" s="156"/>
    </row>
    <row r="211" customFormat="false" ht="17.35" hidden="false" customHeight="false" outlineLevel="0" collapsed="false">
      <c r="A211" s="118"/>
      <c r="B211" s="148" t="n">
        <f aca="false">IFERROR((IF($A211="",0,IF(VLOOKUP(A211,#REF!,13,0)="нет","Sold Out",VLOOKUP($A211,#REF!,2,FALSE())))),"кода нет в прайсе")</f>
        <v>0</v>
      </c>
      <c r="C211" s="148" t="n">
        <f aca="false">IFERROR((IF($A211="",0,VLOOKUP($A211,#REF!,3,FALSE()))),0)</f>
        <v>0</v>
      </c>
      <c r="D211" s="158"/>
      <c r="E211" s="121" t="n">
        <f aca="false">IFERROR((IF($A211="",0,VLOOKUP($A211,#REF!,6,FALSE()))),0)</f>
        <v>0</v>
      </c>
      <c r="F211" s="122" t="n">
        <f aca="false">IFERROR(IF(VLOOKUP(A211,#REF!,13,0)="нет","",D211*E211),0)</f>
        <v>0</v>
      </c>
      <c r="G211" s="149" t="n">
        <f aca="false">IF(F211="","",IFERROR((IF($A211="",0,VLOOKUP($A211,#REF!,5,FALSE())))*$D211,"0"))</f>
        <v>0</v>
      </c>
      <c r="H211" s="124" t="n">
        <f aca="false">IFERROR(IF(H$7=0,0,G211/(G$7-I$5)*H$7),"")</f>
        <v>0</v>
      </c>
      <c r="I211" s="125" t="n">
        <f aca="false">IFERROR(H211+F211,"")</f>
        <v>0</v>
      </c>
      <c r="J211" s="126" t="n">
        <f aca="false">IFERROR(I211/$E$9,"")</f>
        <v>0</v>
      </c>
      <c r="K211" s="127" t="n">
        <f aca="false">IFERROR(ROUNDUP(I211/$E$10,2),"")</f>
        <v>0</v>
      </c>
      <c r="L211" s="128" t="n">
        <f aca="false">IF(F211="","",IF(D211=0,0,IFERROR((IF($A211="",0,VLOOKUP($A211,#REF!,7,FALSE()))),0)))</f>
        <v>0</v>
      </c>
      <c r="M211" s="129" t="n">
        <f aca="false">IF(F211="","",IFERROR(L211*D211,0))</f>
        <v>0</v>
      </c>
      <c r="N211" s="64"/>
      <c r="O211" s="156"/>
      <c r="P211" s="156"/>
    </row>
    <row r="212" customFormat="false" ht="17.35" hidden="false" customHeight="false" outlineLevel="0" collapsed="false">
      <c r="A212" s="118"/>
      <c r="B212" s="148" t="n">
        <f aca="false">IFERROR((IF($A212="",0,IF(VLOOKUP(A212,#REF!,13,0)="нет","Sold Out",VLOOKUP($A212,#REF!,2,FALSE())))),"кода нет в прайсе")</f>
        <v>0</v>
      </c>
      <c r="C212" s="148" t="n">
        <f aca="false">IFERROR((IF($A212="",0,VLOOKUP($A212,#REF!,3,FALSE()))),0)</f>
        <v>0</v>
      </c>
      <c r="D212" s="158"/>
      <c r="E212" s="132" t="n">
        <f aca="false">IFERROR((IF($A212="",0,VLOOKUP($A212,#REF!,6,FALSE()))),0)</f>
        <v>0</v>
      </c>
      <c r="F212" s="133" t="n">
        <f aca="false">IFERROR(IF(VLOOKUP(A212,#REF!,13,0)="нет","",D212*E212),0)</f>
        <v>0</v>
      </c>
      <c r="G212" s="134" t="n">
        <f aca="false">IF(F212="","",IFERROR((IF($A212="",0,VLOOKUP($A212,#REF!,5,FALSE())))*$D212,"0"))</f>
        <v>0</v>
      </c>
      <c r="H212" s="124" t="n">
        <f aca="false">IFERROR(IF(H$7=0,0,G212/(G$7-I$5)*H$7),"")</f>
        <v>0</v>
      </c>
      <c r="I212" s="135" t="n">
        <f aca="false">IFERROR(H212+F212,"")</f>
        <v>0</v>
      </c>
      <c r="J212" s="136" t="n">
        <f aca="false">IFERROR(I212/$E$9,"")</f>
        <v>0</v>
      </c>
      <c r="K212" s="137" t="n">
        <f aca="false">IFERROR(ROUNDUP(I212/$E$10,2),"")</f>
        <v>0</v>
      </c>
      <c r="L212" s="132" t="n">
        <f aca="false">IF(F212="","",IF(D212=0,0,IFERROR((IF($A212="",0,VLOOKUP($A212,#REF!,7,FALSE()))),0)))</f>
        <v>0</v>
      </c>
      <c r="M212" s="132" t="n">
        <f aca="false">IF(F212="","",IFERROR(L212*D212,0))</f>
        <v>0</v>
      </c>
      <c r="N212" s="64"/>
      <c r="O212" s="156"/>
      <c r="P212" s="156"/>
    </row>
    <row r="213" customFormat="false" ht="17.35" hidden="false" customHeight="false" outlineLevel="0" collapsed="false">
      <c r="A213" s="118"/>
      <c r="B213" s="148" t="n">
        <f aca="false">IFERROR((IF($A213="",0,IF(VLOOKUP(A213,#REF!,13,0)="нет","Sold Out",VLOOKUP($A213,#REF!,2,FALSE())))),"кода нет в прайсе")</f>
        <v>0</v>
      </c>
      <c r="C213" s="148" t="n">
        <f aca="false">IFERROR((IF($A213="",0,VLOOKUP($A213,#REF!,3,FALSE()))),0)</f>
        <v>0</v>
      </c>
      <c r="D213" s="158"/>
      <c r="E213" s="121" t="n">
        <f aca="false">IFERROR((IF($A213="",0,VLOOKUP($A213,#REF!,6,FALSE()))),0)</f>
        <v>0</v>
      </c>
      <c r="F213" s="122" t="n">
        <f aca="false">IFERROR(IF(VLOOKUP(A213,#REF!,13,0)="нет","",D213*E213),0)</f>
        <v>0</v>
      </c>
      <c r="G213" s="149" t="n">
        <f aca="false">IF(F213="","",IFERROR((IF($A213="",0,VLOOKUP($A213,#REF!,5,FALSE())))*$D213,"0"))</f>
        <v>0</v>
      </c>
      <c r="H213" s="124" t="n">
        <f aca="false">IFERROR(IF(H$7=0,0,G213/(G$7-I$5)*H$7),"")</f>
        <v>0</v>
      </c>
      <c r="I213" s="125" t="n">
        <f aca="false">IFERROR(H213+F213,"")</f>
        <v>0</v>
      </c>
      <c r="J213" s="126" t="n">
        <f aca="false">IFERROR(I213/$E$9,"")</f>
        <v>0</v>
      </c>
      <c r="K213" s="127" t="n">
        <f aca="false">IFERROR(ROUNDUP(I213/$E$10,2),"")</f>
        <v>0</v>
      </c>
      <c r="L213" s="128" t="n">
        <f aca="false">IF(F213="","",IF(D213=0,0,IFERROR((IF($A213="",0,VLOOKUP($A213,#REF!,7,FALSE()))),0)))</f>
        <v>0</v>
      </c>
      <c r="M213" s="129" t="n">
        <f aca="false">IF(F213="","",IFERROR(L213*D213,0))</f>
        <v>0</v>
      </c>
      <c r="N213" s="64"/>
      <c r="O213" s="156"/>
      <c r="P213" s="156"/>
    </row>
    <row r="214" customFormat="false" ht="17.35" hidden="false" customHeight="false" outlineLevel="0" collapsed="false">
      <c r="A214" s="141"/>
      <c r="B214" s="148" t="n">
        <f aca="false">IFERROR((IF($A214="",0,IF(VLOOKUP(A214,#REF!,13,0)="нет","Sold Out",VLOOKUP($A214,#REF!,2,FALSE())))),"кода нет в прайсе")</f>
        <v>0</v>
      </c>
      <c r="C214" s="148" t="n">
        <f aca="false">IFERROR((IF($A214="",0,VLOOKUP($A214,#REF!,3,FALSE()))),0)</f>
        <v>0</v>
      </c>
      <c r="D214" s="158"/>
      <c r="E214" s="121" t="n">
        <f aca="false">IFERROR((IF($A214="",0,VLOOKUP($A214,#REF!,6,FALSE()))),0)</f>
        <v>0</v>
      </c>
      <c r="F214" s="122" t="n">
        <f aca="false">IFERROR(IF(VLOOKUP(A214,#REF!,13,0)="нет","",D214*E214),0)</f>
        <v>0</v>
      </c>
      <c r="G214" s="149" t="n">
        <f aca="false">IF(F214="","",IFERROR((IF($A214="",0,VLOOKUP($A214,#REF!,5,FALSE())))*$D214,"0"))</f>
        <v>0</v>
      </c>
      <c r="H214" s="124" t="n">
        <f aca="false">IFERROR(IF(H$7=0,0,G214/(G$7-I$5)*H$7),"")</f>
        <v>0</v>
      </c>
      <c r="I214" s="125" t="n">
        <f aca="false">IFERROR(H214+F214,"")</f>
        <v>0</v>
      </c>
      <c r="J214" s="126" t="n">
        <f aca="false">IFERROR(I214/$E$9,"")</f>
        <v>0</v>
      </c>
      <c r="K214" s="127" t="n">
        <f aca="false">IFERROR(ROUNDUP(I214/$E$10,2),"")</f>
        <v>0</v>
      </c>
      <c r="L214" s="128" t="n">
        <f aca="false">IF(F214="","",IF(D214=0,0,IFERROR((IF($A214="",0,VLOOKUP($A214,#REF!,7,FALSE()))),0)))</f>
        <v>0</v>
      </c>
      <c r="M214" s="129" t="n">
        <f aca="false">IF(F214="","",IFERROR(L214*D214,0))</f>
        <v>0</v>
      </c>
      <c r="N214" s="64"/>
      <c r="O214" s="156"/>
      <c r="P214" s="156"/>
    </row>
    <row r="215" customFormat="false" ht="17.35" hidden="false" customHeight="false" outlineLevel="0" collapsed="false">
      <c r="A215" s="142"/>
      <c r="B215" s="143" t="n">
        <f aca="false">IF(F215=0,0,"Пересылка по Корее при менее 30000")</f>
        <v>0</v>
      </c>
      <c r="C215" s="143"/>
      <c r="D215" s="158"/>
      <c r="E215" s="121" t="n">
        <f aca="false">IFERROR((IF($A215="",0,VLOOKUP($A215,#REF!,6,FALSE()))),0)</f>
        <v>0</v>
      </c>
      <c r="F215" s="144" t="n">
        <f aca="false">IF($F$5=1,IF(SUM(F205:F214)=0,0,IF(SUM(F205:F214)&lt;30000,2500,0)),0)</f>
        <v>0</v>
      </c>
      <c r="G215" s="149" t="n">
        <f aca="false">IF(F215="","",IFERROR((IF($A215="",0,VLOOKUP($A215,#REF!,5,FALSE())))*$D215,"0"))</f>
        <v>0</v>
      </c>
      <c r="H215" s="124" t="n">
        <f aca="false">IFERROR(IF(H$7=0,0,G215/(G$7-I$5)*H$7),"")</f>
        <v>0</v>
      </c>
      <c r="I215" s="125" t="n">
        <f aca="false">IFERROR(H215+F215,"")</f>
        <v>0</v>
      </c>
      <c r="J215" s="126" t="n">
        <f aca="false">IFERROR(I215/$E$9,"")</f>
        <v>0</v>
      </c>
      <c r="K215" s="127" t="n">
        <f aca="false">IFERROR(ROUNDUP(I215/$E$10,2),"")</f>
        <v>0</v>
      </c>
      <c r="L215" s="128" t="n">
        <f aca="false">IF(F215="","",IF(D215=0,0,IFERROR((IF($A215="",0,VLOOKUP($A215,#REF!,7,FALSE()))),0)))</f>
        <v>0</v>
      </c>
      <c r="M215" s="129" t="n">
        <f aca="false">IF(F215="","",IFERROR(L215*D215,0))</f>
        <v>0</v>
      </c>
      <c r="N215" s="64"/>
      <c r="O215" s="156"/>
      <c r="P215" s="156"/>
    </row>
    <row r="216" customFormat="false" ht="15" hidden="false" customHeight="true" outlineLevel="0" collapsed="false">
      <c r="A216" s="106" t="n">
        <v>18</v>
      </c>
      <c r="B216" s="107"/>
      <c r="C216" s="107"/>
      <c r="D216" s="146"/>
      <c r="E216" s="109"/>
      <c r="F216" s="110" t="n">
        <f aca="false">SUM(F217:F227)</f>
        <v>0</v>
      </c>
      <c r="G216" s="110" t="n">
        <f aca="false">SUM(G217:G227)</f>
        <v>0</v>
      </c>
      <c r="H216" s="111" t="n">
        <f aca="false">IFERROR($H$7/($G$7-$I$5)*G216,0)</f>
        <v>0</v>
      </c>
      <c r="I216" s="112" t="n">
        <f aca="false">H216+F216</f>
        <v>0</v>
      </c>
      <c r="J216" s="112" t="n">
        <f aca="false">I216/$E$9</f>
        <v>0</v>
      </c>
      <c r="K216" s="113" t="n">
        <f aca="false">SUM(K217:K227)</f>
        <v>0</v>
      </c>
      <c r="L216" s="114" t="n">
        <f aca="false">SUM(L217:L227)</f>
        <v>0</v>
      </c>
      <c r="M216" s="115" t="n">
        <f aca="false">SUM(M217:M227)</f>
        <v>0</v>
      </c>
      <c r="N216" s="64"/>
      <c r="O216" s="156"/>
      <c r="P216" s="156"/>
    </row>
    <row r="217" customFormat="false" ht="17.35" hidden="false" customHeight="false" outlineLevel="0" collapsed="false">
      <c r="A217" s="118"/>
      <c r="B217" s="148" t="n">
        <f aca="false">IFERROR((IF($A217="",0,IF(VLOOKUP(A217,#REF!,13,0)="нет","Sold Out",VLOOKUP($A217,#REF!,2,FALSE())))),"кода нет в прайсе")</f>
        <v>0</v>
      </c>
      <c r="C217" s="148" t="n">
        <f aca="false">IFERROR((IF($A217="",0,VLOOKUP($A217,#REF!,3,FALSE()))),0)</f>
        <v>0</v>
      </c>
      <c r="D217" s="120"/>
      <c r="E217" s="121" t="n">
        <f aca="false">IFERROR((IF($A217="",0,VLOOKUP($A217,#REF!,6,FALSE()))),0)</f>
        <v>0</v>
      </c>
      <c r="F217" s="122" t="n">
        <f aca="false">IFERROR(IF(VLOOKUP(A217,#REF!,13,0)="нет","",D217*E217),0)</f>
        <v>0</v>
      </c>
      <c r="G217" s="149" t="n">
        <f aca="false">IF(F217="","",IFERROR((IF($A217="",0,VLOOKUP($A217,#REF!,5,FALSE())))*$D217,"0"))</f>
        <v>0</v>
      </c>
      <c r="H217" s="124" t="n">
        <f aca="false">IFERROR(IF(H$7=0,0,G217/(G$7-I$5)*H$7),"")</f>
        <v>0</v>
      </c>
      <c r="I217" s="125" t="n">
        <f aca="false">IFERROR(H217+F217,"")</f>
        <v>0</v>
      </c>
      <c r="J217" s="126" t="n">
        <f aca="false">IFERROR(I217/$E$9,"")</f>
        <v>0</v>
      </c>
      <c r="K217" s="127" t="n">
        <f aca="false">IFERROR(ROUNDUP(I217/$E$10,2),"")</f>
        <v>0</v>
      </c>
      <c r="L217" s="128" t="n">
        <f aca="false">IF(F217="","",IF(D217=0,0,IFERROR((IF($A217="",0,VLOOKUP($A217,#REF!,7,FALSE()))),0)))</f>
        <v>0</v>
      </c>
      <c r="M217" s="129" t="n">
        <f aca="false">IF(F217="","",IFERROR(L217*D217,0))</f>
        <v>0</v>
      </c>
      <c r="N217" s="64"/>
      <c r="O217" s="156"/>
      <c r="P217" s="156"/>
    </row>
    <row r="218" customFormat="false" ht="17.35" hidden="false" customHeight="false" outlineLevel="0" collapsed="false">
      <c r="A218" s="118"/>
      <c r="B218" s="148" t="n">
        <f aca="false">IFERROR((IF($A218="",0,IF(VLOOKUP(A218,#REF!,13,0)="нет","Sold Out",VLOOKUP($A218,#REF!,2,FALSE())))),"кода нет в прайсе")</f>
        <v>0</v>
      </c>
      <c r="C218" s="148" t="n">
        <f aca="false">IFERROR((IF($A218="",0,VLOOKUP($A218,#REF!,3,FALSE()))),0)</f>
        <v>0</v>
      </c>
      <c r="D218" s="120"/>
      <c r="E218" s="121" t="n">
        <f aca="false">IFERROR((IF($A218="",0,VLOOKUP($A218,#REF!,6,FALSE()))),0)</f>
        <v>0</v>
      </c>
      <c r="F218" s="122" t="n">
        <f aca="false">IFERROR(IF(VLOOKUP(A218,#REF!,13,0)="нет","",D218*E218),0)</f>
        <v>0</v>
      </c>
      <c r="G218" s="149" t="n">
        <f aca="false">IF(F218="","",IFERROR((IF($A218="",0,VLOOKUP($A218,#REF!,5,FALSE())))*$D218,"0"))</f>
        <v>0</v>
      </c>
      <c r="H218" s="124" t="n">
        <f aca="false">IFERROR(IF(H$7=0,0,G218/(G$7-I$5)*H$7),"")</f>
        <v>0</v>
      </c>
      <c r="I218" s="125" t="n">
        <f aca="false">IFERROR(H218+F218,"")</f>
        <v>0</v>
      </c>
      <c r="J218" s="126" t="n">
        <f aca="false">IFERROR(I218/$E$9,"")</f>
        <v>0</v>
      </c>
      <c r="K218" s="127" t="n">
        <f aca="false">IFERROR(ROUNDUP(I218/$E$10,2),"")</f>
        <v>0</v>
      </c>
      <c r="L218" s="128" t="n">
        <f aca="false">IF(F218="","",IF(D218=0,0,IFERROR((IF($A218="",0,VLOOKUP($A218,#REF!,7,FALSE()))),0)))</f>
        <v>0</v>
      </c>
      <c r="M218" s="129" t="n">
        <f aca="false">IF(F218="","",IFERROR(L218*D218,0))</f>
        <v>0</v>
      </c>
      <c r="N218" s="64"/>
      <c r="O218" s="156"/>
      <c r="P218" s="156"/>
    </row>
    <row r="219" customFormat="false" ht="17.35" hidden="false" customHeight="false" outlineLevel="0" collapsed="false">
      <c r="A219" s="118"/>
      <c r="B219" s="148" t="n">
        <f aca="false">IFERROR((IF($A219="",0,IF(VLOOKUP(A219,#REF!,13,0)="нет","Sold Out",VLOOKUP($A219,#REF!,2,FALSE())))),"кода нет в прайсе")</f>
        <v>0</v>
      </c>
      <c r="C219" s="148" t="n">
        <f aca="false">IFERROR((IF($A219="",0,VLOOKUP($A219,#REF!,3,FALSE()))),0)</f>
        <v>0</v>
      </c>
      <c r="D219" s="158"/>
      <c r="E219" s="121" t="n">
        <f aca="false">IFERROR((IF($A219="",0,VLOOKUP($A219,#REF!,6,FALSE()))),0)</f>
        <v>0</v>
      </c>
      <c r="F219" s="122" t="n">
        <f aca="false">IFERROR(IF(VLOOKUP(A219,#REF!,13,0)="нет","",D219*E219),0)</f>
        <v>0</v>
      </c>
      <c r="G219" s="149" t="n">
        <f aca="false">IF(F219="","",IFERROR((IF($A219="",0,VLOOKUP($A219,#REF!,5,FALSE())))*$D219,"0"))</f>
        <v>0</v>
      </c>
      <c r="H219" s="124" t="n">
        <f aca="false">IFERROR(IF(H$7=0,0,G219/(G$7-I$5)*H$7),"")</f>
        <v>0</v>
      </c>
      <c r="I219" s="125" t="n">
        <f aca="false">IFERROR(H219+F219,"")</f>
        <v>0</v>
      </c>
      <c r="J219" s="126" t="n">
        <f aca="false">IFERROR(I219/$E$9,"")</f>
        <v>0</v>
      </c>
      <c r="K219" s="127" t="n">
        <f aca="false">IFERROR(ROUNDUP(I219/$E$10,2),"")</f>
        <v>0</v>
      </c>
      <c r="L219" s="128" t="n">
        <f aca="false">IF(F219="","",IF(D219=0,0,IFERROR((IF($A219="",0,VLOOKUP($A219,#REF!,7,FALSE()))),0)))</f>
        <v>0</v>
      </c>
      <c r="M219" s="129" t="n">
        <f aca="false">IF(F219="","",IFERROR(L219*D219,0))</f>
        <v>0</v>
      </c>
      <c r="N219" s="64"/>
      <c r="O219" s="156"/>
      <c r="P219" s="156"/>
    </row>
    <row r="220" customFormat="false" ht="17.35" hidden="false" customHeight="false" outlineLevel="0" collapsed="false">
      <c r="A220" s="118"/>
      <c r="B220" s="148" t="n">
        <f aca="false">IFERROR((IF($A220="",0,IF(VLOOKUP(A220,#REF!,13,0)="нет","Sold Out",VLOOKUP($A220,#REF!,2,FALSE())))),"кода нет в прайсе")</f>
        <v>0</v>
      </c>
      <c r="C220" s="148" t="n">
        <f aca="false">IFERROR((IF($A220="",0,VLOOKUP($A220,#REF!,3,FALSE()))),0)</f>
        <v>0</v>
      </c>
      <c r="D220" s="158"/>
      <c r="E220" s="121" t="n">
        <f aca="false">IFERROR((IF($A220="",0,VLOOKUP($A220,#REF!,6,FALSE()))),0)</f>
        <v>0</v>
      </c>
      <c r="F220" s="122" t="n">
        <f aca="false">IFERROR(IF(VLOOKUP(A220,#REF!,13,0)="нет","",D220*E220),0)</f>
        <v>0</v>
      </c>
      <c r="G220" s="149" t="n">
        <f aca="false">IF(F220="","",IFERROR((IF($A220="",0,VLOOKUP($A220,#REF!,5,FALSE())))*$D220,"0"))</f>
        <v>0</v>
      </c>
      <c r="H220" s="124" t="n">
        <f aca="false">IFERROR(IF(H$7=0,0,G220/(G$7-I$5)*H$7),"")</f>
        <v>0</v>
      </c>
      <c r="I220" s="125" t="n">
        <f aca="false">IFERROR(H220+F220,"")</f>
        <v>0</v>
      </c>
      <c r="J220" s="126" t="n">
        <f aca="false">IFERROR(I220/$E$9,"")</f>
        <v>0</v>
      </c>
      <c r="K220" s="127" t="n">
        <f aca="false">IFERROR(ROUNDUP(I220/$E$10,2),"")</f>
        <v>0</v>
      </c>
      <c r="L220" s="128" t="n">
        <f aca="false">IF(F220="","",IF(D220=0,0,IFERROR((IF($A220="",0,VLOOKUP($A220,#REF!,7,FALSE()))),0)))</f>
        <v>0</v>
      </c>
      <c r="M220" s="129" t="n">
        <f aca="false">IF(F220="","",IFERROR(L220*D220,0))</f>
        <v>0</v>
      </c>
      <c r="N220" s="64"/>
      <c r="O220" s="156"/>
      <c r="P220" s="156"/>
    </row>
    <row r="221" customFormat="false" ht="17.35" hidden="false" customHeight="false" outlineLevel="0" collapsed="false">
      <c r="A221" s="118"/>
      <c r="B221" s="148" t="n">
        <f aca="false">IFERROR((IF($A221="",0,IF(VLOOKUP(A221,#REF!,13,0)="нет","Sold Out",VLOOKUP($A221,#REF!,2,FALSE())))),"кода нет в прайсе")</f>
        <v>0</v>
      </c>
      <c r="C221" s="148" t="n">
        <f aca="false">IFERROR((IF($A221="",0,VLOOKUP($A221,#REF!,3,FALSE()))),0)</f>
        <v>0</v>
      </c>
      <c r="D221" s="158"/>
      <c r="E221" s="121" t="n">
        <f aca="false">IFERROR((IF($A221="",0,VLOOKUP($A221,#REF!,6,FALSE()))),0)</f>
        <v>0</v>
      </c>
      <c r="F221" s="122" t="n">
        <f aca="false">IFERROR(IF(VLOOKUP(A221,#REF!,13,0)="нет","",D221*E221),0)</f>
        <v>0</v>
      </c>
      <c r="G221" s="149" t="n">
        <f aca="false">IF(F221="","",IFERROR((IF($A221="",0,VLOOKUP($A221,#REF!,5,FALSE())))*$D221,"0"))</f>
        <v>0</v>
      </c>
      <c r="H221" s="124" t="n">
        <f aca="false">IFERROR(IF(H$7=0,0,G221/(G$7-I$5)*H$7),"")</f>
        <v>0</v>
      </c>
      <c r="I221" s="125" t="n">
        <f aca="false">IFERROR(H221+F221,"")</f>
        <v>0</v>
      </c>
      <c r="J221" s="126" t="n">
        <f aca="false">IFERROR(I221/$E$9,"")</f>
        <v>0</v>
      </c>
      <c r="K221" s="127" t="n">
        <f aca="false">IFERROR(ROUNDUP(I221/$E$10,2),"")</f>
        <v>0</v>
      </c>
      <c r="L221" s="128" t="n">
        <f aca="false">IF(F221="","",IF(D221=0,0,IFERROR((IF($A221="",0,VLOOKUP($A221,#REF!,7,FALSE()))),0)))</f>
        <v>0</v>
      </c>
      <c r="M221" s="129" t="n">
        <f aca="false">IF(F221="","",IFERROR(L221*D221,0))</f>
        <v>0</v>
      </c>
      <c r="N221" s="64"/>
      <c r="O221" s="156"/>
      <c r="P221" s="156"/>
    </row>
    <row r="222" customFormat="false" ht="17.35" hidden="false" customHeight="false" outlineLevel="0" collapsed="false">
      <c r="A222" s="118"/>
      <c r="B222" s="148" t="n">
        <f aca="false">IFERROR((IF($A222="",0,IF(VLOOKUP(A222,#REF!,13,0)="нет","Sold Out",VLOOKUP($A222,#REF!,2,FALSE())))),"кода нет в прайсе")</f>
        <v>0</v>
      </c>
      <c r="C222" s="148" t="n">
        <f aca="false">IFERROR((IF($A222="",0,VLOOKUP($A222,#REF!,3,FALSE()))),0)</f>
        <v>0</v>
      </c>
      <c r="D222" s="158"/>
      <c r="E222" s="121" t="n">
        <f aca="false">IFERROR((IF($A222="",0,VLOOKUP($A222,#REF!,6,FALSE()))),0)</f>
        <v>0</v>
      </c>
      <c r="F222" s="122" t="n">
        <f aca="false">IFERROR(IF(VLOOKUP(A222,#REF!,13,0)="нет","",D222*E222),0)</f>
        <v>0</v>
      </c>
      <c r="G222" s="149" t="n">
        <f aca="false">IF(F222="","",IFERROR((IF($A222="",0,VLOOKUP($A222,#REF!,5,FALSE())))*$D222,"0"))</f>
        <v>0</v>
      </c>
      <c r="H222" s="124" t="n">
        <f aca="false">IFERROR(IF(H$7=0,0,G222/(G$7-I$5)*H$7),"")</f>
        <v>0</v>
      </c>
      <c r="I222" s="125" t="n">
        <f aca="false">IFERROR(H222+F222,"")</f>
        <v>0</v>
      </c>
      <c r="J222" s="126" t="n">
        <f aca="false">IFERROR(I222/$E$9,"")</f>
        <v>0</v>
      </c>
      <c r="K222" s="127" t="n">
        <f aca="false">IFERROR(ROUNDUP(I222/$E$10,2),"")</f>
        <v>0</v>
      </c>
      <c r="L222" s="128" t="n">
        <f aca="false">IF(F222="","",IF(D222=0,0,IFERROR((IF($A222="",0,VLOOKUP($A222,#REF!,7,FALSE()))),0)))</f>
        <v>0</v>
      </c>
      <c r="M222" s="129" t="n">
        <f aca="false">IF(F222="","",IFERROR(L222*D222,0))</f>
        <v>0</v>
      </c>
      <c r="N222" s="64"/>
      <c r="O222" s="156"/>
      <c r="P222" s="156"/>
    </row>
    <row r="223" customFormat="false" ht="17.35" hidden="false" customHeight="false" outlineLevel="0" collapsed="false">
      <c r="A223" s="118"/>
      <c r="B223" s="148" t="n">
        <f aca="false">IFERROR((IF($A223="",0,IF(VLOOKUP(A223,#REF!,13,0)="нет","Sold Out",VLOOKUP($A223,#REF!,2,FALSE())))),"кода нет в прайсе")</f>
        <v>0</v>
      </c>
      <c r="C223" s="148" t="n">
        <f aca="false">IFERROR((IF($A223="",0,VLOOKUP($A223,#REF!,3,FALSE()))),0)</f>
        <v>0</v>
      </c>
      <c r="D223" s="158"/>
      <c r="E223" s="121" t="n">
        <f aca="false">IFERROR((IF($A223="",0,VLOOKUP($A223,#REF!,6,FALSE()))),0)</f>
        <v>0</v>
      </c>
      <c r="F223" s="122" t="n">
        <f aca="false">IFERROR(IF(VLOOKUP(A223,#REF!,13,0)="нет","",D223*E223),0)</f>
        <v>0</v>
      </c>
      <c r="G223" s="149" t="n">
        <f aca="false">IF(F223="","",IFERROR((IF($A223="",0,VLOOKUP($A223,#REF!,5,FALSE())))*$D223,"0"))</f>
        <v>0</v>
      </c>
      <c r="H223" s="124" t="n">
        <f aca="false">IFERROR(IF(H$7=0,0,G223/(G$7-I$5)*H$7),"")</f>
        <v>0</v>
      </c>
      <c r="I223" s="125" t="n">
        <f aca="false">IFERROR(H223+F223,"")</f>
        <v>0</v>
      </c>
      <c r="J223" s="126" t="n">
        <f aca="false">IFERROR(I223/$E$9,"")</f>
        <v>0</v>
      </c>
      <c r="K223" s="127" t="n">
        <f aca="false">IFERROR(ROUNDUP(I223/$E$10,2),"")</f>
        <v>0</v>
      </c>
      <c r="L223" s="128" t="n">
        <f aca="false">IF(F223="","",IF(D223=0,0,IFERROR((IF($A223="",0,VLOOKUP($A223,#REF!,7,FALSE()))),0)))</f>
        <v>0</v>
      </c>
      <c r="M223" s="129" t="n">
        <f aca="false">IF(F223="","",IFERROR(L223*D223,0))</f>
        <v>0</v>
      </c>
      <c r="N223" s="64"/>
      <c r="O223" s="156"/>
      <c r="P223" s="156"/>
    </row>
    <row r="224" customFormat="false" ht="17.35" hidden="false" customHeight="false" outlineLevel="0" collapsed="false">
      <c r="A224" s="118"/>
      <c r="B224" s="148" t="n">
        <f aca="false">IFERROR((IF($A224="",0,IF(VLOOKUP(A224,#REF!,13,0)="нет","Sold Out",VLOOKUP($A224,#REF!,2,FALSE())))),"кода нет в прайсе")</f>
        <v>0</v>
      </c>
      <c r="C224" s="148" t="n">
        <f aca="false">IFERROR((IF($A224="",0,VLOOKUP($A224,#REF!,3,FALSE()))),0)</f>
        <v>0</v>
      </c>
      <c r="D224" s="158"/>
      <c r="E224" s="132" t="n">
        <f aca="false">IFERROR((IF($A224="",0,VLOOKUP($A224,#REF!,6,FALSE()))),0)</f>
        <v>0</v>
      </c>
      <c r="F224" s="133" t="n">
        <f aca="false">IFERROR(IF(VLOOKUP(A224,#REF!,13,0)="нет","",D224*E224),0)</f>
        <v>0</v>
      </c>
      <c r="G224" s="134" t="n">
        <f aca="false">IF(F224="","",IFERROR((IF($A224="",0,VLOOKUP($A224,#REF!,5,FALSE())))*$D224,"0"))</f>
        <v>0</v>
      </c>
      <c r="H224" s="124" t="n">
        <f aca="false">IFERROR(IF(H$7=0,0,G224/(G$7-I$5)*H$7),"")</f>
        <v>0</v>
      </c>
      <c r="I224" s="135" t="n">
        <f aca="false">IFERROR(H224+F224,"")</f>
        <v>0</v>
      </c>
      <c r="J224" s="136" t="n">
        <f aca="false">IFERROR(I224/$E$9,"")</f>
        <v>0</v>
      </c>
      <c r="K224" s="137" t="n">
        <f aca="false">IFERROR(ROUNDUP(I224/$E$10,2),"")</f>
        <v>0</v>
      </c>
      <c r="L224" s="132" t="n">
        <f aca="false">IF(F224="","",IF(D224=0,0,IFERROR((IF($A224="",0,VLOOKUP($A224,#REF!,7,FALSE()))),0)))</f>
        <v>0</v>
      </c>
      <c r="M224" s="132" t="n">
        <f aca="false">IF(F224="","",IFERROR(L224*D224,0))</f>
        <v>0</v>
      </c>
      <c r="N224" s="64"/>
      <c r="O224" s="156"/>
      <c r="P224" s="156"/>
    </row>
    <row r="225" customFormat="false" ht="17.35" hidden="false" customHeight="false" outlineLevel="0" collapsed="false">
      <c r="A225" s="118"/>
      <c r="B225" s="148" t="n">
        <f aca="false">IFERROR((IF($A225="",0,IF(VLOOKUP(A225,#REF!,13,0)="нет","Sold Out",VLOOKUP($A225,#REF!,2,FALSE())))),"кода нет в прайсе")</f>
        <v>0</v>
      </c>
      <c r="C225" s="148" t="n">
        <f aca="false">IFERROR((IF($A225="",0,VLOOKUP($A225,#REF!,3,FALSE()))),0)</f>
        <v>0</v>
      </c>
      <c r="D225" s="158"/>
      <c r="E225" s="121" t="n">
        <f aca="false">IFERROR((IF($A225="",0,VLOOKUP($A225,#REF!,6,FALSE()))),0)</f>
        <v>0</v>
      </c>
      <c r="F225" s="122" t="n">
        <f aca="false">IFERROR(IF(VLOOKUP(A225,#REF!,13,0)="нет","",D225*E225),0)</f>
        <v>0</v>
      </c>
      <c r="G225" s="149" t="n">
        <f aca="false">IF(F225="","",IFERROR((IF($A225="",0,VLOOKUP($A225,#REF!,5,FALSE())))*$D225,"0"))</f>
        <v>0</v>
      </c>
      <c r="H225" s="124" t="n">
        <f aca="false">IFERROR(IF(H$7=0,0,G225/(G$7-I$5)*H$7),"")</f>
        <v>0</v>
      </c>
      <c r="I225" s="125" t="n">
        <f aca="false">IFERROR(H225+F225,"")</f>
        <v>0</v>
      </c>
      <c r="J225" s="126" t="n">
        <f aca="false">IFERROR(I225/$E$9,"")</f>
        <v>0</v>
      </c>
      <c r="K225" s="127" t="n">
        <f aca="false">IFERROR(ROUNDUP(I225/$E$10,2),"")</f>
        <v>0</v>
      </c>
      <c r="L225" s="128" t="n">
        <f aca="false">IF(F225="","",IF(D225=0,0,IFERROR((IF($A225="",0,VLOOKUP($A225,#REF!,7,FALSE()))),0)))</f>
        <v>0</v>
      </c>
      <c r="M225" s="129" t="n">
        <f aca="false">IF(F225="","",IFERROR(L225*D225,0))</f>
        <v>0</v>
      </c>
      <c r="N225" s="64"/>
      <c r="O225" s="156"/>
      <c r="P225" s="156"/>
    </row>
    <row r="226" customFormat="false" ht="17.35" hidden="false" customHeight="false" outlineLevel="0" collapsed="false">
      <c r="A226" s="141"/>
      <c r="B226" s="148" t="n">
        <f aca="false">IFERROR((IF($A226="",0,IF(VLOOKUP(A226,#REF!,13,0)="нет","Sold Out",VLOOKUP($A226,#REF!,2,FALSE())))),"кода нет в прайсе")</f>
        <v>0</v>
      </c>
      <c r="C226" s="148" t="n">
        <f aca="false">IFERROR((IF($A226="",0,VLOOKUP($A226,#REF!,3,FALSE()))),0)</f>
        <v>0</v>
      </c>
      <c r="D226" s="158"/>
      <c r="E226" s="121" t="n">
        <f aca="false">IFERROR((IF($A226="",0,VLOOKUP($A226,#REF!,6,FALSE()))),0)</f>
        <v>0</v>
      </c>
      <c r="F226" s="122" t="n">
        <f aca="false">IFERROR(IF(VLOOKUP(A226,#REF!,13,0)="нет","",D226*E226),0)</f>
        <v>0</v>
      </c>
      <c r="G226" s="149" t="n">
        <f aca="false">IF(F226="","",IFERROR((IF($A226="",0,VLOOKUP($A226,#REF!,5,FALSE())))*$D226,"0"))</f>
        <v>0</v>
      </c>
      <c r="H226" s="124" t="n">
        <f aca="false">IFERROR(IF(H$7=0,0,G226/(G$7-I$5)*H$7),"")</f>
        <v>0</v>
      </c>
      <c r="I226" s="125" t="n">
        <f aca="false">IFERROR(H226+F226,"")</f>
        <v>0</v>
      </c>
      <c r="J226" s="126" t="n">
        <f aca="false">IFERROR(I226/$E$9,"")</f>
        <v>0</v>
      </c>
      <c r="K226" s="127" t="n">
        <f aca="false">IFERROR(ROUNDUP(I226/$E$10,2),"")</f>
        <v>0</v>
      </c>
      <c r="L226" s="128" t="n">
        <f aca="false">IF(F226="","",IF(D226=0,0,IFERROR((IF($A226="",0,VLOOKUP($A226,#REF!,7,FALSE()))),0)))</f>
        <v>0</v>
      </c>
      <c r="M226" s="129" t="n">
        <f aca="false">IF(F226="","",IFERROR(L226*D226,0))</f>
        <v>0</v>
      </c>
      <c r="N226" s="64"/>
      <c r="O226" s="156"/>
      <c r="P226" s="156"/>
    </row>
    <row r="227" customFormat="false" ht="17.35" hidden="false" customHeight="false" outlineLevel="0" collapsed="false">
      <c r="A227" s="142"/>
      <c r="B227" s="143" t="n">
        <f aca="false">IF(F227=0,0,"Пересылка по Корее при менее 30000")</f>
        <v>0</v>
      </c>
      <c r="C227" s="143"/>
      <c r="D227" s="158"/>
      <c r="E227" s="121" t="n">
        <f aca="false">IFERROR((IF($A227="",0,VLOOKUP($A227,#REF!,6,FALSE()))),0)</f>
        <v>0</v>
      </c>
      <c r="F227" s="144" t="n">
        <f aca="false">IF($F$5=1,IF(SUM(F217:F226)=0,0,IF(SUM(F217:F226)&lt;30000,2500,0)),0)</f>
        <v>0</v>
      </c>
      <c r="G227" s="149" t="n">
        <f aca="false">IF(F227="","",IFERROR((IF($A227="",0,VLOOKUP($A227,#REF!,5,FALSE())))*$D227,"0"))</f>
        <v>0</v>
      </c>
      <c r="H227" s="124" t="n">
        <f aca="false">IFERROR(IF(H$7=0,0,G227/(G$7-I$5)*H$7),"")</f>
        <v>0</v>
      </c>
      <c r="I227" s="125" t="n">
        <f aca="false">IFERROR(H227+F227,"")</f>
        <v>0</v>
      </c>
      <c r="J227" s="126" t="n">
        <f aca="false">IFERROR(I227/$E$9,"")</f>
        <v>0</v>
      </c>
      <c r="K227" s="127" t="n">
        <f aca="false">IFERROR(ROUNDUP(I227/$E$10,2),"")</f>
        <v>0</v>
      </c>
      <c r="L227" s="128" t="n">
        <f aca="false">IF(F227="","",IF(D227=0,0,IFERROR((IF($A227="",0,VLOOKUP($A227,#REF!,7,FALSE()))),0)))</f>
        <v>0</v>
      </c>
      <c r="M227" s="129" t="n">
        <f aca="false">IF(F227="","",IFERROR(L227*D227,0))</f>
        <v>0</v>
      </c>
      <c r="N227" s="64"/>
      <c r="O227" s="156"/>
      <c r="P227" s="156"/>
    </row>
    <row r="228" customFormat="false" ht="15" hidden="false" customHeight="true" outlineLevel="0" collapsed="false">
      <c r="A228" s="106" t="n">
        <v>19</v>
      </c>
      <c r="B228" s="107"/>
      <c r="C228" s="107"/>
      <c r="D228" s="146"/>
      <c r="E228" s="109"/>
      <c r="F228" s="110" t="n">
        <f aca="false">SUM(F229:F239)</f>
        <v>0</v>
      </c>
      <c r="G228" s="110" t="n">
        <f aca="false">SUM(G229:G239)</f>
        <v>0</v>
      </c>
      <c r="H228" s="111" t="n">
        <f aca="false">IFERROR($H$7/($G$7-$I$5)*G228,0)</f>
        <v>0</v>
      </c>
      <c r="I228" s="112" t="n">
        <f aca="false">H228+F228</f>
        <v>0</v>
      </c>
      <c r="J228" s="112" t="n">
        <f aca="false">I228/$E$9</f>
        <v>0</v>
      </c>
      <c r="K228" s="113" t="n">
        <f aca="false">SUM(K229:K239)</f>
        <v>0</v>
      </c>
      <c r="L228" s="114" t="n">
        <f aca="false">SUM(L229:L239)</f>
        <v>0</v>
      </c>
      <c r="M228" s="115" t="n">
        <f aca="false">SUM(M229:M239)</f>
        <v>0</v>
      </c>
      <c r="N228" s="64"/>
      <c r="O228" s="156"/>
      <c r="P228" s="156"/>
    </row>
    <row r="229" customFormat="false" ht="17.35" hidden="false" customHeight="false" outlineLevel="0" collapsed="false">
      <c r="A229" s="118"/>
      <c r="B229" s="148" t="n">
        <f aca="false">IFERROR((IF($A229="",0,IF(VLOOKUP(A229,#REF!,13,0)="нет","Sold Out",VLOOKUP($A229,#REF!,2,FALSE())))),"кода нет в прайсе")</f>
        <v>0</v>
      </c>
      <c r="C229" s="148" t="n">
        <f aca="false">IFERROR((IF($A229="",0,VLOOKUP($A229,#REF!,3,FALSE()))),0)</f>
        <v>0</v>
      </c>
      <c r="D229" s="120"/>
      <c r="E229" s="121" t="n">
        <f aca="false">IFERROR((IF($A229="",0,VLOOKUP($A229,#REF!,6,FALSE()))),0)</f>
        <v>0</v>
      </c>
      <c r="F229" s="122" t="n">
        <f aca="false">IFERROR(IF(VLOOKUP(A229,#REF!,13,0)="нет","",D229*E229),0)</f>
        <v>0</v>
      </c>
      <c r="G229" s="149" t="n">
        <f aca="false">IF(F229="","",IFERROR((IF($A229="",0,VLOOKUP($A229,#REF!,5,FALSE())))*$D229,"0"))</f>
        <v>0</v>
      </c>
      <c r="H229" s="124" t="n">
        <f aca="false">IFERROR(IF(H$7=0,0,G229/(G$7-I$5)*H$7),"")</f>
        <v>0</v>
      </c>
      <c r="I229" s="125" t="n">
        <f aca="false">IFERROR(H229+F229,"")</f>
        <v>0</v>
      </c>
      <c r="J229" s="126" t="n">
        <f aca="false">IFERROR(I229/$E$9,"")</f>
        <v>0</v>
      </c>
      <c r="K229" s="127" t="n">
        <f aca="false">IFERROR(ROUNDUP(I229/$E$10,2),"")</f>
        <v>0</v>
      </c>
      <c r="L229" s="128" t="n">
        <f aca="false">IF(F229="","",IF(D229=0,0,IFERROR((IF($A229="",0,VLOOKUP($A229,#REF!,7,FALSE()))),0)))</f>
        <v>0</v>
      </c>
      <c r="M229" s="129" t="n">
        <f aca="false">IF(F229="","",IFERROR(L229*D229,0))</f>
        <v>0</v>
      </c>
      <c r="N229" s="64"/>
      <c r="O229" s="156"/>
      <c r="P229" s="156"/>
    </row>
    <row r="230" customFormat="false" ht="17.35" hidden="false" customHeight="false" outlineLevel="0" collapsed="false">
      <c r="A230" s="118"/>
      <c r="B230" s="148" t="n">
        <f aca="false">IFERROR((IF($A230="",0,IF(VLOOKUP(A230,#REF!,13,0)="нет","Sold Out",VLOOKUP($A230,#REF!,2,FALSE())))),"кода нет в прайсе")</f>
        <v>0</v>
      </c>
      <c r="C230" s="148" t="n">
        <f aca="false">IFERROR((IF($A230="",0,VLOOKUP($A230,#REF!,3,FALSE()))),0)</f>
        <v>0</v>
      </c>
      <c r="D230" s="120"/>
      <c r="E230" s="121" t="n">
        <f aca="false">IFERROR((IF($A230="",0,VLOOKUP($A230,#REF!,6,FALSE()))),0)</f>
        <v>0</v>
      </c>
      <c r="F230" s="122" t="n">
        <f aca="false">IFERROR(IF(VLOOKUP(A230,#REF!,13,0)="нет","",D230*E230),0)</f>
        <v>0</v>
      </c>
      <c r="G230" s="149" t="n">
        <f aca="false">IF(F230="","",IFERROR((IF($A230="",0,VLOOKUP($A230,#REF!,5,FALSE())))*$D230,"0"))</f>
        <v>0</v>
      </c>
      <c r="H230" s="124" t="n">
        <f aca="false">IFERROR(IF(H$7=0,0,G230/(G$7-I$5)*H$7),"")</f>
        <v>0</v>
      </c>
      <c r="I230" s="125" t="n">
        <f aca="false">IFERROR(H230+F230,"")</f>
        <v>0</v>
      </c>
      <c r="J230" s="126" t="n">
        <f aca="false">IFERROR(I230/$E$9,"")</f>
        <v>0</v>
      </c>
      <c r="K230" s="127" t="n">
        <f aca="false">IFERROR(ROUNDUP(I230/$E$10,2),"")</f>
        <v>0</v>
      </c>
      <c r="L230" s="128" t="n">
        <f aca="false">IF(F230="","",IF(D230=0,0,IFERROR((IF($A230="",0,VLOOKUP($A230,#REF!,7,FALSE()))),0)))</f>
        <v>0</v>
      </c>
      <c r="M230" s="129" t="n">
        <f aca="false">IF(F230="","",IFERROR(L230*D230,0))</f>
        <v>0</v>
      </c>
      <c r="N230" s="64"/>
      <c r="O230" s="156"/>
      <c r="P230" s="156"/>
    </row>
    <row r="231" customFormat="false" ht="17.35" hidden="false" customHeight="false" outlineLevel="0" collapsed="false">
      <c r="A231" s="118"/>
      <c r="B231" s="148" t="n">
        <f aca="false">IFERROR((IF($A231="",0,IF(VLOOKUP(A231,#REF!,13,0)="нет","Sold Out",VLOOKUP($A231,#REF!,2,FALSE())))),"кода нет в прайсе")</f>
        <v>0</v>
      </c>
      <c r="C231" s="148" t="n">
        <f aca="false">IFERROR((IF($A231="",0,VLOOKUP($A231,#REF!,3,FALSE()))),0)</f>
        <v>0</v>
      </c>
      <c r="D231" s="158"/>
      <c r="E231" s="121" t="n">
        <f aca="false">IFERROR((IF($A231="",0,VLOOKUP($A231,#REF!,6,FALSE()))),0)</f>
        <v>0</v>
      </c>
      <c r="F231" s="122" t="n">
        <f aca="false">IFERROR(IF(VLOOKUP(A231,#REF!,13,0)="нет","",D231*E231),0)</f>
        <v>0</v>
      </c>
      <c r="G231" s="149" t="n">
        <f aca="false">IF(F231="","",IFERROR((IF($A231="",0,VLOOKUP($A231,#REF!,5,FALSE())))*$D231,"0"))</f>
        <v>0</v>
      </c>
      <c r="H231" s="124" t="n">
        <f aca="false">IFERROR(IF(H$7=0,0,G231/(G$7-I$5)*H$7),"")</f>
        <v>0</v>
      </c>
      <c r="I231" s="125" t="n">
        <f aca="false">IFERROR(H231+F231,"")</f>
        <v>0</v>
      </c>
      <c r="J231" s="126" t="n">
        <f aca="false">IFERROR(I231/$E$9,"")</f>
        <v>0</v>
      </c>
      <c r="K231" s="127" t="n">
        <f aca="false">IFERROR(ROUNDUP(I231/$E$10,2),"")</f>
        <v>0</v>
      </c>
      <c r="L231" s="128" t="n">
        <f aca="false">IF(F231="","",IF(D231=0,0,IFERROR((IF($A231="",0,VLOOKUP($A231,#REF!,7,FALSE()))),0)))</f>
        <v>0</v>
      </c>
      <c r="M231" s="129" t="n">
        <f aca="false">IF(F231="","",IFERROR(L231*D231,0))</f>
        <v>0</v>
      </c>
      <c r="N231" s="64"/>
      <c r="O231" s="156"/>
      <c r="P231" s="156"/>
    </row>
    <row r="232" customFormat="false" ht="17.35" hidden="false" customHeight="false" outlineLevel="0" collapsed="false">
      <c r="A232" s="118"/>
      <c r="B232" s="148" t="n">
        <f aca="false">IFERROR((IF($A232="",0,IF(VLOOKUP(A232,#REF!,13,0)="нет","Sold Out",VLOOKUP($A232,#REF!,2,FALSE())))),"кода нет в прайсе")</f>
        <v>0</v>
      </c>
      <c r="C232" s="148" t="n">
        <f aca="false">IFERROR((IF($A232="",0,VLOOKUP($A232,#REF!,3,FALSE()))),0)</f>
        <v>0</v>
      </c>
      <c r="D232" s="158"/>
      <c r="E232" s="121" t="n">
        <f aca="false">IFERROR((IF($A232="",0,VLOOKUP($A232,#REF!,6,FALSE()))),0)</f>
        <v>0</v>
      </c>
      <c r="F232" s="122" t="n">
        <f aca="false">IFERROR(IF(VLOOKUP(A232,#REF!,13,0)="нет","",D232*E232),0)</f>
        <v>0</v>
      </c>
      <c r="G232" s="149" t="n">
        <f aca="false">IF(F232="","",IFERROR((IF($A232="",0,VLOOKUP($A232,#REF!,5,FALSE())))*$D232,"0"))</f>
        <v>0</v>
      </c>
      <c r="H232" s="124" t="n">
        <f aca="false">IFERROR(IF(H$7=0,0,G232/(G$7-I$5)*H$7),"")</f>
        <v>0</v>
      </c>
      <c r="I232" s="125" t="n">
        <f aca="false">IFERROR(H232+F232,"")</f>
        <v>0</v>
      </c>
      <c r="J232" s="126" t="n">
        <f aca="false">IFERROR(I232/$E$9,"")</f>
        <v>0</v>
      </c>
      <c r="K232" s="127" t="n">
        <f aca="false">IFERROR(ROUNDUP(I232/$E$10,2),"")</f>
        <v>0</v>
      </c>
      <c r="L232" s="128" t="n">
        <f aca="false">IF(F232="","",IF(D232=0,0,IFERROR((IF($A232="",0,VLOOKUP($A232,#REF!,7,FALSE()))),0)))</f>
        <v>0</v>
      </c>
      <c r="M232" s="129" t="n">
        <f aca="false">IF(F232="","",IFERROR(L232*D232,0))</f>
        <v>0</v>
      </c>
      <c r="N232" s="64"/>
      <c r="O232" s="156"/>
      <c r="P232" s="156"/>
    </row>
    <row r="233" customFormat="false" ht="17.35" hidden="false" customHeight="false" outlineLevel="0" collapsed="false">
      <c r="A233" s="118"/>
      <c r="B233" s="148" t="n">
        <f aca="false">IFERROR((IF($A233="",0,IF(VLOOKUP(A233,#REF!,13,0)="нет","Sold Out",VLOOKUP($A233,#REF!,2,FALSE())))),"кода нет в прайсе")</f>
        <v>0</v>
      </c>
      <c r="C233" s="148" t="n">
        <f aca="false">IFERROR((IF($A233="",0,VLOOKUP($A233,#REF!,3,FALSE()))),0)</f>
        <v>0</v>
      </c>
      <c r="D233" s="158"/>
      <c r="E233" s="121" t="n">
        <f aca="false">IFERROR((IF($A233="",0,VLOOKUP($A233,#REF!,6,FALSE()))),0)</f>
        <v>0</v>
      </c>
      <c r="F233" s="122" t="n">
        <f aca="false">IFERROR(IF(VLOOKUP(A233,#REF!,13,0)="нет","",D233*E233),0)</f>
        <v>0</v>
      </c>
      <c r="G233" s="149" t="n">
        <f aca="false">IF(F233="","",IFERROR((IF($A233="",0,VLOOKUP($A233,#REF!,5,FALSE())))*$D233,"0"))</f>
        <v>0</v>
      </c>
      <c r="H233" s="124" t="n">
        <f aca="false">IFERROR(IF(H$7=0,0,G233/(G$7-I$5)*H$7),"")</f>
        <v>0</v>
      </c>
      <c r="I233" s="125" t="n">
        <f aca="false">IFERROR(H233+F233,"")</f>
        <v>0</v>
      </c>
      <c r="J233" s="126" t="n">
        <f aca="false">IFERROR(I233/$E$9,"")</f>
        <v>0</v>
      </c>
      <c r="K233" s="127" t="n">
        <f aca="false">IFERROR(ROUNDUP(I233/$E$10,2),"")</f>
        <v>0</v>
      </c>
      <c r="L233" s="128" t="n">
        <f aca="false">IF(F233="","",IF(D233=0,0,IFERROR((IF($A233="",0,VLOOKUP($A233,#REF!,7,FALSE()))),0)))</f>
        <v>0</v>
      </c>
      <c r="M233" s="129" t="n">
        <f aca="false">IF(F233="","",IFERROR(L233*D233,0))</f>
        <v>0</v>
      </c>
      <c r="N233" s="64"/>
      <c r="O233" s="156"/>
      <c r="P233" s="156"/>
    </row>
    <row r="234" customFormat="false" ht="17.35" hidden="false" customHeight="false" outlineLevel="0" collapsed="false">
      <c r="A234" s="118"/>
      <c r="B234" s="148" t="n">
        <f aca="false">IFERROR((IF($A234="",0,IF(VLOOKUP(A234,#REF!,13,0)="нет","Sold Out",VLOOKUP($A234,#REF!,2,FALSE())))),"кода нет в прайсе")</f>
        <v>0</v>
      </c>
      <c r="C234" s="148" t="n">
        <f aca="false">IFERROR((IF($A234="",0,VLOOKUP($A234,#REF!,3,FALSE()))),0)</f>
        <v>0</v>
      </c>
      <c r="D234" s="158"/>
      <c r="E234" s="121" t="n">
        <f aca="false">IFERROR((IF($A234="",0,VLOOKUP($A234,#REF!,6,FALSE()))),0)</f>
        <v>0</v>
      </c>
      <c r="F234" s="122" t="n">
        <f aca="false">IFERROR(IF(VLOOKUP(A234,#REF!,13,0)="нет","",D234*E234),0)</f>
        <v>0</v>
      </c>
      <c r="G234" s="149" t="n">
        <f aca="false">IF(F234="","",IFERROR((IF($A234="",0,VLOOKUP($A234,#REF!,5,FALSE())))*$D234,"0"))</f>
        <v>0</v>
      </c>
      <c r="H234" s="124" t="n">
        <f aca="false">IFERROR(IF(H$7=0,0,G234/(G$7-I$5)*H$7),"")</f>
        <v>0</v>
      </c>
      <c r="I234" s="125" t="n">
        <f aca="false">IFERROR(H234+F234,"")</f>
        <v>0</v>
      </c>
      <c r="J234" s="126" t="n">
        <f aca="false">IFERROR(I234/$E$9,"")</f>
        <v>0</v>
      </c>
      <c r="K234" s="127" t="n">
        <f aca="false">IFERROR(ROUNDUP(I234/$E$10,2),"")</f>
        <v>0</v>
      </c>
      <c r="L234" s="128" t="n">
        <f aca="false">IF(F234="","",IF(D234=0,0,IFERROR((IF($A234="",0,VLOOKUP($A234,#REF!,7,FALSE()))),0)))</f>
        <v>0</v>
      </c>
      <c r="M234" s="129" t="n">
        <f aca="false">IF(F234="","",IFERROR(L234*D234,0))</f>
        <v>0</v>
      </c>
      <c r="N234" s="64"/>
      <c r="O234" s="156"/>
      <c r="P234" s="156"/>
    </row>
    <row r="235" customFormat="false" ht="17.35" hidden="false" customHeight="false" outlineLevel="0" collapsed="false">
      <c r="A235" s="118"/>
      <c r="B235" s="148" t="n">
        <f aca="false">IFERROR((IF($A235="",0,IF(VLOOKUP(A235,#REF!,13,0)="нет","Sold Out",VLOOKUP($A235,#REF!,2,FALSE())))),"кода нет в прайсе")</f>
        <v>0</v>
      </c>
      <c r="C235" s="148" t="n">
        <f aca="false">IFERROR((IF($A235="",0,VLOOKUP($A235,#REF!,3,FALSE()))),0)</f>
        <v>0</v>
      </c>
      <c r="D235" s="158"/>
      <c r="E235" s="121" t="n">
        <f aca="false">IFERROR((IF($A235="",0,VLOOKUP($A235,#REF!,6,FALSE()))),0)</f>
        <v>0</v>
      </c>
      <c r="F235" s="122" t="n">
        <f aca="false">IFERROR(IF(VLOOKUP(A235,#REF!,13,0)="нет","",D235*E235),0)</f>
        <v>0</v>
      </c>
      <c r="G235" s="149" t="n">
        <f aca="false">IF(F235="","",IFERROR((IF($A235="",0,VLOOKUP($A235,#REF!,5,FALSE())))*$D235,"0"))</f>
        <v>0</v>
      </c>
      <c r="H235" s="124" t="n">
        <f aca="false">IFERROR(IF(H$7=0,0,G235/(G$7-I$5)*H$7),"")</f>
        <v>0</v>
      </c>
      <c r="I235" s="125" t="n">
        <f aca="false">IFERROR(H235+F235,"")</f>
        <v>0</v>
      </c>
      <c r="J235" s="126" t="n">
        <f aca="false">IFERROR(I235/$E$9,"")</f>
        <v>0</v>
      </c>
      <c r="K235" s="127" t="n">
        <f aca="false">IFERROR(ROUNDUP(I235/$E$10,2),"")</f>
        <v>0</v>
      </c>
      <c r="L235" s="128" t="n">
        <f aca="false">IF(F235="","",IF(D235=0,0,IFERROR((IF($A235="",0,VLOOKUP($A235,#REF!,7,FALSE()))),0)))</f>
        <v>0</v>
      </c>
      <c r="M235" s="129" t="n">
        <f aca="false">IF(F235="","",IFERROR(L235*D235,0))</f>
        <v>0</v>
      </c>
      <c r="N235" s="64"/>
      <c r="O235" s="156"/>
      <c r="P235" s="156"/>
    </row>
    <row r="236" customFormat="false" ht="17.35" hidden="false" customHeight="false" outlineLevel="0" collapsed="false">
      <c r="A236" s="118"/>
      <c r="B236" s="148" t="n">
        <f aca="false">IFERROR((IF($A236="",0,IF(VLOOKUP(A236,#REF!,13,0)="нет","Sold Out",VLOOKUP($A236,#REF!,2,FALSE())))),"кода нет в прайсе")</f>
        <v>0</v>
      </c>
      <c r="C236" s="148" t="n">
        <f aca="false">IFERROR((IF($A236="",0,VLOOKUP($A236,#REF!,3,FALSE()))),0)</f>
        <v>0</v>
      </c>
      <c r="D236" s="158"/>
      <c r="E236" s="132" t="n">
        <f aca="false">IFERROR((IF($A236="",0,VLOOKUP($A236,#REF!,6,FALSE()))),0)</f>
        <v>0</v>
      </c>
      <c r="F236" s="133" t="n">
        <f aca="false">IFERROR(IF(VLOOKUP(A236,#REF!,13,0)="нет","",D236*E236),0)</f>
        <v>0</v>
      </c>
      <c r="G236" s="134" t="n">
        <f aca="false">IF(F236="","",IFERROR((IF($A236="",0,VLOOKUP($A236,#REF!,5,FALSE())))*$D236,"0"))</f>
        <v>0</v>
      </c>
      <c r="H236" s="124" t="n">
        <f aca="false">IFERROR(IF(H$7=0,0,G236/(G$7-I$5)*H$7),"")</f>
        <v>0</v>
      </c>
      <c r="I236" s="135" t="n">
        <f aca="false">IFERROR(H236+F236,"")</f>
        <v>0</v>
      </c>
      <c r="J236" s="136" t="n">
        <f aca="false">IFERROR(I236/$E$9,"")</f>
        <v>0</v>
      </c>
      <c r="K236" s="137" t="n">
        <f aca="false">IFERROR(ROUNDUP(I236/$E$10,2),"")</f>
        <v>0</v>
      </c>
      <c r="L236" s="132" t="n">
        <f aca="false">IF(F236="","",IF(D236=0,0,IFERROR((IF($A236="",0,VLOOKUP($A236,#REF!,7,FALSE()))),0)))</f>
        <v>0</v>
      </c>
      <c r="M236" s="132" t="n">
        <f aca="false">IF(F236="","",IFERROR(L236*D236,0))</f>
        <v>0</v>
      </c>
      <c r="N236" s="64"/>
      <c r="O236" s="156"/>
      <c r="P236" s="156"/>
    </row>
    <row r="237" customFormat="false" ht="17.35" hidden="false" customHeight="false" outlineLevel="0" collapsed="false">
      <c r="A237" s="118"/>
      <c r="B237" s="148" t="n">
        <f aca="false">IFERROR((IF($A237="",0,IF(VLOOKUP(A237,#REF!,13,0)="нет","Sold Out",VLOOKUP($A237,#REF!,2,FALSE())))),"кода нет в прайсе")</f>
        <v>0</v>
      </c>
      <c r="C237" s="148" t="n">
        <f aca="false">IFERROR((IF($A237="",0,VLOOKUP($A237,#REF!,3,FALSE()))),0)</f>
        <v>0</v>
      </c>
      <c r="D237" s="158"/>
      <c r="E237" s="121" t="n">
        <f aca="false">IFERROR((IF($A237="",0,VLOOKUP($A237,#REF!,6,FALSE()))),0)</f>
        <v>0</v>
      </c>
      <c r="F237" s="122" t="n">
        <f aca="false">IFERROR(IF(VLOOKUP(A237,#REF!,13,0)="нет","",D237*E237),0)</f>
        <v>0</v>
      </c>
      <c r="G237" s="149" t="n">
        <f aca="false">IF(F237="","",IFERROR((IF($A237="",0,VLOOKUP($A237,#REF!,5,FALSE())))*$D237,"0"))</f>
        <v>0</v>
      </c>
      <c r="H237" s="124" t="n">
        <f aca="false">IFERROR(IF(H$7=0,0,G237/(G$7-I$5)*H$7),"")</f>
        <v>0</v>
      </c>
      <c r="I237" s="125" t="n">
        <f aca="false">IFERROR(H237+F237,"")</f>
        <v>0</v>
      </c>
      <c r="J237" s="126" t="n">
        <f aca="false">IFERROR(I237/$E$9,"")</f>
        <v>0</v>
      </c>
      <c r="K237" s="127" t="n">
        <f aca="false">IFERROR(ROUNDUP(I237/$E$10,2),"")</f>
        <v>0</v>
      </c>
      <c r="L237" s="128" t="n">
        <f aca="false">IF(F237="","",IF(D237=0,0,IFERROR((IF($A237="",0,VLOOKUP($A237,#REF!,7,FALSE()))),0)))</f>
        <v>0</v>
      </c>
      <c r="M237" s="129" t="n">
        <f aca="false">IF(F237="","",IFERROR(L237*D237,0))</f>
        <v>0</v>
      </c>
      <c r="N237" s="64"/>
      <c r="O237" s="156"/>
      <c r="P237" s="156"/>
    </row>
    <row r="238" customFormat="false" ht="17.35" hidden="false" customHeight="false" outlineLevel="0" collapsed="false">
      <c r="A238" s="141"/>
      <c r="B238" s="148" t="n">
        <f aca="false">IFERROR((IF($A238="",0,IF(VLOOKUP(A238,#REF!,13,0)="нет","Sold Out",VLOOKUP($A238,#REF!,2,FALSE())))),"кода нет в прайсе")</f>
        <v>0</v>
      </c>
      <c r="C238" s="148" t="n">
        <f aca="false">IFERROR((IF($A238="",0,VLOOKUP($A238,#REF!,3,FALSE()))),0)</f>
        <v>0</v>
      </c>
      <c r="D238" s="158"/>
      <c r="E238" s="121" t="n">
        <f aca="false">IFERROR((IF($A238="",0,VLOOKUP($A238,#REF!,6,FALSE()))),0)</f>
        <v>0</v>
      </c>
      <c r="F238" s="122" t="n">
        <f aca="false">IFERROR(IF(VLOOKUP(A238,#REF!,13,0)="нет","",D238*E238),0)</f>
        <v>0</v>
      </c>
      <c r="G238" s="149" t="n">
        <f aca="false">IF(F238="","",IFERROR((IF($A238="",0,VLOOKUP($A238,#REF!,5,FALSE())))*$D238,"0"))</f>
        <v>0</v>
      </c>
      <c r="H238" s="124" t="n">
        <f aca="false">IFERROR(IF(H$7=0,0,G238/(G$7-I$5)*H$7),"")</f>
        <v>0</v>
      </c>
      <c r="I238" s="125" t="n">
        <f aca="false">IFERROR(H238+F238,"")</f>
        <v>0</v>
      </c>
      <c r="J238" s="126" t="n">
        <f aca="false">IFERROR(I238/$E$9,"")</f>
        <v>0</v>
      </c>
      <c r="K238" s="127" t="n">
        <f aca="false">IFERROR(ROUNDUP(I238/$E$10,2),"")</f>
        <v>0</v>
      </c>
      <c r="L238" s="128" t="n">
        <f aca="false">IF(F238="","",IF(D238=0,0,IFERROR((IF($A238="",0,VLOOKUP($A238,#REF!,7,FALSE()))),0)))</f>
        <v>0</v>
      </c>
      <c r="M238" s="129" t="n">
        <f aca="false">IF(F238="","",IFERROR(L238*D238,0))</f>
        <v>0</v>
      </c>
      <c r="N238" s="64"/>
      <c r="O238" s="156"/>
      <c r="P238" s="156"/>
    </row>
    <row r="239" customFormat="false" ht="17.35" hidden="false" customHeight="false" outlineLevel="0" collapsed="false">
      <c r="A239" s="142"/>
      <c r="B239" s="143" t="n">
        <f aca="false">IF(F239=0,0,"Пересылка по Корее при менее 30000")</f>
        <v>0</v>
      </c>
      <c r="C239" s="143"/>
      <c r="D239" s="158"/>
      <c r="E239" s="121" t="n">
        <f aca="false">IFERROR((IF($A239="",0,VLOOKUP($A239,#REF!,6,FALSE()))),0)</f>
        <v>0</v>
      </c>
      <c r="F239" s="144" t="n">
        <f aca="false">IF($F$5=1,IF(SUM(F229:F238)=0,0,IF(SUM(F229:F238)&lt;30000,2500,0)),0)</f>
        <v>0</v>
      </c>
      <c r="G239" s="149" t="n">
        <f aca="false">IF(F239="","",IFERROR((IF($A239="",0,VLOOKUP($A239,#REF!,5,FALSE())))*$D239,"0"))</f>
        <v>0</v>
      </c>
      <c r="H239" s="124" t="n">
        <f aca="false">IFERROR(IF(H$7=0,0,G239/(G$7-I$5)*H$7),"")</f>
        <v>0</v>
      </c>
      <c r="I239" s="125" t="n">
        <f aca="false">IFERROR(H239+F239,"")</f>
        <v>0</v>
      </c>
      <c r="J239" s="126" t="n">
        <f aca="false">IFERROR(I239/$E$9,"")</f>
        <v>0</v>
      </c>
      <c r="K239" s="127" t="n">
        <f aca="false">IFERROR(ROUNDUP(I239/$E$10,2),"")</f>
        <v>0</v>
      </c>
      <c r="L239" s="128" t="n">
        <f aca="false">IF(F239="","",IF(D239=0,0,IFERROR((IF($A239="",0,VLOOKUP($A239,#REF!,7,FALSE()))),0)))</f>
        <v>0</v>
      </c>
      <c r="M239" s="129" t="n">
        <f aca="false">IF(F239="","",IFERROR(L239*D239,0))</f>
        <v>0</v>
      </c>
      <c r="N239" s="64"/>
      <c r="O239" s="156"/>
      <c r="P239" s="156"/>
    </row>
    <row r="240" customFormat="false" ht="15" hidden="false" customHeight="true" outlineLevel="0" collapsed="false">
      <c r="A240" s="106" t="n">
        <v>20</v>
      </c>
      <c r="B240" s="107"/>
      <c r="C240" s="107"/>
      <c r="D240" s="146"/>
      <c r="E240" s="109"/>
      <c r="F240" s="110" t="n">
        <f aca="false">SUM(F241:F251)</f>
        <v>0</v>
      </c>
      <c r="G240" s="110" t="n">
        <f aca="false">SUM(G241:G251)</f>
        <v>0</v>
      </c>
      <c r="H240" s="111" t="n">
        <f aca="false">IFERROR($H$7/($G$7-$I$5)*G240,0)</f>
        <v>0</v>
      </c>
      <c r="I240" s="112" t="n">
        <f aca="false">H240+F240</f>
        <v>0</v>
      </c>
      <c r="J240" s="112" t="n">
        <f aca="false">I240/$E$9</f>
        <v>0</v>
      </c>
      <c r="K240" s="113" t="n">
        <f aca="false">SUM(K241:K251)</f>
        <v>0</v>
      </c>
      <c r="L240" s="114" t="n">
        <f aca="false">SUM(L241:L251)</f>
        <v>0</v>
      </c>
      <c r="M240" s="115" t="n">
        <f aca="false">SUM(M241:M251)</f>
        <v>0</v>
      </c>
      <c r="N240" s="64"/>
      <c r="O240" s="156"/>
      <c r="P240" s="156"/>
    </row>
    <row r="241" customFormat="false" ht="17.35" hidden="false" customHeight="false" outlineLevel="0" collapsed="false">
      <c r="A241" s="118"/>
      <c r="B241" s="148" t="n">
        <f aca="false">IFERROR((IF($A241="",0,IF(VLOOKUP(A241,#REF!,13,0)="нет","Sold Out",VLOOKUP($A241,#REF!,2,FALSE())))),"кода нет в прайсе")</f>
        <v>0</v>
      </c>
      <c r="C241" s="148" t="n">
        <f aca="false">IFERROR((IF($A241="",0,VLOOKUP($A241,#REF!,3,FALSE()))),0)</f>
        <v>0</v>
      </c>
      <c r="D241" s="120"/>
      <c r="E241" s="121" t="n">
        <f aca="false">IFERROR((IF($A241="",0,VLOOKUP($A241,#REF!,6,FALSE()))),0)</f>
        <v>0</v>
      </c>
      <c r="F241" s="122" t="n">
        <f aca="false">IFERROR(IF(VLOOKUP(A241,#REF!,13,0)="нет","",D241*E241),0)</f>
        <v>0</v>
      </c>
      <c r="G241" s="149" t="n">
        <f aca="false">IF(F241="","",IFERROR((IF($A241="",0,VLOOKUP($A241,#REF!,5,FALSE())))*$D241,"0"))</f>
        <v>0</v>
      </c>
      <c r="H241" s="124" t="n">
        <f aca="false">IFERROR(IF(H$7=0,0,G241/(G$7-I$5)*H$7),"")</f>
        <v>0</v>
      </c>
      <c r="I241" s="125" t="n">
        <f aca="false">IFERROR(H241+F241,"")</f>
        <v>0</v>
      </c>
      <c r="J241" s="126" t="n">
        <f aca="false">IFERROR(I241/$E$9,"")</f>
        <v>0</v>
      </c>
      <c r="K241" s="127" t="n">
        <f aca="false">IFERROR(ROUNDUP(I241/$E$10,2),"")</f>
        <v>0</v>
      </c>
      <c r="L241" s="128" t="n">
        <f aca="false">IF(F241="","",IF(D241=0,0,IFERROR((IF($A241="",0,VLOOKUP($A241,#REF!,7,FALSE()))),0)))</f>
        <v>0</v>
      </c>
      <c r="M241" s="129" t="n">
        <f aca="false">IF(F241="","",IFERROR(L241*D241,0))</f>
        <v>0</v>
      </c>
      <c r="N241" s="64"/>
      <c r="O241" s="156"/>
      <c r="P241" s="156"/>
    </row>
    <row r="242" customFormat="false" ht="17.35" hidden="false" customHeight="false" outlineLevel="0" collapsed="false">
      <c r="A242" s="118"/>
      <c r="B242" s="148" t="n">
        <f aca="false">IFERROR((IF($A242="",0,IF(VLOOKUP(A242,#REF!,13,0)="нет","Sold Out",VLOOKUP($A242,#REF!,2,FALSE())))),"кода нет в прайсе")</f>
        <v>0</v>
      </c>
      <c r="C242" s="148" t="n">
        <f aca="false">IFERROR((IF($A242="",0,VLOOKUP($A242,#REF!,3,FALSE()))),0)</f>
        <v>0</v>
      </c>
      <c r="D242" s="120"/>
      <c r="E242" s="121" t="n">
        <f aca="false">IFERROR((IF($A242="",0,VLOOKUP($A242,#REF!,6,FALSE()))),0)</f>
        <v>0</v>
      </c>
      <c r="F242" s="122" t="n">
        <f aca="false">IFERROR(IF(VLOOKUP(A242,#REF!,13,0)="нет","",D242*E242),0)</f>
        <v>0</v>
      </c>
      <c r="G242" s="149" t="n">
        <f aca="false">IF(F242="","",IFERROR((IF($A242="",0,VLOOKUP($A242,#REF!,5,FALSE())))*$D242,"0"))</f>
        <v>0</v>
      </c>
      <c r="H242" s="124" t="n">
        <f aca="false">IFERROR(IF(H$7=0,0,G242/(G$7-I$5)*H$7),"")</f>
        <v>0</v>
      </c>
      <c r="I242" s="125" t="n">
        <f aca="false">IFERROR(H242+F242,"")</f>
        <v>0</v>
      </c>
      <c r="J242" s="126" t="n">
        <f aca="false">IFERROR(I242/$E$9,"")</f>
        <v>0</v>
      </c>
      <c r="K242" s="127" t="n">
        <f aca="false">IFERROR(ROUNDUP(I242/$E$10,2),"")</f>
        <v>0</v>
      </c>
      <c r="L242" s="128" t="n">
        <f aca="false">IF(F242="","",IF(D242=0,0,IFERROR((IF($A242="",0,VLOOKUP($A242,#REF!,7,FALSE()))),0)))</f>
        <v>0</v>
      </c>
      <c r="M242" s="129" t="n">
        <f aca="false">IF(F242="","",IFERROR(L242*D242,0))</f>
        <v>0</v>
      </c>
      <c r="N242" s="64"/>
      <c r="O242" s="156"/>
      <c r="P242" s="156"/>
    </row>
    <row r="243" customFormat="false" ht="17.35" hidden="false" customHeight="false" outlineLevel="0" collapsed="false">
      <c r="A243" s="118"/>
      <c r="B243" s="148" t="n">
        <f aca="false">IFERROR((IF($A243="",0,IF(VLOOKUP(A243,#REF!,13,0)="нет","Sold Out",VLOOKUP($A243,#REF!,2,FALSE())))),"кода нет в прайсе")</f>
        <v>0</v>
      </c>
      <c r="C243" s="148" t="n">
        <f aca="false">IFERROR((IF($A243="",0,VLOOKUP($A243,#REF!,3,FALSE()))),0)</f>
        <v>0</v>
      </c>
      <c r="D243" s="158"/>
      <c r="E243" s="121" t="n">
        <f aca="false">IFERROR((IF($A243="",0,VLOOKUP($A243,#REF!,6,FALSE()))),0)</f>
        <v>0</v>
      </c>
      <c r="F243" s="122" t="n">
        <f aca="false">IFERROR(IF(VLOOKUP(A243,#REF!,13,0)="нет","",D243*E243),0)</f>
        <v>0</v>
      </c>
      <c r="G243" s="149" t="n">
        <f aca="false">IF(F243="","",IFERROR((IF($A243="",0,VLOOKUP($A243,#REF!,5,FALSE())))*$D243,"0"))</f>
        <v>0</v>
      </c>
      <c r="H243" s="124" t="n">
        <f aca="false">IFERROR(IF(H$7=0,0,G243/(G$7-I$5)*H$7),"")</f>
        <v>0</v>
      </c>
      <c r="I243" s="125" t="n">
        <f aca="false">IFERROR(H243+F243,"")</f>
        <v>0</v>
      </c>
      <c r="J243" s="126" t="n">
        <f aca="false">IFERROR(I243/$E$9,"")</f>
        <v>0</v>
      </c>
      <c r="K243" s="127" t="n">
        <f aca="false">IFERROR(ROUNDUP(I243/$E$10,2),"")</f>
        <v>0</v>
      </c>
      <c r="L243" s="128" t="n">
        <f aca="false">IF(F243="","",IF(D243=0,0,IFERROR((IF($A243="",0,VLOOKUP($A243,#REF!,7,FALSE()))),0)))</f>
        <v>0</v>
      </c>
      <c r="M243" s="129" t="n">
        <f aca="false">IF(F243="","",IFERROR(L243*D243,0))</f>
        <v>0</v>
      </c>
      <c r="N243" s="64"/>
      <c r="O243" s="156"/>
      <c r="P243" s="156"/>
    </row>
    <row r="244" customFormat="false" ht="17.35" hidden="false" customHeight="false" outlineLevel="0" collapsed="false">
      <c r="A244" s="118"/>
      <c r="B244" s="148" t="n">
        <f aca="false">IFERROR((IF($A244="",0,IF(VLOOKUP(A244,#REF!,13,0)="нет","Sold Out",VLOOKUP($A244,#REF!,2,FALSE())))),"кода нет в прайсе")</f>
        <v>0</v>
      </c>
      <c r="C244" s="148" t="n">
        <f aca="false">IFERROR((IF($A244="",0,VLOOKUP($A244,#REF!,3,FALSE()))),0)</f>
        <v>0</v>
      </c>
      <c r="D244" s="158"/>
      <c r="E244" s="121" t="n">
        <f aca="false">IFERROR((IF($A244="",0,VLOOKUP($A244,#REF!,6,FALSE()))),0)</f>
        <v>0</v>
      </c>
      <c r="F244" s="122" t="n">
        <f aca="false">IFERROR(IF(VLOOKUP(A244,#REF!,13,0)="нет","",D244*E244),0)</f>
        <v>0</v>
      </c>
      <c r="G244" s="149" t="n">
        <f aca="false">IF(F244="","",IFERROR((IF($A244="",0,VLOOKUP($A244,#REF!,5,FALSE())))*$D244,"0"))</f>
        <v>0</v>
      </c>
      <c r="H244" s="124" t="n">
        <f aca="false">IFERROR(IF(H$7=0,0,G244/(G$7-I$5)*H$7),"")</f>
        <v>0</v>
      </c>
      <c r="I244" s="125" t="n">
        <f aca="false">IFERROR(H244+F244,"")</f>
        <v>0</v>
      </c>
      <c r="J244" s="126" t="n">
        <f aca="false">IFERROR(I244/$E$9,"")</f>
        <v>0</v>
      </c>
      <c r="K244" s="127" t="n">
        <f aca="false">IFERROR(ROUNDUP(I244/$E$10,2),"")</f>
        <v>0</v>
      </c>
      <c r="L244" s="128" t="n">
        <f aca="false">IF(F244="","",IF(D244=0,0,IFERROR((IF($A244="",0,VLOOKUP($A244,#REF!,7,FALSE()))),0)))</f>
        <v>0</v>
      </c>
      <c r="M244" s="129" t="n">
        <f aca="false">IF(F244="","",IFERROR(L244*D244,0))</f>
        <v>0</v>
      </c>
      <c r="N244" s="64"/>
      <c r="O244" s="156"/>
      <c r="P244" s="156"/>
    </row>
    <row r="245" customFormat="false" ht="17.35" hidden="false" customHeight="false" outlineLevel="0" collapsed="false">
      <c r="A245" s="118"/>
      <c r="B245" s="148" t="n">
        <f aca="false">IFERROR((IF($A245="",0,IF(VLOOKUP(A245,#REF!,13,0)="нет","Sold Out",VLOOKUP($A245,#REF!,2,FALSE())))),"кода нет в прайсе")</f>
        <v>0</v>
      </c>
      <c r="C245" s="148" t="n">
        <f aca="false">IFERROR((IF($A245="",0,VLOOKUP($A245,#REF!,3,FALSE()))),0)</f>
        <v>0</v>
      </c>
      <c r="D245" s="158"/>
      <c r="E245" s="121" t="n">
        <f aca="false">IFERROR((IF($A245="",0,VLOOKUP($A245,#REF!,6,FALSE()))),0)</f>
        <v>0</v>
      </c>
      <c r="F245" s="122" t="n">
        <f aca="false">IFERROR(IF(VLOOKUP(A245,#REF!,13,0)="нет","",D245*E245),0)</f>
        <v>0</v>
      </c>
      <c r="G245" s="149" t="n">
        <f aca="false">IF(F245="","",IFERROR((IF($A245="",0,VLOOKUP($A245,#REF!,5,FALSE())))*$D245,"0"))</f>
        <v>0</v>
      </c>
      <c r="H245" s="124" t="n">
        <f aca="false">IFERROR(IF(H$7=0,0,G245/(G$7-I$5)*H$7),"")</f>
        <v>0</v>
      </c>
      <c r="I245" s="125" t="n">
        <f aca="false">IFERROR(H245+F245,"")</f>
        <v>0</v>
      </c>
      <c r="J245" s="126" t="n">
        <f aca="false">IFERROR(I245/$E$9,"")</f>
        <v>0</v>
      </c>
      <c r="K245" s="127" t="n">
        <f aca="false">IFERROR(ROUNDUP(I245/$E$10,2),"")</f>
        <v>0</v>
      </c>
      <c r="L245" s="128" t="n">
        <f aca="false">IF(F245="","",IF(D245=0,0,IFERROR((IF($A245="",0,VLOOKUP($A245,#REF!,7,FALSE()))),0)))</f>
        <v>0</v>
      </c>
      <c r="M245" s="129" t="n">
        <f aca="false">IF(F245="","",IFERROR(L245*D245,0))</f>
        <v>0</v>
      </c>
      <c r="N245" s="64"/>
      <c r="O245" s="156"/>
      <c r="P245" s="156"/>
    </row>
    <row r="246" customFormat="false" ht="17.35" hidden="false" customHeight="false" outlineLevel="0" collapsed="false">
      <c r="A246" s="118"/>
      <c r="B246" s="148" t="n">
        <f aca="false">IFERROR((IF($A246="",0,IF(VLOOKUP(A246,#REF!,13,0)="нет","Sold Out",VLOOKUP($A246,#REF!,2,FALSE())))),"кода нет в прайсе")</f>
        <v>0</v>
      </c>
      <c r="C246" s="148" t="n">
        <f aca="false">IFERROR((IF($A246="",0,VLOOKUP($A246,#REF!,3,FALSE()))),0)</f>
        <v>0</v>
      </c>
      <c r="D246" s="158"/>
      <c r="E246" s="121" t="n">
        <f aca="false">IFERROR((IF($A246="",0,VLOOKUP($A246,#REF!,6,FALSE()))),0)</f>
        <v>0</v>
      </c>
      <c r="F246" s="122" t="n">
        <f aca="false">IFERROR(IF(VLOOKUP(A246,#REF!,13,0)="нет","",D246*E246),0)</f>
        <v>0</v>
      </c>
      <c r="G246" s="149" t="n">
        <f aca="false">IF(F246="","",IFERROR((IF($A246="",0,VLOOKUP($A246,#REF!,5,FALSE())))*$D246,"0"))</f>
        <v>0</v>
      </c>
      <c r="H246" s="124" t="n">
        <f aca="false">IFERROR(IF(H$7=0,0,G246/(G$7-I$5)*H$7),"")</f>
        <v>0</v>
      </c>
      <c r="I246" s="125" t="n">
        <f aca="false">IFERROR(H246+F246,"")</f>
        <v>0</v>
      </c>
      <c r="J246" s="126" t="n">
        <f aca="false">IFERROR(I246/$E$9,"")</f>
        <v>0</v>
      </c>
      <c r="K246" s="127" t="n">
        <f aca="false">IFERROR(ROUNDUP(I246/$E$10,2),"")</f>
        <v>0</v>
      </c>
      <c r="L246" s="128" t="n">
        <f aca="false">IF(F246="","",IF(D246=0,0,IFERROR((IF($A246="",0,VLOOKUP($A246,#REF!,7,FALSE()))),0)))</f>
        <v>0</v>
      </c>
      <c r="M246" s="129" t="n">
        <f aca="false">IF(F246="","",IFERROR(L246*D246,0))</f>
        <v>0</v>
      </c>
      <c r="N246" s="64"/>
      <c r="O246" s="156"/>
      <c r="P246" s="156"/>
    </row>
    <row r="247" customFormat="false" ht="17.35" hidden="false" customHeight="false" outlineLevel="0" collapsed="false">
      <c r="A247" s="118"/>
      <c r="B247" s="148" t="n">
        <f aca="false">IFERROR((IF($A247="",0,IF(VLOOKUP(A247,#REF!,13,0)="нет","Sold Out",VLOOKUP($A247,#REF!,2,FALSE())))),"кода нет в прайсе")</f>
        <v>0</v>
      </c>
      <c r="C247" s="148" t="n">
        <f aca="false">IFERROR((IF($A247="",0,VLOOKUP($A247,#REF!,3,FALSE()))),0)</f>
        <v>0</v>
      </c>
      <c r="D247" s="158"/>
      <c r="E247" s="121" t="n">
        <f aca="false">IFERROR((IF($A247="",0,VLOOKUP($A247,#REF!,6,FALSE()))),0)</f>
        <v>0</v>
      </c>
      <c r="F247" s="122" t="n">
        <f aca="false">IFERROR(IF(VLOOKUP(A247,#REF!,13,0)="нет","",D247*E247),0)</f>
        <v>0</v>
      </c>
      <c r="G247" s="149" t="n">
        <f aca="false">IF(F247="","",IFERROR((IF($A247="",0,VLOOKUP($A247,#REF!,5,FALSE())))*$D247,"0"))</f>
        <v>0</v>
      </c>
      <c r="H247" s="124" t="n">
        <f aca="false">IFERROR(IF(H$7=0,0,G247/(G$7-I$5)*H$7),"")</f>
        <v>0</v>
      </c>
      <c r="I247" s="125" t="n">
        <f aca="false">IFERROR(H247+F247,"")</f>
        <v>0</v>
      </c>
      <c r="J247" s="126" t="n">
        <f aca="false">IFERROR(I247/$E$9,"")</f>
        <v>0</v>
      </c>
      <c r="K247" s="127" t="n">
        <f aca="false">IFERROR(ROUNDUP(I247/$E$10,2),"")</f>
        <v>0</v>
      </c>
      <c r="L247" s="128" t="n">
        <f aca="false">IF(F247="","",IF(D247=0,0,IFERROR((IF($A247="",0,VLOOKUP($A247,#REF!,7,FALSE()))),0)))</f>
        <v>0</v>
      </c>
      <c r="M247" s="129" t="n">
        <f aca="false">IF(F247="","",IFERROR(L247*D247,0))</f>
        <v>0</v>
      </c>
      <c r="N247" s="64"/>
      <c r="O247" s="156"/>
      <c r="P247" s="156"/>
    </row>
    <row r="248" customFormat="false" ht="17.35" hidden="false" customHeight="false" outlineLevel="0" collapsed="false">
      <c r="A248" s="118"/>
      <c r="B248" s="148" t="n">
        <f aca="false">IFERROR((IF($A248="",0,IF(VLOOKUP(A248,#REF!,13,0)="нет","Sold Out",VLOOKUP($A248,#REF!,2,FALSE())))),"кода нет в прайсе")</f>
        <v>0</v>
      </c>
      <c r="C248" s="148" t="n">
        <f aca="false">IFERROR((IF($A248="",0,VLOOKUP($A248,#REF!,3,FALSE()))),0)</f>
        <v>0</v>
      </c>
      <c r="D248" s="158"/>
      <c r="E248" s="132" t="n">
        <f aca="false">IFERROR((IF($A248="",0,VLOOKUP($A248,#REF!,6,FALSE()))),0)</f>
        <v>0</v>
      </c>
      <c r="F248" s="133" t="n">
        <f aca="false">IFERROR(IF(VLOOKUP(A248,#REF!,13,0)="нет","",D248*E248),0)</f>
        <v>0</v>
      </c>
      <c r="G248" s="134" t="n">
        <f aca="false">IF(F248="","",IFERROR((IF($A248="",0,VLOOKUP($A248,#REF!,5,FALSE())))*$D248,"0"))</f>
        <v>0</v>
      </c>
      <c r="H248" s="124" t="n">
        <f aca="false">IFERROR(IF(H$7=0,0,G248/(G$7-I$5)*H$7),"")</f>
        <v>0</v>
      </c>
      <c r="I248" s="135" t="n">
        <f aca="false">IFERROR(H248+F248,"")</f>
        <v>0</v>
      </c>
      <c r="J248" s="136" t="n">
        <f aca="false">IFERROR(I248/$E$9,"")</f>
        <v>0</v>
      </c>
      <c r="K248" s="137" t="n">
        <f aca="false">IFERROR(ROUNDUP(I248/$E$10,2),"")</f>
        <v>0</v>
      </c>
      <c r="L248" s="132" t="n">
        <f aca="false">IF(F248="","",IF(D248=0,0,IFERROR((IF($A248="",0,VLOOKUP($A248,#REF!,7,FALSE()))),0)))</f>
        <v>0</v>
      </c>
      <c r="M248" s="132" t="n">
        <f aca="false">IF(F248="","",IFERROR(L248*D248,0))</f>
        <v>0</v>
      </c>
      <c r="N248" s="64"/>
      <c r="O248" s="156"/>
      <c r="P248" s="156"/>
    </row>
    <row r="249" customFormat="false" ht="17.35" hidden="false" customHeight="false" outlineLevel="0" collapsed="false">
      <c r="A249" s="118"/>
      <c r="B249" s="148" t="n">
        <f aca="false">IFERROR((IF($A249="",0,IF(VLOOKUP(A249,#REF!,13,0)="нет","Sold Out",VLOOKUP($A249,#REF!,2,FALSE())))),"кода нет в прайсе")</f>
        <v>0</v>
      </c>
      <c r="C249" s="148" t="n">
        <f aca="false">IFERROR((IF($A249="",0,VLOOKUP($A249,#REF!,3,FALSE()))),0)</f>
        <v>0</v>
      </c>
      <c r="D249" s="158"/>
      <c r="E249" s="121" t="n">
        <f aca="false">IFERROR((IF($A249="",0,VLOOKUP($A249,#REF!,6,FALSE()))),0)</f>
        <v>0</v>
      </c>
      <c r="F249" s="122" t="n">
        <f aca="false">IFERROR(IF(VLOOKUP(A249,#REF!,13,0)="нет","",D249*E249),0)</f>
        <v>0</v>
      </c>
      <c r="G249" s="149" t="n">
        <f aca="false">IF(F249="","",IFERROR((IF($A249="",0,VLOOKUP($A249,#REF!,5,FALSE())))*$D249,"0"))</f>
        <v>0</v>
      </c>
      <c r="H249" s="124" t="n">
        <f aca="false">IFERROR(IF(H$7=0,0,G249/(G$7-I$5)*H$7),"")</f>
        <v>0</v>
      </c>
      <c r="I249" s="125" t="n">
        <f aca="false">IFERROR(H249+F249,"")</f>
        <v>0</v>
      </c>
      <c r="J249" s="126" t="n">
        <f aca="false">IFERROR(I249/$E$9,"")</f>
        <v>0</v>
      </c>
      <c r="K249" s="127" t="n">
        <f aca="false">IFERROR(ROUNDUP(I249/$E$10,2),"")</f>
        <v>0</v>
      </c>
      <c r="L249" s="128" t="n">
        <f aca="false">IF(F249="","",IF(D249=0,0,IFERROR((IF($A249="",0,VLOOKUP($A249,#REF!,7,FALSE()))),0)))</f>
        <v>0</v>
      </c>
      <c r="M249" s="129" t="n">
        <f aca="false">IF(F249="","",IFERROR(L249*D249,0))</f>
        <v>0</v>
      </c>
      <c r="N249" s="64"/>
      <c r="O249" s="156"/>
      <c r="P249" s="156"/>
    </row>
    <row r="250" customFormat="false" ht="17.35" hidden="false" customHeight="false" outlineLevel="0" collapsed="false">
      <c r="A250" s="141"/>
      <c r="B250" s="148" t="n">
        <f aca="false">IFERROR((IF($A250="",0,IF(VLOOKUP(A250,#REF!,13,0)="нет","Sold Out",VLOOKUP($A250,#REF!,2,FALSE())))),"кода нет в прайсе")</f>
        <v>0</v>
      </c>
      <c r="C250" s="148" t="n">
        <f aca="false">IFERROR((IF($A250="",0,VLOOKUP($A250,#REF!,3,FALSE()))),0)</f>
        <v>0</v>
      </c>
      <c r="D250" s="158"/>
      <c r="E250" s="121" t="n">
        <f aca="false">IFERROR((IF($A250="",0,VLOOKUP($A250,#REF!,6,FALSE()))),0)</f>
        <v>0</v>
      </c>
      <c r="F250" s="122" t="n">
        <f aca="false">IFERROR(IF(VLOOKUP(A250,#REF!,13,0)="нет","",D250*E250),0)</f>
        <v>0</v>
      </c>
      <c r="G250" s="149" t="n">
        <f aca="false">IF(F250="","",IFERROR((IF($A250="",0,VLOOKUP($A250,#REF!,5,FALSE())))*$D250,"0"))</f>
        <v>0</v>
      </c>
      <c r="H250" s="124" t="n">
        <f aca="false">IFERROR(IF(H$7=0,0,G250/(G$7-I$5)*H$7),"")</f>
        <v>0</v>
      </c>
      <c r="I250" s="125" t="n">
        <f aca="false">IFERROR(H250+F250,"")</f>
        <v>0</v>
      </c>
      <c r="J250" s="126" t="n">
        <f aca="false">IFERROR(I250/$E$9,"")</f>
        <v>0</v>
      </c>
      <c r="K250" s="127" t="n">
        <f aca="false">IFERROR(ROUNDUP(I250/$E$10,2),"")</f>
        <v>0</v>
      </c>
      <c r="L250" s="128" t="n">
        <f aca="false">IF(F250="","",IF(D250=0,0,IFERROR((IF($A250="",0,VLOOKUP($A250,#REF!,7,FALSE()))),0)))</f>
        <v>0</v>
      </c>
      <c r="M250" s="129" t="n">
        <f aca="false">IF(F250="","",IFERROR(L250*D250,0))</f>
        <v>0</v>
      </c>
      <c r="N250" s="64"/>
      <c r="O250" s="156"/>
      <c r="P250" s="156"/>
    </row>
    <row r="251" customFormat="false" ht="17.35" hidden="false" customHeight="false" outlineLevel="0" collapsed="false">
      <c r="A251" s="142"/>
      <c r="B251" s="143" t="n">
        <f aca="false">IF(F251=0,0,"Пересылка по Корее при менее 30000")</f>
        <v>0</v>
      </c>
      <c r="C251" s="143"/>
      <c r="D251" s="158"/>
      <c r="E251" s="121" t="n">
        <f aca="false">IFERROR((IF($A251="",0,VLOOKUP($A251,#REF!,6,FALSE()))),0)</f>
        <v>0</v>
      </c>
      <c r="F251" s="144" t="n">
        <f aca="false">IF($F$5=1,IF(SUM(F241:F250)=0,0,IF(SUM(F241:F250)&lt;30000,2500,0)),0)</f>
        <v>0</v>
      </c>
      <c r="G251" s="149" t="n">
        <f aca="false">IF(F251="","",IFERROR((IF($A251="",0,VLOOKUP($A251,#REF!,5,FALSE())))*$D251,"0"))</f>
        <v>0</v>
      </c>
      <c r="H251" s="124" t="n">
        <f aca="false">IFERROR(IF(H$7=0,0,G251/(G$7-I$5)*H$7),"")</f>
        <v>0</v>
      </c>
      <c r="I251" s="125" t="n">
        <f aca="false">IFERROR(H251+F251,"")</f>
        <v>0</v>
      </c>
      <c r="J251" s="126" t="n">
        <f aca="false">IFERROR(I251/$E$9,"")</f>
        <v>0</v>
      </c>
      <c r="K251" s="127" t="n">
        <f aca="false">IFERROR(ROUNDUP(I251/$E$10,2),"")</f>
        <v>0</v>
      </c>
      <c r="L251" s="128" t="n">
        <f aca="false">IF(F251="","",IF(D251=0,0,IFERROR((IF($A251="",0,VLOOKUP($A251,#REF!,7,FALSE()))),0)))</f>
        <v>0</v>
      </c>
      <c r="M251" s="129" t="n">
        <f aca="false">IF(F251="","",IFERROR(L251*D251,0))</f>
        <v>0</v>
      </c>
      <c r="N251" s="64"/>
      <c r="O251" s="156"/>
      <c r="P251" s="156"/>
    </row>
    <row r="252" customFormat="false" ht="15" hidden="false" customHeight="true" outlineLevel="0" collapsed="false">
      <c r="A252" s="106" t="n">
        <v>21</v>
      </c>
      <c r="B252" s="107"/>
      <c r="C252" s="107"/>
      <c r="D252" s="146"/>
      <c r="E252" s="109"/>
      <c r="F252" s="110" t="n">
        <f aca="false">SUM(F253:F263)</f>
        <v>0</v>
      </c>
      <c r="G252" s="110" t="n">
        <f aca="false">SUM(G253:G263)</f>
        <v>0</v>
      </c>
      <c r="H252" s="111" t="n">
        <f aca="false">IFERROR($H$7/($G$7-$I$5)*G252,0)</f>
        <v>0</v>
      </c>
      <c r="I252" s="112" t="n">
        <f aca="false">H252+F252</f>
        <v>0</v>
      </c>
      <c r="J252" s="112" t="n">
        <f aca="false">I252/$E$9</f>
        <v>0</v>
      </c>
      <c r="K252" s="113" t="n">
        <f aca="false">SUM(K253:K263)</f>
        <v>0</v>
      </c>
      <c r="L252" s="114" t="n">
        <f aca="false">SUM(L253:L263)</f>
        <v>0</v>
      </c>
      <c r="M252" s="115" t="n">
        <f aca="false">SUM(M253:M263)</f>
        <v>0</v>
      </c>
      <c r="N252" s="64"/>
      <c r="O252" s="156"/>
      <c r="P252" s="156"/>
    </row>
    <row r="253" customFormat="false" ht="17.35" hidden="false" customHeight="false" outlineLevel="0" collapsed="false">
      <c r="A253" s="118"/>
      <c r="B253" s="148" t="n">
        <f aca="false">IFERROR((IF($A253="",0,IF(VLOOKUP(A253,#REF!,13,0)="нет","Sold Out",VLOOKUP($A253,#REF!,2,FALSE())))),"кода нет в прайсе")</f>
        <v>0</v>
      </c>
      <c r="C253" s="148" t="n">
        <f aca="false">IFERROR((IF($A253="",0,VLOOKUP($A253,#REF!,3,FALSE()))),0)</f>
        <v>0</v>
      </c>
      <c r="D253" s="120"/>
      <c r="E253" s="121" t="n">
        <f aca="false">IFERROR((IF($A253="",0,VLOOKUP($A253,#REF!,6,FALSE()))),0)</f>
        <v>0</v>
      </c>
      <c r="F253" s="122" t="n">
        <f aca="false">IFERROR(IF(VLOOKUP(A253,#REF!,13,0)="нет","",D253*E253),0)</f>
        <v>0</v>
      </c>
      <c r="G253" s="149" t="n">
        <f aca="false">IF(F253="","",IFERROR((IF($A253="",0,VLOOKUP($A253,#REF!,5,FALSE())))*$D253,"0"))</f>
        <v>0</v>
      </c>
      <c r="H253" s="124" t="n">
        <f aca="false">IFERROR(IF(H$7=0,0,G253/(G$7-I$5)*H$7),"")</f>
        <v>0</v>
      </c>
      <c r="I253" s="125" t="n">
        <f aca="false">IFERROR(H253+F253,"")</f>
        <v>0</v>
      </c>
      <c r="J253" s="126" t="n">
        <f aca="false">IFERROR(I253/$E$9,"")</f>
        <v>0</v>
      </c>
      <c r="K253" s="127" t="n">
        <f aca="false">IFERROR(ROUNDUP(I253/$E$10,2),"")</f>
        <v>0</v>
      </c>
      <c r="L253" s="128" t="n">
        <f aca="false">IF(F253="","",IF(D253=0,0,IFERROR((IF($A253="",0,VLOOKUP($A253,#REF!,7,FALSE()))),0)))</f>
        <v>0</v>
      </c>
      <c r="M253" s="129" t="n">
        <f aca="false">IF(F253="","",IFERROR(L253*D253,0))</f>
        <v>0</v>
      </c>
      <c r="N253" s="64"/>
      <c r="O253" s="156"/>
      <c r="P253" s="156"/>
    </row>
    <row r="254" customFormat="false" ht="17.35" hidden="false" customHeight="false" outlineLevel="0" collapsed="false">
      <c r="A254" s="118"/>
      <c r="B254" s="148" t="n">
        <f aca="false">IFERROR((IF($A254="",0,IF(VLOOKUP(A254,#REF!,13,0)="нет","Sold Out",VLOOKUP($A254,#REF!,2,FALSE())))),"кода нет в прайсе")</f>
        <v>0</v>
      </c>
      <c r="C254" s="148" t="n">
        <f aca="false">IFERROR((IF($A254="",0,VLOOKUP($A254,#REF!,3,FALSE()))),0)</f>
        <v>0</v>
      </c>
      <c r="D254" s="120"/>
      <c r="E254" s="121" t="n">
        <f aca="false">IFERROR((IF($A254="",0,VLOOKUP($A254,#REF!,6,FALSE()))),0)</f>
        <v>0</v>
      </c>
      <c r="F254" s="122" t="n">
        <f aca="false">IFERROR(IF(VLOOKUP(A254,#REF!,13,0)="нет","",D254*E254),0)</f>
        <v>0</v>
      </c>
      <c r="G254" s="149" t="n">
        <f aca="false">IF(F254="","",IFERROR((IF($A254="",0,VLOOKUP($A254,#REF!,5,FALSE())))*$D254,"0"))</f>
        <v>0</v>
      </c>
      <c r="H254" s="124" t="n">
        <f aca="false">IFERROR(IF(H$7=0,0,G254/(G$7-I$5)*H$7),"")</f>
        <v>0</v>
      </c>
      <c r="I254" s="125" t="n">
        <f aca="false">IFERROR(H254+F254,"")</f>
        <v>0</v>
      </c>
      <c r="J254" s="126" t="n">
        <f aca="false">IFERROR(I254/$E$9,"")</f>
        <v>0</v>
      </c>
      <c r="K254" s="127" t="n">
        <f aca="false">IFERROR(ROUNDUP(I254/$E$10,2),"")</f>
        <v>0</v>
      </c>
      <c r="L254" s="128" t="n">
        <f aca="false">IF(F254="","",IF(D254=0,0,IFERROR((IF($A254="",0,VLOOKUP($A254,#REF!,7,FALSE()))),0)))</f>
        <v>0</v>
      </c>
      <c r="M254" s="129" t="n">
        <f aca="false">IF(F254="","",IFERROR(L254*D254,0))</f>
        <v>0</v>
      </c>
      <c r="N254" s="64"/>
      <c r="O254" s="156"/>
      <c r="P254" s="156"/>
    </row>
    <row r="255" customFormat="false" ht="17.35" hidden="false" customHeight="false" outlineLevel="0" collapsed="false">
      <c r="A255" s="118"/>
      <c r="B255" s="148" t="n">
        <f aca="false">IFERROR((IF($A255="",0,IF(VLOOKUP(A255,#REF!,13,0)="нет","Sold Out",VLOOKUP($A255,#REF!,2,FALSE())))),"кода нет в прайсе")</f>
        <v>0</v>
      </c>
      <c r="C255" s="148" t="n">
        <f aca="false">IFERROR((IF($A255="",0,VLOOKUP($A255,#REF!,3,FALSE()))),0)</f>
        <v>0</v>
      </c>
      <c r="D255" s="158"/>
      <c r="E255" s="121" t="n">
        <f aca="false">IFERROR((IF($A255="",0,VLOOKUP($A255,#REF!,6,FALSE()))),0)</f>
        <v>0</v>
      </c>
      <c r="F255" s="122" t="n">
        <f aca="false">IFERROR(IF(VLOOKUP(A255,#REF!,13,0)="нет","",D255*E255),0)</f>
        <v>0</v>
      </c>
      <c r="G255" s="149" t="n">
        <f aca="false">IF(F255="","",IFERROR((IF($A255="",0,VLOOKUP($A255,#REF!,5,FALSE())))*$D255,"0"))</f>
        <v>0</v>
      </c>
      <c r="H255" s="124" t="n">
        <f aca="false">IFERROR(IF(H$7=0,0,G255/(G$7-I$5)*H$7),"")</f>
        <v>0</v>
      </c>
      <c r="I255" s="125" t="n">
        <f aca="false">IFERROR(H255+F255,"")</f>
        <v>0</v>
      </c>
      <c r="J255" s="126" t="n">
        <f aca="false">IFERROR(I255/$E$9,"")</f>
        <v>0</v>
      </c>
      <c r="K255" s="127" t="n">
        <f aca="false">IFERROR(ROUNDUP(I255/$E$10,2),"")</f>
        <v>0</v>
      </c>
      <c r="L255" s="128" t="n">
        <f aca="false">IF(F255="","",IF(D255=0,0,IFERROR((IF($A255="",0,VLOOKUP($A255,#REF!,7,FALSE()))),0)))</f>
        <v>0</v>
      </c>
      <c r="M255" s="129" t="n">
        <f aca="false">IF(F255="","",IFERROR(L255*D255,0))</f>
        <v>0</v>
      </c>
      <c r="N255" s="64"/>
      <c r="O255" s="156"/>
      <c r="P255" s="156"/>
    </row>
    <row r="256" customFormat="false" ht="17.35" hidden="false" customHeight="false" outlineLevel="0" collapsed="false">
      <c r="A256" s="118"/>
      <c r="B256" s="148" t="n">
        <f aca="false">IFERROR((IF($A256="",0,IF(VLOOKUP(A256,#REF!,13,0)="нет","Sold Out",VLOOKUP($A256,#REF!,2,FALSE())))),"кода нет в прайсе")</f>
        <v>0</v>
      </c>
      <c r="C256" s="148" t="n">
        <f aca="false">IFERROR((IF($A256="",0,VLOOKUP($A256,#REF!,3,FALSE()))),0)</f>
        <v>0</v>
      </c>
      <c r="D256" s="158"/>
      <c r="E256" s="121" t="n">
        <f aca="false">IFERROR((IF($A256="",0,VLOOKUP($A256,#REF!,6,FALSE()))),0)</f>
        <v>0</v>
      </c>
      <c r="F256" s="122" t="n">
        <f aca="false">IFERROR(IF(VLOOKUP(A256,#REF!,13,0)="нет","",D256*E256),0)</f>
        <v>0</v>
      </c>
      <c r="G256" s="149" t="n">
        <f aca="false">IF(F256="","",IFERROR((IF($A256="",0,VLOOKUP($A256,#REF!,5,FALSE())))*$D256,"0"))</f>
        <v>0</v>
      </c>
      <c r="H256" s="124" t="n">
        <f aca="false">IFERROR(IF(H$7=0,0,G256/(G$7-I$5)*H$7),"")</f>
        <v>0</v>
      </c>
      <c r="I256" s="125" t="n">
        <f aca="false">IFERROR(H256+F256,"")</f>
        <v>0</v>
      </c>
      <c r="J256" s="126" t="n">
        <f aca="false">IFERROR(I256/$E$9,"")</f>
        <v>0</v>
      </c>
      <c r="K256" s="127" t="n">
        <f aca="false">IFERROR(ROUNDUP(I256/$E$10,2),"")</f>
        <v>0</v>
      </c>
      <c r="L256" s="128" t="n">
        <f aca="false">IF(F256="","",IF(D256=0,0,IFERROR((IF($A256="",0,VLOOKUP($A256,#REF!,7,FALSE()))),0)))</f>
        <v>0</v>
      </c>
      <c r="M256" s="129" t="n">
        <f aca="false">IF(F256="","",IFERROR(L256*D256,0))</f>
        <v>0</v>
      </c>
      <c r="N256" s="64"/>
      <c r="O256" s="156"/>
      <c r="P256" s="156"/>
    </row>
    <row r="257" customFormat="false" ht="17.35" hidden="false" customHeight="false" outlineLevel="0" collapsed="false">
      <c r="A257" s="118"/>
      <c r="B257" s="148" t="n">
        <f aca="false">IFERROR((IF($A257="",0,IF(VLOOKUP(A257,#REF!,13,0)="нет","Sold Out",VLOOKUP($A257,#REF!,2,FALSE())))),"кода нет в прайсе")</f>
        <v>0</v>
      </c>
      <c r="C257" s="148" t="n">
        <f aca="false">IFERROR((IF($A257="",0,VLOOKUP($A257,#REF!,3,FALSE()))),0)</f>
        <v>0</v>
      </c>
      <c r="D257" s="158"/>
      <c r="E257" s="121" t="n">
        <f aca="false">IFERROR((IF($A257="",0,VLOOKUP($A257,#REF!,6,FALSE()))),0)</f>
        <v>0</v>
      </c>
      <c r="F257" s="122" t="n">
        <f aca="false">IFERROR(IF(VLOOKUP(A257,#REF!,13,0)="нет","",D257*E257),0)</f>
        <v>0</v>
      </c>
      <c r="G257" s="149" t="n">
        <f aca="false">IF(F257="","",IFERROR((IF($A257="",0,VLOOKUP($A257,#REF!,5,FALSE())))*$D257,"0"))</f>
        <v>0</v>
      </c>
      <c r="H257" s="124" t="n">
        <f aca="false">IFERROR(IF(H$7=0,0,G257/(G$7-I$5)*H$7),"")</f>
        <v>0</v>
      </c>
      <c r="I257" s="125" t="n">
        <f aca="false">IFERROR(H257+F257,"")</f>
        <v>0</v>
      </c>
      <c r="J257" s="126" t="n">
        <f aca="false">IFERROR(I257/$E$9,"")</f>
        <v>0</v>
      </c>
      <c r="K257" s="127" t="n">
        <f aca="false">IFERROR(ROUNDUP(I257/$E$10,2),"")</f>
        <v>0</v>
      </c>
      <c r="L257" s="128" t="n">
        <f aca="false">IF(F257="","",IF(D257=0,0,IFERROR((IF($A257="",0,VLOOKUP($A257,#REF!,7,FALSE()))),0)))</f>
        <v>0</v>
      </c>
      <c r="M257" s="129" t="n">
        <f aca="false">IF(F257="","",IFERROR(L257*D257,0))</f>
        <v>0</v>
      </c>
      <c r="N257" s="64"/>
      <c r="O257" s="156"/>
      <c r="P257" s="156"/>
    </row>
    <row r="258" customFormat="false" ht="17.35" hidden="false" customHeight="false" outlineLevel="0" collapsed="false">
      <c r="A258" s="118"/>
      <c r="B258" s="148" t="n">
        <f aca="false">IFERROR((IF($A258="",0,IF(VLOOKUP(A258,#REF!,13,0)="нет","Sold Out",VLOOKUP($A258,#REF!,2,FALSE())))),"кода нет в прайсе")</f>
        <v>0</v>
      </c>
      <c r="C258" s="148" t="n">
        <f aca="false">IFERROR((IF($A258="",0,VLOOKUP($A258,#REF!,3,FALSE()))),0)</f>
        <v>0</v>
      </c>
      <c r="D258" s="158"/>
      <c r="E258" s="121" t="n">
        <f aca="false">IFERROR((IF($A258="",0,VLOOKUP($A258,#REF!,6,FALSE()))),0)</f>
        <v>0</v>
      </c>
      <c r="F258" s="122" t="n">
        <f aca="false">IFERROR(IF(VLOOKUP(A258,#REF!,13,0)="нет","",D258*E258),0)</f>
        <v>0</v>
      </c>
      <c r="G258" s="149" t="n">
        <f aca="false">IF(F258="","",IFERROR((IF($A258="",0,VLOOKUP($A258,#REF!,5,FALSE())))*$D258,"0"))</f>
        <v>0</v>
      </c>
      <c r="H258" s="124" t="n">
        <f aca="false">IFERROR(IF(H$7=0,0,G258/(G$7-I$5)*H$7),"")</f>
        <v>0</v>
      </c>
      <c r="I258" s="125" t="n">
        <f aca="false">IFERROR(H258+F258,"")</f>
        <v>0</v>
      </c>
      <c r="J258" s="126" t="n">
        <f aca="false">IFERROR(I258/$E$9,"")</f>
        <v>0</v>
      </c>
      <c r="K258" s="127" t="n">
        <f aca="false">IFERROR(ROUNDUP(I258/$E$10,2),"")</f>
        <v>0</v>
      </c>
      <c r="L258" s="128" t="n">
        <f aca="false">IF(F258="","",IF(D258=0,0,IFERROR((IF($A258="",0,VLOOKUP($A258,#REF!,7,FALSE()))),0)))</f>
        <v>0</v>
      </c>
      <c r="M258" s="129" t="n">
        <f aca="false">IF(F258="","",IFERROR(L258*D258,0))</f>
        <v>0</v>
      </c>
      <c r="N258" s="64"/>
      <c r="O258" s="156"/>
      <c r="P258" s="156"/>
    </row>
    <row r="259" customFormat="false" ht="17.35" hidden="false" customHeight="false" outlineLevel="0" collapsed="false">
      <c r="A259" s="118"/>
      <c r="B259" s="148" t="n">
        <f aca="false">IFERROR((IF($A259="",0,IF(VLOOKUP(A259,#REF!,13,0)="нет","Sold Out",VLOOKUP($A259,#REF!,2,FALSE())))),"кода нет в прайсе")</f>
        <v>0</v>
      </c>
      <c r="C259" s="148" t="n">
        <f aca="false">IFERROR((IF($A259="",0,VLOOKUP($A259,#REF!,3,FALSE()))),0)</f>
        <v>0</v>
      </c>
      <c r="D259" s="158"/>
      <c r="E259" s="121" t="n">
        <f aca="false">IFERROR((IF($A259="",0,VLOOKUP($A259,#REF!,6,FALSE()))),0)</f>
        <v>0</v>
      </c>
      <c r="F259" s="122" t="n">
        <f aca="false">IFERROR(IF(VLOOKUP(A259,#REF!,13,0)="нет","",D259*E259),0)</f>
        <v>0</v>
      </c>
      <c r="G259" s="149" t="n">
        <f aca="false">IF(F259="","",IFERROR((IF($A259="",0,VLOOKUP($A259,#REF!,5,FALSE())))*$D259,"0"))</f>
        <v>0</v>
      </c>
      <c r="H259" s="124" t="n">
        <f aca="false">IFERROR(IF(H$7=0,0,G259/(G$7-I$5)*H$7),"")</f>
        <v>0</v>
      </c>
      <c r="I259" s="125" t="n">
        <f aca="false">IFERROR(H259+F259,"")</f>
        <v>0</v>
      </c>
      <c r="J259" s="126" t="n">
        <f aca="false">IFERROR(I259/$E$9,"")</f>
        <v>0</v>
      </c>
      <c r="K259" s="127" t="n">
        <f aca="false">IFERROR(ROUNDUP(I259/$E$10,2),"")</f>
        <v>0</v>
      </c>
      <c r="L259" s="128" t="n">
        <f aca="false">IF(F259="","",IF(D259=0,0,IFERROR((IF($A259="",0,VLOOKUP($A259,#REF!,7,FALSE()))),0)))</f>
        <v>0</v>
      </c>
      <c r="M259" s="129" t="n">
        <f aca="false">IF(F259="","",IFERROR(L259*D259,0))</f>
        <v>0</v>
      </c>
      <c r="N259" s="64"/>
      <c r="O259" s="156"/>
      <c r="P259" s="156"/>
    </row>
    <row r="260" customFormat="false" ht="17.35" hidden="false" customHeight="false" outlineLevel="0" collapsed="false">
      <c r="A260" s="118"/>
      <c r="B260" s="148" t="n">
        <f aca="false">IFERROR((IF($A260="",0,IF(VLOOKUP(A260,#REF!,13,0)="нет","Sold Out",VLOOKUP($A260,#REF!,2,FALSE())))),"кода нет в прайсе")</f>
        <v>0</v>
      </c>
      <c r="C260" s="148" t="n">
        <f aca="false">IFERROR((IF($A260="",0,VLOOKUP($A260,#REF!,3,FALSE()))),0)</f>
        <v>0</v>
      </c>
      <c r="D260" s="158"/>
      <c r="E260" s="132" t="n">
        <f aca="false">IFERROR((IF($A260="",0,VLOOKUP($A260,#REF!,6,FALSE()))),0)</f>
        <v>0</v>
      </c>
      <c r="F260" s="133" t="n">
        <f aca="false">IFERROR(IF(VLOOKUP(A260,#REF!,13,0)="нет","",D260*E260),0)</f>
        <v>0</v>
      </c>
      <c r="G260" s="134" t="n">
        <f aca="false">IF(F260="","",IFERROR((IF($A260="",0,VLOOKUP($A260,#REF!,5,FALSE())))*$D260,"0"))</f>
        <v>0</v>
      </c>
      <c r="H260" s="124" t="n">
        <f aca="false">IFERROR(IF(H$7=0,0,G260/(G$7-I$5)*H$7),"")</f>
        <v>0</v>
      </c>
      <c r="I260" s="135" t="n">
        <f aca="false">IFERROR(H260+F260,"")</f>
        <v>0</v>
      </c>
      <c r="J260" s="136" t="n">
        <f aca="false">IFERROR(I260/$E$9,"")</f>
        <v>0</v>
      </c>
      <c r="K260" s="137" t="n">
        <f aca="false">IFERROR(ROUNDUP(I260/$E$10,2),"")</f>
        <v>0</v>
      </c>
      <c r="L260" s="132" t="n">
        <f aca="false">IF(F260="","",IF(D260=0,0,IFERROR((IF($A260="",0,VLOOKUP($A260,#REF!,7,FALSE()))),0)))</f>
        <v>0</v>
      </c>
      <c r="M260" s="132" t="n">
        <f aca="false">IF(F260="","",IFERROR(L260*D260,0))</f>
        <v>0</v>
      </c>
      <c r="N260" s="64"/>
      <c r="O260" s="156"/>
      <c r="P260" s="156"/>
    </row>
    <row r="261" customFormat="false" ht="17.35" hidden="false" customHeight="false" outlineLevel="0" collapsed="false">
      <c r="A261" s="118"/>
      <c r="B261" s="148" t="n">
        <f aca="false">IFERROR((IF($A261="",0,IF(VLOOKUP(A261,#REF!,13,0)="нет","Sold Out",VLOOKUP($A261,#REF!,2,FALSE())))),"кода нет в прайсе")</f>
        <v>0</v>
      </c>
      <c r="C261" s="148" t="n">
        <f aca="false">IFERROR((IF($A261="",0,VLOOKUP($A261,#REF!,3,FALSE()))),0)</f>
        <v>0</v>
      </c>
      <c r="D261" s="158"/>
      <c r="E261" s="121" t="n">
        <f aca="false">IFERROR((IF($A261="",0,VLOOKUP($A261,#REF!,6,FALSE()))),0)</f>
        <v>0</v>
      </c>
      <c r="F261" s="122" t="n">
        <f aca="false">IFERROR(IF(VLOOKUP(A261,#REF!,13,0)="нет","",D261*E261),0)</f>
        <v>0</v>
      </c>
      <c r="G261" s="149" t="n">
        <f aca="false">IF(F261="","",IFERROR((IF($A261="",0,VLOOKUP($A261,#REF!,5,FALSE())))*$D261,"0"))</f>
        <v>0</v>
      </c>
      <c r="H261" s="124" t="n">
        <f aca="false">IFERROR(IF(H$7=0,0,G261/(G$7-I$5)*H$7),"")</f>
        <v>0</v>
      </c>
      <c r="I261" s="125" t="n">
        <f aca="false">IFERROR(H261+F261,"")</f>
        <v>0</v>
      </c>
      <c r="J261" s="126" t="n">
        <f aca="false">IFERROR(I261/$E$9,"")</f>
        <v>0</v>
      </c>
      <c r="K261" s="127" t="n">
        <f aca="false">IFERROR(ROUNDUP(I261/$E$10,2),"")</f>
        <v>0</v>
      </c>
      <c r="L261" s="128" t="n">
        <f aca="false">IF(F261="","",IF(D261=0,0,IFERROR((IF($A261="",0,VLOOKUP($A261,#REF!,7,FALSE()))),0)))</f>
        <v>0</v>
      </c>
      <c r="M261" s="129" t="n">
        <f aca="false">IF(F261="","",IFERROR(L261*D261,0))</f>
        <v>0</v>
      </c>
      <c r="N261" s="64"/>
      <c r="O261" s="156"/>
      <c r="P261" s="156"/>
    </row>
    <row r="262" customFormat="false" ht="17.35" hidden="false" customHeight="false" outlineLevel="0" collapsed="false">
      <c r="A262" s="141" t="s">
        <v>123</v>
      </c>
      <c r="B262" s="148" t="str">
        <f aca="false">IFERROR((IF($A262="",0,IF(VLOOKUP(A262,#REF!,13,0)="нет","Sold Out",VLOOKUP($A262,#REF!,2,FALSE())))),"кода нет в прайсе")</f>
        <v>кода нет в прайсе</v>
      </c>
      <c r="C262" s="148" t="n">
        <f aca="false">IFERROR((IF($A262="",0,VLOOKUP($A262,#REF!,3,FALSE()))),0)</f>
        <v>0</v>
      </c>
      <c r="D262" s="158"/>
      <c r="E262" s="121" t="n">
        <f aca="false">IFERROR((IF($A262="",0,VLOOKUP($A262,#REF!,6,FALSE()))),0)</f>
        <v>0</v>
      </c>
      <c r="F262" s="122" t="n">
        <f aca="false">IFERROR(IF(VLOOKUP(A262,#REF!,13,0)="нет","",D262*E262),0)</f>
        <v>0</v>
      </c>
      <c r="G262" s="149" t="str">
        <f aca="false">IF(F262="","",IFERROR((IF($A262="",0,VLOOKUP($A262,#REF!,5,FALSE())))*$D262,"0"))</f>
        <v>0</v>
      </c>
      <c r="H262" s="124" t="n">
        <f aca="false">IFERROR(IF(H$7=0,0,G262/(G$7-I$5)*H$7),"")</f>
        <v>0</v>
      </c>
      <c r="I262" s="125" t="n">
        <f aca="false">IFERROR(H262+F262,"")</f>
        <v>0</v>
      </c>
      <c r="J262" s="126" t="n">
        <f aca="false">IFERROR(I262/$E$9,"")</f>
        <v>0</v>
      </c>
      <c r="K262" s="127" t="n">
        <f aca="false">IFERROR(ROUNDUP(I262/$E$10,2),"")</f>
        <v>0</v>
      </c>
      <c r="L262" s="128" t="n">
        <f aca="false">IF(F262="","",IF(D262=0,0,IFERROR((IF($A262="",0,VLOOKUP($A262,#REF!,7,FALSE()))),0)))</f>
        <v>0</v>
      </c>
      <c r="M262" s="129" t="n">
        <f aca="false">IF(F262="","",IFERROR(L262*D262,0))</f>
        <v>0</v>
      </c>
      <c r="N262" s="64"/>
      <c r="O262" s="156"/>
      <c r="P262" s="156"/>
    </row>
    <row r="263" customFormat="false" ht="17.35" hidden="false" customHeight="false" outlineLevel="0" collapsed="false">
      <c r="A263" s="142" t="s">
        <v>124</v>
      </c>
      <c r="B263" s="143" t="n">
        <f aca="false">IF(F263=0,0,"Пересылка по Корее при менее 30000")</f>
        <v>0</v>
      </c>
      <c r="C263" s="143"/>
      <c r="D263" s="158"/>
      <c r="E263" s="121" t="n">
        <f aca="false">IFERROR((IF($A263="",0,VLOOKUP($A263,#REF!,6,FALSE()))),0)</f>
        <v>0</v>
      </c>
      <c r="F263" s="144" t="n">
        <f aca="false">IF($F$5=1,IF(SUM(F253:F262)=0,0,IF(SUM(F253:F262)&lt;30000,2500,0)),0)</f>
        <v>0</v>
      </c>
      <c r="G263" s="149" t="str">
        <f aca="false">IF(F263="","",IFERROR((IF($A263="",0,VLOOKUP($A263,#REF!,5,FALSE())))*$D263,"0"))</f>
        <v>0</v>
      </c>
      <c r="H263" s="124" t="n">
        <f aca="false">IFERROR(IF(H$7=0,0,G263/(G$7-I$5)*H$7),"")</f>
        <v>0</v>
      </c>
      <c r="I263" s="125" t="n">
        <f aca="false">IFERROR(H263+F263,"")</f>
        <v>0</v>
      </c>
      <c r="J263" s="126" t="n">
        <f aca="false">IFERROR(I263/$E$9,"")</f>
        <v>0</v>
      </c>
      <c r="K263" s="127" t="n">
        <f aca="false">IFERROR(ROUNDUP(I263/$E$10,2),"")</f>
        <v>0</v>
      </c>
      <c r="L263" s="128" t="n">
        <f aca="false">IF(F263="","",IF(D263=0,0,IFERROR((IF($A263="",0,VLOOKUP($A263,#REF!,7,FALSE()))),0)))</f>
        <v>0</v>
      </c>
      <c r="M263" s="129" t="n">
        <f aca="false">IF(F263="","",IFERROR(L263*D263,0))</f>
        <v>0</v>
      </c>
      <c r="N263" s="64"/>
      <c r="O263" s="156"/>
      <c r="P263" s="156"/>
    </row>
    <row r="264" customFormat="false" ht="17.35" hidden="false" customHeight="false" outlineLevel="0" collapsed="false">
      <c r="A264" s="106" t="n">
        <v>22</v>
      </c>
      <c r="B264" s="107"/>
      <c r="C264" s="107"/>
      <c r="D264" s="146"/>
      <c r="E264" s="109"/>
      <c r="F264" s="110" t="n">
        <f aca="false">SUM(F265:F275)</f>
        <v>0</v>
      </c>
      <c r="G264" s="110" t="n">
        <f aca="false">SUM(G265:G275)</f>
        <v>0</v>
      </c>
      <c r="H264" s="111" t="n">
        <f aca="false">IFERROR($H$7/($G$7-$I$5)*G264,0)</f>
        <v>0</v>
      </c>
      <c r="I264" s="112" t="n">
        <f aca="false">H264+F264</f>
        <v>0</v>
      </c>
      <c r="J264" s="112" t="n">
        <f aca="false">I264/$E$9</f>
        <v>0</v>
      </c>
      <c r="K264" s="113" t="n">
        <f aca="false">SUM(K265:K275)</f>
        <v>0</v>
      </c>
      <c r="L264" s="114" t="n">
        <f aca="false">SUM(L265:L275)</f>
        <v>0</v>
      </c>
      <c r="M264" s="115" t="n">
        <f aca="false">SUM(M265:M275)</f>
        <v>0</v>
      </c>
      <c r="N264" s="64"/>
      <c r="O264" s="156"/>
      <c r="P264" s="156"/>
    </row>
    <row r="265" customFormat="false" ht="17.35" hidden="false" customHeight="false" outlineLevel="0" collapsed="false">
      <c r="A265" s="118"/>
      <c r="B265" s="148" t="n">
        <f aca="false">IFERROR((IF($A265="",0,IF(VLOOKUP(A265,#REF!,13,0)="нет","Sold Out",VLOOKUP($A265,#REF!,2,FALSE())))),"кода нет в прайсе")</f>
        <v>0</v>
      </c>
      <c r="C265" s="148" t="n">
        <f aca="false">IFERROR((IF($A265="",0,VLOOKUP($A265,#REF!,3,FALSE()))),0)</f>
        <v>0</v>
      </c>
      <c r="D265" s="120"/>
      <c r="E265" s="121" t="n">
        <f aca="false">IFERROR((IF($A265="",0,VLOOKUP($A265,#REF!,6,FALSE()))),0)</f>
        <v>0</v>
      </c>
      <c r="F265" s="122" t="n">
        <f aca="false">IFERROR(IF(VLOOKUP(A265,#REF!,13,0)="нет","",D265*E265),0)</f>
        <v>0</v>
      </c>
      <c r="G265" s="149" t="n">
        <f aca="false">IF(F265="","",IFERROR((IF($A265="",0,VLOOKUP($A265,#REF!,5,FALSE())))*$D265,"0"))</f>
        <v>0</v>
      </c>
      <c r="H265" s="124" t="n">
        <f aca="false">IFERROR(IF(H$7=0,0,G265/(G$7-I$5)*H$7),"")</f>
        <v>0</v>
      </c>
      <c r="I265" s="125" t="n">
        <f aca="false">IFERROR(H265+F265,"")</f>
        <v>0</v>
      </c>
      <c r="J265" s="126" t="n">
        <f aca="false">IFERROR(I265/$E$9,"")</f>
        <v>0</v>
      </c>
      <c r="K265" s="127" t="n">
        <f aca="false">IFERROR(ROUNDUP(I265/$E$10,2),"")</f>
        <v>0</v>
      </c>
      <c r="L265" s="128" t="n">
        <f aca="false">IF(F265="","",IF(D265=0,0,IFERROR((IF($A265="",0,VLOOKUP($A265,#REF!,7,FALSE()))),0)))</f>
        <v>0</v>
      </c>
      <c r="M265" s="129" t="n">
        <f aca="false">IF(F265="","",IFERROR(L265*D265,0))</f>
        <v>0</v>
      </c>
      <c r="N265" s="64"/>
      <c r="O265" s="156"/>
      <c r="P265" s="156"/>
    </row>
    <row r="266" customFormat="false" ht="17.35" hidden="false" customHeight="false" outlineLevel="0" collapsed="false">
      <c r="A266" s="118" t="s">
        <v>125</v>
      </c>
      <c r="B266" s="148" t="str">
        <f aca="false">IFERROR((IF($A266="",0,IF(VLOOKUP(A266,#REF!,13,0)="нет","Sold Out",VLOOKUP($A266,#REF!,2,FALSE())))),"кода нет в прайсе")</f>
        <v>кода нет в прайсе</v>
      </c>
      <c r="C266" s="148" t="n">
        <f aca="false">IFERROR((IF($A266="",0,VLOOKUP($A266,#REF!,3,FALSE()))),0)</f>
        <v>0</v>
      </c>
      <c r="D266" s="120"/>
      <c r="E266" s="121" t="n">
        <f aca="false">IFERROR((IF($A266="",0,VLOOKUP($A266,#REF!,6,FALSE()))),0)</f>
        <v>0</v>
      </c>
      <c r="F266" s="122" t="n">
        <f aca="false">IFERROR(IF(VLOOKUP(A266,#REF!,13,0)="нет","",D266*E266),0)</f>
        <v>0</v>
      </c>
      <c r="G266" s="149" t="str">
        <f aca="false">IF(F266="","",IFERROR((IF($A266="",0,VLOOKUP($A266,#REF!,5,FALSE())))*$D266,"0"))</f>
        <v>0</v>
      </c>
      <c r="H266" s="124" t="n">
        <f aca="false">IFERROR(IF(H$7=0,0,G266/(G$7-I$5)*H$7),"")</f>
        <v>0</v>
      </c>
      <c r="I266" s="125" t="n">
        <f aca="false">IFERROR(H266+F266,"")</f>
        <v>0</v>
      </c>
      <c r="J266" s="126" t="n">
        <f aca="false">IFERROR(I266/$E$9,"")</f>
        <v>0</v>
      </c>
      <c r="K266" s="127" t="n">
        <f aca="false">IFERROR(ROUNDUP(I266/$E$10,2),"")</f>
        <v>0</v>
      </c>
      <c r="L266" s="128" t="n">
        <f aca="false">IF(F266="","",IF(D266=0,0,IFERROR((IF($A266="",0,VLOOKUP($A266,#REF!,7,FALSE()))),0)))</f>
        <v>0</v>
      </c>
      <c r="M266" s="129" t="n">
        <f aca="false">IF(F266="","",IFERROR(L266*D266,0))</f>
        <v>0</v>
      </c>
      <c r="N266" s="64"/>
      <c r="O266" s="156"/>
      <c r="P266" s="156"/>
    </row>
    <row r="267" customFormat="false" ht="17.35" hidden="false" customHeight="false" outlineLevel="0" collapsed="false">
      <c r="A267" s="118"/>
      <c r="B267" s="148" t="n">
        <f aca="false">IFERROR((IF($A267="",0,IF(VLOOKUP(A267,#REF!,13,0)="нет","Sold Out",VLOOKUP($A267,#REF!,2,FALSE())))),"кода нет в прайсе")</f>
        <v>0</v>
      </c>
      <c r="C267" s="148" t="n">
        <f aca="false">IFERROR((IF($A267="",0,VLOOKUP($A267,#REF!,3,FALSE()))),0)</f>
        <v>0</v>
      </c>
      <c r="D267" s="158"/>
      <c r="E267" s="121" t="n">
        <f aca="false">IFERROR((IF($A267="",0,VLOOKUP($A267,#REF!,6,FALSE()))),0)</f>
        <v>0</v>
      </c>
      <c r="F267" s="122" t="n">
        <f aca="false">IFERROR(IF(VLOOKUP(A267,#REF!,13,0)="нет","",D267*E267),0)</f>
        <v>0</v>
      </c>
      <c r="G267" s="149" t="n">
        <f aca="false">IF(F267="","",IFERROR((IF($A267="",0,VLOOKUP($A267,#REF!,5,FALSE())))*$D267,"0"))</f>
        <v>0</v>
      </c>
      <c r="H267" s="124" t="n">
        <f aca="false">IFERROR(IF(H$7=0,0,G267/(G$7-I$5)*H$7),"")</f>
        <v>0</v>
      </c>
      <c r="I267" s="125" t="n">
        <f aca="false">IFERROR(H267+F267,"")</f>
        <v>0</v>
      </c>
      <c r="J267" s="126" t="n">
        <f aca="false">IFERROR(I267/$E$9,"")</f>
        <v>0</v>
      </c>
      <c r="K267" s="127" t="n">
        <f aca="false">IFERROR(ROUNDUP(I267/$E$10,2),"")</f>
        <v>0</v>
      </c>
      <c r="L267" s="128" t="n">
        <f aca="false">IF(F267="","",IF(D267=0,0,IFERROR((IF($A267="",0,VLOOKUP($A267,#REF!,7,FALSE()))),0)))</f>
        <v>0</v>
      </c>
      <c r="M267" s="129" t="n">
        <f aca="false">IF(F267="","",IFERROR(L267*D267,0))</f>
        <v>0</v>
      </c>
      <c r="N267" s="64"/>
      <c r="O267" s="156"/>
      <c r="P267" s="156"/>
    </row>
    <row r="268" customFormat="false" ht="17.35" hidden="false" customHeight="false" outlineLevel="0" collapsed="false">
      <c r="A268" s="118"/>
      <c r="B268" s="148" t="n">
        <f aca="false">IFERROR((IF($A268="",0,IF(VLOOKUP(A268,#REF!,13,0)="нет","Sold Out",VLOOKUP($A268,#REF!,2,FALSE())))),"кода нет в прайсе")</f>
        <v>0</v>
      </c>
      <c r="C268" s="148" t="n">
        <f aca="false">IFERROR((IF($A268="",0,VLOOKUP($A268,#REF!,3,FALSE()))),0)</f>
        <v>0</v>
      </c>
      <c r="D268" s="158"/>
      <c r="E268" s="121" t="n">
        <f aca="false">IFERROR((IF($A268="",0,VLOOKUP($A268,#REF!,6,FALSE()))),0)</f>
        <v>0</v>
      </c>
      <c r="F268" s="122" t="n">
        <f aca="false">IFERROR(IF(VLOOKUP(A268,#REF!,13,0)="нет","",D268*E268),0)</f>
        <v>0</v>
      </c>
      <c r="G268" s="149" t="n">
        <f aca="false">IF(F268="","",IFERROR((IF($A268="",0,VLOOKUP($A268,#REF!,5,FALSE())))*$D268,"0"))</f>
        <v>0</v>
      </c>
      <c r="H268" s="124" t="n">
        <f aca="false">IFERROR(IF(H$7=0,0,G268/(G$7-I$5)*H$7),"")</f>
        <v>0</v>
      </c>
      <c r="I268" s="125" t="n">
        <f aca="false">IFERROR(H268+F268,"")</f>
        <v>0</v>
      </c>
      <c r="J268" s="126" t="n">
        <f aca="false">IFERROR(I268/$E$9,"")</f>
        <v>0</v>
      </c>
      <c r="K268" s="127" t="n">
        <f aca="false">IFERROR(ROUNDUP(I268/$E$10,2),"")</f>
        <v>0</v>
      </c>
      <c r="L268" s="128" t="n">
        <f aca="false">IF(F268="","",IF(D268=0,0,IFERROR((IF($A268="",0,VLOOKUP($A268,#REF!,7,FALSE()))),0)))</f>
        <v>0</v>
      </c>
      <c r="M268" s="129" t="n">
        <f aca="false">IF(F268="","",IFERROR(L268*D268,0))</f>
        <v>0</v>
      </c>
      <c r="N268" s="64"/>
      <c r="O268" s="156"/>
      <c r="P268" s="156"/>
    </row>
    <row r="269" customFormat="false" ht="17.35" hidden="false" customHeight="false" outlineLevel="0" collapsed="false">
      <c r="A269" s="118"/>
      <c r="B269" s="148" t="n">
        <f aca="false">IFERROR((IF($A269="",0,IF(VLOOKUP(A269,#REF!,13,0)="нет","Sold Out",VLOOKUP($A269,#REF!,2,FALSE())))),"кода нет в прайсе")</f>
        <v>0</v>
      </c>
      <c r="C269" s="148" t="n">
        <f aca="false">IFERROR((IF($A269="",0,VLOOKUP($A269,#REF!,3,FALSE()))),0)</f>
        <v>0</v>
      </c>
      <c r="D269" s="158"/>
      <c r="E269" s="121" t="n">
        <f aca="false">IFERROR((IF($A269="",0,VLOOKUP($A269,#REF!,6,FALSE()))),0)</f>
        <v>0</v>
      </c>
      <c r="F269" s="122" t="n">
        <f aca="false">IFERROR(IF(VLOOKUP(A269,#REF!,13,0)="нет","",D269*E269),0)</f>
        <v>0</v>
      </c>
      <c r="G269" s="149" t="n">
        <f aca="false">IF(F269="","",IFERROR((IF($A269="",0,VLOOKUP($A269,#REF!,5,FALSE())))*$D269,"0"))</f>
        <v>0</v>
      </c>
      <c r="H269" s="124" t="n">
        <f aca="false">IFERROR(IF(H$7=0,0,G269/(G$7-I$5)*H$7),"")</f>
        <v>0</v>
      </c>
      <c r="I269" s="125" t="n">
        <f aca="false">IFERROR(H269+F269,"")</f>
        <v>0</v>
      </c>
      <c r="J269" s="126" t="n">
        <f aca="false">IFERROR(I269/$E$9,"")</f>
        <v>0</v>
      </c>
      <c r="K269" s="127" t="n">
        <f aca="false">IFERROR(ROUNDUP(I269/$E$10,2),"")</f>
        <v>0</v>
      </c>
      <c r="L269" s="128" t="n">
        <f aca="false">IF(F269="","",IF(D269=0,0,IFERROR((IF($A269="",0,VLOOKUP($A269,#REF!,7,FALSE()))),0)))</f>
        <v>0</v>
      </c>
      <c r="M269" s="129" t="n">
        <f aca="false">IF(F269="","",IFERROR(L269*D269,0))</f>
        <v>0</v>
      </c>
      <c r="N269" s="64"/>
      <c r="O269" s="156"/>
      <c r="P269" s="156"/>
    </row>
    <row r="270" customFormat="false" ht="17.35" hidden="false" customHeight="false" outlineLevel="0" collapsed="false">
      <c r="A270" s="118"/>
      <c r="B270" s="148" t="n">
        <f aca="false">IFERROR((IF($A270="",0,IF(VLOOKUP(A270,#REF!,13,0)="нет","Sold Out",VLOOKUP($A270,#REF!,2,FALSE())))),"кода нет в прайсе")</f>
        <v>0</v>
      </c>
      <c r="C270" s="148" t="n">
        <f aca="false">IFERROR((IF($A270="",0,VLOOKUP($A270,#REF!,3,FALSE()))),0)</f>
        <v>0</v>
      </c>
      <c r="D270" s="158"/>
      <c r="E270" s="121" t="n">
        <f aca="false">IFERROR((IF($A270="",0,VLOOKUP($A270,#REF!,6,FALSE()))),0)</f>
        <v>0</v>
      </c>
      <c r="F270" s="122" t="n">
        <f aca="false">IFERROR(IF(VLOOKUP(A270,#REF!,13,0)="нет","",D270*E270),0)</f>
        <v>0</v>
      </c>
      <c r="G270" s="149" t="n">
        <f aca="false">IF(F270="","",IFERROR((IF($A270="",0,VLOOKUP($A270,#REF!,5,FALSE())))*$D270,"0"))</f>
        <v>0</v>
      </c>
      <c r="H270" s="124" t="n">
        <f aca="false">IFERROR(IF(H$7=0,0,G270/(G$7-I$5)*H$7),"")</f>
        <v>0</v>
      </c>
      <c r="I270" s="125" t="n">
        <f aca="false">IFERROR(H270+F270,"")</f>
        <v>0</v>
      </c>
      <c r="J270" s="126" t="n">
        <f aca="false">IFERROR(I270/$E$9,"")</f>
        <v>0</v>
      </c>
      <c r="K270" s="127" t="n">
        <f aca="false">IFERROR(ROUNDUP(I270/$E$10,2),"")</f>
        <v>0</v>
      </c>
      <c r="L270" s="128" t="n">
        <f aca="false">IF(F270="","",IF(D270=0,0,IFERROR((IF($A270="",0,VLOOKUP($A270,#REF!,7,FALSE()))),0)))</f>
        <v>0</v>
      </c>
      <c r="M270" s="129" t="n">
        <f aca="false">IF(F270="","",IFERROR(L270*D270,0))</f>
        <v>0</v>
      </c>
      <c r="N270" s="64"/>
      <c r="O270" s="156"/>
      <c r="P270" s="156"/>
    </row>
    <row r="271" customFormat="false" ht="17.35" hidden="false" customHeight="false" outlineLevel="0" collapsed="false">
      <c r="A271" s="118"/>
      <c r="B271" s="148" t="n">
        <f aca="false">IFERROR((IF($A271="",0,IF(VLOOKUP(A271,#REF!,13,0)="нет","Sold Out",VLOOKUP($A271,#REF!,2,FALSE())))),"кода нет в прайсе")</f>
        <v>0</v>
      </c>
      <c r="C271" s="148" t="n">
        <f aca="false">IFERROR((IF($A271="",0,VLOOKUP($A271,#REF!,3,FALSE()))),0)</f>
        <v>0</v>
      </c>
      <c r="D271" s="158"/>
      <c r="E271" s="121" t="n">
        <f aca="false">IFERROR((IF($A271="",0,VLOOKUP($A271,#REF!,6,FALSE()))),0)</f>
        <v>0</v>
      </c>
      <c r="F271" s="122" t="n">
        <f aca="false">IFERROR(IF(VLOOKUP(A271,#REF!,13,0)="нет","",D271*E271),0)</f>
        <v>0</v>
      </c>
      <c r="G271" s="149" t="n">
        <f aca="false">IF(F271="","",IFERROR((IF($A271="",0,VLOOKUP($A271,#REF!,5,FALSE())))*$D271,"0"))</f>
        <v>0</v>
      </c>
      <c r="H271" s="124" t="n">
        <f aca="false">IFERROR(IF(H$7=0,0,G271/(G$7-I$5)*H$7),"")</f>
        <v>0</v>
      </c>
      <c r="I271" s="125" t="n">
        <f aca="false">IFERROR(H271+F271,"")</f>
        <v>0</v>
      </c>
      <c r="J271" s="126" t="n">
        <f aca="false">IFERROR(I271/$E$9,"")</f>
        <v>0</v>
      </c>
      <c r="K271" s="127" t="n">
        <f aca="false">IFERROR(ROUNDUP(I271/$E$10,2),"")</f>
        <v>0</v>
      </c>
      <c r="L271" s="128" t="n">
        <f aca="false">IF(F271="","",IF(D271=0,0,IFERROR((IF($A271="",0,VLOOKUP($A271,#REF!,7,FALSE()))),0)))</f>
        <v>0</v>
      </c>
      <c r="M271" s="129" t="n">
        <f aca="false">IF(F271="","",IFERROR(L271*D271,0))</f>
        <v>0</v>
      </c>
      <c r="N271" s="64"/>
      <c r="O271" s="156"/>
      <c r="P271" s="156"/>
    </row>
    <row r="272" customFormat="false" ht="17.35" hidden="false" customHeight="false" outlineLevel="0" collapsed="false">
      <c r="A272" s="118"/>
      <c r="B272" s="148" t="n">
        <f aca="false">IFERROR((IF($A272="",0,IF(VLOOKUP(A272,#REF!,13,0)="нет","Sold Out",VLOOKUP($A272,#REF!,2,FALSE())))),"кода нет в прайсе")</f>
        <v>0</v>
      </c>
      <c r="C272" s="148" t="n">
        <f aca="false">IFERROR((IF($A272="",0,VLOOKUP($A272,#REF!,3,FALSE()))),0)</f>
        <v>0</v>
      </c>
      <c r="D272" s="158"/>
      <c r="E272" s="132" t="n">
        <f aca="false">IFERROR((IF($A272="",0,VLOOKUP($A272,#REF!,6,FALSE()))),0)</f>
        <v>0</v>
      </c>
      <c r="F272" s="133" t="n">
        <f aca="false">IFERROR(IF(VLOOKUP(A272,#REF!,13,0)="нет","",D272*E272),0)</f>
        <v>0</v>
      </c>
      <c r="G272" s="134" t="n">
        <f aca="false">IF(F272="","",IFERROR((IF($A272="",0,VLOOKUP($A272,#REF!,5,FALSE())))*$D272,"0"))</f>
        <v>0</v>
      </c>
      <c r="H272" s="124" t="n">
        <f aca="false">IFERROR(IF(H$7=0,0,G272/(G$7-I$5)*H$7),"")</f>
        <v>0</v>
      </c>
      <c r="I272" s="135" t="n">
        <f aca="false">IFERROR(H272+F272,"")</f>
        <v>0</v>
      </c>
      <c r="J272" s="136" t="n">
        <f aca="false">IFERROR(I272/$E$9,"")</f>
        <v>0</v>
      </c>
      <c r="K272" s="137" t="n">
        <f aca="false">IFERROR(ROUNDUP(I272/$E$10,2),"")</f>
        <v>0</v>
      </c>
      <c r="L272" s="132" t="n">
        <f aca="false">IF(F272="","",IF(D272=0,0,IFERROR((IF($A272="",0,VLOOKUP($A272,#REF!,7,FALSE()))),0)))</f>
        <v>0</v>
      </c>
      <c r="M272" s="132" t="n">
        <f aca="false">IF(F272="","",IFERROR(L272*D272,0))</f>
        <v>0</v>
      </c>
      <c r="N272" s="64"/>
      <c r="O272" s="156"/>
      <c r="P272" s="156"/>
    </row>
    <row r="273" customFormat="false" ht="17.35" hidden="false" customHeight="false" outlineLevel="0" collapsed="false">
      <c r="A273" s="118"/>
      <c r="B273" s="148" t="n">
        <f aca="false">IFERROR((IF($A273="",0,IF(VLOOKUP(A273,#REF!,13,0)="нет","Sold Out",VLOOKUP($A273,#REF!,2,FALSE())))),"кода нет в прайсе")</f>
        <v>0</v>
      </c>
      <c r="C273" s="148" t="n">
        <f aca="false">IFERROR((IF($A273="",0,VLOOKUP($A273,#REF!,3,FALSE()))),0)</f>
        <v>0</v>
      </c>
      <c r="D273" s="158"/>
      <c r="E273" s="121" t="n">
        <f aca="false">IFERROR((IF($A273="",0,VLOOKUP($A273,#REF!,6,FALSE()))),0)</f>
        <v>0</v>
      </c>
      <c r="F273" s="122" t="n">
        <f aca="false">IFERROR(IF(VLOOKUP(A273,#REF!,13,0)="нет","",D273*E273),0)</f>
        <v>0</v>
      </c>
      <c r="G273" s="149" t="n">
        <f aca="false">IF(F273="","",IFERROR((IF($A273="",0,VLOOKUP($A273,#REF!,5,FALSE())))*$D273,"0"))</f>
        <v>0</v>
      </c>
      <c r="H273" s="124" t="n">
        <f aca="false">IFERROR(IF(H$7=0,0,G273/(G$7-I$5)*H$7),"")</f>
        <v>0</v>
      </c>
      <c r="I273" s="125" t="n">
        <f aca="false">IFERROR(H273+F273,"")</f>
        <v>0</v>
      </c>
      <c r="J273" s="126" t="n">
        <f aca="false">IFERROR(I273/$E$9,"")</f>
        <v>0</v>
      </c>
      <c r="K273" s="127" t="n">
        <f aca="false">IFERROR(ROUNDUP(I273/$E$10,2),"")</f>
        <v>0</v>
      </c>
      <c r="L273" s="128" t="n">
        <f aca="false">IF(F273="","",IF(D273=0,0,IFERROR((IF($A273="",0,VLOOKUP($A273,#REF!,7,FALSE()))),0)))</f>
        <v>0</v>
      </c>
      <c r="M273" s="129" t="n">
        <f aca="false">IF(F273="","",IFERROR(L273*D273,0))</f>
        <v>0</v>
      </c>
      <c r="N273" s="64"/>
      <c r="O273" s="156"/>
      <c r="P273" s="156"/>
    </row>
    <row r="274" customFormat="false" ht="17.35" hidden="false" customHeight="false" outlineLevel="0" collapsed="false">
      <c r="A274" s="141"/>
      <c r="B274" s="148" t="n">
        <f aca="false">IFERROR((IF($A274="",0,IF(VLOOKUP(A274,#REF!,13,0)="нет","Sold Out",VLOOKUP($A274,#REF!,2,FALSE())))),"кода нет в прайсе")</f>
        <v>0</v>
      </c>
      <c r="C274" s="148" t="n">
        <f aca="false">IFERROR((IF($A274="",0,VLOOKUP($A274,#REF!,3,FALSE()))),0)</f>
        <v>0</v>
      </c>
      <c r="D274" s="158"/>
      <c r="E274" s="121" t="n">
        <f aca="false">IFERROR((IF($A274="",0,VLOOKUP($A274,#REF!,6,FALSE()))),0)</f>
        <v>0</v>
      </c>
      <c r="F274" s="122" t="n">
        <f aca="false">IFERROR(IF(VLOOKUP(A274,#REF!,13,0)="нет","",D274*E274),0)</f>
        <v>0</v>
      </c>
      <c r="G274" s="149" t="n">
        <f aca="false">IF(F274="","",IFERROR((IF($A274="",0,VLOOKUP($A274,#REF!,5,FALSE())))*$D274,"0"))</f>
        <v>0</v>
      </c>
      <c r="H274" s="124" t="n">
        <f aca="false">IFERROR(IF(H$7=0,0,G274/(G$7-I$5)*H$7),"")</f>
        <v>0</v>
      </c>
      <c r="I274" s="125" t="n">
        <f aca="false">IFERROR(H274+F274,"")</f>
        <v>0</v>
      </c>
      <c r="J274" s="126" t="n">
        <f aca="false">IFERROR(I274/$E$9,"")</f>
        <v>0</v>
      </c>
      <c r="K274" s="127" t="n">
        <f aca="false">IFERROR(ROUNDUP(I274/$E$10,2),"")</f>
        <v>0</v>
      </c>
      <c r="L274" s="128" t="n">
        <f aca="false">IF(F274="","",IF(D274=0,0,IFERROR((IF($A274="",0,VLOOKUP($A274,#REF!,7,FALSE()))),0)))</f>
        <v>0</v>
      </c>
      <c r="M274" s="129" t="n">
        <f aca="false">IF(F274="","",IFERROR(L274*D274,0))</f>
        <v>0</v>
      </c>
      <c r="N274" s="64"/>
      <c r="O274" s="156"/>
      <c r="P274" s="156"/>
    </row>
    <row r="275" customFormat="false" ht="17.35" hidden="false" customHeight="false" outlineLevel="0" collapsed="false">
      <c r="A275" s="142"/>
      <c r="B275" s="143" t="n">
        <f aca="false">IF(F275=0,0,"Пересылка по Корее при менее 30000")</f>
        <v>0</v>
      </c>
      <c r="C275" s="143"/>
      <c r="D275" s="158"/>
      <c r="E275" s="121" t="n">
        <f aca="false">IFERROR((IF($A275="",0,VLOOKUP($A275,#REF!,6,FALSE()))),0)</f>
        <v>0</v>
      </c>
      <c r="F275" s="144" t="n">
        <f aca="false">IF($F$5=1,IF(SUM(F265:F274)=0,0,IF(SUM(F265:F274)&lt;30000,2500,0)),0)</f>
        <v>0</v>
      </c>
      <c r="G275" s="149" t="n">
        <f aca="false">IF(F275="","",IFERROR((IF($A275="",0,VLOOKUP($A275,#REF!,5,FALSE())))*$D275,"0"))</f>
        <v>0</v>
      </c>
      <c r="H275" s="124" t="n">
        <f aca="false">IFERROR(IF(H$7=0,0,G275/(G$7-I$5)*H$7),"")</f>
        <v>0</v>
      </c>
      <c r="I275" s="125" t="n">
        <f aca="false">IFERROR(H275+F275,"")</f>
        <v>0</v>
      </c>
      <c r="J275" s="126" t="n">
        <f aca="false">IFERROR(I275/$E$9,"")</f>
        <v>0</v>
      </c>
      <c r="K275" s="127" t="n">
        <f aca="false">IFERROR(ROUNDUP(I275/$E$10,2),"")</f>
        <v>0</v>
      </c>
      <c r="L275" s="128" t="n">
        <f aca="false">IF(F275="","",IF(D275=0,0,IFERROR((IF($A275="",0,VLOOKUP($A275,#REF!,7,FALSE()))),0)))</f>
        <v>0</v>
      </c>
      <c r="M275" s="129" t="n">
        <f aca="false">IF(F275="","",IFERROR(L275*D275,0))</f>
        <v>0</v>
      </c>
      <c r="N275" s="64"/>
      <c r="O275" s="156"/>
      <c r="P275" s="156"/>
    </row>
    <row r="276" customFormat="false" ht="17.35" hidden="false" customHeight="false" outlineLevel="0" collapsed="false">
      <c r="A276" s="106" t="n">
        <v>23</v>
      </c>
      <c r="B276" s="107"/>
      <c r="C276" s="107"/>
      <c r="D276" s="146"/>
      <c r="E276" s="109"/>
      <c r="F276" s="110" t="n">
        <f aca="false">SUM(F277:F287)</f>
        <v>0</v>
      </c>
      <c r="G276" s="110" t="n">
        <f aca="false">SUM(G277:G287)</f>
        <v>0</v>
      </c>
      <c r="H276" s="111" t="n">
        <f aca="false">IFERROR($H$7/($G$7-$I$5)*G276,0)</f>
        <v>0</v>
      </c>
      <c r="I276" s="112" t="n">
        <f aca="false">H276+F276</f>
        <v>0</v>
      </c>
      <c r="J276" s="112" t="n">
        <f aca="false">I276/$E$9</f>
        <v>0</v>
      </c>
      <c r="K276" s="113" t="n">
        <f aca="false">SUM(K277:K287)</f>
        <v>0</v>
      </c>
      <c r="L276" s="114" t="n">
        <f aca="false">SUM(L277:L287)</f>
        <v>0</v>
      </c>
      <c r="M276" s="115" t="n">
        <f aca="false">SUM(M277:M287)</f>
        <v>0</v>
      </c>
      <c r="N276" s="64"/>
      <c r="O276" s="156"/>
      <c r="P276" s="156"/>
    </row>
    <row r="277" customFormat="false" ht="17.35" hidden="false" customHeight="false" outlineLevel="0" collapsed="false">
      <c r="A277" s="118"/>
      <c r="B277" s="148" t="n">
        <f aca="false">IFERROR((IF($A277="",0,IF(VLOOKUP(A277,#REF!,13,0)="нет","Sold Out",VLOOKUP($A277,#REF!,2,FALSE())))),"кода нет в прайсе")</f>
        <v>0</v>
      </c>
      <c r="C277" s="148" t="n">
        <f aca="false">IFERROR((IF($A277="",0,VLOOKUP($A277,#REF!,3,FALSE()))),0)</f>
        <v>0</v>
      </c>
      <c r="D277" s="120"/>
      <c r="E277" s="121" t="n">
        <f aca="false">IFERROR((IF($A277="",0,VLOOKUP($A277,#REF!,6,FALSE()))),0)</f>
        <v>0</v>
      </c>
      <c r="F277" s="122" t="n">
        <f aca="false">IFERROR(IF(VLOOKUP(A277,#REF!,13,0)="нет","",D277*E277),0)</f>
        <v>0</v>
      </c>
      <c r="G277" s="149" t="n">
        <f aca="false">IF(F277="","",IFERROR((IF($A277="",0,VLOOKUP($A277,#REF!,5,FALSE())))*$D277,"0"))</f>
        <v>0</v>
      </c>
      <c r="H277" s="124" t="n">
        <f aca="false">IFERROR(IF(H$7=0,0,G277/(G$7-I$5)*H$7),"")</f>
        <v>0</v>
      </c>
      <c r="I277" s="125" t="n">
        <f aca="false">IFERROR(H277+F277,"")</f>
        <v>0</v>
      </c>
      <c r="J277" s="126" t="n">
        <f aca="false">IFERROR(I277/$E$9,"")</f>
        <v>0</v>
      </c>
      <c r="K277" s="127" t="n">
        <f aca="false">IFERROR(ROUNDUP(I277/$E$10,2),"")</f>
        <v>0</v>
      </c>
      <c r="L277" s="128" t="n">
        <f aca="false">IF(F277="","",IF(D277=0,0,IFERROR((IF($A277="",0,VLOOKUP($A277,#REF!,7,FALSE()))),0)))</f>
        <v>0</v>
      </c>
      <c r="M277" s="129" t="n">
        <f aca="false">IF(F277="","",IFERROR(L277*D277,0))</f>
        <v>0</v>
      </c>
      <c r="N277" s="64"/>
      <c r="O277" s="156"/>
      <c r="P277" s="156"/>
    </row>
    <row r="278" customFormat="false" ht="17.35" hidden="false" customHeight="false" outlineLevel="0" collapsed="false">
      <c r="A278" s="118"/>
      <c r="B278" s="148" t="n">
        <f aca="false">IFERROR((IF($A278="",0,IF(VLOOKUP(A278,#REF!,13,0)="нет","Sold Out",VLOOKUP($A278,#REF!,2,FALSE())))),"кода нет в прайсе")</f>
        <v>0</v>
      </c>
      <c r="C278" s="148" t="n">
        <f aca="false">IFERROR((IF($A278="",0,VLOOKUP($A278,#REF!,3,FALSE()))),0)</f>
        <v>0</v>
      </c>
      <c r="D278" s="120"/>
      <c r="E278" s="121" t="n">
        <f aca="false">IFERROR((IF($A278="",0,VLOOKUP($A278,#REF!,6,FALSE()))),0)</f>
        <v>0</v>
      </c>
      <c r="F278" s="122" t="n">
        <f aca="false">IFERROR(IF(VLOOKUP(A278,#REF!,13,0)="нет","",D278*E278),0)</f>
        <v>0</v>
      </c>
      <c r="G278" s="149" t="n">
        <f aca="false">IF(F278="","",IFERROR((IF($A278="",0,VLOOKUP($A278,#REF!,5,FALSE())))*$D278,"0"))</f>
        <v>0</v>
      </c>
      <c r="H278" s="124" t="n">
        <f aca="false">IFERROR(IF(H$7=0,0,G278/(G$7-I$5)*H$7),"")</f>
        <v>0</v>
      </c>
      <c r="I278" s="125" t="n">
        <f aca="false">IFERROR(H278+F278,"")</f>
        <v>0</v>
      </c>
      <c r="J278" s="126" t="n">
        <f aca="false">IFERROR(I278/$E$9,"")</f>
        <v>0</v>
      </c>
      <c r="K278" s="127" t="n">
        <f aca="false">IFERROR(ROUNDUP(I278/$E$10,2),"")</f>
        <v>0</v>
      </c>
      <c r="L278" s="128" t="n">
        <f aca="false">IF(F278="","",IF(D278=0,0,IFERROR((IF($A278="",0,VLOOKUP($A278,#REF!,7,FALSE()))),0)))</f>
        <v>0</v>
      </c>
      <c r="M278" s="129" t="n">
        <f aca="false">IF(F278="","",IFERROR(L278*D278,0))</f>
        <v>0</v>
      </c>
      <c r="N278" s="64"/>
      <c r="O278" s="156"/>
      <c r="P278" s="156"/>
    </row>
    <row r="279" customFormat="false" ht="17.35" hidden="false" customHeight="false" outlineLevel="0" collapsed="false">
      <c r="A279" s="118"/>
      <c r="B279" s="148" t="n">
        <f aca="false">IFERROR((IF($A279="",0,IF(VLOOKUP(A279,#REF!,13,0)="нет","Sold Out",VLOOKUP($A279,#REF!,2,FALSE())))),"кода нет в прайсе")</f>
        <v>0</v>
      </c>
      <c r="C279" s="148" t="n">
        <f aca="false">IFERROR((IF($A279="",0,VLOOKUP($A279,#REF!,3,FALSE()))),0)</f>
        <v>0</v>
      </c>
      <c r="D279" s="158"/>
      <c r="E279" s="121" t="n">
        <f aca="false">IFERROR((IF($A279="",0,VLOOKUP($A279,#REF!,6,FALSE()))),0)</f>
        <v>0</v>
      </c>
      <c r="F279" s="122" t="n">
        <f aca="false">IFERROR(IF(VLOOKUP(A279,#REF!,13,0)="нет","",D279*E279),0)</f>
        <v>0</v>
      </c>
      <c r="G279" s="149" t="n">
        <f aca="false">IF(F279="","",IFERROR((IF($A279="",0,VLOOKUP($A279,#REF!,5,FALSE())))*$D279,"0"))</f>
        <v>0</v>
      </c>
      <c r="H279" s="124" t="n">
        <f aca="false">IFERROR(IF(H$7=0,0,G279/(G$7-I$5)*H$7),"")</f>
        <v>0</v>
      </c>
      <c r="I279" s="125" t="n">
        <f aca="false">IFERROR(H279+F279,"")</f>
        <v>0</v>
      </c>
      <c r="J279" s="126" t="n">
        <f aca="false">IFERROR(I279/$E$9,"")</f>
        <v>0</v>
      </c>
      <c r="K279" s="127" t="n">
        <f aca="false">IFERROR(ROUNDUP(I279/$E$10,2),"")</f>
        <v>0</v>
      </c>
      <c r="L279" s="128" t="n">
        <f aca="false">IF(F279="","",IF(D279=0,0,IFERROR((IF($A279="",0,VLOOKUP($A279,#REF!,7,FALSE()))),0)))</f>
        <v>0</v>
      </c>
      <c r="M279" s="129" t="n">
        <f aca="false">IF(F279="","",IFERROR(L279*D279,0))</f>
        <v>0</v>
      </c>
      <c r="N279" s="64"/>
      <c r="O279" s="156"/>
      <c r="P279" s="156"/>
    </row>
    <row r="280" customFormat="false" ht="17.35" hidden="false" customHeight="false" outlineLevel="0" collapsed="false">
      <c r="A280" s="118"/>
      <c r="B280" s="148" t="n">
        <f aca="false">IFERROR((IF($A280="",0,IF(VLOOKUP(A280,#REF!,13,0)="нет","Sold Out",VLOOKUP($A280,#REF!,2,FALSE())))),"кода нет в прайсе")</f>
        <v>0</v>
      </c>
      <c r="C280" s="148" t="n">
        <f aca="false">IFERROR((IF($A280="",0,VLOOKUP($A280,#REF!,3,FALSE()))),0)</f>
        <v>0</v>
      </c>
      <c r="D280" s="158"/>
      <c r="E280" s="121" t="n">
        <f aca="false">IFERROR((IF($A280="",0,VLOOKUP($A280,#REF!,6,FALSE()))),0)</f>
        <v>0</v>
      </c>
      <c r="F280" s="122" t="n">
        <f aca="false">IFERROR(IF(VLOOKUP(A280,#REF!,13,0)="нет","",D280*E280),0)</f>
        <v>0</v>
      </c>
      <c r="G280" s="149" t="n">
        <f aca="false">IF(F280="","",IFERROR((IF($A280="",0,VLOOKUP($A280,#REF!,5,FALSE())))*$D280,"0"))</f>
        <v>0</v>
      </c>
      <c r="H280" s="124" t="n">
        <f aca="false">IFERROR(IF(H$7=0,0,G280/(G$7-I$5)*H$7),"")</f>
        <v>0</v>
      </c>
      <c r="I280" s="125" t="n">
        <f aca="false">IFERROR(H280+F280,"")</f>
        <v>0</v>
      </c>
      <c r="J280" s="126" t="n">
        <f aca="false">IFERROR(I280/$E$9,"")</f>
        <v>0</v>
      </c>
      <c r="K280" s="127" t="n">
        <f aca="false">IFERROR(ROUNDUP(I280/$E$10,2),"")</f>
        <v>0</v>
      </c>
      <c r="L280" s="128" t="n">
        <f aca="false">IF(F280="","",IF(D280=0,0,IFERROR((IF($A280="",0,VLOOKUP($A280,#REF!,7,FALSE()))),0)))</f>
        <v>0</v>
      </c>
      <c r="M280" s="129" t="n">
        <f aca="false">IF(F280="","",IFERROR(L280*D280,0))</f>
        <v>0</v>
      </c>
      <c r="N280" s="64"/>
      <c r="O280" s="156"/>
      <c r="P280" s="156"/>
    </row>
    <row r="281" customFormat="false" ht="17.35" hidden="false" customHeight="false" outlineLevel="0" collapsed="false">
      <c r="A281" s="118"/>
      <c r="B281" s="148" t="n">
        <f aca="false">IFERROR((IF($A281="",0,IF(VLOOKUP(A281,#REF!,13,0)="нет","Sold Out",VLOOKUP($A281,#REF!,2,FALSE())))),"кода нет в прайсе")</f>
        <v>0</v>
      </c>
      <c r="C281" s="148" t="n">
        <f aca="false">IFERROR((IF($A281="",0,VLOOKUP($A281,#REF!,3,FALSE()))),0)</f>
        <v>0</v>
      </c>
      <c r="D281" s="158"/>
      <c r="E281" s="121" t="n">
        <f aca="false">IFERROR((IF($A281="",0,VLOOKUP($A281,#REF!,6,FALSE()))),0)</f>
        <v>0</v>
      </c>
      <c r="F281" s="122" t="n">
        <f aca="false">IFERROR(IF(VLOOKUP(A281,#REF!,13,0)="нет","",D281*E281),0)</f>
        <v>0</v>
      </c>
      <c r="G281" s="149" t="n">
        <f aca="false">IF(F281="","",IFERROR((IF($A281="",0,VLOOKUP($A281,#REF!,5,FALSE())))*$D281,"0"))</f>
        <v>0</v>
      </c>
      <c r="H281" s="124" t="n">
        <f aca="false">IFERROR(IF(H$7=0,0,G281/(G$7-I$5)*H$7),"")</f>
        <v>0</v>
      </c>
      <c r="I281" s="125" t="n">
        <f aca="false">IFERROR(H281+F281,"")</f>
        <v>0</v>
      </c>
      <c r="J281" s="126" t="n">
        <f aca="false">IFERROR(I281/$E$9,"")</f>
        <v>0</v>
      </c>
      <c r="K281" s="127" t="n">
        <f aca="false">IFERROR(ROUNDUP(I281/$E$10,2),"")</f>
        <v>0</v>
      </c>
      <c r="L281" s="128" t="n">
        <f aca="false">IF(F281="","",IF(D281=0,0,IFERROR((IF($A281="",0,VLOOKUP($A281,#REF!,7,FALSE()))),0)))</f>
        <v>0</v>
      </c>
      <c r="M281" s="129" t="n">
        <f aca="false">IF(F281="","",IFERROR(L281*D281,0))</f>
        <v>0</v>
      </c>
      <c r="N281" s="64"/>
      <c r="O281" s="156"/>
      <c r="P281" s="156"/>
    </row>
    <row r="282" customFormat="false" ht="17.35" hidden="false" customHeight="false" outlineLevel="0" collapsed="false">
      <c r="A282" s="118"/>
      <c r="B282" s="148" t="n">
        <f aca="false">IFERROR((IF($A282="",0,IF(VLOOKUP(A282,#REF!,13,0)="нет","Sold Out",VLOOKUP($A282,#REF!,2,FALSE())))),"кода нет в прайсе")</f>
        <v>0</v>
      </c>
      <c r="C282" s="148" t="n">
        <f aca="false">IFERROR((IF($A282="",0,VLOOKUP($A282,#REF!,3,FALSE()))),0)</f>
        <v>0</v>
      </c>
      <c r="D282" s="158"/>
      <c r="E282" s="121" t="n">
        <f aca="false">IFERROR((IF($A282="",0,VLOOKUP($A282,#REF!,6,FALSE()))),0)</f>
        <v>0</v>
      </c>
      <c r="F282" s="122" t="n">
        <f aca="false">IFERROR(IF(VLOOKUP(A282,#REF!,13,0)="нет","",D282*E282),0)</f>
        <v>0</v>
      </c>
      <c r="G282" s="149" t="n">
        <f aca="false">IF(F282="","",IFERROR((IF($A282="",0,VLOOKUP($A282,#REF!,5,FALSE())))*$D282,"0"))</f>
        <v>0</v>
      </c>
      <c r="H282" s="124" t="n">
        <f aca="false">IFERROR(IF(H$7=0,0,G282/(G$7-I$5)*H$7),"")</f>
        <v>0</v>
      </c>
      <c r="I282" s="125" t="n">
        <f aca="false">IFERROR(H282+F282,"")</f>
        <v>0</v>
      </c>
      <c r="J282" s="126" t="n">
        <f aca="false">IFERROR(I282/$E$9,"")</f>
        <v>0</v>
      </c>
      <c r="K282" s="127" t="n">
        <f aca="false">IFERROR(ROUNDUP(I282/$E$10,2),"")</f>
        <v>0</v>
      </c>
      <c r="L282" s="128" t="n">
        <f aca="false">IF(F282="","",IF(D282=0,0,IFERROR((IF($A282="",0,VLOOKUP($A282,#REF!,7,FALSE()))),0)))</f>
        <v>0</v>
      </c>
      <c r="M282" s="129" t="n">
        <f aca="false">IF(F282="","",IFERROR(L282*D282,0))</f>
        <v>0</v>
      </c>
      <c r="N282" s="64"/>
      <c r="O282" s="156"/>
      <c r="P282" s="156"/>
    </row>
    <row r="283" customFormat="false" ht="17.35" hidden="false" customHeight="false" outlineLevel="0" collapsed="false">
      <c r="A283" s="118"/>
      <c r="B283" s="148" t="n">
        <f aca="false">IFERROR((IF($A283="",0,IF(VLOOKUP(A283,#REF!,13,0)="нет","Sold Out",VLOOKUP($A283,#REF!,2,FALSE())))),"кода нет в прайсе")</f>
        <v>0</v>
      </c>
      <c r="C283" s="148" t="n">
        <f aca="false">IFERROR((IF($A283="",0,VLOOKUP($A283,#REF!,3,FALSE()))),0)</f>
        <v>0</v>
      </c>
      <c r="D283" s="158"/>
      <c r="E283" s="121" t="n">
        <f aca="false">IFERROR((IF($A283="",0,VLOOKUP($A283,#REF!,6,FALSE()))),0)</f>
        <v>0</v>
      </c>
      <c r="F283" s="122" t="n">
        <f aca="false">IFERROR(IF(VLOOKUP(A283,#REF!,13,0)="нет","",D283*E283),0)</f>
        <v>0</v>
      </c>
      <c r="G283" s="149" t="n">
        <f aca="false">IF(F283="","",IFERROR((IF($A283="",0,VLOOKUP($A283,#REF!,5,FALSE())))*$D283,"0"))</f>
        <v>0</v>
      </c>
      <c r="H283" s="124" t="n">
        <f aca="false">IFERROR(IF(H$7=0,0,G283/(G$7-I$5)*H$7),"")</f>
        <v>0</v>
      </c>
      <c r="I283" s="125" t="n">
        <f aca="false">IFERROR(H283+F283,"")</f>
        <v>0</v>
      </c>
      <c r="J283" s="126" t="n">
        <f aca="false">IFERROR(I283/$E$9,"")</f>
        <v>0</v>
      </c>
      <c r="K283" s="127" t="n">
        <f aca="false">IFERROR(ROUNDUP(I283/$E$10,2),"")</f>
        <v>0</v>
      </c>
      <c r="L283" s="128" t="n">
        <f aca="false">IF(F283="","",IF(D283=0,0,IFERROR((IF($A283="",0,VLOOKUP($A283,#REF!,7,FALSE()))),0)))</f>
        <v>0</v>
      </c>
      <c r="M283" s="129" t="n">
        <f aca="false">IF(F283="","",IFERROR(L283*D283,0))</f>
        <v>0</v>
      </c>
      <c r="N283" s="64"/>
      <c r="O283" s="156"/>
      <c r="P283" s="156"/>
    </row>
    <row r="284" customFormat="false" ht="17.35" hidden="false" customHeight="false" outlineLevel="0" collapsed="false">
      <c r="A284" s="118"/>
      <c r="B284" s="148" t="n">
        <f aca="false">IFERROR((IF($A284="",0,IF(VLOOKUP(A284,#REF!,13,0)="нет","Sold Out",VLOOKUP($A284,#REF!,2,FALSE())))),"кода нет в прайсе")</f>
        <v>0</v>
      </c>
      <c r="C284" s="148" t="n">
        <f aca="false">IFERROR((IF($A284="",0,VLOOKUP($A284,#REF!,3,FALSE()))),0)</f>
        <v>0</v>
      </c>
      <c r="D284" s="158"/>
      <c r="E284" s="132" t="n">
        <f aca="false">IFERROR((IF($A284="",0,VLOOKUP($A284,#REF!,6,FALSE()))),0)</f>
        <v>0</v>
      </c>
      <c r="F284" s="133" t="n">
        <f aca="false">IFERROR(IF(VLOOKUP(A284,#REF!,13,0)="нет","",D284*E284),0)</f>
        <v>0</v>
      </c>
      <c r="G284" s="134" t="n">
        <f aca="false">IF(F284="","",IFERROR((IF($A284="",0,VLOOKUP($A284,#REF!,5,FALSE())))*$D284,"0"))</f>
        <v>0</v>
      </c>
      <c r="H284" s="124" t="n">
        <f aca="false">IFERROR(IF(H$7=0,0,G284/(G$7-I$5)*H$7),"")</f>
        <v>0</v>
      </c>
      <c r="I284" s="135" t="n">
        <f aca="false">IFERROR(H284+F284,"")</f>
        <v>0</v>
      </c>
      <c r="J284" s="136" t="n">
        <f aca="false">IFERROR(I284/$E$9,"")</f>
        <v>0</v>
      </c>
      <c r="K284" s="137" t="n">
        <f aca="false">IFERROR(ROUNDUP(I284/$E$10,2),"")</f>
        <v>0</v>
      </c>
      <c r="L284" s="132" t="n">
        <f aca="false">IF(F284="","",IF(D284=0,0,IFERROR((IF($A284="",0,VLOOKUP($A284,#REF!,7,FALSE()))),0)))</f>
        <v>0</v>
      </c>
      <c r="M284" s="132" t="n">
        <f aca="false">IF(F284="","",IFERROR(L284*D284,0))</f>
        <v>0</v>
      </c>
      <c r="N284" s="64"/>
      <c r="O284" s="156"/>
      <c r="P284" s="156"/>
    </row>
    <row r="285" customFormat="false" ht="17.35" hidden="false" customHeight="false" outlineLevel="0" collapsed="false">
      <c r="A285" s="118"/>
      <c r="B285" s="148" t="n">
        <f aca="false">IFERROR((IF($A285="",0,IF(VLOOKUP(A285,#REF!,13,0)="нет","Sold Out",VLOOKUP($A285,#REF!,2,FALSE())))),"кода нет в прайсе")</f>
        <v>0</v>
      </c>
      <c r="C285" s="148" t="n">
        <f aca="false">IFERROR((IF($A285="",0,VLOOKUP($A285,#REF!,3,FALSE()))),0)</f>
        <v>0</v>
      </c>
      <c r="D285" s="158"/>
      <c r="E285" s="121" t="n">
        <f aca="false">IFERROR((IF($A285="",0,VLOOKUP($A285,#REF!,6,FALSE()))),0)</f>
        <v>0</v>
      </c>
      <c r="F285" s="122" t="n">
        <f aca="false">IFERROR(IF(VLOOKUP(A285,#REF!,13,0)="нет","",D285*E285),0)</f>
        <v>0</v>
      </c>
      <c r="G285" s="149" t="n">
        <f aca="false">IF(F285="","",IFERROR((IF($A285="",0,VLOOKUP($A285,#REF!,5,FALSE())))*$D285,"0"))</f>
        <v>0</v>
      </c>
      <c r="H285" s="124" t="n">
        <f aca="false">IFERROR(IF(H$7=0,0,G285/(G$7-I$5)*H$7),"")</f>
        <v>0</v>
      </c>
      <c r="I285" s="125" t="n">
        <f aca="false">IFERROR(H285+F285,"")</f>
        <v>0</v>
      </c>
      <c r="J285" s="126" t="n">
        <f aca="false">IFERROR(I285/$E$9,"")</f>
        <v>0</v>
      </c>
      <c r="K285" s="127" t="n">
        <f aca="false">IFERROR(ROUNDUP(I285/$E$10,2),"")</f>
        <v>0</v>
      </c>
      <c r="L285" s="128" t="n">
        <f aca="false">IF(F285="","",IF(D285=0,0,IFERROR((IF($A285="",0,VLOOKUP($A285,#REF!,7,FALSE()))),0)))</f>
        <v>0</v>
      </c>
      <c r="M285" s="129" t="n">
        <f aca="false">IF(F285="","",IFERROR(L285*D285,0))</f>
        <v>0</v>
      </c>
      <c r="N285" s="64"/>
      <c r="O285" s="156"/>
      <c r="P285" s="156"/>
    </row>
    <row r="286" customFormat="false" ht="17.35" hidden="false" customHeight="false" outlineLevel="0" collapsed="false">
      <c r="A286" s="141"/>
      <c r="B286" s="148" t="n">
        <f aca="false">IFERROR((IF($A286="",0,IF(VLOOKUP(A286,#REF!,13,0)="нет","Sold Out",VLOOKUP($A286,#REF!,2,FALSE())))),"кода нет в прайсе")</f>
        <v>0</v>
      </c>
      <c r="C286" s="148" t="n">
        <f aca="false">IFERROR((IF($A286="",0,VLOOKUP($A286,#REF!,3,FALSE()))),0)</f>
        <v>0</v>
      </c>
      <c r="D286" s="158"/>
      <c r="E286" s="121" t="n">
        <f aca="false">IFERROR((IF($A286="",0,VLOOKUP($A286,#REF!,6,FALSE()))),0)</f>
        <v>0</v>
      </c>
      <c r="F286" s="122" t="n">
        <f aca="false">IFERROR(IF(VLOOKUP(A286,#REF!,13,0)="нет","",D286*E286),0)</f>
        <v>0</v>
      </c>
      <c r="G286" s="149" t="n">
        <f aca="false">IF(F286="","",IFERROR((IF($A286="",0,VLOOKUP($A286,#REF!,5,FALSE())))*$D286,"0"))</f>
        <v>0</v>
      </c>
      <c r="H286" s="124" t="n">
        <f aca="false">IFERROR(IF(H$7=0,0,G286/(G$7-I$5)*H$7),"")</f>
        <v>0</v>
      </c>
      <c r="I286" s="125" t="n">
        <f aca="false">IFERROR(H286+F286,"")</f>
        <v>0</v>
      </c>
      <c r="J286" s="126" t="n">
        <f aca="false">IFERROR(I286/$E$9,"")</f>
        <v>0</v>
      </c>
      <c r="K286" s="127" t="n">
        <f aca="false">IFERROR(ROUNDUP(I286/$E$10,2),"")</f>
        <v>0</v>
      </c>
      <c r="L286" s="128" t="n">
        <f aca="false">IF(F286="","",IF(D286=0,0,IFERROR((IF($A286="",0,VLOOKUP($A286,#REF!,7,FALSE()))),0)))</f>
        <v>0</v>
      </c>
      <c r="M286" s="129" t="n">
        <f aca="false">IF(F286="","",IFERROR(L286*D286,0))</f>
        <v>0</v>
      </c>
      <c r="N286" s="64"/>
      <c r="O286" s="156"/>
      <c r="P286" s="156"/>
    </row>
    <row r="287" customFormat="false" ht="17.35" hidden="false" customHeight="false" outlineLevel="0" collapsed="false">
      <c r="A287" s="142"/>
      <c r="B287" s="143" t="n">
        <f aca="false">IF(F287=0,0,"Пересылка по Корее при менее 30000")</f>
        <v>0</v>
      </c>
      <c r="C287" s="143"/>
      <c r="D287" s="158"/>
      <c r="E287" s="121" t="n">
        <f aca="false">IFERROR((IF($A287="",0,VLOOKUP($A287,#REF!,6,FALSE()))),0)</f>
        <v>0</v>
      </c>
      <c r="F287" s="144" t="n">
        <f aca="false">IF($F$5=1,IF(SUM(F277:F286)=0,0,IF(SUM(F277:F286)&lt;30000,2500,0)),0)</f>
        <v>0</v>
      </c>
      <c r="G287" s="149" t="n">
        <f aca="false">IF(F287="","",IFERROR((IF($A287="",0,VLOOKUP($A287,#REF!,5,FALSE())))*$D287,"0"))</f>
        <v>0</v>
      </c>
      <c r="H287" s="124" t="n">
        <f aca="false">IFERROR(IF(H$7=0,0,G287/(G$7-I$5)*H$7),"")</f>
        <v>0</v>
      </c>
      <c r="I287" s="125" t="n">
        <f aca="false">IFERROR(H287+F287,"")</f>
        <v>0</v>
      </c>
      <c r="J287" s="126" t="n">
        <f aca="false">IFERROR(I287/$E$9,"")</f>
        <v>0</v>
      </c>
      <c r="K287" s="127" t="n">
        <f aca="false">IFERROR(ROUNDUP(I287/$E$10,2),"")</f>
        <v>0</v>
      </c>
      <c r="L287" s="128" t="n">
        <f aca="false">IF(F287="","",IF(D287=0,0,IFERROR((IF($A287="",0,VLOOKUP($A287,#REF!,7,FALSE()))),0)))</f>
        <v>0</v>
      </c>
      <c r="M287" s="129" t="n">
        <f aca="false">IF(F287="","",IFERROR(L287*D287,0))</f>
        <v>0</v>
      </c>
      <c r="N287" s="64"/>
      <c r="O287" s="156"/>
      <c r="P287" s="156"/>
    </row>
    <row r="288" customFormat="false" ht="17.35" hidden="false" customHeight="false" outlineLevel="0" collapsed="false">
      <c r="A288" s="106" t="n">
        <v>24</v>
      </c>
      <c r="B288" s="107"/>
      <c r="C288" s="107"/>
      <c r="D288" s="146"/>
      <c r="E288" s="109"/>
      <c r="F288" s="110" t="n">
        <f aca="false">SUM(F289:F299)</f>
        <v>0</v>
      </c>
      <c r="G288" s="110" t="n">
        <f aca="false">SUM(G289:G299)</f>
        <v>0</v>
      </c>
      <c r="H288" s="111" t="n">
        <f aca="false">IFERROR($H$7/($G$7-$I$5)*G288,0)</f>
        <v>0</v>
      </c>
      <c r="I288" s="112" t="n">
        <f aca="false">H288+F288</f>
        <v>0</v>
      </c>
      <c r="J288" s="112" t="n">
        <f aca="false">I288/$E$9</f>
        <v>0</v>
      </c>
      <c r="K288" s="113" t="n">
        <f aca="false">SUM(K289:K299)</f>
        <v>0</v>
      </c>
      <c r="L288" s="114" t="n">
        <f aca="false">SUM(L289:L299)</f>
        <v>0</v>
      </c>
      <c r="M288" s="115" t="n">
        <f aca="false">SUM(M289:M299)</f>
        <v>0</v>
      </c>
      <c r="N288" s="64"/>
      <c r="O288" s="156"/>
      <c r="P288" s="156"/>
    </row>
    <row r="289" customFormat="false" ht="17.35" hidden="false" customHeight="false" outlineLevel="0" collapsed="false">
      <c r="A289" s="118"/>
      <c r="B289" s="148" t="n">
        <f aca="false">IFERROR((IF($A289="",0,IF(VLOOKUP(A289,#REF!,13,0)="нет","Sold Out",VLOOKUP($A289,#REF!,2,FALSE())))),"кода нет в прайсе")</f>
        <v>0</v>
      </c>
      <c r="C289" s="148" t="n">
        <f aca="false">IFERROR((IF($A289="",0,VLOOKUP($A289,#REF!,3,FALSE()))),0)</f>
        <v>0</v>
      </c>
      <c r="D289" s="120"/>
      <c r="E289" s="121" t="n">
        <f aca="false">IFERROR((IF($A289="",0,VLOOKUP($A289,#REF!,6,FALSE()))),0)</f>
        <v>0</v>
      </c>
      <c r="F289" s="122" t="n">
        <f aca="false">IFERROR(IF(VLOOKUP(A289,#REF!,13,0)="нет","",D289*E289),0)</f>
        <v>0</v>
      </c>
      <c r="G289" s="149" t="n">
        <f aca="false">IF(F289="","",IFERROR((IF($A289="",0,VLOOKUP($A289,#REF!,5,FALSE())))*$D289,"0"))</f>
        <v>0</v>
      </c>
      <c r="H289" s="124" t="n">
        <f aca="false">IFERROR(IF(H$7=0,0,G289/(G$7-I$5)*H$7),"")</f>
        <v>0</v>
      </c>
      <c r="I289" s="125" t="n">
        <f aca="false">IFERROR(H289+F289,"")</f>
        <v>0</v>
      </c>
      <c r="J289" s="126" t="n">
        <f aca="false">IFERROR(I289/$E$9,"")</f>
        <v>0</v>
      </c>
      <c r="K289" s="127" t="n">
        <f aca="false">IFERROR(ROUNDUP(I289/$E$10,2),"")</f>
        <v>0</v>
      </c>
      <c r="L289" s="128" t="n">
        <f aca="false">IF(F289="","",IF(D289=0,0,IFERROR((IF($A289="",0,VLOOKUP($A289,#REF!,7,FALSE()))),0)))</f>
        <v>0</v>
      </c>
      <c r="M289" s="129" t="n">
        <f aca="false">IF(F289="","",IFERROR(L289*D289,0))</f>
        <v>0</v>
      </c>
      <c r="N289" s="64"/>
      <c r="O289" s="156"/>
      <c r="P289" s="156"/>
    </row>
    <row r="290" customFormat="false" ht="17.35" hidden="false" customHeight="false" outlineLevel="0" collapsed="false">
      <c r="A290" s="118"/>
      <c r="B290" s="148" t="n">
        <f aca="false">IFERROR((IF($A290="",0,IF(VLOOKUP(A290,#REF!,13,0)="нет","Sold Out",VLOOKUP($A290,#REF!,2,FALSE())))),"кода нет в прайсе")</f>
        <v>0</v>
      </c>
      <c r="C290" s="148" t="n">
        <f aca="false">IFERROR((IF($A290="",0,VLOOKUP($A290,#REF!,3,FALSE()))),0)</f>
        <v>0</v>
      </c>
      <c r="D290" s="120"/>
      <c r="E290" s="121" t="n">
        <f aca="false">IFERROR((IF($A290="",0,VLOOKUP($A290,#REF!,6,FALSE()))),0)</f>
        <v>0</v>
      </c>
      <c r="F290" s="122" t="n">
        <f aca="false">IFERROR(IF(VLOOKUP(A290,#REF!,13,0)="нет","",D290*E290),0)</f>
        <v>0</v>
      </c>
      <c r="G290" s="149" t="n">
        <f aca="false">IF(F290="","",IFERROR((IF($A290="",0,VLOOKUP($A290,#REF!,5,FALSE())))*$D290,"0"))</f>
        <v>0</v>
      </c>
      <c r="H290" s="124" t="n">
        <f aca="false">IFERROR(IF(H$7=0,0,G290/(G$7-I$5)*H$7),"")</f>
        <v>0</v>
      </c>
      <c r="I290" s="125" t="n">
        <f aca="false">IFERROR(H290+F290,"")</f>
        <v>0</v>
      </c>
      <c r="J290" s="126" t="n">
        <f aca="false">IFERROR(I290/$E$9,"")</f>
        <v>0</v>
      </c>
      <c r="K290" s="127" t="n">
        <f aca="false">IFERROR(ROUNDUP(I290/$E$10,2),"")</f>
        <v>0</v>
      </c>
      <c r="L290" s="128" t="n">
        <f aca="false">IF(F290="","",IF(D290=0,0,IFERROR((IF($A290="",0,VLOOKUP($A290,#REF!,7,FALSE()))),0)))</f>
        <v>0</v>
      </c>
      <c r="M290" s="129" t="n">
        <f aca="false">IF(F290="","",IFERROR(L290*D290,0))</f>
        <v>0</v>
      </c>
      <c r="N290" s="64"/>
      <c r="O290" s="156"/>
      <c r="P290" s="156"/>
    </row>
    <row r="291" customFormat="false" ht="17.35" hidden="false" customHeight="false" outlineLevel="0" collapsed="false">
      <c r="A291" s="118"/>
      <c r="B291" s="148" t="n">
        <f aca="false">IFERROR((IF($A291="",0,IF(VLOOKUP(A291,#REF!,13,0)="нет","Sold Out",VLOOKUP($A291,#REF!,2,FALSE())))),"кода нет в прайсе")</f>
        <v>0</v>
      </c>
      <c r="C291" s="148" t="n">
        <f aca="false">IFERROR((IF($A291="",0,VLOOKUP($A291,#REF!,3,FALSE()))),0)</f>
        <v>0</v>
      </c>
      <c r="D291" s="158"/>
      <c r="E291" s="121" t="n">
        <f aca="false">IFERROR((IF($A291="",0,VLOOKUP($A291,#REF!,6,FALSE()))),0)</f>
        <v>0</v>
      </c>
      <c r="F291" s="122" t="n">
        <f aca="false">IFERROR(IF(VLOOKUP(A291,#REF!,13,0)="нет","",D291*E291),0)</f>
        <v>0</v>
      </c>
      <c r="G291" s="149" t="n">
        <f aca="false">IF(F291="","",IFERROR((IF($A291="",0,VLOOKUP($A291,#REF!,5,FALSE())))*$D291,"0"))</f>
        <v>0</v>
      </c>
      <c r="H291" s="124" t="n">
        <f aca="false">IFERROR(IF(H$7=0,0,G291/(G$7-I$5)*H$7),"")</f>
        <v>0</v>
      </c>
      <c r="I291" s="125" t="n">
        <f aca="false">IFERROR(H291+F291,"")</f>
        <v>0</v>
      </c>
      <c r="J291" s="126" t="n">
        <f aca="false">IFERROR(I291/$E$9,"")</f>
        <v>0</v>
      </c>
      <c r="K291" s="127" t="n">
        <f aca="false">IFERROR(ROUNDUP(I291/$E$10,2),"")</f>
        <v>0</v>
      </c>
      <c r="L291" s="128" t="n">
        <f aca="false">IF(F291="","",IF(D291=0,0,IFERROR((IF($A291="",0,VLOOKUP($A291,#REF!,7,FALSE()))),0)))</f>
        <v>0</v>
      </c>
      <c r="M291" s="129" t="n">
        <f aca="false">IF(F291="","",IFERROR(L291*D291,0))</f>
        <v>0</v>
      </c>
      <c r="N291" s="64"/>
      <c r="O291" s="156"/>
      <c r="P291" s="156"/>
    </row>
    <row r="292" customFormat="false" ht="17.35" hidden="false" customHeight="false" outlineLevel="0" collapsed="false">
      <c r="A292" s="118"/>
      <c r="B292" s="148" t="n">
        <f aca="false">IFERROR((IF($A292="",0,IF(VLOOKUP(A292,#REF!,13,0)="нет","Sold Out",VLOOKUP($A292,#REF!,2,FALSE())))),"кода нет в прайсе")</f>
        <v>0</v>
      </c>
      <c r="C292" s="148" t="n">
        <f aca="false">IFERROR((IF($A292="",0,VLOOKUP($A292,#REF!,3,FALSE()))),0)</f>
        <v>0</v>
      </c>
      <c r="D292" s="158"/>
      <c r="E292" s="121" t="n">
        <f aca="false">IFERROR((IF($A292="",0,VLOOKUP($A292,#REF!,6,FALSE()))),0)</f>
        <v>0</v>
      </c>
      <c r="F292" s="122" t="n">
        <f aca="false">IFERROR(IF(VLOOKUP(A292,#REF!,13,0)="нет","",D292*E292),0)</f>
        <v>0</v>
      </c>
      <c r="G292" s="149" t="n">
        <f aca="false">IF(F292="","",IFERROR((IF($A292="",0,VLOOKUP($A292,#REF!,5,FALSE())))*$D292,"0"))</f>
        <v>0</v>
      </c>
      <c r="H292" s="124" t="n">
        <f aca="false">IFERROR(IF(H$7=0,0,G292/(G$7-I$5)*H$7),"")</f>
        <v>0</v>
      </c>
      <c r="I292" s="125" t="n">
        <f aca="false">IFERROR(H292+F292,"")</f>
        <v>0</v>
      </c>
      <c r="J292" s="126" t="n">
        <f aca="false">IFERROR(I292/$E$9,"")</f>
        <v>0</v>
      </c>
      <c r="K292" s="127" t="n">
        <f aca="false">IFERROR(ROUNDUP(I292/$E$10,2),"")</f>
        <v>0</v>
      </c>
      <c r="L292" s="128" t="n">
        <f aca="false">IF(F292="","",IF(D292=0,0,IFERROR((IF($A292="",0,VLOOKUP($A292,#REF!,7,FALSE()))),0)))</f>
        <v>0</v>
      </c>
      <c r="M292" s="129" t="n">
        <f aca="false">IF(F292="","",IFERROR(L292*D292,0))</f>
        <v>0</v>
      </c>
      <c r="N292" s="64"/>
      <c r="O292" s="156"/>
      <c r="P292" s="156"/>
    </row>
    <row r="293" customFormat="false" ht="17.35" hidden="false" customHeight="false" outlineLevel="0" collapsed="false">
      <c r="A293" s="118"/>
      <c r="B293" s="148" t="n">
        <f aca="false">IFERROR((IF($A293="",0,IF(VLOOKUP(A293,#REF!,13,0)="нет","Sold Out",VLOOKUP($A293,#REF!,2,FALSE())))),"кода нет в прайсе")</f>
        <v>0</v>
      </c>
      <c r="C293" s="148" t="n">
        <f aca="false">IFERROR((IF($A293="",0,VLOOKUP($A293,#REF!,3,FALSE()))),0)</f>
        <v>0</v>
      </c>
      <c r="D293" s="158"/>
      <c r="E293" s="121" t="n">
        <f aca="false">IFERROR((IF($A293="",0,VLOOKUP($A293,#REF!,6,FALSE()))),0)</f>
        <v>0</v>
      </c>
      <c r="F293" s="122" t="n">
        <f aca="false">IFERROR(IF(VLOOKUP(A293,#REF!,13,0)="нет","",D293*E293),0)</f>
        <v>0</v>
      </c>
      <c r="G293" s="149" t="n">
        <f aca="false">IF(F293="","",IFERROR((IF($A293="",0,VLOOKUP($A293,#REF!,5,FALSE())))*$D293,"0"))</f>
        <v>0</v>
      </c>
      <c r="H293" s="124" t="n">
        <f aca="false">IFERROR(IF(H$7=0,0,G293/(G$7-I$5)*H$7),"")</f>
        <v>0</v>
      </c>
      <c r="I293" s="125" t="n">
        <f aca="false">IFERROR(H293+F293,"")</f>
        <v>0</v>
      </c>
      <c r="J293" s="126" t="n">
        <f aca="false">IFERROR(I293/$E$9,"")</f>
        <v>0</v>
      </c>
      <c r="K293" s="127" t="n">
        <f aca="false">IFERROR(ROUNDUP(I293/$E$10,2),"")</f>
        <v>0</v>
      </c>
      <c r="L293" s="128" t="n">
        <f aca="false">IF(F293="","",IF(D293=0,0,IFERROR((IF($A293="",0,VLOOKUP($A293,#REF!,7,FALSE()))),0)))</f>
        <v>0</v>
      </c>
      <c r="M293" s="129" t="n">
        <f aca="false">IF(F293="","",IFERROR(L293*D293,0))</f>
        <v>0</v>
      </c>
      <c r="N293" s="64"/>
      <c r="O293" s="156"/>
      <c r="P293" s="156"/>
    </row>
    <row r="294" customFormat="false" ht="17.35" hidden="false" customHeight="false" outlineLevel="0" collapsed="false">
      <c r="A294" s="118"/>
      <c r="B294" s="148" t="n">
        <f aca="false">IFERROR((IF($A294="",0,IF(VLOOKUP(A294,#REF!,13,0)="нет","Sold Out",VLOOKUP($A294,#REF!,2,FALSE())))),"кода нет в прайсе")</f>
        <v>0</v>
      </c>
      <c r="C294" s="148" t="n">
        <f aca="false">IFERROR((IF($A294="",0,VLOOKUP($A294,#REF!,3,FALSE()))),0)</f>
        <v>0</v>
      </c>
      <c r="D294" s="158"/>
      <c r="E294" s="121" t="n">
        <f aca="false">IFERROR((IF($A294="",0,VLOOKUP($A294,#REF!,6,FALSE()))),0)</f>
        <v>0</v>
      </c>
      <c r="F294" s="122" t="n">
        <f aca="false">IFERROR(IF(VLOOKUP(A294,#REF!,13,0)="нет","",D294*E294),0)</f>
        <v>0</v>
      </c>
      <c r="G294" s="149" t="n">
        <f aca="false">IF(F294="","",IFERROR((IF($A294="",0,VLOOKUP($A294,#REF!,5,FALSE())))*$D294,"0"))</f>
        <v>0</v>
      </c>
      <c r="H294" s="124" t="n">
        <f aca="false">IFERROR(IF(H$7=0,0,G294/(G$7-I$5)*H$7),"")</f>
        <v>0</v>
      </c>
      <c r="I294" s="125" t="n">
        <f aca="false">IFERROR(H294+F294,"")</f>
        <v>0</v>
      </c>
      <c r="J294" s="126" t="n">
        <f aca="false">IFERROR(I294/$E$9,"")</f>
        <v>0</v>
      </c>
      <c r="K294" s="127" t="n">
        <f aca="false">IFERROR(ROUNDUP(I294/$E$10,2),"")</f>
        <v>0</v>
      </c>
      <c r="L294" s="128" t="n">
        <f aca="false">IF(F294="","",IF(D294=0,0,IFERROR((IF($A294="",0,VLOOKUP($A294,#REF!,7,FALSE()))),0)))</f>
        <v>0</v>
      </c>
      <c r="M294" s="129" t="n">
        <f aca="false">IF(F294="","",IFERROR(L294*D294,0))</f>
        <v>0</v>
      </c>
      <c r="N294" s="64"/>
      <c r="O294" s="156"/>
      <c r="P294" s="156"/>
    </row>
    <row r="295" customFormat="false" ht="17.35" hidden="false" customHeight="false" outlineLevel="0" collapsed="false">
      <c r="A295" s="118"/>
      <c r="B295" s="148" t="n">
        <f aca="false">IFERROR((IF($A295="",0,IF(VLOOKUP(A295,#REF!,13,0)="нет","Sold Out",VLOOKUP($A295,#REF!,2,FALSE())))),"кода нет в прайсе")</f>
        <v>0</v>
      </c>
      <c r="C295" s="148" t="n">
        <f aca="false">IFERROR((IF($A295="",0,VLOOKUP($A295,#REF!,3,FALSE()))),0)</f>
        <v>0</v>
      </c>
      <c r="D295" s="158"/>
      <c r="E295" s="121" t="n">
        <f aca="false">IFERROR((IF($A295="",0,VLOOKUP($A295,#REF!,6,FALSE()))),0)</f>
        <v>0</v>
      </c>
      <c r="F295" s="122" t="n">
        <f aca="false">IFERROR(IF(VLOOKUP(A295,#REF!,13,0)="нет","",D295*E295),0)</f>
        <v>0</v>
      </c>
      <c r="G295" s="149" t="n">
        <f aca="false">IF(F295="","",IFERROR((IF($A295="",0,VLOOKUP($A295,#REF!,5,FALSE())))*$D295,"0"))</f>
        <v>0</v>
      </c>
      <c r="H295" s="124" t="n">
        <f aca="false">IFERROR(IF(H$7=0,0,G295/(G$7-I$5)*H$7),"")</f>
        <v>0</v>
      </c>
      <c r="I295" s="125" t="n">
        <f aca="false">IFERROR(H295+F295,"")</f>
        <v>0</v>
      </c>
      <c r="J295" s="126" t="n">
        <f aca="false">IFERROR(I295/$E$9,"")</f>
        <v>0</v>
      </c>
      <c r="K295" s="127" t="n">
        <f aca="false">IFERROR(ROUNDUP(I295/$E$10,2),"")</f>
        <v>0</v>
      </c>
      <c r="L295" s="128" t="n">
        <f aca="false">IF(F295="","",IF(D295=0,0,IFERROR((IF($A295="",0,VLOOKUP($A295,#REF!,7,FALSE()))),0)))</f>
        <v>0</v>
      </c>
      <c r="M295" s="129" t="n">
        <f aca="false">IF(F295="","",IFERROR(L295*D295,0))</f>
        <v>0</v>
      </c>
      <c r="N295" s="64"/>
      <c r="O295" s="156"/>
      <c r="P295" s="156"/>
    </row>
    <row r="296" customFormat="false" ht="17.35" hidden="false" customHeight="false" outlineLevel="0" collapsed="false">
      <c r="A296" s="118"/>
      <c r="B296" s="148" t="n">
        <f aca="false">IFERROR((IF($A296="",0,IF(VLOOKUP(A296,#REF!,13,0)="нет","Sold Out",VLOOKUP($A296,#REF!,2,FALSE())))),"кода нет в прайсе")</f>
        <v>0</v>
      </c>
      <c r="C296" s="148" t="n">
        <f aca="false">IFERROR((IF($A296="",0,VLOOKUP($A296,#REF!,3,FALSE()))),0)</f>
        <v>0</v>
      </c>
      <c r="D296" s="158"/>
      <c r="E296" s="132" t="n">
        <f aca="false">IFERROR((IF($A296="",0,VLOOKUP($A296,#REF!,6,FALSE()))),0)</f>
        <v>0</v>
      </c>
      <c r="F296" s="133" t="n">
        <f aca="false">IFERROR(IF(VLOOKUP(A296,#REF!,13,0)="нет","",D296*E296),0)</f>
        <v>0</v>
      </c>
      <c r="G296" s="134" t="n">
        <f aca="false">IF(F296="","",IFERROR((IF($A296="",0,VLOOKUP($A296,#REF!,5,FALSE())))*$D296,"0"))</f>
        <v>0</v>
      </c>
      <c r="H296" s="124" t="n">
        <f aca="false">IFERROR(IF(H$7=0,0,G296/(G$7-I$5)*H$7),"")</f>
        <v>0</v>
      </c>
      <c r="I296" s="135" t="n">
        <f aca="false">IFERROR(H296+F296,"")</f>
        <v>0</v>
      </c>
      <c r="J296" s="136" t="n">
        <f aca="false">IFERROR(I296/$E$9,"")</f>
        <v>0</v>
      </c>
      <c r="K296" s="137" t="n">
        <f aca="false">IFERROR(ROUNDUP(I296/$E$10,2),"")</f>
        <v>0</v>
      </c>
      <c r="L296" s="132" t="n">
        <f aca="false">IF(F296="","",IF(D296=0,0,IFERROR((IF($A296="",0,VLOOKUP($A296,#REF!,7,FALSE()))),0)))</f>
        <v>0</v>
      </c>
      <c r="M296" s="132" t="n">
        <f aca="false">IF(F296="","",IFERROR(L296*D296,0))</f>
        <v>0</v>
      </c>
      <c r="N296" s="64"/>
      <c r="O296" s="156"/>
      <c r="P296" s="156"/>
    </row>
    <row r="297" customFormat="false" ht="17.35" hidden="false" customHeight="false" outlineLevel="0" collapsed="false">
      <c r="A297" s="118"/>
      <c r="B297" s="148" t="n">
        <f aca="false">IFERROR((IF($A297="",0,IF(VLOOKUP(A297,#REF!,13,0)="нет","Sold Out",VLOOKUP($A297,#REF!,2,FALSE())))),"кода нет в прайсе")</f>
        <v>0</v>
      </c>
      <c r="C297" s="148" t="n">
        <f aca="false">IFERROR((IF($A297="",0,VLOOKUP($A297,#REF!,3,FALSE()))),0)</f>
        <v>0</v>
      </c>
      <c r="D297" s="158"/>
      <c r="E297" s="121" t="n">
        <f aca="false">IFERROR((IF($A297="",0,VLOOKUP($A297,#REF!,6,FALSE()))),0)</f>
        <v>0</v>
      </c>
      <c r="F297" s="122" t="n">
        <f aca="false">IFERROR(IF(VLOOKUP(A297,#REF!,13,0)="нет","",D297*E297),0)</f>
        <v>0</v>
      </c>
      <c r="G297" s="149" t="n">
        <f aca="false">IF(F297="","",IFERROR((IF($A297="",0,VLOOKUP($A297,#REF!,5,FALSE())))*$D297,"0"))</f>
        <v>0</v>
      </c>
      <c r="H297" s="124" t="n">
        <f aca="false">IFERROR(IF(H$7=0,0,G297/(G$7-I$5)*H$7),"")</f>
        <v>0</v>
      </c>
      <c r="I297" s="125" t="n">
        <f aca="false">IFERROR(H297+F297,"")</f>
        <v>0</v>
      </c>
      <c r="J297" s="126" t="n">
        <f aca="false">IFERROR(I297/$E$9,"")</f>
        <v>0</v>
      </c>
      <c r="K297" s="127" t="n">
        <f aca="false">IFERROR(ROUNDUP(I297/$E$10,2),"")</f>
        <v>0</v>
      </c>
      <c r="L297" s="128" t="n">
        <f aca="false">IF(F297="","",IF(D297=0,0,IFERROR((IF($A297="",0,VLOOKUP($A297,#REF!,7,FALSE()))),0)))</f>
        <v>0</v>
      </c>
      <c r="M297" s="129" t="n">
        <f aca="false">IF(F297="","",IFERROR(L297*D297,0))</f>
        <v>0</v>
      </c>
      <c r="N297" s="64"/>
      <c r="O297" s="156"/>
      <c r="P297" s="156"/>
    </row>
    <row r="298" customFormat="false" ht="17.35" hidden="false" customHeight="false" outlineLevel="0" collapsed="false">
      <c r="A298" s="141"/>
      <c r="B298" s="148" t="n">
        <f aca="false">IFERROR((IF($A298="",0,IF(VLOOKUP(A298,#REF!,13,0)="нет","Sold Out",VLOOKUP($A298,#REF!,2,FALSE())))),"кода нет в прайсе")</f>
        <v>0</v>
      </c>
      <c r="C298" s="148" t="n">
        <f aca="false">IFERROR((IF($A298="",0,VLOOKUP($A298,#REF!,3,FALSE()))),0)</f>
        <v>0</v>
      </c>
      <c r="D298" s="158"/>
      <c r="E298" s="121" t="n">
        <f aca="false">IFERROR((IF($A298="",0,VLOOKUP($A298,#REF!,6,FALSE()))),0)</f>
        <v>0</v>
      </c>
      <c r="F298" s="122" t="n">
        <f aca="false">IFERROR(IF(VLOOKUP(A298,#REF!,13,0)="нет","",D298*E298),0)</f>
        <v>0</v>
      </c>
      <c r="G298" s="149" t="n">
        <f aca="false">IF(F298="","",IFERROR((IF($A298="",0,VLOOKUP($A298,#REF!,5,FALSE())))*$D298,"0"))</f>
        <v>0</v>
      </c>
      <c r="H298" s="124" t="n">
        <f aca="false">IFERROR(IF(H$7=0,0,G298/(G$7-I$5)*H$7),"")</f>
        <v>0</v>
      </c>
      <c r="I298" s="125" t="n">
        <f aca="false">IFERROR(H298+F298,"")</f>
        <v>0</v>
      </c>
      <c r="J298" s="126" t="n">
        <f aca="false">IFERROR(I298/$E$9,"")</f>
        <v>0</v>
      </c>
      <c r="K298" s="127" t="n">
        <f aca="false">IFERROR(ROUNDUP(I298/$E$10,2),"")</f>
        <v>0</v>
      </c>
      <c r="L298" s="128" t="n">
        <f aca="false">IF(F298="","",IF(D298=0,0,IFERROR((IF($A298="",0,VLOOKUP($A298,#REF!,7,FALSE()))),0)))</f>
        <v>0</v>
      </c>
      <c r="M298" s="129" t="n">
        <f aca="false">IF(F298="","",IFERROR(L298*D298,0))</f>
        <v>0</v>
      </c>
      <c r="N298" s="64"/>
      <c r="O298" s="156"/>
      <c r="P298" s="156"/>
    </row>
    <row r="299" customFormat="false" ht="17.35" hidden="false" customHeight="false" outlineLevel="0" collapsed="false">
      <c r="A299" s="142"/>
      <c r="B299" s="143" t="n">
        <f aca="false">IF(F299=0,0,"Пересылка по Корее при менее 30000")</f>
        <v>0</v>
      </c>
      <c r="C299" s="143"/>
      <c r="D299" s="158"/>
      <c r="E299" s="121" t="n">
        <f aca="false">IFERROR((IF($A299="",0,VLOOKUP($A299,#REF!,6,FALSE()))),0)</f>
        <v>0</v>
      </c>
      <c r="F299" s="144" t="n">
        <f aca="false">IF($F$5=1,IF(SUM(F289:F298)=0,0,IF(SUM(F289:F298)&lt;30000,2500,0)),0)</f>
        <v>0</v>
      </c>
      <c r="G299" s="149" t="n">
        <f aca="false">IF(F299="","",IFERROR((IF($A299="",0,VLOOKUP($A299,#REF!,5,FALSE())))*$D299,"0"))</f>
        <v>0</v>
      </c>
      <c r="H299" s="124" t="n">
        <f aca="false">IFERROR(IF(H$7=0,0,G299/(G$7-I$5)*H$7),"")</f>
        <v>0</v>
      </c>
      <c r="I299" s="125" t="n">
        <f aca="false">IFERROR(H299+F299,"")</f>
        <v>0</v>
      </c>
      <c r="J299" s="126" t="n">
        <f aca="false">IFERROR(I299/$E$9,"")</f>
        <v>0</v>
      </c>
      <c r="K299" s="127" t="n">
        <f aca="false">IFERROR(ROUNDUP(I299/$E$10,2),"")</f>
        <v>0</v>
      </c>
      <c r="L299" s="128" t="n">
        <f aca="false">IF(F299="","",IF(D299=0,0,IFERROR((IF($A299="",0,VLOOKUP($A299,#REF!,7,FALSE()))),0)))</f>
        <v>0</v>
      </c>
      <c r="M299" s="129" t="n">
        <f aca="false">IF(F299="","",IFERROR(L299*D299,0))</f>
        <v>0</v>
      </c>
      <c r="N299" s="64"/>
      <c r="O299" s="156"/>
      <c r="P299" s="156"/>
    </row>
    <row r="300" customFormat="false" ht="17.35" hidden="false" customHeight="false" outlineLevel="0" collapsed="false">
      <c r="A300" s="106" t="n">
        <v>25</v>
      </c>
      <c r="B300" s="107"/>
      <c r="C300" s="107"/>
      <c r="D300" s="146"/>
      <c r="E300" s="109"/>
      <c r="F300" s="110" t="n">
        <f aca="false">SUM(F301:F311)</f>
        <v>0</v>
      </c>
      <c r="G300" s="110" t="n">
        <f aca="false">SUM(G301:G311)</f>
        <v>0</v>
      </c>
      <c r="H300" s="111" t="n">
        <f aca="false">IFERROR($H$7/($G$7-$I$5)*G300,0)</f>
        <v>0</v>
      </c>
      <c r="I300" s="112" t="n">
        <f aca="false">H300+F300</f>
        <v>0</v>
      </c>
      <c r="J300" s="112" t="n">
        <f aca="false">I300/$E$9</f>
        <v>0</v>
      </c>
      <c r="K300" s="113" t="n">
        <f aca="false">SUM(K301:K311)</f>
        <v>0</v>
      </c>
      <c r="L300" s="114" t="n">
        <f aca="false">SUM(L301:L311)</f>
        <v>0</v>
      </c>
      <c r="M300" s="115" t="n">
        <f aca="false">SUM(M301:M311)</f>
        <v>0</v>
      </c>
      <c r="N300" s="64"/>
      <c r="O300" s="156"/>
      <c r="P300" s="156"/>
    </row>
    <row r="301" customFormat="false" ht="17.35" hidden="false" customHeight="false" outlineLevel="0" collapsed="false">
      <c r="A301" s="118"/>
      <c r="B301" s="148" t="n">
        <f aca="false">IFERROR((IF($A301="",0,IF(VLOOKUP(A301,#REF!,13,0)="нет","Sold Out",VLOOKUP($A301,#REF!,2,FALSE())))),"кода нет в прайсе")</f>
        <v>0</v>
      </c>
      <c r="C301" s="148" t="n">
        <f aca="false">IFERROR((IF($A301="",0,VLOOKUP($A301,#REF!,3,FALSE()))),0)</f>
        <v>0</v>
      </c>
      <c r="D301" s="120"/>
      <c r="E301" s="121" t="n">
        <f aca="false">IFERROR((IF($A301="",0,VLOOKUP($A301,#REF!,6,FALSE()))),0)</f>
        <v>0</v>
      </c>
      <c r="F301" s="122" t="n">
        <f aca="false">IFERROR(IF(VLOOKUP(A301,#REF!,13,0)="нет","",D301*E301),0)</f>
        <v>0</v>
      </c>
      <c r="G301" s="149" t="n">
        <f aca="false">IF(F301="","",IFERROR((IF($A301="",0,VLOOKUP($A301,#REF!,5,FALSE())))*$D301,"0"))</f>
        <v>0</v>
      </c>
      <c r="H301" s="124" t="n">
        <f aca="false">IFERROR(IF(H$7=0,0,G301/(G$7-I$5)*H$7),"")</f>
        <v>0</v>
      </c>
      <c r="I301" s="125" t="n">
        <f aca="false">IFERROR(H301+F301,"")</f>
        <v>0</v>
      </c>
      <c r="J301" s="126" t="n">
        <f aca="false">IFERROR(I301/$E$9,"")</f>
        <v>0</v>
      </c>
      <c r="K301" s="127" t="n">
        <f aca="false">IFERROR(ROUNDUP(I301/$E$10,2),"")</f>
        <v>0</v>
      </c>
      <c r="L301" s="128" t="n">
        <f aca="false">IF(F301="","",IF(D301=0,0,IFERROR((IF($A301="",0,VLOOKUP($A301,#REF!,7,FALSE()))),0)))</f>
        <v>0</v>
      </c>
      <c r="M301" s="129" t="n">
        <f aca="false">IF(F301="","",IFERROR(L301*D301,0))</f>
        <v>0</v>
      </c>
      <c r="N301" s="64"/>
      <c r="O301" s="156"/>
      <c r="P301" s="156"/>
    </row>
    <row r="302" customFormat="false" ht="17.35" hidden="false" customHeight="false" outlineLevel="0" collapsed="false">
      <c r="A302" s="118"/>
      <c r="B302" s="148" t="n">
        <f aca="false">IFERROR((IF($A302="",0,IF(VLOOKUP(A302,#REF!,13,0)="нет","Sold Out",VLOOKUP($A302,#REF!,2,FALSE())))),"кода нет в прайсе")</f>
        <v>0</v>
      </c>
      <c r="C302" s="148" t="n">
        <f aca="false">IFERROR((IF($A302="",0,VLOOKUP($A302,#REF!,3,FALSE()))),0)</f>
        <v>0</v>
      </c>
      <c r="D302" s="120"/>
      <c r="E302" s="121" t="n">
        <f aca="false">IFERROR((IF($A302="",0,VLOOKUP($A302,#REF!,6,FALSE()))),0)</f>
        <v>0</v>
      </c>
      <c r="F302" s="122" t="n">
        <f aca="false">IFERROR(IF(VLOOKUP(A302,#REF!,13,0)="нет","",D302*E302),0)</f>
        <v>0</v>
      </c>
      <c r="G302" s="149" t="n">
        <f aca="false">IF(F302="","",IFERROR((IF($A302="",0,VLOOKUP($A302,#REF!,5,FALSE())))*$D302,"0"))</f>
        <v>0</v>
      </c>
      <c r="H302" s="124" t="n">
        <f aca="false">IFERROR(IF(H$7=0,0,G302/(G$7-I$5)*H$7),"")</f>
        <v>0</v>
      </c>
      <c r="I302" s="125" t="n">
        <f aca="false">IFERROR(H302+F302,"")</f>
        <v>0</v>
      </c>
      <c r="J302" s="126" t="n">
        <f aca="false">IFERROR(I302/$E$9,"")</f>
        <v>0</v>
      </c>
      <c r="K302" s="127" t="n">
        <f aca="false">IFERROR(ROUNDUP(I302/$E$10,2),"")</f>
        <v>0</v>
      </c>
      <c r="L302" s="128" t="n">
        <f aca="false">IF(F302="","",IF(D302=0,0,IFERROR((IF($A302="",0,VLOOKUP($A302,#REF!,7,FALSE()))),0)))</f>
        <v>0</v>
      </c>
      <c r="M302" s="129" t="n">
        <f aca="false">IF(F302="","",IFERROR(L302*D302,0))</f>
        <v>0</v>
      </c>
      <c r="N302" s="64"/>
      <c r="O302" s="156"/>
      <c r="P302" s="156"/>
    </row>
    <row r="303" customFormat="false" ht="17.35" hidden="false" customHeight="false" outlineLevel="0" collapsed="false">
      <c r="A303" s="118"/>
      <c r="B303" s="148" t="n">
        <f aca="false">IFERROR((IF($A303="",0,IF(VLOOKUP(A303,#REF!,13,0)="нет","Sold Out",VLOOKUP($A303,#REF!,2,FALSE())))),"кода нет в прайсе")</f>
        <v>0</v>
      </c>
      <c r="C303" s="148" t="n">
        <f aca="false">IFERROR((IF($A303="",0,VLOOKUP($A303,#REF!,3,FALSE()))),0)</f>
        <v>0</v>
      </c>
      <c r="D303" s="158"/>
      <c r="E303" s="121" t="n">
        <f aca="false">IFERROR((IF($A303="",0,VLOOKUP($A303,#REF!,6,FALSE()))),0)</f>
        <v>0</v>
      </c>
      <c r="F303" s="122" t="n">
        <f aca="false">IFERROR(IF(VLOOKUP(A303,#REF!,13,0)="нет","",D303*E303),0)</f>
        <v>0</v>
      </c>
      <c r="G303" s="149" t="n">
        <f aca="false">IF(F303="","",IFERROR((IF($A303="",0,VLOOKUP($A303,#REF!,5,FALSE())))*$D303,"0"))</f>
        <v>0</v>
      </c>
      <c r="H303" s="124" t="n">
        <f aca="false">IFERROR(IF(H$7=0,0,G303/(G$7-I$5)*H$7),"")</f>
        <v>0</v>
      </c>
      <c r="I303" s="125" t="n">
        <f aca="false">IFERROR(H303+F303,"")</f>
        <v>0</v>
      </c>
      <c r="J303" s="126" t="n">
        <f aca="false">IFERROR(I303/$E$9,"")</f>
        <v>0</v>
      </c>
      <c r="K303" s="127" t="n">
        <f aca="false">IFERROR(ROUNDUP(I303/$E$10,2),"")</f>
        <v>0</v>
      </c>
      <c r="L303" s="128" t="n">
        <f aca="false">IF(F303="","",IF(D303=0,0,IFERROR((IF($A303="",0,VLOOKUP($A303,#REF!,7,FALSE()))),0)))</f>
        <v>0</v>
      </c>
      <c r="M303" s="129" t="n">
        <f aca="false">IF(F303="","",IFERROR(L303*D303,0))</f>
        <v>0</v>
      </c>
      <c r="N303" s="64"/>
      <c r="O303" s="156"/>
      <c r="P303" s="156"/>
    </row>
    <row r="304" customFormat="false" ht="17.35" hidden="false" customHeight="false" outlineLevel="0" collapsed="false">
      <c r="A304" s="118"/>
      <c r="B304" s="148" t="n">
        <f aca="false">IFERROR((IF($A304="",0,IF(VLOOKUP(A304,#REF!,13,0)="нет","Sold Out",VLOOKUP($A304,#REF!,2,FALSE())))),"кода нет в прайсе")</f>
        <v>0</v>
      </c>
      <c r="C304" s="148" t="n">
        <f aca="false">IFERROR((IF($A304="",0,VLOOKUP($A304,#REF!,3,FALSE()))),0)</f>
        <v>0</v>
      </c>
      <c r="D304" s="158"/>
      <c r="E304" s="121" t="n">
        <f aca="false">IFERROR((IF($A304="",0,VLOOKUP($A304,#REF!,6,FALSE()))),0)</f>
        <v>0</v>
      </c>
      <c r="F304" s="122" t="n">
        <f aca="false">IFERROR(IF(VLOOKUP(A304,#REF!,13,0)="нет","",D304*E304),0)</f>
        <v>0</v>
      </c>
      <c r="G304" s="149" t="n">
        <f aca="false">IF(F304="","",IFERROR((IF($A304="",0,VLOOKUP($A304,#REF!,5,FALSE())))*$D304,"0"))</f>
        <v>0</v>
      </c>
      <c r="H304" s="124" t="n">
        <f aca="false">IFERROR(IF(H$7=0,0,G304/(G$7-I$5)*H$7),"")</f>
        <v>0</v>
      </c>
      <c r="I304" s="125" t="n">
        <f aca="false">IFERROR(H304+F304,"")</f>
        <v>0</v>
      </c>
      <c r="J304" s="126" t="n">
        <f aca="false">IFERROR(I304/$E$9,"")</f>
        <v>0</v>
      </c>
      <c r="K304" s="127" t="n">
        <f aca="false">IFERROR(ROUNDUP(I304/$E$10,2),"")</f>
        <v>0</v>
      </c>
      <c r="L304" s="128" t="n">
        <f aca="false">IF(F304="","",IF(D304=0,0,IFERROR((IF($A304="",0,VLOOKUP($A304,#REF!,7,FALSE()))),0)))</f>
        <v>0</v>
      </c>
      <c r="M304" s="129" t="n">
        <f aca="false">IF(F304="","",IFERROR(L304*D304,0))</f>
        <v>0</v>
      </c>
      <c r="N304" s="64"/>
      <c r="O304" s="156"/>
      <c r="P304" s="156"/>
    </row>
    <row r="305" customFormat="false" ht="17.35" hidden="false" customHeight="false" outlineLevel="0" collapsed="false">
      <c r="A305" s="118"/>
      <c r="B305" s="148" t="n">
        <f aca="false">IFERROR((IF($A305="",0,IF(VLOOKUP(A305,#REF!,13,0)="нет","Sold Out",VLOOKUP($A305,#REF!,2,FALSE())))),"кода нет в прайсе")</f>
        <v>0</v>
      </c>
      <c r="C305" s="148" t="n">
        <f aca="false">IFERROR((IF($A305="",0,VLOOKUP($A305,#REF!,3,FALSE()))),0)</f>
        <v>0</v>
      </c>
      <c r="D305" s="158"/>
      <c r="E305" s="121" t="n">
        <f aca="false">IFERROR((IF($A305="",0,VLOOKUP($A305,#REF!,6,FALSE()))),0)</f>
        <v>0</v>
      </c>
      <c r="F305" s="122" t="n">
        <f aca="false">IFERROR(IF(VLOOKUP(A305,#REF!,13,0)="нет","",D305*E305),0)</f>
        <v>0</v>
      </c>
      <c r="G305" s="149" t="n">
        <f aca="false">IF(F305="","",IFERROR((IF($A305="",0,VLOOKUP($A305,#REF!,5,FALSE())))*$D305,"0"))</f>
        <v>0</v>
      </c>
      <c r="H305" s="124" t="n">
        <f aca="false">IFERROR(IF(H$7=0,0,G305/(G$7-I$5)*H$7),"")</f>
        <v>0</v>
      </c>
      <c r="I305" s="125" t="n">
        <f aca="false">IFERROR(H305+F305,"")</f>
        <v>0</v>
      </c>
      <c r="J305" s="126" t="n">
        <f aca="false">IFERROR(I305/$E$9,"")</f>
        <v>0</v>
      </c>
      <c r="K305" s="127" t="n">
        <f aca="false">IFERROR(ROUNDUP(I305/$E$10,2),"")</f>
        <v>0</v>
      </c>
      <c r="L305" s="128" t="n">
        <f aca="false">IF(F305="","",IF(D305=0,0,IFERROR((IF($A305="",0,VLOOKUP($A305,#REF!,7,FALSE()))),0)))</f>
        <v>0</v>
      </c>
      <c r="M305" s="129" t="n">
        <f aca="false">IF(F305="","",IFERROR(L305*D305,0))</f>
        <v>0</v>
      </c>
      <c r="N305" s="64"/>
      <c r="O305" s="156"/>
      <c r="P305" s="156"/>
    </row>
    <row r="306" customFormat="false" ht="17.35" hidden="false" customHeight="false" outlineLevel="0" collapsed="false">
      <c r="A306" s="118"/>
      <c r="B306" s="148" t="n">
        <f aca="false">IFERROR((IF($A306="",0,IF(VLOOKUP(A306,#REF!,13,0)="нет","Sold Out",VLOOKUP($A306,#REF!,2,FALSE())))),"кода нет в прайсе")</f>
        <v>0</v>
      </c>
      <c r="C306" s="148" t="n">
        <f aca="false">IFERROR((IF($A306="",0,VLOOKUP($A306,#REF!,3,FALSE()))),0)</f>
        <v>0</v>
      </c>
      <c r="D306" s="158"/>
      <c r="E306" s="121" t="n">
        <f aca="false">IFERROR((IF($A306="",0,VLOOKUP($A306,#REF!,6,FALSE()))),0)</f>
        <v>0</v>
      </c>
      <c r="F306" s="122" t="n">
        <f aca="false">IFERROR(IF(VLOOKUP(A306,#REF!,13,0)="нет","",D306*E306),0)</f>
        <v>0</v>
      </c>
      <c r="G306" s="149" t="n">
        <f aca="false">IF(F306="","",IFERROR((IF($A306="",0,VLOOKUP($A306,#REF!,5,FALSE())))*$D306,"0"))</f>
        <v>0</v>
      </c>
      <c r="H306" s="124" t="n">
        <f aca="false">IFERROR(IF(H$7=0,0,G306/(G$7-I$5)*H$7),"")</f>
        <v>0</v>
      </c>
      <c r="I306" s="125" t="n">
        <f aca="false">IFERROR(H306+F306,"")</f>
        <v>0</v>
      </c>
      <c r="J306" s="126" t="n">
        <f aca="false">IFERROR(I306/$E$9,"")</f>
        <v>0</v>
      </c>
      <c r="K306" s="127" t="n">
        <f aca="false">IFERROR(ROUNDUP(I306/$E$10,2),"")</f>
        <v>0</v>
      </c>
      <c r="L306" s="128" t="n">
        <f aca="false">IF(F306="","",IF(D306=0,0,IFERROR((IF($A306="",0,VLOOKUP($A306,#REF!,7,FALSE()))),0)))</f>
        <v>0</v>
      </c>
      <c r="M306" s="129" t="n">
        <f aca="false">IF(F306="","",IFERROR(L306*D306,0))</f>
        <v>0</v>
      </c>
      <c r="N306" s="64"/>
      <c r="O306" s="156"/>
      <c r="P306" s="156"/>
    </row>
    <row r="307" customFormat="false" ht="17.35" hidden="false" customHeight="false" outlineLevel="0" collapsed="false">
      <c r="A307" s="118"/>
      <c r="B307" s="148" t="n">
        <f aca="false">IFERROR((IF($A307="",0,IF(VLOOKUP(A307,#REF!,13,0)="нет","Sold Out",VLOOKUP($A307,#REF!,2,FALSE())))),"кода нет в прайсе")</f>
        <v>0</v>
      </c>
      <c r="C307" s="148" t="n">
        <f aca="false">IFERROR((IF($A307="",0,VLOOKUP($A307,#REF!,3,FALSE()))),0)</f>
        <v>0</v>
      </c>
      <c r="D307" s="158"/>
      <c r="E307" s="121" t="n">
        <f aca="false">IFERROR((IF($A307="",0,VLOOKUP($A307,#REF!,6,FALSE()))),0)</f>
        <v>0</v>
      </c>
      <c r="F307" s="122" t="n">
        <f aca="false">IFERROR(IF(VLOOKUP(A307,#REF!,13,0)="нет","",D307*E307),0)</f>
        <v>0</v>
      </c>
      <c r="G307" s="149" t="n">
        <f aca="false">IF(F307="","",IFERROR((IF($A307="",0,VLOOKUP($A307,#REF!,5,FALSE())))*$D307,"0"))</f>
        <v>0</v>
      </c>
      <c r="H307" s="124" t="n">
        <f aca="false">IFERROR(IF(H$7=0,0,G307/(G$7-I$5)*H$7),"")</f>
        <v>0</v>
      </c>
      <c r="I307" s="125" t="n">
        <f aca="false">IFERROR(H307+F307,"")</f>
        <v>0</v>
      </c>
      <c r="J307" s="126" t="n">
        <f aca="false">IFERROR(I307/$E$9,"")</f>
        <v>0</v>
      </c>
      <c r="K307" s="127" t="n">
        <f aca="false">IFERROR(ROUNDUP(I307/$E$10,2),"")</f>
        <v>0</v>
      </c>
      <c r="L307" s="128" t="n">
        <f aca="false">IF(F307="","",IF(D307=0,0,IFERROR((IF($A307="",0,VLOOKUP($A307,#REF!,7,FALSE()))),0)))</f>
        <v>0</v>
      </c>
      <c r="M307" s="129" t="n">
        <f aca="false">IF(F307="","",IFERROR(L307*D307,0))</f>
        <v>0</v>
      </c>
      <c r="N307" s="64"/>
      <c r="O307" s="156"/>
      <c r="P307" s="156"/>
    </row>
    <row r="308" customFormat="false" ht="17.35" hidden="false" customHeight="false" outlineLevel="0" collapsed="false">
      <c r="A308" s="118"/>
      <c r="B308" s="148" t="n">
        <f aca="false">IFERROR((IF($A308="",0,IF(VLOOKUP(A308,#REF!,13,0)="нет","Sold Out",VLOOKUP($A308,#REF!,2,FALSE())))),"кода нет в прайсе")</f>
        <v>0</v>
      </c>
      <c r="C308" s="148" t="n">
        <f aca="false">IFERROR((IF($A308="",0,VLOOKUP($A308,#REF!,3,FALSE()))),0)</f>
        <v>0</v>
      </c>
      <c r="D308" s="158"/>
      <c r="E308" s="132" t="n">
        <f aca="false">IFERROR((IF($A308="",0,VLOOKUP($A308,#REF!,6,FALSE()))),0)</f>
        <v>0</v>
      </c>
      <c r="F308" s="133" t="n">
        <f aca="false">IFERROR(IF(VLOOKUP(A308,#REF!,13,0)="нет","",D308*E308),0)</f>
        <v>0</v>
      </c>
      <c r="G308" s="134" t="n">
        <f aca="false">IF(F308="","",IFERROR((IF($A308="",0,VLOOKUP($A308,#REF!,5,FALSE())))*$D308,"0"))</f>
        <v>0</v>
      </c>
      <c r="H308" s="124" t="n">
        <f aca="false">IFERROR(IF(H$7=0,0,G308/(G$7-I$5)*H$7),"")</f>
        <v>0</v>
      </c>
      <c r="I308" s="135" t="n">
        <f aca="false">IFERROR(H308+F308,"")</f>
        <v>0</v>
      </c>
      <c r="J308" s="136" t="n">
        <f aca="false">IFERROR(I308/$E$9,"")</f>
        <v>0</v>
      </c>
      <c r="K308" s="137" t="n">
        <f aca="false">IFERROR(ROUNDUP(I308/$E$10,2),"")</f>
        <v>0</v>
      </c>
      <c r="L308" s="132" t="n">
        <f aca="false">IF(F308="","",IF(D308=0,0,IFERROR((IF($A308="",0,VLOOKUP($A308,#REF!,7,FALSE()))),0)))</f>
        <v>0</v>
      </c>
      <c r="M308" s="132" t="n">
        <f aca="false">IF(F308="","",IFERROR(L308*D308,0))</f>
        <v>0</v>
      </c>
      <c r="N308" s="64"/>
      <c r="O308" s="156"/>
      <c r="P308" s="156"/>
    </row>
    <row r="309" customFormat="false" ht="17.35" hidden="false" customHeight="false" outlineLevel="0" collapsed="false">
      <c r="A309" s="118"/>
      <c r="B309" s="148" t="n">
        <f aca="false">IFERROR((IF($A309="",0,IF(VLOOKUP(A309,#REF!,13,0)="нет","Sold Out",VLOOKUP($A309,#REF!,2,FALSE())))),"кода нет в прайсе")</f>
        <v>0</v>
      </c>
      <c r="C309" s="148" t="n">
        <f aca="false">IFERROR((IF($A309="",0,VLOOKUP($A309,#REF!,3,FALSE()))),0)</f>
        <v>0</v>
      </c>
      <c r="D309" s="158"/>
      <c r="E309" s="121" t="n">
        <f aca="false">IFERROR((IF($A309="",0,VLOOKUP($A309,#REF!,6,FALSE()))),0)</f>
        <v>0</v>
      </c>
      <c r="F309" s="122" t="n">
        <f aca="false">IFERROR(IF(VLOOKUP(A309,#REF!,13,0)="нет","",D309*E309),0)</f>
        <v>0</v>
      </c>
      <c r="G309" s="149" t="n">
        <f aca="false">IF(F309="","",IFERROR((IF($A309="",0,VLOOKUP($A309,#REF!,5,FALSE())))*$D309,"0"))</f>
        <v>0</v>
      </c>
      <c r="H309" s="124" t="n">
        <f aca="false">IFERROR(IF(H$7=0,0,G309/(G$7-I$5)*H$7),"")</f>
        <v>0</v>
      </c>
      <c r="I309" s="125" t="n">
        <f aca="false">IFERROR(H309+F309,"")</f>
        <v>0</v>
      </c>
      <c r="J309" s="126" t="n">
        <f aca="false">IFERROR(I309/$E$9,"")</f>
        <v>0</v>
      </c>
      <c r="K309" s="127" t="n">
        <f aca="false">IFERROR(ROUNDUP(I309/$E$10,2),"")</f>
        <v>0</v>
      </c>
      <c r="L309" s="128" t="n">
        <f aca="false">IF(F309="","",IF(D309=0,0,IFERROR((IF($A309="",0,VLOOKUP($A309,#REF!,7,FALSE()))),0)))</f>
        <v>0</v>
      </c>
      <c r="M309" s="129" t="n">
        <f aca="false">IF(F309="","",IFERROR(L309*D309,0))</f>
        <v>0</v>
      </c>
      <c r="N309" s="64"/>
      <c r="O309" s="156"/>
      <c r="P309" s="156"/>
    </row>
    <row r="310" customFormat="false" ht="17.35" hidden="false" customHeight="false" outlineLevel="0" collapsed="false">
      <c r="A310" s="141"/>
      <c r="B310" s="148" t="n">
        <f aca="false">IFERROR((IF($A310="",0,IF(VLOOKUP(A310,#REF!,13,0)="нет","Sold Out",VLOOKUP($A310,#REF!,2,FALSE())))),"кода нет в прайсе")</f>
        <v>0</v>
      </c>
      <c r="C310" s="148" t="n">
        <f aca="false">IFERROR((IF($A310="",0,VLOOKUP($A310,#REF!,3,FALSE()))),0)</f>
        <v>0</v>
      </c>
      <c r="D310" s="158"/>
      <c r="E310" s="121" t="n">
        <f aca="false">IFERROR((IF($A310="",0,VLOOKUP($A310,#REF!,6,FALSE()))),0)</f>
        <v>0</v>
      </c>
      <c r="F310" s="122" t="n">
        <f aca="false">IFERROR(IF(VLOOKUP(A310,#REF!,13,0)="нет","",D310*E310),0)</f>
        <v>0</v>
      </c>
      <c r="G310" s="149" t="n">
        <f aca="false">IF(F310="","",IFERROR((IF($A310="",0,VLOOKUP($A310,#REF!,5,FALSE())))*$D310,"0"))</f>
        <v>0</v>
      </c>
      <c r="H310" s="124" t="n">
        <f aca="false">IFERROR(IF(H$7=0,0,G310/(G$7-I$5)*H$7),"")</f>
        <v>0</v>
      </c>
      <c r="I310" s="125" t="n">
        <f aca="false">IFERROR(H310+F310,"")</f>
        <v>0</v>
      </c>
      <c r="J310" s="126" t="n">
        <f aca="false">IFERROR(I310/$E$9,"")</f>
        <v>0</v>
      </c>
      <c r="K310" s="127" t="n">
        <f aca="false">IFERROR(ROUNDUP(I310/$E$10,2),"")</f>
        <v>0</v>
      </c>
      <c r="L310" s="128" t="n">
        <f aca="false">IF(F310="","",IF(D310=0,0,IFERROR((IF($A310="",0,VLOOKUP($A310,#REF!,7,FALSE()))),0)))</f>
        <v>0</v>
      </c>
      <c r="M310" s="129" t="n">
        <f aca="false">IF(F310="","",IFERROR(L310*D310,0))</f>
        <v>0</v>
      </c>
      <c r="N310" s="64"/>
      <c r="O310" s="156"/>
      <c r="P310" s="156"/>
    </row>
    <row r="311" customFormat="false" ht="17.35" hidden="false" customHeight="false" outlineLevel="0" collapsed="false">
      <c r="A311" s="142"/>
      <c r="B311" s="143" t="n">
        <f aca="false">IF(F311=0,0,"Пересылка по Корее при менее 30000")</f>
        <v>0</v>
      </c>
      <c r="C311" s="143"/>
      <c r="D311" s="158"/>
      <c r="E311" s="121" t="n">
        <f aca="false">IFERROR((IF($A311="",0,VLOOKUP($A311,#REF!,6,FALSE()))),0)</f>
        <v>0</v>
      </c>
      <c r="F311" s="144" t="n">
        <f aca="false">IF($F$5=1,IF(SUM(F301:F310)=0,0,IF(SUM(F301:F310)&lt;30000,2500,0)),0)</f>
        <v>0</v>
      </c>
      <c r="G311" s="149" t="n">
        <f aca="false">IF(F311="","",IFERROR((IF($A311="",0,VLOOKUP($A311,#REF!,5,FALSE())))*$D311,"0"))</f>
        <v>0</v>
      </c>
      <c r="H311" s="124" t="n">
        <f aca="false">IFERROR(IF(H$7=0,0,G311/(G$7-I$5)*H$7),"")</f>
        <v>0</v>
      </c>
      <c r="I311" s="125" t="n">
        <f aca="false">IFERROR(H311+F311,"")</f>
        <v>0</v>
      </c>
      <c r="J311" s="126" t="n">
        <f aca="false">IFERROR(I311/$E$9,"")</f>
        <v>0</v>
      </c>
      <c r="K311" s="127" t="n">
        <f aca="false">IFERROR(ROUNDUP(I311/$E$10,2),"")</f>
        <v>0</v>
      </c>
      <c r="L311" s="128" t="n">
        <f aca="false">IF(F311="","",IF(D311=0,0,IFERROR((IF($A311="",0,VLOOKUP($A311,#REF!,7,FALSE()))),0)))</f>
        <v>0</v>
      </c>
      <c r="M311" s="129" t="n">
        <f aca="false">IF(F311="","",IFERROR(L311*D311,0))</f>
        <v>0</v>
      </c>
      <c r="N311" s="64"/>
      <c r="O311" s="156"/>
      <c r="P311" s="156"/>
    </row>
    <row r="312" customFormat="false" ht="17.35" hidden="false" customHeight="false" outlineLevel="0" collapsed="false">
      <c r="A312" s="106" t="n">
        <v>26</v>
      </c>
      <c r="B312" s="107"/>
      <c r="C312" s="107"/>
      <c r="D312" s="146"/>
      <c r="E312" s="109"/>
      <c r="F312" s="110" t="n">
        <f aca="false">SUM(F313:F323)</f>
        <v>0</v>
      </c>
      <c r="G312" s="110" t="n">
        <f aca="false">SUM(G313:G323)</f>
        <v>0</v>
      </c>
      <c r="H312" s="111" t="n">
        <f aca="false">IFERROR($H$7/($G$7-$I$5)*G312,0)</f>
        <v>0</v>
      </c>
      <c r="I312" s="112" t="n">
        <f aca="false">H312+F312</f>
        <v>0</v>
      </c>
      <c r="J312" s="112" t="n">
        <f aca="false">I312/$E$9</f>
        <v>0</v>
      </c>
      <c r="K312" s="113" t="n">
        <f aca="false">SUM(K313:K323)</f>
        <v>0</v>
      </c>
      <c r="L312" s="114" t="n">
        <f aca="false">SUM(L313:L323)</f>
        <v>0</v>
      </c>
      <c r="M312" s="115" t="n">
        <f aca="false">SUM(M313:M323)</f>
        <v>0</v>
      </c>
      <c r="N312" s="64"/>
      <c r="O312" s="156"/>
      <c r="P312" s="156"/>
    </row>
    <row r="313" customFormat="false" ht="17.35" hidden="false" customHeight="false" outlineLevel="0" collapsed="false">
      <c r="A313" s="118"/>
      <c r="B313" s="148" t="n">
        <f aca="false">IFERROR((IF($A313="",0,IF(VLOOKUP(A313,#REF!,13,0)="нет","Sold Out",VLOOKUP($A313,#REF!,2,FALSE())))),"кода нет в прайсе")</f>
        <v>0</v>
      </c>
      <c r="C313" s="148" t="n">
        <f aca="false">IFERROR((IF($A313="",0,VLOOKUP($A313,#REF!,3,FALSE()))),0)</f>
        <v>0</v>
      </c>
      <c r="D313" s="120"/>
      <c r="E313" s="121" t="n">
        <f aca="false">IFERROR((IF($A313="",0,VLOOKUP($A313,#REF!,6,FALSE()))),0)</f>
        <v>0</v>
      </c>
      <c r="F313" s="122" t="n">
        <f aca="false">IFERROR(IF(VLOOKUP(A313,#REF!,13,0)="нет","",D313*E313),0)</f>
        <v>0</v>
      </c>
      <c r="G313" s="149" t="n">
        <f aca="false">IF(F313="","",IFERROR((IF($A313="",0,VLOOKUP($A313,#REF!,5,FALSE())))*$D313,"0"))</f>
        <v>0</v>
      </c>
      <c r="H313" s="124" t="n">
        <f aca="false">IFERROR(IF(H$7=0,0,G313/(G$7-I$5)*H$7),"")</f>
        <v>0</v>
      </c>
      <c r="I313" s="125" t="n">
        <f aca="false">IFERROR(H313+F313,"")</f>
        <v>0</v>
      </c>
      <c r="J313" s="126" t="n">
        <f aca="false">IFERROR(I313/$E$9,"")</f>
        <v>0</v>
      </c>
      <c r="K313" s="127" t="n">
        <f aca="false">IFERROR(ROUNDUP(I313/$E$10,2),"")</f>
        <v>0</v>
      </c>
      <c r="L313" s="128" t="n">
        <f aca="false">IF(F313="","",IF(D313=0,0,IFERROR((IF($A313="",0,VLOOKUP($A313,#REF!,7,FALSE()))),0)))</f>
        <v>0</v>
      </c>
      <c r="M313" s="129" t="n">
        <f aca="false">IF(F313="","",IFERROR(L313*D313,0))</f>
        <v>0</v>
      </c>
      <c r="N313" s="64"/>
      <c r="O313" s="156"/>
      <c r="P313" s="156"/>
    </row>
    <row r="314" customFormat="false" ht="17.35" hidden="false" customHeight="false" outlineLevel="0" collapsed="false">
      <c r="A314" s="118"/>
      <c r="B314" s="148" t="n">
        <f aca="false">IFERROR((IF($A314="",0,IF(VLOOKUP(A314,#REF!,13,0)="нет","Sold Out",VLOOKUP($A314,#REF!,2,FALSE())))),"кода нет в прайсе")</f>
        <v>0</v>
      </c>
      <c r="C314" s="148" t="n">
        <f aca="false">IFERROR((IF($A314="",0,VLOOKUP($A314,#REF!,3,FALSE()))),0)</f>
        <v>0</v>
      </c>
      <c r="D314" s="120"/>
      <c r="E314" s="121" t="n">
        <f aca="false">IFERROR((IF($A314="",0,VLOOKUP($A314,#REF!,6,FALSE()))),0)</f>
        <v>0</v>
      </c>
      <c r="F314" s="122" t="n">
        <f aca="false">IFERROR(IF(VLOOKUP(A314,#REF!,13,0)="нет","",D314*E314),0)</f>
        <v>0</v>
      </c>
      <c r="G314" s="149" t="n">
        <f aca="false">IF(F314="","",IFERROR((IF($A314="",0,VLOOKUP($A314,#REF!,5,FALSE())))*$D314,"0"))</f>
        <v>0</v>
      </c>
      <c r="H314" s="124" t="n">
        <f aca="false">IFERROR(IF(H$7=0,0,G314/(G$7-I$5)*H$7),"")</f>
        <v>0</v>
      </c>
      <c r="I314" s="125" t="n">
        <f aca="false">IFERROR(H314+F314,"")</f>
        <v>0</v>
      </c>
      <c r="J314" s="126" t="n">
        <f aca="false">IFERROR(I314/$E$9,"")</f>
        <v>0</v>
      </c>
      <c r="K314" s="127" t="n">
        <f aca="false">IFERROR(ROUNDUP(I314/$E$10,2),"")</f>
        <v>0</v>
      </c>
      <c r="L314" s="128" t="n">
        <f aca="false">IF(F314="","",IF(D314=0,0,IFERROR((IF($A314="",0,VLOOKUP($A314,#REF!,7,FALSE()))),0)))</f>
        <v>0</v>
      </c>
      <c r="M314" s="129" t="n">
        <f aca="false">IF(F314="","",IFERROR(L314*D314,0))</f>
        <v>0</v>
      </c>
      <c r="N314" s="64"/>
      <c r="O314" s="156"/>
      <c r="P314" s="156"/>
    </row>
    <row r="315" customFormat="false" ht="17.35" hidden="false" customHeight="false" outlineLevel="0" collapsed="false">
      <c r="A315" s="118"/>
      <c r="B315" s="148" t="n">
        <f aca="false">IFERROR((IF($A315="",0,IF(VLOOKUP(A315,#REF!,13,0)="нет","Sold Out",VLOOKUP($A315,#REF!,2,FALSE())))),"кода нет в прайсе")</f>
        <v>0</v>
      </c>
      <c r="C315" s="148" t="n">
        <f aca="false">IFERROR((IF($A315="",0,VLOOKUP($A315,#REF!,3,FALSE()))),0)</f>
        <v>0</v>
      </c>
      <c r="D315" s="158"/>
      <c r="E315" s="121" t="n">
        <f aca="false">IFERROR((IF($A315="",0,VLOOKUP($A315,#REF!,6,FALSE()))),0)</f>
        <v>0</v>
      </c>
      <c r="F315" s="122" t="n">
        <f aca="false">IFERROR(IF(VLOOKUP(A315,#REF!,13,0)="нет","",D315*E315),0)</f>
        <v>0</v>
      </c>
      <c r="G315" s="149" t="n">
        <f aca="false">IF(F315="","",IFERROR((IF($A315="",0,VLOOKUP($A315,#REF!,5,FALSE())))*$D315,"0"))</f>
        <v>0</v>
      </c>
      <c r="H315" s="124" t="n">
        <f aca="false">IFERROR(IF(H$7=0,0,G315/(G$7-I$5)*H$7),"")</f>
        <v>0</v>
      </c>
      <c r="I315" s="125" t="n">
        <f aca="false">IFERROR(H315+F315,"")</f>
        <v>0</v>
      </c>
      <c r="J315" s="126" t="n">
        <f aca="false">IFERROR(I315/$E$9,"")</f>
        <v>0</v>
      </c>
      <c r="K315" s="127" t="n">
        <f aca="false">IFERROR(ROUNDUP(I315/$E$10,2),"")</f>
        <v>0</v>
      </c>
      <c r="L315" s="128" t="n">
        <f aca="false">IF(F315="","",IF(D315=0,0,IFERROR((IF($A315="",0,VLOOKUP($A315,#REF!,7,FALSE()))),0)))</f>
        <v>0</v>
      </c>
      <c r="M315" s="129" t="n">
        <f aca="false">IF(F315="","",IFERROR(L315*D315,0))</f>
        <v>0</v>
      </c>
      <c r="N315" s="64"/>
      <c r="O315" s="156"/>
      <c r="P315" s="156"/>
    </row>
    <row r="316" customFormat="false" ht="17.35" hidden="false" customHeight="false" outlineLevel="0" collapsed="false">
      <c r="A316" s="118"/>
      <c r="B316" s="148" t="n">
        <f aca="false">IFERROR((IF($A316="",0,IF(VLOOKUP(A316,#REF!,13,0)="нет","Sold Out",VLOOKUP($A316,#REF!,2,FALSE())))),"кода нет в прайсе")</f>
        <v>0</v>
      </c>
      <c r="C316" s="148" t="n">
        <f aca="false">IFERROR((IF($A316="",0,VLOOKUP($A316,#REF!,3,FALSE()))),0)</f>
        <v>0</v>
      </c>
      <c r="D316" s="158"/>
      <c r="E316" s="121" t="n">
        <f aca="false">IFERROR((IF($A316="",0,VLOOKUP($A316,#REF!,6,FALSE()))),0)</f>
        <v>0</v>
      </c>
      <c r="F316" s="122" t="n">
        <f aca="false">IFERROR(IF(VLOOKUP(A316,#REF!,13,0)="нет","",D316*E316),0)</f>
        <v>0</v>
      </c>
      <c r="G316" s="149" t="n">
        <f aca="false">IF(F316="","",IFERROR((IF($A316="",0,VLOOKUP($A316,#REF!,5,FALSE())))*$D316,"0"))</f>
        <v>0</v>
      </c>
      <c r="H316" s="124" t="n">
        <f aca="false">IFERROR(IF(H$7=0,0,G316/(G$7-I$5)*H$7),"")</f>
        <v>0</v>
      </c>
      <c r="I316" s="125" t="n">
        <f aca="false">IFERROR(H316+F316,"")</f>
        <v>0</v>
      </c>
      <c r="J316" s="126" t="n">
        <f aca="false">IFERROR(I316/$E$9,"")</f>
        <v>0</v>
      </c>
      <c r="K316" s="127" t="n">
        <f aca="false">IFERROR(ROUNDUP(I316/$E$10,2),"")</f>
        <v>0</v>
      </c>
      <c r="L316" s="128" t="n">
        <f aca="false">IF(F316="","",IF(D316=0,0,IFERROR((IF($A316="",0,VLOOKUP($A316,#REF!,7,FALSE()))),0)))</f>
        <v>0</v>
      </c>
      <c r="M316" s="129" t="n">
        <f aca="false">IF(F316="","",IFERROR(L316*D316,0))</f>
        <v>0</v>
      </c>
      <c r="N316" s="64"/>
      <c r="O316" s="156"/>
      <c r="P316" s="156"/>
    </row>
    <row r="317" customFormat="false" ht="17.35" hidden="false" customHeight="false" outlineLevel="0" collapsed="false">
      <c r="A317" s="118"/>
      <c r="B317" s="148" t="n">
        <f aca="false">IFERROR((IF($A317="",0,IF(VLOOKUP(A317,#REF!,13,0)="нет","Sold Out",VLOOKUP($A317,#REF!,2,FALSE())))),"кода нет в прайсе")</f>
        <v>0</v>
      </c>
      <c r="C317" s="148" t="n">
        <f aca="false">IFERROR((IF($A317="",0,VLOOKUP($A317,#REF!,3,FALSE()))),0)</f>
        <v>0</v>
      </c>
      <c r="D317" s="158"/>
      <c r="E317" s="121" t="n">
        <f aca="false">IFERROR((IF($A317="",0,VLOOKUP($A317,#REF!,6,FALSE()))),0)</f>
        <v>0</v>
      </c>
      <c r="F317" s="122" t="n">
        <f aca="false">IFERROR(IF(VLOOKUP(A317,#REF!,13,0)="нет","",D317*E317),0)</f>
        <v>0</v>
      </c>
      <c r="G317" s="149" t="n">
        <f aca="false">IF(F317="","",IFERROR((IF($A317="",0,VLOOKUP($A317,#REF!,5,FALSE())))*$D317,"0"))</f>
        <v>0</v>
      </c>
      <c r="H317" s="124" t="n">
        <f aca="false">IFERROR(IF(H$7=0,0,G317/(G$7-I$5)*H$7),"")</f>
        <v>0</v>
      </c>
      <c r="I317" s="125" t="n">
        <f aca="false">IFERROR(H317+F317,"")</f>
        <v>0</v>
      </c>
      <c r="J317" s="126" t="n">
        <f aca="false">IFERROR(I317/$E$9,"")</f>
        <v>0</v>
      </c>
      <c r="K317" s="127" t="n">
        <f aca="false">IFERROR(ROUNDUP(I317/$E$10,2),"")</f>
        <v>0</v>
      </c>
      <c r="L317" s="128" t="n">
        <f aca="false">IF(F317="","",IF(D317=0,0,IFERROR((IF($A317="",0,VLOOKUP($A317,#REF!,7,FALSE()))),0)))</f>
        <v>0</v>
      </c>
      <c r="M317" s="129" t="n">
        <f aca="false">IF(F317="","",IFERROR(L317*D317,0))</f>
        <v>0</v>
      </c>
      <c r="N317" s="64"/>
      <c r="O317" s="156"/>
      <c r="P317" s="156"/>
    </row>
    <row r="318" customFormat="false" ht="17.35" hidden="false" customHeight="false" outlineLevel="0" collapsed="false">
      <c r="A318" s="118"/>
      <c r="B318" s="148" t="n">
        <f aca="false">IFERROR((IF($A318="",0,IF(VLOOKUP(A318,#REF!,13,0)="нет","Sold Out",VLOOKUP($A318,#REF!,2,FALSE())))),"кода нет в прайсе")</f>
        <v>0</v>
      </c>
      <c r="C318" s="148" t="n">
        <f aca="false">IFERROR((IF($A318="",0,VLOOKUP($A318,#REF!,3,FALSE()))),0)</f>
        <v>0</v>
      </c>
      <c r="D318" s="158"/>
      <c r="E318" s="121" t="n">
        <f aca="false">IFERROR((IF($A318="",0,VLOOKUP($A318,#REF!,6,FALSE()))),0)</f>
        <v>0</v>
      </c>
      <c r="F318" s="122" t="n">
        <f aca="false">IFERROR(IF(VLOOKUP(A318,#REF!,13,0)="нет","",D318*E318),0)</f>
        <v>0</v>
      </c>
      <c r="G318" s="149" t="n">
        <f aca="false">IF(F318="","",IFERROR((IF($A318="",0,VLOOKUP($A318,#REF!,5,FALSE())))*$D318,"0"))</f>
        <v>0</v>
      </c>
      <c r="H318" s="124" t="n">
        <f aca="false">IFERROR(IF(H$7=0,0,G318/(G$7-I$5)*H$7),"")</f>
        <v>0</v>
      </c>
      <c r="I318" s="125" t="n">
        <f aca="false">IFERROR(H318+F318,"")</f>
        <v>0</v>
      </c>
      <c r="J318" s="126" t="n">
        <f aca="false">IFERROR(I318/$E$9,"")</f>
        <v>0</v>
      </c>
      <c r="K318" s="127" t="n">
        <f aca="false">IFERROR(ROUNDUP(I318/$E$10,2),"")</f>
        <v>0</v>
      </c>
      <c r="L318" s="128" t="n">
        <f aca="false">IF(F318="","",IF(D318=0,0,IFERROR((IF($A318="",0,VLOOKUP($A318,#REF!,7,FALSE()))),0)))</f>
        <v>0</v>
      </c>
      <c r="M318" s="129" t="n">
        <f aca="false">IF(F318="","",IFERROR(L318*D318,0))</f>
        <v>0</v>
      </c>
      <c r="N318" s="64"/>
      <c r="O318" s="156"/>
      <c r="P318" s="156"/>
    </row>
    <row r="319" customFormat="false" ht="17.35" hidden="false" customHeight="false" outlineLevel="0" collapsed="false">
      <c r="A319" s="118"/>
      <c r="B319" s="148" t="n">
        <f aca="false">IFERROR((IF($A319="",0,IF(VLOOKUP(A319,#REF!,13,0)="нет","Sold Out",VLOOKUP($A319,#REF!,2,FALSE())))),"кода нет в прайсе")</f>
        <v>0</v>
      </c>
      <c r="C319" s="148" t="n">
        <f aca="false">IFERROR((IF($A319="",0,VLOOKUP($A319,#REF!,3,FALSE()))),0)</f>
        <v>0</v>
      </c>
      <c r="D319" s="158"/>
      <c r="E319" s="121" t="n">
        <f aca="false">IFERROR((IF($A319="",0,VLOOKUP($A319,#REF!,6,FALSE()))),0)</f>
        <v>0</v>
      </c>
      <c r="F319" s="122" t="n">
        <f aca="false">IFERROR(IF(VLOOKUP(A319,#REF!,13,0)="нет","",D319*E319),0)</f>
        <v>0</v>
      </c>
      <c r="G319" s="149" t="n">
        <f aca="false">IF(F319="","",IFERROR((IF($A319="",0,VLOOKUP($A319,#REF!,5,FALSE())))*$D319,"0"))</f>
        <v>0</v>
      </c>
      <c r="H319" s="124" t="n">
        <f aca="false">IFERROR(IF(H$7=0,0,G319/(G$7-I$5)*H$7),"")</f>
        <v>0</v>
      </c>
      <c r="I319" s="125" t="n">
        <f aca="false">IFERROR(H319+F319,"")</f>
        <v>0</v>
      </c>
      <c r="J319" s="126" t="n">
        <f aca="false">IFERROR(I319/$E$9,"")</f>
        <v>0</v>
      </c>
      <c r="K319" s="127" t="n">
        <f aca="false">IFERROR(ROUNDUP(I319/$E$10,2),"")</f>
        <v>0</v>
      </c>
      <c r="L319" s="128" t="n">
        <f aca="false">IF(F319="","",IF(D319=0,0,IFERROR((IF($A319="",0,VLOOKUP($A319,#REF!,7,FALSE()))),0)))</f>
        <v>0</v>
      </c>
      <c r="M319" s="129" t="n">
        <f aca="false">IF(F319="","",IFERROR(L319*D319,0))</f>
        <v>0</v>
      </c>
      <c r="N319" s="64"/>
      <c r="O319" s="156"/>
      <c r="P319" s="156"/>
    </row>
    <row r="320" customFormat="false" ht="17.35" hidden="false" customHeight="false" outlineLevel="0" collapsed="false">
      <c r="A320" s="118"/>
      <c r="B320" s="148" t="n">
        <f aca="false">IFERROR((IF($A320="",0,IF(VLOOKUP(A320,#REF!,13,0)="нет","Sold Out",VLOOKUP($A320,#REF!,2,FALSE())))),"кода нет в прайсе")</f>
        <v>0</v>
      </c>
      <c r="C320" s="148" t="n">
        <f aca="false">IFERROR((IF($A320="",0,VLOOKUP($A320,#REF!,3,FALSE()))),0)</f>
        <v>0</v>
      </c>
      <c r="D320" s="158"/>
      <c r="E320" s="132" t="n">
        <f aca="false">IFERROR((IF($A320="",0,VLOOKUP($A320,#REF!,6,FALSE()))),0)</f>
        <v>0</v>
      </c>
      <c r="F320" s="133" t="n">
        <f aca="false">IFERROR(IF(VLOOKUP(A320,#REF!,13,0)="нет","",D320*E320),0)</f>
        <v>0</v>
      </c>
      <c r="G320" s="134" t="n">
        <f aca="false">IF(F320="","",IFERROR((IF($A320="",0,VLOOKUP($A320,#REF!,5,FALSE())))*$D320,"0"))</f>
        <v>0</v>
      </c>
      <c r="H320" s="124" t="n">
        <f aca="false">IFERROR(IF(H$7=0,0,G320/(G$7-I$5)*H$7),"")</f>
        <v>0</v>
      </c>
      <c r="I320" s="135" t="n">
        <f aca="false">IFERROR(H320+F320,"")</f>
        <v>0</v>
      </c>
      <c r="J320" s="136" t="n">
        <f aca="false">IFERROR(I320/$E$9,"")</f>
        <v>0</v>
      </c>
      <c r="K320" s="137" t="n">
        <f aca="false">IFERROR(ROUNDUP(I320/$E$10,2),"")</f>
        <v>0</v>
      </c>
      <c r="L320" s="132" t="n">
        <f aca="false">IF(F320="","",IF(D320=0,0,IFERROR((IF($A320="",0,VLOOKUP($A320,#REF!,7,FALSE()))),0)))</f>
        <v>0</v>
      </c>
      <c r="M320" s="132" t="n">
        <f aca="false">IF(F320="","",IFERROR(L320*D320,0))</f>
        <v>0</v>
      </c>
      <c r="N320" s="64"/>
      <c r="O320" s="156"/>
      <c r="P320" s="156"/>
    </row>
    <row r="321" customFormat="false" ht="17.35" hidden="false" customHeight="false" outlineLevel="0" collapsed="false">
      <c r="A321" s="118" t="s">
        <v>126</v>
      </c>
      <c r="B321" s="148" t="str">
        <f aca="false">IFERROR((IF($A321="",0,IF(VLOOKUP(A321,#REF!,13,0)="нет","Sold Out",VLOOKUP($A321,#REF!,2,FALSE())))),"кода нет в прайсе")</f>
        <v>кода нет в прайсе</v>
      </c>
      <c r="C321" s="148" t="n">
        <f aca="false">IFERROR((IF($A321="",0,VLOOKUP($A321,#REF!,3,FALSE()))),0)</f>
        <v>0</v>
      </c>
      <c r="D321" s="158"/>
      <c r="E321" s="121" t="n">
        <f aca="false">IFERROR((IF($A321="",0,VLOOKUP($A321,#REF!,6,FALSE()))),0)</f>
        <v>0</v>
      </c>
      <c r="F321" s="122" t="n">
        <f aca="false">IFERROR(IF(VLOOKUP(A321,#REF!,13,0)="нет","",D321*E321),0)</f>
        <v>0</v>
      </c>
      <c r="G321" s="149" t="str">
        <f aca="false">IF(F321="","",IFERROR((IF($A321="",0,VLOOKUP($A321,#REF!,5,FALSE())))*$D321,"0"))</f>
        <v>0</v>
      </c>
      <c r="H321" s="124" t="n">
        <f aca="false">IFERROR(IF(H$7=0,0,G321/(G$7-I$5)*H$7),"")</f>
        <v>0</v>
      </c>
      <c r="I321" s="125" t="n">
        <f aca="false">IFERROR(H321+F321,"")</f>
        <v>0</v>
      </c>
      <c r="J321" s="126" t="n">
        <f aca="false">IFERROR(I321/$E$9,"")</f>
        <v>0</v>
      </c>
      <c r="K321" s="127" t="n">
        <f aca="false">IFERROR(ROUNDUP(I321/$E$10,2),"")</f>
        <v>0</v>
      </c>
      <c r="L321" s="128" t="n">
        <f aca="false">IF(F321="","",IF(D321=0,0,IFERROR((IF($A321="",0,VLOOKUP($A321,#REF!,7,FALSE()))),0)))</f>
        <v>0</v>
      </c>
      <c r="M321" s="129" t="n">
        <f aca="false">IF(F321="","",IFERROR(L321*D321,0))</f>
        <v>0</v>
      </c>
      <c r="N321" s="64"/>
      <c r="O321" s="156"/>
      <c r="P321" s="156"/>
    </row>
    <row r="322" customFormat="false" ht="17.35" hidden="false" customHeight="false" outlineLevel="0" collapsed="false">
      <c r="A322" s="141"/>
      <c r="B322" s="148" t="n">
        <f aca="false">IFERROR((IF($A322="",0,IF(VLOOKUP(A322,#REF!,13,0)="нет","Sold Out",VLOOKUP($A322,#REF!,2,FALSE())))),"кода нет в прайсе")</f>
        <v>0</v>
      </c>
      <c r="C322" s="148" t="n">
        <f aca="false">IFERROR((IF($A322="",0,VLOOKUP($A322,#REF!,3,FALSE()))),0)</f>
        <v>0</v>
      </c>
      <c r="D322" s="158"/>
      <c r="E322" s="121" t="n">
        <f aca="false">IFERROR((IF($A322="",0,VLOOKUP($A322,#REF!,6,FALSE()))),0)</f>
        <v>0</v>
      </c>
      <c r="F322" s="122" t="n">
        <f aca="false">IFERROR(IF(VLOOKUP(A322,#REF!,13,0)="нет","",D322*E322),0)</f>
        <v>0</v>
      </c>
      <c r="G322" s="149" t="n">
        <f aca="false">IF(F322="","",IFERROR((IF($A322="",0,VLOOKUP($A322,#REF!,5,FALSE())))*$D322,"0"))</f>
        <v>0</v>
      </c>
      <c r="H322" s="124" t="n">
        <f aca="false">IFERROR(IF(H$7=0,0,G322/(G$7-I$5)*H$7),"")</f>
        <v>0</v>
      </c>
      <c r="I322" s="125" t="n">
        <f aca="false">IFERROR(H322+F322,"")</f>
        <v>0</v>
      </c>
      <c r="J322" s="126" t="n">
        <f aca="false">IFERROR(I322/$E$9,"")</f>
        <v>0</v>
      </c>
      <c r="K322" s="127" t="n">
        <f aca="false">IFERROR(ROUNDUP(I322/$E$10,2),"")</f>
        <v>0</v>
      </c>
      <c r="L322" s="128" t="n">
        <f aca="false">IF(F322="","",IF(D322=0,0,IFERROR((IF($A322="",0,VLOOKUP($A322,#REF!,7,FALSE()))),0)))</f>
        <v>0</v>
      </c>
      <c r="M322" s="129" t="n">
        <f aca="false">IF(F322="","",IFERROR(L322*D322,0))</f>
        <v>0</v>
      </c>
      <c r="N322" s="64"/>
      <c r="O322" s="156"/>
      <c r="P322" s="156"/>
    </row>
    <row r="323" customFormat="false" ht="17.35" hidden="false" customHeight="false" outlineLevel="0" collapsed="false">
      <c r="A323" s="142" t="s">
        <v>127</v>
      </c>
      <c r="B323" s="143" t="n">
        <f aca="false">IF(F323=0,0,"Пересылка по Корее при менее 30000")</f>
        <v>0</v>
      </c>
      <c r="C323" s="143"/>
      <c r="D323" s="158"/>
      <c r="E323" s="121" t="n">
        <f aca="false">IFERROR((IF($A323="",0,VLOOKUP($A323,#REF!,6,FALSE()))),0)</f>
        <v>0</v>
      </c>
      <c r="F323" s="144" t="n">
        <f aca="false">IF($F$5=1,IF(SUM(F313:F322)=0,0,IF(SUM(F313:F322)&lt;30000,2500,0)),0)</f>
        <v>0</v>
      </c>
      <c r="G323" s="149" t="str">
        <f aca="false">IF(F323="","",IFERROR((IF($A323="",0,VLOOKUP($A323,#REF!,5,FALSE())))*$D323,"0"))</f>
        <v>0</v>
      </c>
      <c r="H323" s="124" t="n">
        <f aca="false">IFERROR(IF(H$7=0,0,G323/(G$7-I$5)*H$7),"")</f>
        <v>0</v>
      </c>
      <c r="I323" s="125" t="n">
        <f aca="false">IFERROR(H323+F323,"")</f>
        <v>0</v>
      </c>
      <c r="J323" s="126" t="n">
        <f aca="false">IFERROR(I323/$E$9,"")</f>
        <v>0</v>
      </c>
      <c r="K323" s="127" t="n">
        <f aca="false">IFERROR(ROUNDUP(I323/$E$10,2),"")</f>
        <v>0</v>
      </c>
      <c r="L323" s="128" t="n">
        <f aca="false">IF(F323="","",IF(D323=0,0,IFERROR((IF($A323="",0,VLOOKUP($A323,#REF!,7,FALSE()))),0)))</f>
        <v>0</v>
      </c>
      <c r="M323" s="129" t="n">
        <f aca="false">IF(F323="","",IFERROR(L323*D323,0))</f>
        <v>0</v>
      </c>
      <c r="N323" s="64"/>
      <c r="O323" s="156"/>
      <c r="P323" s="156"/>
    </row>
    <row r="324" customFormat="false" ht="17.35" hidden="false" customHeight="false" outlineLevel="0" collapsed="false">
      <c r="A324" s="106" t="n">
        <v>27</v>
      </c>
      <c r="B324" s="107"/>
      <c r="C324" s="107"/>
      <c r="D324" s="146"/>
      <c r="E324" s="109"/>
      <c r="F324" s="110" t="n">
        <f aca="false">SUM(F325:F335)</f>
        <v>0</v>
      </c>
      <c r="G324" s="110" t="n">
        <f aca="false">SUM(G325:G335)</f>
        <v>0</v>
      </c>
      <c r="H324" s="111" t="n">
        <f aca="false">IFERROR($H$7/($G$7-$I$5)*G324,0)</f>
        <v>0</v>
      </c>
      <c r="I324" s="112" t="n">
        <f aca="false">H324+F324</f>
        <v>0</v>
      </c>
      <c r="J324" s="112" t="n">
        <f aca="false">I324/$E$9</f>
        <v>0</v>
      </c>
      <c r="K324" s="113" t="n">
        <f aca="false">SUM(K325:K335)</f>
        <v>0</v>
      </c>
      <c r="L324" s="114" t="n">
        <f aca="false">SUM(L325:L335)</f>
        <v>0</v>
      </c>
      <c r="M324" s="115" t="n">
        <f aca="false">SUM(M325:M335)</f>
        <v>0</v>
      </c>
      <c r="N324" s="64"/>
      <c r="O324" s="156"/>
      <c r="P324" s="156"/>
    </row>
    <row r="325" customFormat="false" ht="17.35" hidden="false" customHeight="false" outlineLevel="0" collapsed="false">
      <c r="A325" s="159" t="s">
        <v>128</v>
      </c>
      <c r="B325" s="148" t="str">
        <f aca="false">IFERROR((IF($A325="",0,IF(VLOOKUP(A325,#REF!,13,0)="нет","Sold Out",VLOOKUP($A325,#REF!,2,FALSE())))),"кода нет в прайсе")</f>
        <v>кода нет в прайсе</v>
      </c>
      <c r="C325" s="148" t="n">
        <f aca="false">IFERROR((IF($A325="",0,VLOOKUP($A325,#REF!,3,FALSE()))),0)</f>
        <v>0</v>
      </c>
      <c r="D325" s="120"/>
      <c r="E325" s="121" t="n">
        <f aca="false">IFERROR((IF($A325="",0,VLOOKUP($A325,#REF!,6,FALSE()))),0)</f>
        <v>0</v>
      </c>
      <c r="F325" s="122" t="n">
        <f aca="false">IFERROR(IF(VLOOKUP(A325,#REF!,13,0)="нет","",D325*E325),0)</f>
        <v>0</v>
      </c>
      <c r="G325" s="149" t="str">
        <f aca="false">IF(F325="","",IFERROR((IF($A325="",0,VLOOKUP($A325,#REF!,5,FALSE())))*$D325,"0"))</f>
        <v>0</v>
      </c>
      <c r="H325" s="124" t="n">
        <f aca="false">IFERROR(IF(H$7=0,0,G325/(G$7-I$5)*H$7),"")</f>
        <v>0</v>
      </c>
      <c r="I325" s="125" t="n">
        <f aca="false">IFERROR(H325+F325,"")</f>
        <v>0</v>
      </c>
      <c r="J325" s="126" t="n">
        <f aca="false">IFERROR(I325/$E$9,"")</f>
        <v>0</v>
      </c>
      <c r="K325" s="127" t="n">
        <f aca="false">IFERROR(ROUNDUP(I325/$E$10,2),"")</f>
        <v>0</v>
      </c>
      <c r="L325" s="128" t="n">
        <f aca="false">IF(F325="","",IF(D325=0,0,IFERROR((IF($A325="",0,VLOOKUP($A325,#REF!,7,FALSE()))),0)))</f>
        <v>0</v>
      </c>
      <c r="M325" s="129" t="n">
        <f aca="false">IF(F325="","",IFERROR(L325*D325,0))</f>
        <v>0</v>
      </c>
      <c r="N325" s="64"/>
      <c r="O325" s="156"/>
      <c r="P325" s="156"/>
    </row>
    <row r="326" customFormat="false" ht="17.35" hidden="false" customHeight="false" outlineLevel="0" collapsed="false">
      <c r="A326" s="159" t="s">
        <v>129</v>
      </c>
      <c r="B326" s="148" t="str">
        <f aca="false">IFERROR((IF($A326="",0,IF(VLOOKUP(A326,#REF!,13,0)="нет","Sold Out",VLOOKUP($A326,#REF!,2,FALSE())))),"кода нет в прайсе")</f>
        <v>кода нет в прайсе</v>
      </c>
      <c r="C326" s="148" t="n">
        <f aca="false">IFERROR((IF($A326="",0,VLOOKUP($A326,#REF!,3,FALSE()))),0)</f>
        <v>0</v>
      </c>
      <c r="D326" s="120"/>
      <c r="E326" s="121" t="n">
        <f aca="false">IFERROR((IF($A326="",0,VLOOKUP($A326,#REF!,6,FALSE()))),0)</f>
        <v>0</v>
      </c>
      <c r="F326" s="122" t="n">
        <f aca="false">IFERROR(IF(VLOOKUP(A326,#REF!,13,0)="нет","",D326*E326),0)</f>
        <v>0</v>
      </c>
      <c r="G326" s="149" t="str">
        <f aca="false">IF(F326="","",IFERROR((IF($A326="",0,VLOOKUP($A326,#REF!,5,FALSE())))*$D326,"0"))</f>
        <v>0</v>
      </c>
      <c r="H326" s="124" t="n">
        <f aca="false">IFERROR(IF(H$7=0,0,G326/(G$7-I$5)*H$7),"")</f>
        <v>0</v>
      </c>
      <c r="I326" s="125" t="n">
        <f aca="false">IFERROR(H326+F326,"")</f>
        <v>0</v>
      </c>
      <c r="J326" s="126" t="n">
        <f aca="false">IFERROR(I326/$E$9,"")</f>
        <v>0</v>
      </c>
      <c r="K326" s="127" t="n">
        <f aca="false">IFERROR(ROUNDUP(I326/$E$10,2),"")</f>
        <v>0</v>
      </c>
      <c r="L326" s="128" t="n">
        <f aca="false">IF(F326="","",IF(D326=0,0,IFERROR((IF($A326="",0,VLOOKUP($A326,#REF!,7,FALSE()))),0)))</f>
        <v>0</v>
      </c>
      <c r="M326" s="129" t="n">
        <f aca="false">IF(F326="","",IFERROR(L326*D326,0))</f>
        <v>0</v>
      </c>
      <c r="N326" s="64"/>
      <c r="O326" s="156"/>
      <c r="P326" s="156"/>
    </row>
    <row r="327" customFormat="false" ht="17.35" hidden="false" customHeight="false" outlineLevel="0" collapsed="false">
      <c r="A327" s="159"/>
      <c r="B327" s="148" t="n">
        <f aca="false">IFERROR((IF($A327="",0,IF(VLOOKUP(A327,#REF!,13,0)="нет","Sold Out",VLOOKUP($A327,#REF!,2,FALSE())))),"кода нет в прайсе")</f>
        <v>0</v>
      </c>
      <c r="C327" s="148" t="n">
        <f aca="false">IFERROR((IF($A327="",0,VLOOKUP($A327,#REF!,3,FALSE()))),0)</f>
        <v>0</v>
      </c>
      <c r="D327" s="158"/>
      <c r="E327" s="121" t="n">
        <f aca="false">IFERROR((IF($A327="",0,VLOOKUP($A327,#REF!,6,FALSE()))),0)</f>
        <v>0</v>
      </c>
      <c r="F327" s="122" t="n">
        <f aca="false">IFERROR(IF(VLOOKUP(A327,#REF!,13,0)="нет","",D327*E327),0)</f>
        <v>0</v>
      </c>
      <c r="G327" s="149" t="n">
        <f aca="false">IF(F327="","",IFERROR((IF($A327="",0,VLOOKUP($A327,#REF!,5,FALSE())))*$D327,"0"))</f>
        <v>0</v>
      </c>
      <c r="H327" s="124" t="n">
        <f aca="false">IFERROR(IF(H$7=0,0,G327/(G$7-I$5)*H$7),"")</f>
        <v>0</v>
      </c>
      <c r="I327" s="125" t="n">
        <f aca="false">IFERROR(H327+F327,"")</f>
        <v>0</v>
      </c>
      <c r="J327" s="126" t="n">
        <f aca="false">IFERROR(I327/$E$9,"")</f>
        <v>0</v>
      </c>
      <c r="K327" s="127" t="n">
        <f aca="false">IFERROR(ROUNDUP(I327/$E$10,2),"")</f>
        <v>0</v>
      </c>
      <c r="L327" s="128" t="n">
        <f aca="false">IF(F327="","",IF(D327=0,0,IFERROR((IF($A327="",0,VLOOKUP($A327,#REF!,7,FALSE()))),0)))</f>
        <v>0</v>
      </c>
      <c r="M327" s="129" t="n">
        <f aca="false">IF(F327="","",IFERROR(L327*D327,0))</f>
        <v>0</v>
      </c>
      <c r="N327" s="64"/>
      <c r="O327" s="156"/>
      <c r="P327" s="156"/>
    </row>
    <row r="328" customFormat="false" ht="17.35" hidden="false" customHeight="false" outlineLevel="0" collapsed="false">
      <c r="A328" s="159" t="s">
        <v>130</v>
      </c>
      <c r="B328" s="148" t="str">
        <f aca="false">IFERROR((IF($A328="",0,IF(VLOOKUP(A328,#REF!,13,0)="нет","Sold Out",VLOOKUP($A328,#REF!,2,FALSE())))),"кода нет в прайсе")</f>
        <v>кода нет в прайсе</v>
      </c>
      <c r="C328" s="148" t="n">
        <f aca="false">IFERROR((IF($A328="",0,VLOOKUP($A328,#REF!,3,FALSE()))),0)</f>
        <v>0</v>
      </c>
      <c r="D328" s="158"/>
      <c r="E328" s="121" t="n">
        <f aca="false">IFERROR((IF($A328="",0,VLOOKUP($A328,#REF!,6,FALSE()))),0)</f>
        <v>0</v>
      </c>
      <c r="F328" s="122" t="n">
        <f aca="false">IFERROR(IF(VLOOKUP(A328,#REF!,13,0)="нет","",D328*E328),0)</f>
        <v>0</v>
      </c>
      <c r="G328" s="149" t="str">
        <f aca="false">IF(F328="","",IFERROR((IF($A328="",0,VLOOKUP($A328,#REF!,5,FALSE())))*$D328,"0"))</f>
        <v>0</v>
      </c>
      <c r="H328" s="124" t="n">
        <f aca="false">IFERROR(IF(H$7=0,0,G328/(G$7-I$5)*H$7),"")</f>
        <v>0</v>
      </c>
      <c r="I328" s="125" t="n">
        <f aca="false">IFERROR(H328+F328,"")</f>
        <v>0</v>
      </c>
      <c r="J328" s="126" t="n">
        <f aca="false">IFERROR(I328/$E$9,"")</f>
        <v>0</v>
      </c>
      <c r="K328" s="127" t="n">
        <f aca="false">IFERROR(ROUNDUP(I328/$E$10,2),"")</f>
        <v>0</v>
      </c>
      <c r="L328" s="128" t="n">
        <f aca="false">IF(F328="","",IF(D328=0,0,IFERROR((IF($A328="",0,VLOOKUP($A328,#REF!,7,FALSE()))),0)))</f>
        <v>0</v>
      </c>
      <c r="M328" s="129" t="n">
        <f aca="false">IF(F328="","",IFERROR(L328*D328,0))</f>
        <v>0</v>
      </c>
      <c r="N328" s="64"/>
      <c r="O328" s="156"/>
      <c r="P328" s="156"/>
    </row>
    <row r="329" customFormat="false" ht="17.35" hidden="false" customHeight="false" outlineLevel="0" collapsed="false">
      <c r="A329" s="159" t="s">
        <v>131</v>
      </c>
      <c r="B329" s="148" t="str">
        <f aca="false">IFERROR((IF($A329="",0,IF(VLOOKUP(A329,#REF!,13,0)="нет","Sold Out",VLOOKUP($A329,#REF!,2,FALSE())))),"кода нет в прайсе")</f>
        <v>кода нет в прайсе</v>
      </c>
      <c r="C329" s="148" t="n">
        <f aca="false">IFERROR((IF($A329="",0,VLOOKUP($A329,#REF!,3,FALSE()))),0)</f>
        <v>0</v>
      </c>
      <c r="D329" s="158"/>
      <c r="E329" s="121" t="n">
        <f aca="false">IFERROR((IF($A329="",0,VLOOKUP($A329,#REF!,6,FALSE()))),0)</f>
        <v>0</v>
      </c>
      <c r="F329" s="122" t="n">
        <f aca="false">IFERROR(IF(VLOOKUP(A329,#REF!,13,0)="нет","",D329*E329),0)</f>
        <v>0</v>
      </c>
      <c r="G329" s="149" t="str">
        <f aca="false">IF(F329="","",IFERROR((IF($A329="",0,VLOOKUP($A329,#REF!,5,FALSE())))*$D329,"0"))</f>
        <v>0</v>
      </c>
      <c r="H329" s="124" t="n">
        <f aca="false">IFERROR(IF(H$7=0,0,G329/(G$7-I$5)*H$7),"")</f>
        <v>0</v>
      </c>
      <c r="I329" s="125" t="n">
        <f aca="false">IFERROR(H329+F329,"")</f>
        <v>0</v>
      </c>
      <c r="J329" s="126" t="n">
        <f aca="false">IFERROR(I329/$E$9,"")</f>
        <v>0</v>
      </c>
      <c r="K329" s="127" t="n">
        <f aca="false">IFERROR(ROUNDUP(I329/$E$10,2),"")</f>
        <v>0</v>
      </c>
      <c r="L329" s="128" t="n">
        <f aca="false">IF(F329="","",IF(D329=0,0,IFERROR((IF($A329="",0,VLOOKUP($A329,#REF!,7,FALSE()))),0)))</f>
        <v>0</v>
      </c>
      <c r="M329" s="129" t="n">
        <f aca="false">IF(F329="","",IFERROR(L329*D329,0))</f>
        <v>0</v>
      </c>
      <c r="N329" s="64"/>
      <c r="O329" s="156"/>
      <c r="P329" s="156"/>
    </row>
    <row r="330" customFormat="false" ht="17.35" hidden="false" customHeight="false" outlineLevel="0" collapsed="false">
      <c r="A330" s="159"/>
      <c r="B330" s="148" t="n">
        <f aca="false">IFERROR((IF($A330="",0,IF(VLOOKUP(A330,#REF!,13,0)="нет","Sold Out",VLOOKUP($A330,#REF!,2,FALSE())))),"кода нет в прайсе")</f>
        <v>0</v>
      </c>
      <c r="C330" s="148" t="n">
        <f aca="false">IFERROR((IF($A330="",0,VLOOKUP($A330,#REF!,3,FALSE()))),0)</f>
        <v>0</v>
      </c>
      <c r="D330" s="158"/>
      <c r="E330" s="121" t="n">
        <f aca="false">IFERROR((IF($A330="",0,VLOOKUP($A330,#REF!,6,FALSE()))),0)</f>
        <v>0</v>
      </c>
      <c r="F330" s="122" t="n">
        <f aca="false">IFERROR(IF(VLOOKUP(A330,#REF!,13,0)="нет","",D330*E330),0)</f>
        <v>0</v>
      </c>
      <c r="G330" s="149" t="n">
        <f aca="false">IF(F330="","",IFERROR((IF($A330="",0,VLOOKUP($A330,#REF!,5,FALSE())))*$D330,"0"))</f>
        <v>0</v>
      </c>
      <c r="H330" s="124" t="n">
        <f aca="false">IFERROR(IF(H$7=0,0,G330/(G$7-I$5)*H$7),"")</f>
        <v>0</v>
      </c>
      <c r="I330" s="125" t="n">
        <f aca="false">IFERROR(H330+F330,"")</f>
        <v>0</v>
      </c>
      <c r="J330" s="126" t="n">
        <f aca="false">IFERROR(I330/$E$9,"")</f>
        <v>0</v>
      </c>
      <c r="K330" s="127" t="n">
        <f aca="false">IFERROR(ROUNDUP(I330/$E$10,2),"")</f>
        <v>0</v>
      </c>
      <c r="L330" s="128" t="n">
        <f aca="false">IF(F330="","",IF(D330=0,0,IFERROR((IF($A330="",0,VLOOKUP($A330,#REF!,7,FALSE()))),0)))</f>
        <v>0</v>
      </c>
      <c r="M330" s="129" t="n">
        <f aca="false">IF(F330="","",IFERROR(L330*D330,0))</f>
        <v>0</v>
      </c>
      <c r="N330" s="64"/>
      <c r="O330" s="156"/>
      <c r="P330" s="156"/>
    </row>
    <row r="331" customFormat="false" ht="17.35" hidden="false" customHeight="false" outlineLevel="0" collapsed="false">
      <c r="A331" s="159"/>
      <c r="B331" s="148" t="n">
        <f aca="false">IFERROR((IF($A331="",0,IF(VLOOKUP(A331,#REF!,13,0)="нет","Sold Out",VLOOKUP($A331,#REF!,2,FALSE())))),"кода нет в прайсе")</f>
        <v>0</v>
      </c>
      <c r="C331" s="148" t="n">
        <f aca="false">IFERROR((IF($A331="",0,VLOOKUP($A331,#REF!,3,FALSE()))),0)</f>
        <v>0</v>
      </c>
      <c r="D331" s="158"/>
      <c r="E331" s="121" t="n">
        <f aca="false">IFERROR((IF($A331="",0,VLOOKUP($A331,#REF!,6,FALSE()))),0)</f>
        <v>0</v>
      </c>
      <c r="F331" s="122" t="n">
        <f aca="false">IFERROR(IF(VLOOKUP(A331,#REF!,13,0)="нет","",D331*E331),0)</f>
        <v>0</v>
      </c>
      <c r="G331" s="149" t="n">
        <f aca="false">IF(F331="","",IFERROR((IF($A331="",0,VLOOKUP($A331,#REF!,5,FALSE())))*$D331,"0"))</f>
        <v>0</v>
      </c>
      <c r="H331" s="124" t="n">
        <f aca="false">IFERROR(IF(H$7=0,0,G331/(G$7-I$5)*H$7),"")</f>
        <v>0</v>
      </c>
      <c r="I331" s="125" t="n">
        <f aca="false">IFERROR(H331+F331,"")</f>
        <v>0</v>
      </c>
      <c r="J331" s="126" t="n">
        <f aca="false">IFERROR(I331/$E$9,"")</f>
        <v>0</v>
      </c>
      <c r="K331" s="127" t="n">
        <f aca="false">IFERROR(ROUNDUP(I331/$E$10,2),"")</f>
        <v>0</v>
      </c>
      <c r="L331" s="128" t="n">
        <f aca="false">IF(F331="","",IF(D331=0,0,IFERROR((IF($A331="",0,VLOOKUP($A331,#REF!,7,FALSE()))),0)))</f>
        <v>0</v>
      </c>
      <c r="M331" s="129" t="n">
        <f aca="false">IF(F331="","",IFERROR(L331*D331,0))</f>
        <v>0</v>
      </c>
      <c r="N331" s="64"/>
      <c r="O331" s="156"/>
      <c r="P331" s="156"/>
    </row>
    <row r="332" customFormat="false" ht="17.35" hidden="false" customHeight="false" outlineLevel="0" collapsed="false">
      <c r="A332" s="159"/>
      <c r="B332" s="148" t="n">
        <f aca="false">IFERROR((IF($A332="",0,IF(VLOOKUP(A332,#REF!,13,0)="нет","Sold Out",VLOOKUP($A332,#REF!,2,FALSE())))),"кода нет в прайсе")</f>
        <v>0</v>
      </c>
      <c r="C332" s="148" t="n">
        <f aca="false">IFERROR((IF($A332="",0,VLOOKUP($A332,#REF!,3,FALSE()))),0)</f>
        <v>0</v>
      </c>
      <c r="D332" s="158"/>
      <c r="E332" s="132" t="n">
        <f aca="false">IFERROR((IF($A332="",0,VLOOKUP($A332,#REF!,6,FALSE()))),0)</f>
        <v>0</v>
      </c>
      <c r="F332" s="133" t="n">
        <f aca="false">IFERROR(IF(VLOOKUP(A332,#REF!,13,0)="нет","",D332*E332),0)</f>
        <v>0</v>
      </c>
      <c r="G332" s="134" t="n">
        <f aca="false">IF(F332="","",IFERROR((IF($A332="",0,VLOOKUP($A332,#REF!,5,FALSE())))*$D332,"0"))</f>
        <v>0</v>
      </c>
      <c r="H332" s="124" t="n">
        <f aca="false">IFERROR(IF(H$7=0,0,G332/(G$7-I$5)*H$7),"")</f>
        <v>0</v>
      </c>
      <c r="I332" s="135" t="n">
        <f aca="false">IFERROR(H332+F332,"")</f>
        <v>0</v>
      </c>
      <c r="J332" s="136" t="n">
        <f aca="false">IFERROR(I332/$E$9,"")</f>
        <v>0</v>
      </c>
      <c r="K332" s="137" t="n">
        <f aca="false">IFERROR(ROUNDUP(I332/$E$10,2),"")</f>
        <v>0</v>
      </c>
      <c r="L332" s="132" t="n">
        <f aca="false">IF(F332="","",IF(D332=0,0,IFERROR((IF($A332="",0,VLOOKUP($A332,#REF!,7,FALSE()))),0)))</f>
        <v>0</v>
      </c>
      <c r="M332" s="132" t="n">
        <f aca="false">IF(F332="","",IFERROR(L332*D332,0))</f>
        <v>0</v>
      </c>
      <c r="N332" s="64"/>
      <c r="O332" s="156"/>
      <c r="P332" s="156"/>
    </row>
    <row r="333" customFormat="false" ht="17.35" hidden="false" customHeight="false" outlineLevel="0" collapsed="false">
      <c r="A333" s="159"/>
      <c r="B333" s="148" t="n">
        <f aca="false">IFERROR((IF($A333="",0,IF(VLOOKUP(A333,#REF!,13,0)="нет","Sold Out",VLOOKUP($A333,#REF!,2,FALSE())))),"кода нет в прайсе")</f>
        <v>0</v>
      </c>
      <c r="C333" s="148" t="n">
        <f aca="false">IFERROR((IF($A333="",0,VLOOKUP($A333,#REF!,3,FALSE()))),0)</f>
        <v>0</v>
      </c>
      <c r="D333" s="158"/>
      <c r="E333" s="121" t="n">
        <f aca="false">IFERROR((IF($A333="",0,VLOOKUP($A333,#REF!,6,FALSE()))),0)</f>
        <v>0</v>
      </c>
      <c r="F333" s="122" t="n">
        <f aca="false">IFERROR(IF(VLOOKUP(A333,#REF!,13,0)="нет","",D333*E333),0)</f>
        <v>0</v>
      </c>
      <c r="G333" s="149" t="n">
        <f aca="false">IF(F333="","",IFERROR((IF($A333="",0,VLOOKUP($A333,#REF!,5,FALSE())))*$D333,"0"))</f>
        <v>0</v>
      </c>
      <c r="H333" s="124" t="n">
        <f aca="false">IFERROR(IF(H$7=0,0,G333/(G$7-I$5)*H$7),"")</f>
        <v>0</v>
      </c>
      <c r="I333" s="125" t="n">
        <f aca="false">IFERROR(H333+F333,"")</f>
        <v>0</v>
      </c>
      <c r="J333" s="126" t="n">
        <f aca="false">IFERROR(I333/$E$9,"")</f>
        <v>0</v>
      </c>
      <c r="K333" s="127" t="n">
        <f aca="false">IFERROR(ROUNDUP(I333/$E$10,2),"")</f>
        <v>0</v>
      </c>
      <c r="L333" s="128" t="n">
        <f aca="false">IF(F333="","",IF(D333=0,0,IFERROR((IF($A333="",0,VLOOKUP($A333,#REF!,7,FALSE()))),0)))</f>
        <v>0</v>
      </c>
      <c r="M333" s="129" t="n">
        <f aca="false">IF(F333="","",IFERROR(L333*D333,0))</f>
        <v>0</v>
      </c>
      <c r="N333" s="64"/>
      <c r="O333" s="156"/>
      <c r="P333" s="156"/>
    </row>
    <row r="334" customFormat="false" ht="17.35" hidden="false" customHeight="false" outlineLevel="0" collapsed="false">
      <c r="A334" s="141"/>
      <c r="B334" s="148" t="n">
        <f aca="false">IFERROR((IF($A334="",0,IF(VLOOKUP(A334,#REF!,13,0)="нет","Sold Out",VLOOKUP($A334,#REF!,2,FALSE())))),"кода нет в прайсе")</f>
        <v>0</v>
      </c>
      <c r="C334" s="148" t="n">
        <f aca="false">IFERROR((IF($A334="",0,VLOOKUP($A334,#REF!,3,FALSE()))),0)</f>
        <v>0</v>
      </c>
      <c r="D334" s="158"/>
      <c r="E334" s="121" t="n">
        <f aca="false">IFERROR((IF($A334="",0,VLOOKUP($A334,#REF!,6,FALSE()))),0)</f>
        <v>0</v>
      </c>
      <c r="F334" s="122" t="n">
        <f aca="false">IFERROR(IF(VLOOKUP(A334,#REF!,13,0)="нет","",D334*E334),0)</f>
        <v>0</v>
      </c>
      <c r="G334" s="149" t="n">
        <f aca="false">IF(F334="","",IFERROR((IF($A334="",0,VLOOKUP($A334,#REF!,5,FALSE())))*$D334,"0"))</f>
        <v>0</v>
      </c>
      <c r="H334" s="124" t="n">
        <f aca="false">IFERROR(IF(H$7=0,0,G334/(G$7-I$5)*H$7),"")</f>
        <v>0</v>
      </c>
      <c r="I334" s="125" t="n">
        <f aca="false">IFERROR(H334+F334,"")</f>
        <v>0</v>
      </c>
      <c r="J334" s="126" t="n">
        <f aca="false">IFERROR(I334/$E$9,"")</f>
        <v>0</v>
      </c>
      <c r="K334" s="127" t="n">
        <f aca="false">IFERROR(ROUNDUP(I334/$E$10,2),"")</f>
        <v>0</v>
      </c>
      <c r="L334" s="128" t="n">
        <f aca="false">IF(F334="","",IF(D334=0,0,IFERROR((IF($A334="",0,VLOOKUP($A334,#REF!,7,FALSE()))),0)))</f>
        <v>0</v>
      </c>
      <c r="M334" s="129" t="n">
        <f aca="false">IF(F334="","",IFERROR(L334*D334,0))</f>
        <v>0</v>
      </c>
      <c r="N334" s="64"/>
      <c r="O334" s="156"/>
      <c r="P334" s="156"/>
    </row>
    <row r="335" customFormat="false" ht="17.35" hidden="false" customHeight="false" outlineLevel="0" collapsed="false">
      <c r="A335" s="142"/>
      <c r="B335" s="143" t="n">
        <f aca="false">IF(F335=0,0,"Пересылка по Корее при менее 30000")</f>
        <v>0</v>
      </c>
      <c r="C335" s="143"/>
      <c r="D335" s="158"/>
      <c r="E335" s="121" t="n">
        <f aca="false">IFERROR((IF($A335="",0,VLOOKUP($A335,#REF!,6,FALSE()))),0)</f>
        <v>0</v>
      </c>
      <c r="F335" s="144" t="n">
        <f aca="false">IF($F$5=1,IF(SUM(F325:F334)=0,0,IF(SUM(F325:F334)&lt;30000,2500,0)),0)</f>
        <v>0</v>
      </c>
      <c r="G335" s="149" t="n">
        <f aca="false">IF(F335="","",IFERROR((IF($A335="",0,VLOOKUP($A335,#REF!,5,FALSE())))*$D335,"0"))</f>
        <v>0</v>
      </c>
      <c r="H335" s="124" t="n">
        <f aca="false">IFERROR(IF(H$7=0,0,G335/(G$7-I$5)*H$7),"")</f>
        <v>0</v>
      </c>
      <c r="I335" s="125" t="n">
        <f aca="false">IFERROR(H335+F335,"")</f>
        <v>0</v>
      </c>
      <c r="J335" s="126" t="n">
        <f aca="false">IFERROR(I335/$E$9,"")</f>
        <v>0</v>
      </c>
      <c r="K335" s="127" t="n">
        <f aca="false">IFERROR(ROUNDUP(I335/$E$10,2),"")</f>
        <v>0</v>
      </c>
      <c r="L335" s="128" t="n">
        <f aca="false">IF(F335="","",IF(D335=0,0,IFERROR((IF($A335="",0,VLOOKUP($A335,#REF!,7,FALSE()))),0)))</f>
        <v>0</v>
      </c>
      <c r="M335" s="129" t="n">
        <f aca="false">IF(F335="","",IFERROR(L335*D335,0))</f>
        <v>0</v>
      </c>
      <c r="N335" s="64"/>
      <c r="O335" s="156"/>
      <c r="P335" s="156"/>
    </row>
    <row r="336" customFormat="false" ht="17.35" hidden="false" customHeight="false" outlineLevel="0" collapsed="false">
      <c r="A336" s="106" t="n">
        <v>28</v>
      </c>
      <c r="B336" s="107"/>
      <c r="C336" s="107"/>
      <c r="D336" s="146"/>
      <c r="E336" s="109"/>
      <c r="F336" s="110" t="n">
        <f aca="false">SUM(F337:F347)</f>
        <v>0</v>
      </c>
      <c r="G336" s="110" t="n">
        <f aca="false">SUM(G337:G347)</f>
        <v>0</v>
      </c>
      <c r="H336" s="111" t="n">
        <f aca="false">IFERROR($H$7/($G$7-$I$5)*G336,0)</f>
        <v>0</v>
      </c>
      <c r="I336" s="112" t="n">
        <f aca="false">H336+F336</f>
        <v>0</v>
      </c>
      <c r="J336" s="112" t="n">
        <f aca="false">I336/$E$9</f>
        <v>0</v>
      </c>
      <c r="K336" s="113" t="n">
        <f aca="false">SUM(K337:K347)</f>
        <v>0</v>
      </c>
      <c r="L336" s="114" t="n">
        <f aca="false">SUM(L337:L347)</f>
        <v>0</v>
      </c>
      <c r="M336" s="115" t="n">
        <f aca="false">SUM(M337:M347)</f>
        <v>0</v>
      </c>
      <c r="N336" s="64"/>
      <c r="O336" s="156"/>
      <c r="P336" s="156"/>
    </row>
    <row r="337" customFormat="false" ht="17.35" hidden="false" customHeight="false" outlineLevel="0" collapsed="false">
      <c r="A337" s="118"/>
      <c r="B337" s="148" t="n">
        <f aca="false">IFERROR((IF($A337="",0,IF(VLOOKUP(A337,#REF!,13,0)="нет","Sold Out",VLOOKUP($A337,#REF!,2,FALSE())))),"кода нет в прайсе")</f>
        <v>0</v>
      </c>
      <c r="C337" s="148" t="n">
        <f aca="false">IFERROR((IF($A337="",0,VLOOKUP($A337,#REF!,3,FALSE()))),0)</f>
        <v>0</v>
      </c>
      <c r="D337" s="120"/>
      <c r="E337" s="121" t="n">
        <f aca="false">IFERROR((IF($A337="",0,VLOOKUP($A337,#REF!,6,FALSE()))),0)</f>
        <v>0</v>
      </c>
      <c r="F337" s="122" t="n">
        <f aca="false">IFERROR(IF(VLOOKUP(A337,#REF!,13,0)="нет","",D337*E337),0)</f>
        <v>0</v>
      </c>
      <c r="G337" s="149" t="n">
        <f aca="false">IF(F337="","",IFERROR((IF($A337="",0,VLOOKUP($A337,#REF!,5,FALSE())))*$D337,"0"))</f>
        <v>0</v>
      </c>
      <c r="H337" s="124" t="n">
        <f aca="false">IFERROR(IF(H$7=0,0,G337/(G$7-I$5)*H$7),"")</f>
        <v>0</v>
      </c>
      <c r="I337" s="125" t="n">
        <f aca="false">IFERROR(H337+F337,"")</f>
        <v>0</v>
      </c>
      <c r="J337" s="126" t="n">
        <f aca="false">IFERROR(I337/$E$9,"")</f>
        <v>0</v>
      </c>
      <c r="K337" s="127" t="n">
        <f aca="false">IFERROR(ROUNDUP(I337/$E$10,2),"")</f>
        <v>0</v>
      </c>
      <c r="L337" s="128" t="n">
        <f aca="false">IF(F337="","",IF(D337=0,0,IFERROR((IF($A337="",0,VLOOKUP($A337,#REF!,7,FALSE()))),0)))</f>
        <v>0</v>
      </c>
      <c r="M337" s="129" t="n">
        <f aca="false">IF(F337="","",IFERROR(L337*D337,0))</f>
        <v>0</v>
      </c>
      <c r="N337" s="64"/>
      <c r="O337" s="156"/>
      <c r="P337" s="156"/>
    </row>
    <row r="338" customFormat="false" ht="17.35" hidden="false" customHeight="false" outlineLevel="0" collapsed="false">
      <c r="A338" s="118"/>
      <c r="B338" s="148" t="n">
        <f aca="false">IFERROR((IF($A338="",0,IF(VLOOKUP(A338,#REF!,13,0)="нет","Sold Out",VLOOKUP($A338,#REF!,2,FALSE())))),"кода нет в прайсе")</f>
        <v>0</v>
      </c>
      <c r="C338" s="148" t="n">
        <f aca="false">IFERROR((IF($A338="",0,VLOOKUP($A338,#REF!,3,FALSE()))),0)</f>
        <v>0</v>
      </c>
      <c r="D338" s="120"/>
      <c r="E338" s="121" t="n">
        <f aca="false">IFERROR((IF($A338="",0,VLOOKUP($A338,#REF!,6,FALSE()))),0)</f>
        <v>0</v>
      </c>
      <c r="F338" s="122" t="n">
        <f aca="false">IFERROR(IF(VLOOKUP(A338,#REF!,13,0)="нет","",D338*E338),0)</f>
        <v>0</v>
      </c>
      <c r="G338" s="149" t="n">
        <f aca="false">IF(F338="","",IFERROR((IF($A338="",0,VLOOKUP($A338,#REF!,5,FALSE())))*$D338,"0"))</f>
        <v>0</v>
      </c>
      <c r="H338" s="124" t="n">
        <f aca="false">IFERROR(IF(H$7=0,0,G338/(G$7-I$5)*H$7),"")</f>
        <v>0</v>
      </c>
      <c r="I338" s="125" t="n">
        <f aca="false">IFERROR(H338+F338,"")</f>
        <v>0</v>
      </c>
      <c r="J338" s="126" t="n">
        <f aca="false">IFERROR(I338/$E$9,"")</f>
        <v>0</v>
      </c>
      <c r="K338" s="127" t="n">
        <f aca="false">IFERROR(ROUNDUP(I338/$E$10,2),"")</f>
        <v>0</v>
      </c>
      <c r="L338" s="128" t="n">
        <f aca="false">IF(F338="","",IF(D338=0,0,IFERROR((IF($A338="",0,VLOOKUP($A338,#REF!,7,FALSE()))),0)))</f>
        <v>0</v>
      </c>
      <c r="M338" s="129" t="n">
        <f aca="false">IF(F338="","",IFERROR(L338*D338,0))</f>
        <v>0</v>
      </c>
      <c r="N338" s="64"/>
      <c r="O338" s="156"/>
      <c r="P338" s="156"/>
    </row>
    <row r="339" customFormat="false" ht="17.35" hidden="false" customHeight="false" outlineLevel="0" collapsed="false">
      <c r="A339" s="118" t="s">
        <v>132</v>
      </c>
      <c r="B339" s="148" t="str">
        <f aca="false">IFERROR((IF($A339="",0,IF(VLOOKUP(A339,#REF!,13,0)="нет","Sold Out",VLOOKUP($A339,#REF!,2,FALSE())))),"кода нет в прайсе")</f>
        <v>кода нет в прайсе</v>
      </c>
      <c r="C339" s="148" t="n">
        <f aca="false">IFERROR((IF($A339="",0,VLOOKUP($A339,#REF!,3,FALSE()))),0)</f>
        <v>0</v>
      </c>
      <c r="D339" s="158"/>
      <c r="E339" s="121" t="n">
        <f aca="false">IFERROR((IF($A339="",0,VLOOKUP($A339,#REF!,6,FALSE()))),0)</f>
        <v>0</v>
      </c>
      <c r="F339" s="122" t="n">
        <f aca="false">IFERROR(IF(VLOOKUP(A339,#REF!,13,0)="нет","",D339*E339),0)</f>
        <v>0</v>
      </c>
      <c r="G339" s="149" t="str">
        <f aca="false">IF(F339="","",IFERROR((IF($A339="",0,VLOOKUP($A339,#REF!,5,FALSE())))*$D339,"0"))</f>
        <v>0</v>
      </c>
      <c r="H339" s="124" t="n">
        <f aca="false">IFERROR(IF(H$7=0,0,G339/(G$7-I$5)*H$7),"")</f>
        <v>0</v>
      </c>
      <c r="I339" s="125" t="n">
        <f aca="false">IFERROR(H339+F339,"")</f>
        <v>0</v>
      </c>
      <c r="J339" s="126" t="n">
        <f aca="false">IFERROR(I339/$E$9,"")</f>
        <v>0</v>
      </c>
      <c r="K339" s="127" t="n">
        <f aca="false">IFERROR(ROUNDUP(I339/$E$10,2),"")</f>
        <v>0</v>
      </c>
      <c r="L339" s="128" t="n">
        <f aca="false">IF(F339="","",IF(D339=0,0,IFERROR((IF($A339="",0,VLOOKUP($A339,#REF!,7,FALSE()))),0)))</f>
        <v>0</v>
      </c>
      <c r="M339" s="129" t="n">
        <f aca="false">IF(F339="","",IFERROR(L339*D339,0))</f>
        <v>0</v>
      </c>
      <c r="N339" s="64"/>
      <c r="O339" s="156"/>
      <c r="P339" s="156"/>
    </row>
    <row r="340" customFormat="false" ht="17.35" hidden="false" customHeight="false" outlineLevel="0" collapsed="false">
      <c r="A340" s="118"/>
      <c r="B340" s="148" t="n">
        <f aca="false">IFERROR((IF($A340="",0,IF(VLOOKUP(A340,#REF!,13,0)="нет","Sold Out",VLOOKUP($A340,#REF!,2,FALSE())))),"кода нет в прайсе")</f>
        <v>0</v>
      </c>
      <c r="C340" s="148" t="n">
        <f aca="false">IFERROR((IF($A340="",0,VLOOKUP($A340,#REF!,3,FALSE()))),0)</f>
        <v>0</v>
      </c>
      <c r="D340" s="158"/>
      <c r="E340" s="121" t="n">
        <f aca="false">IFERROR((IF($A340="",0,VLOOKUP($A340,#REF!,6,FALSE()))),0)</f>
        <v>0</v>
      </c>
      <c r="F340" s="122" t="n">
        <f aca="false">IFERROR(IF(VLOOKUP(A340,#REF!,13,0)="нет","",D340*E340),0)</f>
        <v>0</v>
      </c>
      <c r="G340" s="149" t="n">
        <f aca="false">IF(F340="","",IFERROR((IF($A340="",0,VLOOKUP($A340,#REF!,5,FALSE())))*$D340,"0"))</f>
        <v>0</v>
      </c>
      <c r="H340" s="124" t="n">
        <f aca="false">IFERROR(IF(H$7=0,0,G340/(G$7-I$5)*H$7),"")</f>
        <v>0</v>
      </c>
      <c r="I340" s="125" t="n">
        <f aca="false">IFERROR(H340+F340,"")</f>
        <v>0</v>
      </c>
      <c r="J340" s="126" t="n">
        <f aca="false">IFERROR(I340/$E$9,"")</f>
        <v>0</v>
      </c>
      <c r="K340" s="127" t="n">
        <f aca="false">IFERROR(ROUNDUP(I340/$E$10,2),"")</f>
        <v>0</v>
      </c>
      <c r="L340" s="128" t="n">
        <f aca="false">IF(F340="","",IF(D340=0,0,IFERROR((IF($A340="",0,VLOOKUP($A340,#REF!,7,FALSE()))),0)))</f>
        <v>0</v>
      </c>
      <c r="M340" s="129" t="n">
        <f aca="false">IF(F340="","",IFERROR(L340*D340,0))</f>
        <v>0</v>
      </c>
      <c r="N340" s="64"/>
      <c r="O340" s="156"/>
      <c r="P340" s="156"/>
    </row>
    <row r="341" customFormat="false" ht="17.35" hidden="false" customHeight="false" outlineLevel="0" collapsed="false">
      <c r="A341" s="118"/>
      <c r="B341" s="148" t="n">
        <f aca="false">IFERROR((IF($A341="",0,IF(VLOOKUP(A341,#REF!,13,0)="нет","Sold Out",VLOOKUP($A341,#REF!,2,FALSE())))),"кода нет в прайсе")</f>
        <v>0</v>
      </c>
      <c r="C341" s="148" t="n">
        <f aca="false">IFERROR((IF($A341="",0,VLOOKUP($A341,#REF!,3,FALSE()))),0)</f>
        <v>0</v>
      </c>
      <c r="D341" s="158"/>
      <c r="E341" s="121" t="n">
        <f aca="false">IFERROR((IF($A341="",0,VLOOKUP($A341,#REF!,6,FALSE()))),0)</f>
        <v>0</v>
      </c>
      <c r="F341" s="122" t="n">
        <f aca="false">IFERROR(IF(VLOOKUP(A341,#REF!,13,0)="нет","",D341*E341),0)</f>
        <v>0</v>
      </c>
      <c r="G341" s="149" t="n">
        <f aca="false">IF(F341="","",IFERROR((IF($A341="",0,VLOOKUP($A341,#REF!,5,FALSE())))*$D341,"0"))</f>
        <v>0</v>
      </c>
      <c r="H341" s="124" t="n">
        <f aca="false">IFERROR(IF(H$7=0,0,G341/(G$7-I$5)*H$7),"")</f>
        <v>0</v>
      </c>
      <c r="I341" s="125" t="n">
        <f aca="false">IFERROR(H341+F341,"")</f>
        <v>0</v>
      </c>
      <c r="J341" s="126" t="n">
        <f aca="false">IFERROR(I341/$E$9,"")</f>
        <v>0</v>
      </c>
      <c r="K341" s="127" t="n">
        <f aca="false">IFERROR(ROUNDUP(I341/$E$10,2),"")</f>
        <v>0</v>
      </c>
      <c r="L341" s="128" t="n">
        <f aca="false">IF(F341="","",IF(D341=0,0,IFERROR((IF($A341="",0,VLOOKUP($A341,#REF!,7,FALSE()))),0)))</f>
        <v>0</v>
      </c>
      <c r="M341" s="129" t="n">
        <f aca="false">IF(F341="","",IFERROR(L341*D341,0))</f>
        <v>0</v>
      </c>
      <c r="N341" s="64"/>
      <c r="O341" s="156"/>
      <c r="P341" s="156"/>
    </row>
    <row r="342" customFormat="false" ht="17.35" hidden="false" customHeight="false" outlineLevel="0" collapsed="false">
      <c r="A342" s="118"/>
      <c r="B342" s="148" t="n">
        <f aca="false">IFERROR((IF($A342="",0,IF(VLOOKUP(A342,#REF!,13,0)="нет","Sold Out",VLOOKUP($A342,#REF!,2,FALSE())))),"кода нет в прайсе")</f>
        <v>0</v>
      </c>
      <c r="C342" s="148" t="n">
        <f aca="false">IFERROR((IF($A342="",0,VLOOKUP($A342,#REF!,3,FALSE()))),0)</f>
        <v>0</v>
      </c>
      <c r="D342" s="158"/>
      <c r="E342" s="121" t="n">
        <f aca="false">IFERROR((IF($A342="",0,VLOOKUP($A342,#REF!,6,FALSE()))),0)</f>
        <v>0</v>
      </c>
      <c r="F342" s="122" t="n">
        <f aca="false">IFERROR(IF(VLOOKUP(A342,#REF!,13,0)="нет","",D342*E342),0)</f>
        <v>0</v>
      </c>
      <c r="G342" s="149" t="n">
        <f aca="false">IF(F342="","",IFERROR((IF($A342="",0,VLOOKUP($A342,#REF!,5,FALSE())))*$D342,"0"))</f>
        <v>0</v>
      </c>
      <c r="H342" s="124" t="n">
        <f aca="false">IFERROR(IF(H$7=0,0,G342/(G$7-I$5)*H$7),"")</f>
        <v>0</v>
      </c>
      <c r="I342" s="125" t="n">
        <f aca="false">IFERROR(H342+F342,"")</f>
        <v>0</v>
      </c>
      <c r="J342" s="126" t="n">
        <f aca="false">IFERROR(I342/$E$9,"")</f>
        <v>0</v>
      </c>
      <c r="K342" s="127" t="n">
        <f aca="false">IFERROR(ROUNDUP(I342/$E$10,2),"")</f>
        <v>0</v>
      </c>
      <c r="L342" s="128" t="n">
        <f aca="false">IF(F342="","",IF(D342=0,0,IFERROR((IF($A342="",0,VLOOKUP($A342,#REF!,7,FALSE()))),0)))</f>
        <v>0</v>
      </c>
      <c r="M342" s="129" t="n">
        <f aca="false">IF(F342="","",IFERROR(L342*D342,0))</f>
        <v>0</v>
      </c>
      <c r="N342" s="64"/>
      <c r="O342" s="156"/>
      <c r="P342" s="156"/>
    </row>
    <row r="343" customFormat="false" ht="17.35" hidden="false" customHeight="false" outlineLevel="0" collapsed="false">
      <c r="A343" s="118"/>
      <c r="B343" s="148" t="n">
        <f aca="false">IFERROR((IF($A343="",0,IF(VLOOKUP(A343,#REF!,13,0)="нет","Sold Out",VLOOKUP($A343,#REF!,2,FALSE())))),"кода нет в прайсе")</f>
        <v>0</v>
      </c>
      <c r="C343" s="148" t="n">
        <f aca="false">IFERROR((IF($A343="",0,VLOOKUP($A343,#REF!,3,FALSE()))),0)</f>
        <v>0</v>
      </c>
      <c r="D343" s="158"/>
      <c r="E343" s="121" t="n">
        <f aca="false">IFERROR((IF($A343="",0,VLOOKUP($A343,#REF!,6,FALSE()))),0)</f>
        <v>0</v>
      </c>
      <c r="F343" s="122" t="n">
        <f aca="false">IFERROR(IF(VLOOKUP(A343,#REF!,13,0)="нет","",D343*E343),0)</f>
        <v>0</v>
      </c>
      <c r="G343" s="149" t="n">
        <f aca="false">IF(F343="","",IFERROR((IF($A343="",0,VLOOKUP($A343,#REF!,5,FALSE())))*$D343,"0"))</f>
        <v>0</v>
      </c>
      <c r="H343" s="124" t="n">
        <f aca="false">IFERROR(IF(H$7=0,0,G343/(G$7-I$5)*H$7),"")</f>
        <v>0</v>
      </c>
      <c r="I343" s="125" t="n">
        <f aca="false">IFERROR(H343+F343,"")</f>
        <v>0</v>
      </c>
      <c r="J343" s="126" t="n">
        <f aca="false">IFERROR(I343/$E$9,"")</f>
        <v>0</v>
      </c>
      <c r="K343" s="127" t="n">
        <f aca="false">IFERROR(ROUNDUP(I343/$E$10,2),"")</f>
        <v>0</v>
      </c>
      <c r="L343" s="128" t="n">
        <f aca="false">IF(F343="","",IF(D343=0,0,IFERROR((IF($A343="",0,VLOOKUP($A343,#REF!,7,FALSE()))),0)))</f>
        <v>0</v>
      </c>
      <c r="M343" s="129" t="n">
        <f aca="false">IF(F343="","",IFERROR(L343*D343,0))</f>
        <v>0</v>
      </c>
      <c r="N343" s="64"/>
      <c r="O343" s="156"/>
      <c r="P343" s="156"/>
    </row>
    <row r="344" customFormat="false" ht="17.35" hidden="false" customHeight="false" outlineLevel="0" collapsed="false">
      <c r="A344" s="118"/>
      <c r="B344" s="148" t="n">
        <f aca="false">IFERROR((IF($A344="",0,IF(VLOOKUP(A344,#REF!,13,0)="нет","Sold Out",VLOOKUP($A344,#REF!,2,FALSE())))),"кода нет в прайсе")</f>
        <v>0</v>
      </c>
      <c r="C344" s="148" t="n">
        <f aca="false">IFERROR((IF($A344="",0,VLOOKUP($A344,#REF!,3,FALSE()))),0)</f>
        <v>0</v>
      </c>
      <c r="D344" s="158"/>
      <c r="E344" s="132" t="n">
        <f aca="false">IFERROR((IF($A344="",0,VLOOKUP($A344,#REF!,6,FALSE()))),0)</f>
        <v>0</v>
      </c>
      <c r="F344" s="133" t="n">
        <f aca="false">IFERROR(IF(VLOOKUP(A344,#REF!,13,0)="нет","",D344*E344),0)</f>
        <v>0</v>
      </c>
      <c r="G344" s="134" t="n">
        <f aca="false">IF(F344="","",IFERROR((IF($A344="",0,VLOOKUP($A344,#REF!,5,FALSE())))*$D344,"0"))</f>
        <v>0</v>
      </c>
      <c r="H344" s="124" t="n">
        <f aca="false">IFERROR(IF(H$7=0,0,G344/(G$7-I$5)*H$7),"")</f>
        <v>0</v>
      </c>
      <c r="I344" s="135" t="n">
        <f aca="false">IFERROR(H344+F344,"")</f>
        <v>0</v>
      </c>
      <c r="J344" s="136" t="n">
        <f aca="false">IFERROR(I344/$E$9,"")</f>
        <v>0</v>
      </c>
      <c r="K344" s="137" t="n">
        <f aca="false">IFERROR(ROUNDUP(I344/$E$10,2),"")</f>
        <v>0</v>
      </c>
      <c r="L344" s="132" t="n">
        <f aca="false">IF(F344="","",IF(D344=0,0,IFERROR((IF($A344="",0,VLOOKUP($A344,#REF!,7,FALSE()))),0)))</f>
        <v>0</v>
      </c>
      <c r="M344" s="132" t="n">
        <f aca="false">IF(F344="","",IFERROR(L344*D344,0))</f>
        <v>0</v>
      </c>
      <c r="N344" s="64"/>
      <c r="O344" s="156"/>
      <c r="P344" s="156"/>
    </row>
    <row r="345" customFormat="false" ht="17.35" hidden="false" customHeight="false" outlineLevel="0" collapsed="false">
      <c r="A345" s="118"/>
      <c r="B345" s="148" t="n">
        <f aca="false">IFERROR((IF($A345="",0,IF(VLOOKUP(A345,#REF!,13,0)="нет","Sold Out",VLOOKUP($A345,#REF!,2,FALSE())))),"кода нет в прайсе")</f>
        <v>0</v>
      </c>
      <c r="C345" s="148" t="n">
        <f aca="false">IFERROR((IF($A345="",0,VLOOKUP($A345,#REF!,3,FALSE()))),0)</f>
        <v>0</v>
      </c>
      <c r="D345" s="158"/>
      <c r="E345" s="121" t="n">
        <f aca="false">IFERROR((IF($A345="",0,VLOOKUP($A345,#REF!,6,FALSE()))),0)</f>
        <v>0</v>
      </c>
      <c r="F345" s="122" t="n">
        <f aca="false">IFERROR(IF(VLOOKUP(A345,#REF!,13,0)="нет","",D345*E345),0)</f>
        <v>0</v>
      </c>
      <c r="G345" s="149" t="n">
        <f aca="false">IF(F345="","",IFERROR((IF($A345="",0,VLOOKUP($A345,#REF!,5,FALSE())))*$D345,"0"))</f>
        <v>0</v>
      </c>
      <c r="H345" s="124" t="n">
        <f aca="false">IFERROR(IF(H$7=0,0,G345/(G$7-I$5)*H$7),"")</f>
        <v>0</v>
      </c>
      <c r="I345" s="125" t="n">
        <f aca="false">IFERROR(H345+F345,"")</f>
        <v>0</v>
      </c>
      <c r="J345" s="126" t="n">
        <f aca="false">IFERROR(I345/$E$9,"")</f>
        <v>0</v>
      </c>
      <c r="K345" s="127" t="n">
        <f aca="false">IFERROR(ROUNDUP(I345/$E$10,2),"")</f>
        <v>0</v>
      </c>
      <c r="L345" s="128" t="n">
        <f aca="false">IF(F345="","",IF(D345=0,0,IFERROR((IF($A345="",0,VLOOKUP($A345,#REF!,7,FALSE()))),0)))</f>
        <v>0</v>
      </c>
      <c r="M345" s="129" t="n">
        <f aca="false">IF(F345="","",IFERROR(L345*D345,0))</f>
        <v>0</v>
      </c>
      <c r="N345" s="64"/>
      <c r="O345" s="156"/>
      <c r="P345" s="156"/>
    </row>
    <row r="346" customFormat="false" ht="17.35" hidden="false" customHeight="false" outlineLevel="0" collapsed="false">
      <c r="A346" s="141"/>
      <c r="B346" s="148" t="n">
        <f aca="false">IFERROR((IF($A346="",0,IF(VLOOKUP(A346,#REF!,13,0)="нет","Sold Out",VLOOKUP($A346,#REF!,2,FALSE())))),"кода нет в прайсе")</f>
        <v>0</v>
      </c>
      <c r="C346" s="148" t="n">
        <f aca="false">IFERROR((IF($A346="",0,VLOOKUP($A346,#REF!,3,FALSE()))),0)</f>
        <v>0</v>
      </c>
      <c r="D346" s="158"/>
      <c r="E346" s="121" t="n">
        <f aca="false">IFERROR((IF($A346="",0,VLOOKUP($A346,#REF!,6,FALSE()))),0)</f>
        <v>0</v>
      </c>
      <c r="F346" s="122" t="n">
        <f aca="false">IFERROR(IF(VLOOKUP(A346,#REF!,13,0)="нет","",D346*E346),0)</f>
        <v>0</v>
      </c>
      <c r="G346" s="149" t="n">
        <f aca="false">IF(F346="","",IFERROR((IF($A346="",0,VLOOKUP($A346,#REF!,5,FALSE())))*$D346,"0"))</f>
        <v>0</v>
      </c>
      <c r="H346" s="124" t="n">
        <f aca="false">IFERROR(IF(H$7=0,0,G346/(G$7-I$5)*H$7),"")</f>
        <v>0</v>
      </c>
      <c r="I346" s="125" t="n">
        <f aca="false">IFERROR(H346+F346,"")</f>
        <v>0</v>
      </c>
      <c r="J346" s="126" t="n">
        <f aca="false">IFERROR(I346/$E$9,"")</f>
        <v>0</v>
      </c>
      <c r="K346" s="127" t="n">
        <f aca="false">IFERROR(ROUNDUP(I346/$E$10,2),"")</f>
        <v>0</v>
      </c>
      <c r="L346" s="128" t="n">
        <f aca="false">IF(F346="","",IF(D346=0,0,IFERROR((IF($A346="",0,VLOOKUP($A346,#REF!,7,FALSE()))),0)))</f>
        <v>0</v>
      </c>
      <c r="M346" s="129" t="n">
        <f aca="false">IF(F346="","",IFERROR(L346*D346,0))</f>
        <v>0</v>
      </c>
      <c r="N346" s="64"/>
      <c r="O346" s="156"/>
      <c r="P346" s="156"/>
    </row>
    <row r="347" customFormat="false" ht="17.35" hidden="false" customHeight="false" outlineLevel="0" collapsed="false">
      <c r="A347" s="142"/>
      <c r="B347" s="143" t="n">
        <f aca="false">IF(F347=0,0,"Пересылка по Корее при менее 30000")</f>
        <v>0</v>
      </c>
      <c r="C347" s="143"/>
      <c r="D347" s="158"/>
      <c r="E347" s="121" t="n">
        <f aca="false">IFERROR((IF($A347="",0,VLOOKUP($A347,#REF!,6,FALSE()))),0)</f>
        <v>0</v>
      </c>
      <c r="F347" s="144" t="n">
        <f aca="false">IF($F$5=1,IF(SUM(F337:F346)=0,0,IF(SUM(F337:F346)&lt;30000,2500,0)),0)</f>
        <v>0</v>
      </c>
      <c r="G347" s="149" t="n">
        <f aca="false">IF(F347="","",IFERROR((IF($A347="",0,VLOOKUP($A347,#REF!,5,FALSE())))*$D347,"0"))</f>
        <v>0</v>
      </c>
      <c r="H347" s="124" t="n">
        <f aca="false">IFERROR(IF(H$7=0,0,G347/(G$7-I$5)*H$7),"")</f>
        <v>0</v>
      </c>
      <c r="I347" s="125" t="n">
        <f aca="false">IFERROR(H347+F347,"")</f>
        <v>0</v>
      </c>
      <c r="J347" s="126" t="n">
        <f aca="false">IFERROR(I347/$E$9,"")</f>
        <v>0</v>
      </c>
      <c r="K347" s="127" t="n">
        <f aca="false">IFERROR(ROUNDUP(I347/$E$10,2),"")</f>
        <v>0</v>
      </c>
      <c r="L347" s="128" t="n">
        <f aca="false">IF(F347="","",IF(D347=0,0,IFERROR((IF($A347="",0,VLOOKUP($A347,#REF!,7,FALSE()))),0)))</f>
        <v>0</v>
      </c>
      <c r="M347" s="129" t="n">
        <f aca="false">IF(F347="","",IFERROR(L347*D347,0))</f>
        <v>0</v>
      </c>
      <c r="N347" s="64"/>
      <c r="O347" s="156"/>
      <c r="P347" s="156"/>
    </row>
    <row r="348" customFormat="false" ht="17.35" hidden="false" customHeight="false" outlineLevel="0" collapsed="false">
      <c r="A348" s="106" t="n">
        <v>29</v>
      </c>
      <c r="B348" s="107"/>
      <c r="C348" s="107"/>
      <c r="D348" s="146"/>
      <c r="E348" s="109"/>
      <c r="F348" s="110" t="n">
        <f aca="false">SUM(F349:F359)</f>
        <v>0</v>
      </c>
      <c r="G348" s="110" t="n">
        <f aca="false">SUM(G349:G359)</f>
        <v>0</v>
      </c>
      <c r="H348" s="111" t="n">
        <f aca="false">IFERROR($H$7/($G$7-$I$5)*G348,0)</f>
        <v>0</v>
      </c>
      <c r="I348" s="112" t="n">
        <f aca="false">H348+F348</f>
        <v>0</v>
      </c>
      <c r="J348" s="112" t="n">
        <f aca="false">I348/$E$9</f>
        <v>0</v>
      </c>
      <c r="K348" s="113" t="n">
        <f aca="false">SUM(K349:K359)</f>
        <v>0</v>
      </c>
      <c r="L348" s="114" t="n">
        <f aca="false">SUM(L349:L359)</f>
        <v>0</v>
      </c>
      <c r="M348" s="115" t="n">
        <f aca="false">SUM(M349:M359)</f>
        <v>0</v>
      </c>
      <c r="N348" s="64"/>
      <c r="O348" s="156"/>
      <c r="P348" s="156"/>
    </row>
    <row r="349" customFormat="false" ht="17.35" hidden="false" customHeight="false" outlineLevel="0" collapsed="false">
      <c r="A349" s="118"/>
      <c r="B349" s="148" t="n">
        <f aca="false">IFERROR((IF($A349="",0,IF(VLOOKUP(A349,#REF!,13,0)="нет","Sold Out",VLOOKUP($A349,#REF!,2,FALSE())))),"кода нет в прайсе")</f>
        <v>0</v>
      </c>
      <c r="C349" s="148" t="n">
        <f aca="false">IFERROR((IF($A349="",0,VLOOKUP($A349,#REF!,3,FALSE()))),0)</f>
        <v>0</v>
      </c>
      <c r="D349" s="120"/>
      <c r="E349" s="121" t="n">
        <f aca="false">IFERROR((IF($A349="",0,VLOOKUP($A349,#REF!,6,FALSE()))),0)</f>
        <v>0</v>
      </c>
      <c r="F349" s="122" t="n">
        <f aca="false">IFERROR(IF(VLOOKUP(A349,#REF!,13,0)="нет","",D349*E349),0)</f>
        <v>0</v>
      </c>
      <c r="G349" s="149" t="n">
        <f aca="false">IF(F349="","",IFERROR((IF($A349="",0,VLOOKUP($A349,#REF!,5,FALSE())))*$D349,"0"))</f>
        <v>0</v>
      </c>
      <c r="H349" s="124" t="n">
        <f aca="false">IFERROR(IF(H$7=0,0,G349/(G$7-I$5)*H$7),"")</f>
        <v>0</v>
      </c>
      <c r="I349" s="125" t="n">
        <f aca="false">IFERROR(H349+F349,"")</f>
        <v>0</v>
      </c>
      <c r="J349" s="126" t="n">
        <f aca="false">IFERROR(I349/$E$9,"")</f>
        <v>0</v>
      </c>
      <c r="K349" s="127" t="n">
        <f aca="false">IFERROR(ROUNDUP(I349/$E$10,2),"")</f>
        <v>0</v>
      </c>
      <c r="L349" s="128" t="n">
        <f aca="false">IF(F349="","",IF(D349=0,0,IFERROR((IF($A349="",0,VLOOKUP($A349,#REF!,7,FALSE()))),0)))</f>
        <v>0</v>
      </c>
      <c r="M349" s="129" t="n">
        <f aca="false">IF(F349="","",IFERROR(L349*D349,0))</f>
        <v>0</v>
      </c>
      <c r="N349" s="64"/>
      <c r="O349" s="156"/>
      <c r="P349" s="156"/>
    </row>
    <row r="350" customFormat="false" ht="17.35" hidden="false" customHeight="false" outlineLevel="0" collapsed="false">
      <c r="A350" s="118"/>
      <c r="B350" s="148" t="n">
        <f aca="false">IFERROR((IF($A350="",0,IF(VLOOKUP(A350,#REF!,13,0)="нет","Sold Out",VLOOKUP($A350,#REF!,2,FALSE())))),"кода нет в прайсе")</f>
        <v>0</v>
      </c>
      <c r="C350" s="148" t="n">
        <f aca="false">IFERROR((IF($A350="",0,VLOOKUP($A350,#REF!,3,FALSE()))),0)</f>
        <v>0</v>
      </c>
      <c r="D350" s="120"/>
      <c r="E350" s="121" t="n">
        <f aca="false">IFERROR((IF($A350="",0,VLOOKUP($A350,#REF!,6,FALSE()))),0)</f>
        <v>0</v>
      </c>
      <c r="F350" s="122" t="n">
        <f aca="false">IFERROR(IF(VLOOKUP(A350,#REF!,13,0)="нет","",D350*E350),0)</f>
        <v>0</v>
      </c>
      <c r="G350" s="149" t="n">
        <f aca="false">IF(F350="","",IFERROR((IF($A350="",0,VLOOKUP($A350,#REF!,5,FALSE())))*$D350,"0"))</f>
        <v>0</v>
      </c>
      <c r="H350" s="124" t="n">
        <f aca="false">IFERROR(IF(H$7=0,0,G350/(G$7-I$5)*H$7),"")</f>
        <v>0</v>
      </c>
      <c r="I350" s="125" t="n">
        <f aca="false">IFERROR(H350+F350,"")</f>
        <v>0</v>
      </c>
      <c r="J350" s="126" t="n">
        <f aca="false">IFERROR(I350/$E$9,"")</f>
        <v>0</v>
      </c>
      <c r="K350" s="127" t="n">
        <f aca="false">IFERROR(ROUNDUP(I350/$E$10,2),"")</f>
        <v>0</v>
      </c>
      <c r="L350" s="128" t="n">
        <f aca="false">IF(F350="","",IF(D350=0,0,IFERROR((IF($A350="",0,VLOOKUP($A350,#REF!,7,FALSE()))),0)))</f>
        <v>0</v>
      </c>
      <c r="M350" s="129" t="n">
        <f aca="false">IF(F350="","",IFERROR(L350*D350,0))</f>
        <v>0</v>
      </c>
      <c r="N350" s="64"/>
      <c r="O350" s="156"/>
      <c r="P350" s="156"/>
    </row>
    <row r="351" customFormat="false" ht="17.35" hidden="false" customHeight="false" outlineLevel="0" collapsed="false">
      <c r="A351" s="118"/>
      <c r="B351" s="148" t="n">
        <f aca="false">IFERROR((IF($A351="",0,IF(VLOOKUP(A351,#REF!,13,0)="нет","Sold Out",VLOOKUP($A351,#REF!,2,FALSE())))),"кода нет в прайсе")</f>
        <v>0</v>
      </c>
      <c r="C351" s="148" t="n">
        <f aca="false">IFERROR((IF($A351="",0,VLOOKUP($A351,#REF!,3,FALSE()))),0)</f>
        <v>0</v>
      </c>
      <c r="D351" s="158"/>
      <c r="E351" s="121" t="n">
        <f aca="false">IFERROR((IF($A351="",0,VLOOKUP($A351,#REF!,6,FALSE()))),0)</f>
        <v>0</v>
      </c>
      <c r="F351" s="122" t="n">
        <f aca="false">IFERROR(IF(VLOOKUP(A351,#REF!,13,0)="нет","",D351*E351),0)</f>
        <v>0</v>
      </c>
      <c r="G351" s="149" t="n">
        <f aca="false">IF(F351="","",IFERROR((IF($A351="",0,VLOOKUP($A351,#REF!,5,FALSE())))*$D351,"0"))</f>
        <v>0</v>
      </c>
      <c r="H351" s="124" t="n">
        <f aca="false">IFERROR(IF(H$7=0,0,G351/(G$7-I$5)*H$7),"")</f>
        <v>0</v>
      </c>
      <c r="I351" s="125" t="n">
        <f aca="false">IFERROR(H351+F351,"")</f>
        <v>0</v>
      </c>
      <c r="J351" s="126" t="n">
        <f aca="false">IFERROR(I351/$E$9,"")</f>
        <v>0</v>
      </c>
      <c r="K351" s="127" t="n">
        <f aca="false">IFERROR(ROUNDUP(I351/$E$10,2),"")</f>
        <v>0</v>
      </c>
      <c r="L351" s="128" t="n">
        <f aca="false">IF(F351="","",IF(D351=0,0,IFERROR((IF($A351="",0,VLOOKUP($A351,#REF!,7,FALSE()))),0)))</f>
        <v>0</v>
      </c>
      <c r="M351" s="129" t="n">
        <f aca="false">IF(F351="","",IFERROR(L351*D351,0))</f>
        <v>0</v>
      </c>
      <c r="N351" s="64"/>
      <c r="O351" s="156"/>
      <c r="P351" s="156"/>
    </row>
    <row r="352" customFormat="false" ht="17.35" hidden="false" customHeight="false" outlineLevel="0" collapsed="false">
      <c r="A352" s="118"/>
      <c r="B352" s="148" t="n">
        <f aca="false">IFERROR((IF($A352="",0,IF(VLOOKUP(A352,#REF!,13,0)="нет","Sold Out",VLOOKUP($A352,#REF!,2,FALSE())))),"кода нет в прайсе")</f>
        <v>0</v>
      </c>
      <c r="C352" s="148" t="n">
        <f aca="false">IFERROR((IF($A352="",0,VLOOKUP($A352,#REF!,3,FALSE()))),0)</f>
        <v>0</v>
      </c>
      <c r="D352" s="158"/>
      <c r="E352" s="121" t="n">
        <f aca="false">IFERROR((IF($A352="",0,VLOOKUP($A352,#REF!,6,FALSE()))),0)</f>
        <v>0</v>
      </c>
      <c r="F352" s="122" t="n">
        <f aca="false">IFERROR(IF(VLOOKUP(A352,#REF!,13,0)="нет","",D352*E352),0)</f>
        <v>0</v>
      </c>
      <c r="G352" s="149" t="n">
        <f aca="false">IF(F352="","",IFERROR((IF($A352="",0,VLOOKUP($A352,#REF!,5,FALSE())))*$D352,"0"))</f>
        <v>0</v>
      </c>
      <c r="H352" s="124" t="n">
        <f aca="false">IFERROR(IF(H$7=0,0,G352/(G$7-I$5)*H$7),"")</f>
        <v>0</v>
      </c>
      <c r="I352" s="125" t="n">
        <f aca="false">IFERROR(H352+F352,"")</f>
        <v>0</v>
      </c>
      <c r="J352" s="126" t="n">
        <f aca="false">IFERROR(I352/$E$9,"")</f>
        <v>0</v>
      </c>
      <c r="K352" s="127" t="n">
        <f aca="false">IFERROR(ROUNDUP(I352/$E$10,2),"")</f>
        <v>0</v>
      </c>
      <c r="L352" s="128" t="n">
        <f aca="false">IF(F352="","",IF(D352=0,0,IFERROR((IF($A352="",0,VLOOKUP($A352,#REF!,7,FALSE()))),0)))</f>
        <v>0</v>
      </c>
      <c r="M352" s="129" t="n">
        <f aca="false">IF(F352="","",IFERROR(L352*D352,0))</f>
        <v>0</v>
      </c>
      <c r="N352" s="64"/>
      <c r="O352" s="156"/>
      <c r="P352" s="156"/>
    </row>
    <row r="353" customFormat="false" ht="17.35" hidden="false" customHeight="false" outlineLevel="0" collapsed="false">
      <c r="A353" s="118"/>
      <c r="B353" s="148" t="n">
        <f aca="false">IFERROR((IF($A353="",0,IF(VLOOKUP(A353,#REF!,13,0)="нет","Sold Out",VLOOKUP($A353,#REF!,2,FALSE())))),"кода нет в прайсе")</f>
        <v>0</v>
      </c>
      <c r="C353" s="148" t="n">
        <f aca="false">IFERROR((IF($A353="",0,VLOOKUP($A353,#REF!,3,FALSE()))),0)</f>
        <v>0</v>
      </c>
      <c r="D353" s="158"/>
      <c r="E353" s="121" t="n">
        <f aca="false">IFERROR((IF($A353="",0,VLOOKUP($A353,#REF!,6,FALSE()))),0)</f>
        <v>0</v>
      </c>
      <c r="F353" s="122" t="n">
        <f aca="false">IFERROR(IF(VLOOKUP(A353,#REF!,13,0)="нет","",D353*E353),0)</f>
        <v>0</v>
      </c>
      <c r="G353" s="149" t="n">
        <f aca="false">IF(F353="","",IFERROR((IF($A353="",0,VLOOKUP($A353,#REF!,5,FALSE())))*$D353,"0"))</f>
        <v>0</v>
      </c>
      <c r="H353" s="124" t="n">
        <f aca="false">IFERROR(IF(H$7=0,0,G353/(G$7-I$5)*H$7),"")</f>
        <v>0</v>
      </c>
      <c r="I353" s="125" t="n">
        <f aca="false">IFERROR(H353+F353,"")</f>
        <v>0</v>
      </c>
      <c r="J353" s="126" t="n">
        <f aca="false">IFERROR(I353/$E$9,"")</f>
        <v>0</v>
      </c>
      <c r="K353" s="127" t="n">
        <f aca="false">IFERROR(ROUNDUP(I353/$E$10,2),"")</f>
        <v>0</v>
      </c>
      <c r="L353" s="128" t="n">
        <f aca="false">IF(F353="","",IF(D353=0,0,IFERROR((IF($A353="",0,VLOOKUP($A353,#REF!,7,FALSE()))),0)))</f>
        <v>0</v>
      </c>
      <c r="M353" s="129" t="n">
        <f aca="false">IF(F353="","",IFERROR(L353*D353,0))</f>
        <v>0</v>
      </c>
      <c r="N353" s="64"/>
      <c r="O353" s="156"/>
      <c r="P353" s="156"/>
    </row>
    <row r="354" customFormat="false" ht="17.35" hidden="false" customHeight="false" outlineLevel="0" collapsed="false">
      <c r="A354" s="118"/>
      <c r="B354" s="148" t="n">
        <f aca="false">IFERROR((IF($A354="",0,IF(VLOOKUP(A354,#REF!,13,0)="нет","Sold Out",VLOOKUP($A354,#REF!,2,FALSE())))),"кода нет в прайсе")</f>
        <v>0</v>
      </c>
      <c r="C354" s="148" t="n">
        <f aca="false">IFERROR((IF($A354="",0,VLOOKUP($A354,#REF!,3,FALSE()))),0)</f>
        <v>0</v>
      </c>
      <c r="D354" s="158"/>
      <c r="E354" s="121" t="n">
        <f aca="false">IFERROR((IF($A354="",0,VLOOKUP($A354,#REF!,6,FALSE()))),0)</f>
        <v>0</v>
      </c>
      <c r="F354" s="122" t="n">
        <f aca="false">IFERROR(IF(VLOOKUP(A354,#REF!,13,0)="нет","",D354*E354),0)</f>
        <v>0</v>
      </c>
      <c r="G354" s="149" t="n">
        <f aca="false">IF(F354="","",IFERROR((IF($A354="",0,VLOOKUP($A354,#REF!,5,FALSE())))*$D354,"0"))</f>
        <v>0</v>
      </c>
      <c r="H354" s="124" t="n">
        <f aca="false">IFERROR(IF(H$7=0,0,G354/(G$7-I$5)*H$7),"")</f>
        <v>0</v>
      </c>
      <c r="I354" s="125" t="n">
        <f aca="false">IFERROR(H354+F354,"")</f>
        <v>0</v>
      </c>
      <c r="J354" s="126" t="n">
        <f aca="false">IFERROR(I354/$E$9,"")</f>
        <v>0</v>
      </c>
      <c r="K354" s="127" t="n">
        <f aca="false">IFERROR(ROUNDUP(I354/$E$10,2),"")</f>
        <v>0</v>
      </c>
      <c r="L354" s="128" t="n">
        <f aca="false">IF(F354="","",IF(D354=0,0,IFERROR((IF($A354="",0,VLOOKUP($A354,#REF!,7,FALSE()))),0)))</f>
        <v>0</v>
      </c>
      <c r="M354" s="129" t="n">
        <f aca="false">IF(F354="","",IFERROR(L354*D354,0))</f>
        <v>0</v>
      </c>
      <c r="N354" s="64"/>
      <c r="O354" s="156"/>
      <c r="P354" s="156"/>
    </row>
    <row r="355" customFormat="false" ht="17.35" hidden="false" customHeight="false" outlineLevel="0" collapsed="false">
      <c r="A355" s="118"/>
      <c r="B355" s="148" t="n">
        <f aca="false">IFERROR((IF($A355="",0,IF(VLOOKUP(A355,#REF!,13,0)="нет","Sold Out",VLOOKUP($A355,#REF!,2,FALSE())))),"кода нет в прайсе")</f>
        <v>0</v>
      </c>
      <c r="C355" s="148" t="n">
        <f aca="false">IFERROR((IF($A355="",0,VLOOKUP($A355,#REF!,3,FALSE()))),0)</f>
        <v>0</v>
      </c>
      <c r="D355" s="158"/>
      <c r="E355" s="121" t="n">
        <f aca="false">IFERROR((IF($A355="",0,VLOOKUP($A355,#REF!,6,FALSE()))),0)</f>
        <v>0</v>
      </c>
      <c r="F355" s="122" t="n">
        <f aca="false">IFERROR(IF(VLOOKUP(A355,#REF!,13,0)="нет","",D355*E355),0)</f>
        <v>0</v>
      </c>
      <c r="G355" s="149" t="n">
        <f aca="false">IF(F355="","",IFERROR((IF($A355="",0,VLOOKUP($A355,#REF!,5,FALSE())))*$D355,"0"))</f>
        <v>0</v>
      </c>
      <c r="H355" s="124" t="n">
        <f aca="false">IFERROR(IF(H$7=0,0,G355/(G$7-I$5)*H$7),"")</f>
        <v>0</v>
      </c>
      <c r="I355" s="125" t="n">
        <f aca="false">IFERROR(H355+F355,"")</f>
        <v>0</v>
      </c>
      <c r="J355" s="126" t="n">
        <f aca="false">IFERROR(I355/$E$9,"")</f>
        <v>0</v>
      </c>
      <c r="K355" s="127" t="n">
        <f aca="false">IFERROR(ROUNDUP(I355/$E$10,2),"")</f>
        <v>0</v>
      </c>
      <c r="L355" s="128" t="n">
        <f aca="false">IF(F355="","",IF(D355=0,0,IFERROR((IF($A355="",0,VLOOKUP($A355,#REF!,7,FALSE()))),0)))</f>
        <v>0</v>
      </c>
      <c r="M355" s="129" t="n">
        <f aca="false">IF(F355="","",IFERROR(L355*D355,0))</f>
        <v>0</v>
      </c>
      <c r="N355" s="64"/>
      <c r="O355" s="156"/>
      <c r="P355" s="156"/>
    </row>
    <row r="356" customFormat="false" ht="17.35" hidden="false" customHeight="false" outlineLevel="0" collapsed="false">
      <c r="A356" s="118"/>
      <c r="B356" s="148" t="n">
        <f aca="false">IFERROR((IF($A356="",0,IF(VLOOKUP(A356,#REF!,13,0)="нет","Sold Out",VLOOKUP($A356,#REF!,2,FALSE())))),"кода нет в прайсе")</f>
        <v>0</v>
      </c>
      <c r="C356" s="148" t="n">
        <f aca="false">IFERROR((IF($A356="",0,VLOOKUP($A356,#REF!,3,FALSE()))),0)</f>
        <v>0</v>
      </c>
      <c r="D356" s="158"/>
      <c r="E356" s="132" t="n">
        <f aca="false">IFERROR((IF($A356="",0,VLOOKUP($A356,#REF!,6,FALSE()))),0)</f>
        <v>0</v>
      </c>
      <c r="F356" s="133" t="n">
        <f aca="false">IFERROR(IF(VLOOKUP(A356,#REF!,13,0)="нет","",D356*E356),0)</f>
        <v>0</v>
      </c>
      <c r="G356" s="134" t="n">
        <f aca="false">IF(F356="","",IFERROR((IF($A356="",0,VLOOKUP($A356,#REF!,5,FALSE())))*$D356,"0"))</f>
        <v>0</v>
      </c>
      <c r="H356" s="124" t="n">
        <f aca="false">IFERROR(IF(H$7=0,0,G356/(G$7-I$5)*H$7),"")</f>
        <v>0</v>
      </c>
      <c r="I356" s="135" t="n">
        <f aca="false">IFERROR(H356+F356,"")</f>
        <v>0</v>
      </c>
      <c r="J356" s="136" t="n">
        <f aca="false">IFERROR(I356/$E$9,"")</f>
        <v>0</v>
      </c>
      <c r="K356" s="137" t="n">
        <f aca="false">IFERROR(ROUNDUP(I356/$E$10,2),"")</f>
        <v>0</v>
      </c>
      <c r="L356" s="132" t="n">
        <f aca="false">IF(F356="","",IF(D356=0,0,IFERROR((IF($A356="",0,VLOOKUP($A356,#REF!,7,FALSE()))),0)))</f>
        <v>0</v>
      </c>
      <c r="M356" s="132" t="n">
        <f aca="false">IF(F356="","",IFERROR(L356*D356,0))</f>
        <v>0</v>
      </c>
      <c r="N356" s="64"/>
      <c r="O356" s="156"/>
      <c r="P356" s="156"/>
    </row>
    <row r="357" customFormat="false" ht="17.35" hidden="false" customHeight="false" outlineLevel="0" collapsed="false">
      <c r="A357" s="118"/>
      <c r="B357" s="148" t="n">
        <f aca="false">IFERROR((IF($A357="",0,IF(VLOOKUP(A357,#REF!,13,0)="нет","Sold Out",VLOOKUP($A357,#REF!,2,FALSE())))),"кода нет в прайсе")</f>
        <v>0</v>
      </c>
      <c r="C357" s="148" t="n">
        <f aca="false">IFERROR((IF($A357="",0,VLOOKUP($A357,#REF!,3,FALSE()))),0)</f>
        <v>0</v>
      </c>
      <c r="D357" s="158"/>
      <c r="E357" s="121" t="n">
        <f aca="false">IFERROR((IF($A357="",0,VLOOKUP($A357,#REF!,6,FALSE()))),0)</f>
        <v>0</v>
      </c>
      <c r="F357" s="122" t="n">
        <f aca="false">IFERROR(IF(VLOOKUP(A357,#REF!,13,0)="нет","",D357*E357),0)</f>
        <v>0</v>
      </c>
      <c r="G357" s="149" t="n">
        <f aca="false">IF(F357="","",IFERROR((IF($A357="",0,VLOOKUP($A357,#REF!,5,FALSE())))*$D357,"0"))</f>
        <v>0</v>
      </c>
      <c r="H357" s="124" t="n">
        <f aca="false">IFERROR(IF(H$7=0,0,G357/(G$7-I$5)*H$7),"")</f>
        <v>0</v>
      </c>
      <c r="I357" s="125" t="n">
        <f aca="false">IFERROR(H357+F357,"")</f>
        <v>0</v>
      </c>
      <c r="J357" s="126" t="n">
        <f aca="false">IFERROR(I357/$E$9,"")</f>
        <v>0</v>
      </c>
      <c r="K357" s="127" t="n">
        <f aca="false">IFERROR(ROUNDUP(I357/$E$10,2),"")</f>
        <v>0</v>
      </c>
      <c r="L357" s="128" t="n">
        <f aca="false">IF(F357="","",IF(D357=0,0,IFERROR((IF($A357="",0,VLOOKUP($A357,#REF!,7,FALSE()))),0)))</f>
        <v>0</v>
      </c>
      <c r="M357" s="129" t="n">
        <f aca="false">IF(F357="","",IFERROR(L357*D357,0))</f>
        <v>0</v>
      </c>
      <c r="N357" s="64"/>
      <c r="O357" s="156"/>
      <c r="P357" s="156"/>
    </row>
    <row r="358" customFormat="false" ht="17.35" hidden="false" customHeight="false" outlineLevel="0" collapsed="false">
      <c r="A358" s="141"/>
      <c r="B358" s="148" t="n">
        <f aca="false">IFERROR((IF($A358="",0,IF(VLOOKUP(A358,#REF!,13,0)="нет","Sold Out",VLOOKUP($A358,#REF!,2,FALSE())))),"кода нет в прайсе")</f>
        <v>0</v>
      </c>
      <c r="C358" s="148" t="n">
        <f aca="false">IFERROR((IF($A358="",0,VLOOKUP($A358,#REF!,3,FALSE()))),0)</f>
        <v>0</v>
      </c>
      <c r="D358" s="158"/>
      <c r="E358" s="121" t="n">
        <f aca="false">IFERROR((IF($A358="",0,VLOOKUP($A358,#REF!,6,FALSE()))),0)</f>
        <v>0</v>
      </c>
      <c r="F358" s="122" t="n">
        <f aca="false">IFERROR(IF(VLOOKUP(A358,#REF!,13,0)="нет","",D358*E358),0)</f>
        <v>0</v>
      </c>
      <c r="G358" s="149" t="n">
        <f aca="false">IF(F358="","",IFERROR((IF($A358="",0,VLOOKUP($A358,#REF!,5,FALSE())))*$D358,"0"))</f>
        <v>0</v>
      </c>
      <c r="H358" s="124" t="n">
        <f aca="false">IFERROR(IF(H$7=0,0,G358/(G$7-I$5)*H$7),"")</f>
        <v>0</v>
      </c>
      <c r="I358" s="125" t="n">
        <f aca="false">IFERROR(H358+F358,"")</f>
        <v>0</v>
      </c>
      <c r="J358" s="126" t="n">
        <f aca="false">IFERROR(I358/$E$9,"")</f>
        <v>0</v>
      </c>
      <c r="K358" s="127" t="n">
        <f aca="false">IFERROR(ROUNDUP(I358/$E$10,2),"")</f>
        <v>0</v>
      </c>
      <c r="L358" s="128" t="n">
        <f aca="false">IF(F358="","",IF(D358=0,0,IFERROR((IF($A358="",0,VLOOKUP($A358,#REF!,7,FALSE()))),0)))</f>
        <v>0</v>
      </c>
      <c r="M358" s="129" t="n">
        <f aca="false">IF(F358="","",IFERROR(L358*D358,0))</f>
        <v>0</v>
      </c>
      <c r="N358" s="64"/>
      <c r="O358" s="156"/>
      <c r="P358" s="156"/>
    </row>
    <row r="359" customFormat="false" ht="17.35" hidden="false" customHeight="false" outlineLevel="0" collapsed="false">
      <c r="A359" s="142"/>
      <c r="B359" s="143" t="n">
        <f aca="false">IF(F359=0,0,"Пересылка по Корее при менее 30000")</f>
        <v>0</v>
      </c>
      <c r="C359" s="143"/>
      <c r="D359" s="158"/>
      <c r="E359" s="121" t="n">
        <f aca="false">IFERROR((IF($A359="",0,VLOOKUP($A359,#REF!,6,FALSE()))),0)</f>
        <v>0</v>
      </c>
      <c r="F359" s="144" t="n">
        <f aca="false">IF($F$5=1,IF(SUM(F349:F358)=0,0,IF(SUM(F349:F358)&lt;30000,2500,0)),0)</f>
        <v>0</v>
      </c>
      <c r="G359" s="149" t="n">
        <f aca="false">IF(F359="","",IFERROR((IF($A359="",0,VLOOKUP($A359,#REF!,5,FALSE())))*$D359,"0"))</f>
        <v>0</v>
      </c>
      <c r="H359" s="124" t="n">
        <f aca="false">IFERROR(IF(H$7=0,0,G359/(G$7-I$5)*H$7),"")</f>
        <v>0</v>
      </c>
      <c r="I359" s="125" t="n">
        <f aca="false">IFERROR(H359+F359,"")</f>
        <v>0</v>
      </c>
      <c r="J359" s="126" t="n">
        <f aca="false">IFERROR(I359/$E$9,"")</f>
        <v>0</v>
      </c>
      <c r="K359" s="127" t="n">
        <f aca="false">IFERROR(ROUNDUP(I359/$E$10,2),"")</f>
        <v>0</v>
      </c>
      <c r="L359" s="128" t="n">
        <f aca="false">IF(F359="","",IF(D359=0,0,IFERROR((IF($A359="",0,VLOOKUP($A359,#REF!,7,FALSE()))),0)))</f>
        <v>0</v>
      </c>
      <c r="M359" s="129" t="n">
        <f aca="false">IF(F359="","",IFERROR(L359*D359,0))</f>
        <v>0</v>
      </c>
      <c r="N359" s="64"/>
      <c r="O359" s="156"/>
      <c r="P359" s="156"/>
    </row>
    <row r="360" customFormat="false" ht="17.35" hidden="false" customHeight="false" outlineLevel="0" collapsed="false">
      <c r="A360" s="106" t="n">
        <v>30</v>
      </c>
      <c r="B360" s="107"/>
      <c r="C360" s="107"/>
      <c r="D360" s="146"/>
      <c r="E360" s="109"/>
      <c r="F360" s="110" t="n">
        <f aca="false">SUM(F361:F371)</f>
        <v>0</v>
      </c>
      <c r="G360" s="110" t="n">
        <f aca="false">SUM(G361:G371)</f>
        <v>0</v>
      </c>
      <c r="H360" s="111" t="n">
        <f aca="false">IFERROR($H$7/($G$7-$I$5)*G360,0)</f>
        <v>0</v>
      </c>
      <c r="I360" s="112" t="n">
        <f aca="false">H360+F360</f>
        <v>0</v>
      </c>
      <c r="J360" s="112" t="n">
        <f aca="false">I360/$E$9</f>
        <v>0</v>
      </c>
      <c r="K360" s="113" t="n">
        <f aca="false">SUM(K361:K371)</f>
        <v>0</v>
      </c>
      <c r="L360" s="114" t="n">
        <f aca="false">SUM(L361:L371)</f>
        <v>0</v>
      </c>
      <c r="M360" s="115" t="n">
        <f aca="false">SUM(M361:M371)</f>
        <v>0</v>
      </c>
      <c r="N360" s="64"/>
      <c r="O360" s="156"/>
      <c r="P360" s="156"/>
    </row>
    <row r="361" customFormat="false" ht="17.35" hidden="false" customHeight="false" outlineLevel="0" collapsed="false">
      <c r="A361" s="118"/>
      <c r="B361" s="148" t="n">
        <f aca="false">IFERROR((IF($A361="",0,IF(VLOOKUP(A361,#REF!,13,0)="нет","Sold Out",VLOOKUP($A361,#REF!,2,FALSE())))),"кода нет в прайсе")</f>
        <v>0</v>
      </c>
      <c r="C361" s="148" t="n">
        <f aca="false">IFERROR((IF($A361="",0,VLOOKUP($A361,#REF!,3,FALSE()))),0)</f>
        <v>0</v>
      </c>
      <c r="D361" s="120"/>
      <c r="E361" s="121" t="n">
        <f aca="false">IFERROR((IF($A361="",0,VLOOKUP($A361,#REF!,6,FALSE()))),0)</f>
        <v>0</v>
      </c>
      <c r="F361" s="122" t="n">
        <f aca="false">IFERROR(IF(VLOOKUP(A361,#REF!,13,0)="нет","",D361*E361),0)</f>
        <v>0</v>
      </c>
      <c r="G361" s="149" t="n">
        <f aca="false">IF(F361="","",IFERROR((IF($A361="",0,VLOOKUP($A361,#REF!,5,FALSE())))*$D361,"0"))</f>
        <v>0</v>
      </c>
      <c r="H361" s="124" t="n">
        <f aca="false">IFERROR(IF(H$7=0,0,G361/(G$7-I$5)*H$7),"")</f>
        <v>0</v>
      </c>
      <c r="I361" s="125" t="n">
        <f aca="false">IFERROR(H361+F361,"")</f>
        <v>0</v>
      </c>
      <c r="J361" s="126" t="n">
        <f aca="false">IFERROR(I361/$E$9,"")</f>
        <v>0</v>
      </c>
      <c r="K361" s="127" t="n">
        <f aca="false">IFERROR(ROUNDUP(I361/$E$10,2),"")</f>
        <v>0</v>
      </c>
      <c r="L361" s="128" t="n">
        <f aca="false">IF(F361="","",IF(D361=0,0,IFERROR((IF($A361="",0,VLOOKUP($A361,#REF!,7,FALSE()))),0)))</f>
        <v>0</v>
      </c>
      <c r="M361" s="129" t="n">
        <f aca="false">IF(F361="","",IFERROR(L361*D361,0))</f>
        <v>0</v>
      </c>
      <c r="N361" s="64"/>
      <c r="O361" s="156"/>
      <c r="P361" s="156"/>
    </row>
    <row r="362" customFormat="false" ht="17.35" hidden="false" customHeight="false" outlineLevel="0" collapsed="false">
      <c r="A362" s="118"/>
      <c r="B362" s="148" t="n">
        <f aca="false">IFERROR((IF($A362="",0,IF(VLOOKUP(A362,#REF!,13,0)="нет","Sold Out",VLOOKUP($A362,#REF!,2,FALSE())))),"кода нет в прайсе")</f>
        <v>0</v>
      </c>
      <c r="C362" s="148" t="n">
        <f aca="false">IFERROR((IF($A362="",0,VLOOKUP($A362,#REF!,3,FALSE()))),0)</f>
        <v>0</v>
      </c>
      <c r="D362" s="120"/>
      <c r="E362" s="121" t="n">
        <f aca="false">IFERROR((IF($A362="",0,VLOOKUP($A362,#REF!,6,FALSE()))),0)</f>
        <v>0</v>
      </c>
      <c r="F362" s="122" t="n">
        <f aca="false">IFERROR(IF(VLOOKUP(A362,#REF!,13,0)="нет","",D362*E362),0)</f>
        <v>0</v>
      </c>
      <c r="G362" s="149" t="n">
        <f aca="false">IF(F362="","",IFERROR((IF($A362="",0,VLOOKUP($A362,#REF!,5,FALSE())))*$D362,"0"))</f>
        <v>0</v>
      </c>
      <c r="H362" s="124" t="n">
        <f aca="false">IFERROR(IF(H$7=0,0,G362/(G$7-I$5)*H$7),"")</f>
        <v>0</v>
      </c>
      <c r="I362" s="125" t="n">
        <f aca="false">IFERROR(H362+F362,"")</f>
        <v>0</v>
      </c>
      <c r="J362" s="126" t="n">
        <f aca="false">IFERROR(I362/$E$9,"")</f>
        <v>0</v>
      </c>
      <c r="K362" s="127" t="n">
        <f aca="false">IFERROR(ROUNDUP(I362/$E$10,2),"")</f>
        <v>0</v>
      </c>
      <c r="L362" s="128" t="n">
        <f aca="false">IF(F362="","",IF(D362=0,0,IFERROR((IF($A362="",0,VLOOKUP($A362,#REF!,7,FALSE()))),0)))</f>
        <v>0</v>
      </c>
      <c r="M362" s="129" t="n">
        <f aca="false">IF(F362="","",IFERROR(L362*D362,0))</f>
        <v>0</v>
      </c>
      <c r="N362" s="64"/>
      <c r="O362" s="156"/>
      <c r="P362" s="156"/>
    </row>
    <row r="363" customFormat="false" ht="17.35" hidden="false" customHeight="false" outlineLevel="0" collapsed="false">
      <c r="A363" s="118"/>
      <c r="B363" s="148" t="n">
        <f aca="false">IFERROR((IF($A363="",0,IF(VLOOKUP(A363,#REF!,13,0)="нет","Sold Out",VLOOKUP($A363,#REF!,2,FALSE())))),"кода нет в прайсе")</f>
        <v>0</v>
      </c>
      <c r="C363" s="148" t="n">
        <f aca="false">IFERROR((IF($A363="",0,VLOOKUP($A363,#REF!,3,FALSE()))),0)</f>
        <v>0</v>
      </c>
      <c r="D363" s="158"/>
      <c r="E363" s="121" t="n">
        <f aca="false">IFERROR((IF($A363="",0,VLOOKUP($A363,#REF!,6,FALSE()))),0)</f>
        <v>0</v>
      </c>
      <c r="F363" s="122" t="n">
        <f aca="false">IFERROR(IF(VLOOKUP(A363,#REF!,13,0)="нет","",D363*E363),0)</f>
        <v>0</v>
      </c>
      <c r="G363" s="149" t="n">
        <f aca="false">IF(F363="","",IFERROR((IF($A363="",0,VLOOKUP($A363,#REF!,5,FALSE())))*$D363,"0"))</f>
        <v>0</v>
      </c>
      <c r="H363" s="124" t="n">
        <f aca="false">IFERROR(IF(H$7=0,0,G363/(G$7-I$5)*H$7),"")</f>
        <v>0</v>
      </c>
      <c r="I363" s="125" t="n">
        <f aca="false">IFERROR(H363+F363,"")</f>
        <v>0</v>
      </c>
      <c r="J363" s="126" t="n">
        <f aca="false">IFERROR(I363/$E$9,"")</f>
        <v>0</v>
      </c>
      <c r="K363" s="127" t="n">
        <f aca="false">IFERROR(ROUNDUP(I363/$E$10,2),"")</f>
        <v>0</v>
      </c>
      <c r="L363" s="128" t="n">
        <f aca="false">IF(F363="","",IF(D363=0,0,IFERROR((IF($A363="",0,VLOOKUP($A363,#REF!,7,FALSE()))),0)))</f>
        <v>0</v>
      </c>
      <c r="M363" s="129" t="n">
        <f aca="false">IF(F363="","",IFERROR(L363*D363,0))</f>
        <v>0</v>
      </c>
      <c r="N363" s="64"/>
      <c r="O363" s="156"/>
      <c r="P363" s="156"/>
    </row>
    <row r="364" customFormat="false" ht="17.35" hidden="false" customHeight="false" outlineLevel="0" collapsed="false">
      <c r="A364" s="118"/>
      <c r="B364" s="148" t="n">
        <f aca="false">IFERROR((IF($A364="",0,IF(VLOOKUP(A364,#REF!,13,0)="нет","Sold Out",VLOOKUP($A364,#REF!,2,FALSE())))),"кода нет в прайсе")</f>
        <v>0</v>
      </c>
      <c r="C364" s="148" t="n">
        <f aca="false">IFERROR((IF($A364="",0,VLOOKUP($A364,#REF!,3,FALSE()))),0)</f>
        <v>0</v>
      </c>
      <c r="D364" s="158"/>
      <c r="E364" s="121" t="n">
        <f aca="false">IFERROR((IF($A364="",0,VLOOKUP($A364,#REF!,6,FALSE()))),0)</f>
        <v>0</v>
      </c>
      <c r="F364" s="122" t="n">
        <f aca="false">IFERROR(IF(VLOOKUP(A364,#REF!,13,0)="нет","",D364*E364),0)</f>
        <v>0</v>
      </c>
      <c r="G364" s="149" t="n">
        <f aca="false">IF(F364="","",IFERROR((IF($A364="",0,VLOOKUP($A364,#REF!,5,FALSE())))*$D364,"0"))</f>
        <v>0</v>
      </c>
      <c r="H364" s="124" t="n">
        <f aca="false">IFERROR(IF(H$7=0,0,G364/(G$7-I$5)*H$7),"")</f>
        <v>0</v>
      </c>
      <c r="I364" s="125" t="n">
        <f aca="false">IFERROR(H364+F364,"")</f>
        <v>0</v>
      </c>
      <c r="J364" s="126" t="n">
        <f aca="false">IFERROR(I364/$E$9,"")</f>
        <v>0</v>
      </c>
      <c r="K364" s="127" t="n">
        <f aca="false">IFERROR(ROUNDUP(I364/$E$10,2),"")</f>
        <v>0</v>
      </c>
      <c r="L364" s="128" t="n">
        <f aca="false">IF(F364="","",IF(D364=0,0,IFERROR((IF($A364="",0,VLOOKUP($A364,#REF!,7,FALSE()))),0)))</f>
        <v>0</v>
      </c>
      <c r="M364" s="129" t="n">
        <f aca="false">IF(F364="","",IFERROR(L364*D364,0))</f>
        <v>0</v>
      </c>
      <c r="N364" s="64"/>
      <c r="O364" s="156"/>
      <c r="P364" s="156"/>
    </row>
    <row r="365" customFormat="false" ht="17.35" hidden="false" customHeight="false" outlineLevel="0" collapsed="false">
      <c r="A365" s="118"/>
      <c r="B365" s="148" t="n">
        <f aca="false">IFERROR((IF($A365="",0,IF(VLOOKUP(A365,#REF!,13,0)="нет","Sold Out",VLOOKUP($A365,#REF!,2,FALSE())))),"кода нет в прайсе")</f>
        <v>0</v>
      </c>
      <c r="C365" s="148" t="n">
        <f aca="false">IFERROR((IF($A365="",0,VLOOKUP($A365,#REF!,3,FALSE()))),0)</f>
        <v>0</v>
      </c>
      <c r="D365" s="158"/>
      <c r="E365" s="121" t="n">
        <f aca="false">IFERROR((IF($A365="",0,VLOOKUP($A365,#REF!,6,FALSE()))),0)</f>
        <v>0</v>
      </c>
      <c r="F365" s="122" t="n">
        <f aca="false">IFERROR(IF(VLOOKUP(A365,#REF!,13,0)="нет","",D365*E365),0)</f>
        <v>0</v>
      </c>
      <c r="G365" s="149" t="n">
        <f aca="false">IF(F365="","",IFERROR((IF($A365="",0,VLOOKUP($A365,#REF!,5,FALSE())))*$D365,"0"))</f>
        <v>0</v>
      </c>
      <c r="H365" s="124" t="n">
        <f aca="false">IFERROR(IF(H$7=0,0,G365/(G$7-I$5)*H$7),"")</f>
        <v>0</v>
      </c>
      <c r="I365" s="125" t="n">
        <f aca="false">IFERROR(H365+F365,"")</f>
        <v>0</v>
      </c>
      <c r="J365" s="126" t="n">
        <f aca="false">IFERROR(I365/$E$9,"")</f>
        <v>0</v>
      </c>
      <c r="K365" s="127" t="n">
        <f aca="false">IFERROR(ROUNDUP(I365/$E$10,2),"")</f>
        <v>0</v>
      </c>
      <c r="L365" s="128" t="n">
        <f aca="false">IF(F365="","",IF(D365=0,0,IFERROR((IF($A365="",0,VLOOKUP($A365,#REF!,7,FALSE()))),0)))</f>
        <v>0</v>
      </c>
      <c r="M365" s="129" t="n">
        <f aca="false">IF(F365="","",IFERROR(L365*D365,0))</f>
        <v>0</v>
      </c>
      <c r="N365" s="64"/>
      <c r="O365" s="156"/>
      <c r="P365" s="156"/>
    </row>
    <row r="366" customFormat="false" ht="17.35" hidden="false" customHeight="false" outlineLevel="0" collapsed="false">
      <c r="A366" s="118"/>
      <c r="B366" s="148" t="n">
        <f aca="false">IFERROR((IF($A366="",0,IF(VLOOKUP(A366,#REF!,13,0)="нет","Sold Out",VLOOKUP($A366,#REF!,2,FALSE())))),"кода нет в прайсе")</f>
        <v>0</v>
      </c>
      <c r="C366" s="148" t="n">
        <f aca="false">IFERROR((IF($A366="",0,VLOOKUP($A366,#REF!,3,FALSE()))),0)</f>
        <v>0</v>
      </c>
      <c r="D366" s="158"/>
      <c r="E366" s="121" t="n">
        <f aca="false">IFERROR((IF($A366="",0,VLOOKUP($A366,#REF!,6,FALSE()))),0)</f>
        <v>0</v>
      </c>
      <c r="F366" s="122" t="n">
        <f aca="false">IFERROR(IF(VLOOKUP(A366,#REF!,13,0)="нет","",D366*E366),0)</f>
        <v>0</v>
      </c>
      <c r="G366" s="149" t="n">
        <f aca="false">IF(F366="","",IFERROR((IF($A366="",0,VLOOKUP($A366,#REF!,5,FALSE())))*$D366,"0"))</f>
        <v>0</v>
      </c>
      <c r="H366" s="124" t="n">
        <f aca="false">IFERROR(IF(H$7=0,0,G366/(G$7-I$5)*H$7),"")</f>
        <v>0</v>
      </c>
      <c r="I366" s="125" t="n">
        <f aca="false">IFERROR(H366+F366,"")</f>
        <v>0</v>
      </c>
      <c r="J366" s="126" t="n">
        <f aca="false">IFERROR(I366/$E$9,"")</f>
        <v>0</v>
      </c>
      <c r="K366" s="127" t="n">
        <f aca="false">IFERROR(ROUNDUP(I366/$E$10,2),"")</f>
        <v>0</v>
      </c>
      <c r="L366" s="128" t="n">
        <f aca="false">IF(F366="","",IF(D366=0,0,IFERROR((IF($A366="",0,VLOOKUP($A366,#REF!,7,FALSE()))),0)))</f>
        <v>0</v>
      </c>
      <c r="M366" s="129" t="n">
        <f aca="false">IF(F366="","",IFERROR(L366*D366,0))</f>
        <v>0</v>
      </c>
      <c r="N366" s="64"/>
      <c r="O366" s="156"/>
      <c r="P366" s="156"/>
    </row>
    <row r="367" customFormat="false" ht="17.35" hidden="false" customHeight="false" outlineLevel="0" collapsed="false">
      <c r="A367" s="118"/>
      <c r="B367" s="148" t="n">
        <f aca="false">IFERROR((IF($A367="",0,IF(VLOOKUP(A367,#REF!,13,0)="нет","Sold Out",VLOOKUP($A367,#REF!,2,FALSE())))),"кода нет в прайсе")</f>
        <v>0</v>
      </c>
      <c r="C367" s="148" t="n">
        <f aca="false">IFERROR((IF($A367="",0,VLOOKUP($A367,#REF!,3,FALSE()))),0)</f>
        <v>0</v>
      </c>
      <c r="D367" s="158"/>
      <c r="E367" s="121" t="n">
        <f aca="false">IFERROR((IF($A367="",0,VLOOKUP($A367,#REF!,6,FALSE()))),0)</f>
        <v>0</v>
      </c>
      <c r="F367" s="122" t="n">
        <f aca="false">IFERROR(IF(VLOOKUP(A367,#REF!,13,0)="нет","",D367*E367),0)</f>
        <v>0</v>
      </c>
      <c r="G367" s="149" t="n">
        <f aca="false">IF(F367="","",IFERROR((IF($A367="",0,VLOOKUP($A367,#REF!,5,FALSE())))*$D367,"0"))</f>
        <v>0</v>
      </c>
      <c r="H367" s="124" t="n">
        <f aca="false">IFERROR(IF(H$7=0,0,G367/(G$7-I$5)*H$7),"")</f>
        <v>0</v>
      </c>
      <c r="I367" s="125" t="n">
        <f aca="false">IFERROR(H367+F367,"")</f>
        <v>0</v>
      </c>
      <c r="J367" s="126" t="n">
        <f aca="false">IFERROR(I367/$E$9,"")</f>
        <v>0</v>
      </c>
      <c r="K367" s="127" t="n">
        <f aca="false">IFERROR(ROUNDUP(I367/$E$10,2),"")</f>
        <v>0</v>
      </c>
      <c r="L367" s="128" t="n">
        <f aca="false">IF(F367="","",IF(D367=0,0,IFERROR((IF($A367="",0,VLOOKUP($A367,#REF!,7,FALSE()))),0)))</f>
        <v>0</v>
      </c>
      <c r="M367" s="129" t="n">
        <f aca="false">IF(F367="","",IFERROR(L367*D367,0))</f>
        <v>0</v>
      </c>
      <c r="N367" s="64"/>
      <c r="O367" s="156"/>
      <c r="P367" s="156"/>
    </row>
    <row r="368" customFormat="false" ht="17.35" hidden="false" customHeight="false" outlineLevel="0" collapsed="false">
      <c r="A368" s="118"/>
      <c r="B368" s="148" t="n">
        <f aca="false">IFERROR((IF($A368="",0,IF(VLOOKUP(A368,#REF!,13,0)="нет","Sold Out",VLOOKUP($A368,#REF!,2,FALSE())))),"кода нет в прайсе")</f>
        <v>0</v>
      </c>
      <c r="C368" s="148" t="n">
        <f aca="false">IFERROR((IF($A368="",0,VLOOKUP($A368,#REF!,3,FALSE()))),0)</f>
        <v>0</v>
      </c>
      <c r="D368" s="158"/>
      <c r="E368" s="132" t="n">
        <f aca="false">IFERROR((IF($A368="",0,VLOOKUP($A368,#REF!,6,FALSE()))),0)</f>
        <v>0</v>
      </c>
      <c r="F368" s="133" t="n">
        <f aca="false">IFERROR(IF(VLOOKUP(A368,#REF!,13,0)="нет","",D368*E368),0)</f>
        <v>0</v>
      </c>
      <c r="G368" s="134" t="n">
        <f aca="false">IF(F368="","",IFERROR((IF($A368="",0,VLOOKUP($A368,#REF!,5,FALSE())))*$D368,"0"))</f>
        <v>0</v>
      </c>
      <c r="H368" s="124" t="n">
        <f aca="false">IFERROR(IF(H$7=0,0,G368/(G$7-I$5)*H$7),"")</f>
        <v>0</v>
      </c>
      <c r="I368" s="135" t="n">
        <f aca="false">IFERROR(H368+F368,"")</f>
        <v>0</v>
      </c>
      <c r="J368" s="136" t="n">
        <f aca="false">IFERROR(I368/$E$9,"")</f>
        <v>0</v>
      </c>
      <c r="K368" s="137" t="n">
        <f aca="false">IFERROR(ROUNDUP(I368/$E$10,2),"")</f>
        <v>0</v>
      </c>
      <c r="L368" s="132" t="n">
        <f aca="false">IF(F368="","",IF(D368=0,0,IFERROR((IF($A368="",0,VLOOKUP($A368,#REF!,7,FALSE()))),0)))</f>
        <v>0</v>
      </c>
      <c r="M368" s="132" t="n">
        <f aca="false">IF(F368="","",IFERROR(L368*D368,0))</f>
        <v>0</v>
      </c>
      <c r="N368" s="64"/>
      <c r="O368" s="156"/>
      <c r="P368" s="156"/>
    </row>
    <row r="369" customFormat="false" ht="17.35" hidden="false" customHeight="false" outlineLevel="0" collapsed="false">
      <c r="A369" s="118"/>
      <c r="B369" s="148" t="n">
        <f aca="false">IFERROR((IF($A369="",0,IF(VLOOKUP(A369,#REF!,13,0)="нет","Sold Out",VLOOKUP($A369,#REF!,2,FALSE())))),"кода нет в прайсе")</f>
        <v>0</v>
      </c>
      <c r="C369" s="148" t="n">
        <f aca="false">IFERROR((IF($A369="",0,VLOOKUP($A369,#REF!,3,FALSE()))),0)</f>
        <v>0</v>
      </c>
      <c r="D369" s="158"/>
      <c r="E369" s="121" t="n">
        <f aca="false">IFERROR((IF($A369="",0,VLOOKUP($A369,#REF!,6,FALSE()))),0)</f>
        <v>0</v>
      </c>
      <c r="F369" s="122" t="n">
        <f aca="false">IFERROR(IF(VLOOKUP(A369,#REF!,13,0)="нет","",D369*E369),0)</f>
        <v>0</v>
      </c>
      <c r="G369" s="149" t="n">
        <f aca="false">IF(F369="","",IFERROR((IF($A369="",0,VLOOKUP($A369,#REF!,5,FALSE())))*$D369,"0"))</f>
        <v>0</v>
      </c>
      <c r="H369" s="124" t="n">
        <f aca="false">IFERROR(IF(H$7=0,0,G369/(G$7-I$5)*H$7),"")</f>
        <v>0</v>
      </c>
      <c r="I369" s="125" t="n">
        <f aca="false">IFERROR(H369+F369,"")</f>
        <v>0</v>
      </c>
      <c r="J369" s="126" t="n">
        <f aca="false">IFERROR(I369/$E$9,"")</f>
        <v>0</v>
      </c>
      <c r="K369" s="127" t="n">
        <f aca="false">IFERROR(ROUNDUP(I369/$E$10,2),"")</f>
        <v>0</v>
      </c>
      <c r="L369" s="128" t="n">
        <f aca="false">IF(F369="","",IF(D369=0,0,IFERROR((IF($A369="",0,VLOOKUP($A369,#REF!,7,FALSE()))),0)))</f>
        <v>0</v>
      </c>
      <c r="M369" s="129" t="n">
        <f aca="false">IF(F369="","",IFERROR(L369*D369,0))</f>
        <v>0</v>
      </c>
      <c r="N369" s="64"/>
      <c r="O369" s="156"/>
      <c r="P369" s="156"/>
    </row>
    <row r="370" customFormat="false" ht="17.35" hidden="false" customHeight="false" outlineLevel="0" collapsed="false">
      <c r="A370" s="141"/>
      <c r="B370" s="148" t="n">
        <f aca="false">IFERROR((IF($A370="",0,IF(VLOOKUP(A370,#REF!,13,0)="нет","Sold Out",VLOOKUP($A370,#REF!,2,FALSE())))),"кода нет в прайсе")</f>
        <v>0</v>
      </c>
      <c r="C370" s="148" t="n">
        <f aca="false">IFERROR((IF($A370="",0,VLOOKUP($A370,#REF!,3,FALSE()))),0)</f>
        <v>0</v>
      </c>
      <c r="D370" s="158"/>
      <c r="E370" s="121" t="n">
        <f aca="false">IFERROR((IF($A370="",0,VLOOKUP($A370,#REF!,6,FALSE()))),0)</f>
        <v>0</v>
      </c>
      <c r="F370" s="122" t="n">
        <f aca="false">IFERROR(IF(VLOOKUP(A370,#REF!,13,0)="нет","",D370*E370),0)</f>
        <v>0</v>
      </c>
      <c r="G370" s="149" t="n">
        <f aca="false">IF(F370="","",IFERROR((IF($A370="",0,VLOOKUP($A370,#REF!,5,FALSE())))*$D370,"0"))</f>
        <v>0</v>
      </c>
      <c r="H370" s="124" t="n">
        <f aca="false">IFERROR(IF(H$7=0,0,G370/(G$7-I$5)*H$7),"")</f>
        <v>0</v>
      </c>
      <c r="I370" s="125" t="n">
        <f aca="false">IFERROR(H370+F370,"")</f>
        <v>0</v>
      </c>
      <c r="J370" s="126" t="n">
        <f aca="false">IFERROR(I370/$E$9,"")</f>
        <v>0</v>
      </c>
      <c r="K370" s="127" t="n">
        <f aca="false">IFERROR(ROUNDUP(I370/$E$10,2),"")</f>
        <v>0</v>
      </c>
      <c r="L370" s="128" t="n">
        <f aca="false">IF(F370="","",IF(D370=0,0,IFERROR((IF($A370="",0,VLOOKUP($A370,#REF!,7,FALSE()))),0)))</f>
        <v>0</v>
      </c>
      <c r="M370" s="129" t="n">
        <f aca="false">IF(F370="","",IFERROR(L370*D370,0))</f>
        <v>0</v>
      </c>
      <c r="N370" s="64"/>
      <c r="O370" s="156"/>
      <c r="P370" s="156"/>
    </row>
    <row r="371" customFormat="false" ht="17.35" hidden="false" customHeight="false" outlineLevel="0" collapsed="false">
      <c r="A371" s="142"/>
      <c r="B371" s="143" t="n">
        <f aca="false">IF(F371=0,0,"Пересылка по Корее при менее 30000")</f>
        <v>0</v>
      </c>
      <c r="C371" s="143"/>
      <c r="D371" s="158"/>
      <c r="E371" s="121" t="n">
        <f aca="false">IFERROR((IF($A371="",0,VLOOKUP($A371,#REF!,6,FALSE()))),0)</f>
        <v>0</v>
      </c>
      <c r="F371" s="144" t="n">
        <f aca="false">IF($F$5=1,IF(SUM(F361:F370)=0,0,IF(SUM(F361:F370)&lt;30000,2500,0)),0)</f>
        <v>0</v>
      </c>
      <c r="G371" s="149" t="n">
        <f aca="false">IF(F371="","",IFERROR((IF($A371="",0,VLOOKUP($A371,#REF!,5,FALSE())))*$D371,"0"))</f>
        <v>0</v>
      </c>
      <c r="H371" s="124" t="n">
        <f aca="false">IFERROR(IF(H$7=0,0,G371/(G$7-I$5)*H$7),"")</f>
        <v>0</v>
      </c>
      <c r="I371" s="125" t="n">
        <f aca="false">IFERROR(H371+F371,"")</f>
        <v>0</v>
      </c>
      <c r="J371" s="126" t="n">
        <f aca="false">IFERROR(I371/$E$9,"")</f>
        <v>0</v>
      </c>
      <c r="K371" s="127" t="n">
        <f aca="false">IFERROR(ROUNDUP(I371/$E$10,2),"")</f>
        <v>0</v>
      </c>
      <c r="L371" s="128" t="n">
        <f aca="false">IF(F371="","",IF(D371=0,0,IFERROR((IF($A371="",0,VLOOKUP($A371,#REF!,7,FALSE()))),0)))</f>
        <v>0</v>
      </c>
      <c r="M371" s="129" t="n">
        <f aca="false">IF(F371="","",IFERROR(L371*D371,0))</f>
        <v>0</v>
      </c>
      <c r="N371" s="64"/>
      <c r="O371" s="156"/>
      <c r="P371" s="156"/>
    </row>
    <row r="372" customFormat="false" ht="17.35" hidden="false" customHeight="false" outlineLevel="0" collapsed="false">
      <c r="A372" s="106" t="n">
        <v>31</v>
      </c>
      <c r="B372" s="107"/>
      <c r="C372" s="107"/>
      <c r="D372" s="146"/>
      <c r="E372" s="109"/>
      <c r="F372" s="110" t="n">
        <f aca="false">SUM(F373:F383)</f>
        <v>0</v>
      </c>
      <c r="G372" s="110" t="n">
        <f aca="false">SUM(G373:G383)</f>
        <v>0</v>
      </c>
      <c r="H372" s="111" t="n">
        <f aca="false">IFERROR($H$7/($G$7-$I$5)*G372,0)</f>
        <v>0</v>
      </c>
      <c r="I372" s="112" t="n">
        <f aca="false">H372+F372</f>
        <v>0</v>
      </c>
      <c r="J372" s="112" t="n">
        <f aca="false">I372/$E$9</f>
        <v>0</v>
      </c>
      <c r="K372" s="113" t="n">
        <f aca="false">SUM(K373:K383)</f>
        <v>0</v>
      </c>
      <c r="L372" s="114" t="n">
        <f aca="false">SUM(L373:L383)</f>
        <v>0</v>
      </c>
      <c r="M372" s="115" t="n">
        <f aca="false">SUM(M373:M383)</f>
        <v>0</v>
      </c>
      <c r="N372" s="64"/>
      <c r="O372" s="156"/>
      <c r="P372" s="156"/>
    </row>
    <row r="373" customFormat="false" ht="17.35" hidden="false" customHeight="false" outlineLevel="0" collapsed="false">
      <c r="A373" s="118"/>
      <c r="B373" s="148" t="n">
        <f aca="false">IFERROR((IF($A373="",0,IF(VLOOKUP(A373,#REF!,13,0)="нет","Sold Out",VLOOKUP($A373,#REF!,2,FALSE())))),"кода нет в прайсе")</f>
        <v>0</v>
      </c>
      <c r="C373" s="148" t="n">
        <f aca="false">IFERROR((IF($A373="",0,VLOOKUP($A373,#REF!,3,FALSE()))),0)</f>
        <v>0</v>
      </c>
      <c r="D373" s="120"/>
      <c r="E373" s="121" t="n">
        <f aca="false">IFERROR((IF($A373="",0,VLOOKUP($A373,#REF!,6,FALSE()))),0)</f>
        <v>0</v>
      </c>
      <c r="F373" s="122" t="n">
        <f aca="false">IFERROR(IF(VLOOKUP(A373,#REF!,13,0)="нет","",D373*E373),0)</f>
        <v>0</v>
      </c>
      <c r="G373" s="149" t="n">
        <f aca="false">IF(F373="","",IFERROR((IF($A373="",0,VLOOKUP($A373,#REF!,5,FALSE())))*$D373,"0"))</f>
        <v>0</v>
      </c>
      <c r="H373" s="124" t="n">
        <f aca="false">IFERROR(IF(H$7=0,0,G373/(G$7-I$5)*H$7),"")</f>
        <v>0</v>
      </c>
      <c r="I373" s="125" t="n">
        <f aca="false">IFERROR(H373+F373,"")</f>
        <v>0</v>
      </c>
      <c r="J373" s="126" t="n">
        <f aca="false">IFERROR(I373/$E$9,"")</f>
        <v>0</v>
      </c>
      <c r="K373" s="127" t="n">
        <f aca="false">IFERROR(ROUNDUP(I373/$E$10,2),"")</f>
        <v>0</v>
      </c>
      <c r="L373" s="128" t="n">
        <f aca="false">IF(F373="","",IF(D373=0,0,IFERROR((IF($A373="",0,VLOOKUP($A373,#REF!,7,FALSE()))),0)))</f>
        <v>0</v>
      </c>
      <c r="M373" s="129" t="n">
        <f aca="false">IF(F373="","",IFERROR(L373*D373,0))</f>
        <v>0</v>
      </c>
      <c r="N373" s="64"/>
      <c r="O373" s="156"/>
      <c r="P373" s="156"/>
    </row>
    <row r="374" customFormat="false" ht="17.35" hidden="false" customHeight="false" outlineLevel="0" collapsed="false">
      <c r="A374" s="118"/>
      <c r="B374" s="148" t="n">
        <f aca="false">IFERROR((IF($A374="",0,IF(VLOOKUP(A374,#REF!,13,0)="нет","Sold Out",VLOOKUP($A374,#REF!,2,FALSE())))),"кода нет в прайсе")</f>
        <v>0</v>
      </c>
      <c r="C374" s="148" t="n">
        <f aca="false">IFERROR((IF($A374="",0,VLOOKUP($A374,#REF!,3,FALSE()))),0)</f>
        <v>0</v>
      </c>
      <c r="D374" s="120"/>
      <c r="E374" s="121" t="n">
        <f aca="false">IFERROR((IF($A374="",0,VLOOKUP($A374,#REF!,6,FALSE()))),0)</f>
        <v>0</v>
      </c>
      <c r="F374" s="122" t="n">
        <f aca="false">IFERROR(IF(VLOOKUP(A374,#REF!,13,0)="нет","",D374*E374),0)</f>
        <v>0</v>
      </c>
      <c r="G374" s="149" t="n">
        <f aca="false">IF(F374="","",IFERROR((IF($A374="",0,VLOOKUP($A374,#REF!,5,FALSE())))*$D374,"0"))</f>
        <v>0</v>
      </c>
      <c r="H374" s="124" t="n">
        <f aca="false">IFERROR(IF(H$7=0,0,G374/(G$7-I$5)*H$7),"")</f>
        <v>0</v>
      </c>
      <c r="I374" s="125" t="n">
        <f aca="false">IFERROR(H374+F374,"")</f>
        <v>0</v>
      </c>
      <c r="J374" s="126" t="n">
        <f aca="false">IFERROR(I374/$E$9,"")</f>
        <v>0</v>
      </c>
      <c r="K374" s="127" t="n">
        <f aca="false">IFERROR(ROUNDUP(I374/$E$10,2),"")</f>
        <v>0</v>
      </c>
      <c r="L374" s="128" t="n">
        <f aca="false">IF(F374="","",IF(D374=0,0,IFERROR((IF($A374="",0,VLOOKUP($A374,#REF!,7,FALSE()))),0)))</f>
        <v>0</v>
      </c>
      <c r="M374" s="129" t="n">
        <f aca="false">IF(F374="","",IFERROR(L374*D374,0))</f>
        <v>0</v>
      </c>
      <c r="N374" s="64"/>
      <c r="O374" s="156"/>
      <c r="P374" s="156"/>
    </row>
    <row r="375" customFormat="false" ht="17.35" hidden="false" customHeight="false" outlineLevel="0" collapsed="false">
      <c r="A375" s="118"/>
      <c r="B375" s="148" t="n">
        <f aca="false">IFERROR((IF($A375="",0,IF(VLOOKUP(A375,#REF!,13,0)="нет","Sold Out",VLOOKUP($A375,#REF!,2,FALSE())))),"кода нет в прайсе")</f>
        <v>0</v>
      </c>
      <c r="C375" s="148" t="n">
        <f aca="false">IFERROR((IF($A375="",0,VLOOKUP($A375,#REF!,3,FALSE()))),0)</f>
        <v>0</v>
      </c>
      <c r="D375" s="158"/>
      <c r="E375" s="121" t="n">
        <f aca="false">IFERROR((IF($A375="",0,VLOOKUP($A375,#REF!,6,FALSE()))),0)</f>
        <v>0</v>
      </c>
      <c r="F375" s="122" t="n">
        <f aca="false">IFERROR(IF(VLOOKUP(A375,#REF!,13,0)="нет","",D375*E375),0)</f>
        <v>0</v>
      </c>
      <c r="G375" s="149" t="n">
        <f aca="false">IF(F375="","",IFERROR((IF($A375="",0,VLOOKUP($A375,#REF!,5,FALSE())))*$D375,"0"))</f>
        <v>0</v>
      </c>
      <c r="H375" s="124" t="n">
        <f aca="false">IFERROR(IF(H$7=0,0,G375/(G$7-I$5)*H$7),"")</f>
        <v>0</v>
      </c>
      <c r="I375" s="125" t="n">
        <f aca="false">IFERROR(H375+F375,"")</f>
        <v>0</v>
      </c>
      <c r="J375" s="126" t="n">
        <f aca="false">IFERROR(I375/$E$9,"")</f>
        <v>0</v>
      </c>
      <c r="K375" s="127" t="n">
        <f aca="false">IFERROR(ROUNDUP(I375/$E$10,2),"")</f>
        <v>0</v>
      </c>
      <c r="L375" s="128" t="n">
        <f aca="false">IF(F375="","",IF(D375=0,0,IFERROR((IF($A375="",0,VLOOKUP($A375,#REF!,7,FALSE()))),0)))</f>
        <v>0</v>
      </c>
      <c r="M375" s="129" t="n">
        <f aca="false">IF(F375="","",IFERROR(L375*D375,0))</f>
        <v>0</v>
      </c>
      <c r="N375" s="64"/>
      <c r="O375" s="156"/>
      <c r="P375" s="156"/>
    </row>
    <row r="376" customFormat="false" ht="17.35" hidden="false" customHeight="false" outlineLevel="0" collapsed="false">
      <c r="A376" s="118"/>
      <c r="B376" s="148" t="n">
        <f aca="false">IFERROR((IF($A376="",0,IF(VLOOKUP(A376,#REF!,13,0)="нет","Sold Out",VLOOKUP($A376,#REF!,2,FALSE())))),"кода нет в прайсе")</f>
        <v>0</v>
      </c>
      <c r="C376" s="148" t="n">
        <f aca="false">IFERROR((IF($A376="",0,VLOOKUP($A376,#REF!,3,FALSE()))),0)</f>
        <v>0</v>
      </c>
      <c r="D376" s="158"/>
      <c r="E376" s="121" t="n">
        <f aca="false">IFERROR((IF($A376="",0,VLOOKUP($A376,#REF!,6,FALSE()))),0)</f>
        <v>0</v>
      </c>
      <c r="F376" s="122" t="n">
        <f aca="false">IFERROR(IF(VLOOKUP(A376,#REF!,13,0)="нет","",D376*E376),0)</f>
        <v>0</v>
      </c>
      <c r="G376" s="149" t="n">
        <f aca="false">IF(F376="","",IFERROR((IF($A376="",0,VLOOKUP($A376,#REF!,5,FALSE())))*$D376,"0"))</f>
        <v>0</v>
      </c>
      <c r="H376" s="124" t="n">
        <f aca="false">IFERROR(IF(H$7=0,0,G376/(G$7-I$5)*H$7),"")</f>
        <v>0</v>
      </c>
      <c r="I376" s="125" t="n">
        <f aca="false">IFERROR(H376+F376,"")</f>
        <v>0</v>
      </c>
      <c r="J376" s="126" t="n">
        <f aca="false">IFERROR(I376/$E$9,"")</f>
        <v>0</v>
      </c>
      <c r="K376" s="127" t="n">
        <f aca="false">IFERROR(ROUNDUP(I376/$E$10,2),"")</f>
        <v>0</v>
      </c>
      <c r="L376" s="128" t="n">
        <f aca="false">IF(F376="","",IF(D376=0,0,IFERROR((IF($A376="",0,VLOOKUP($A376,#REF!,7,FALSE()))),0)))</f>
        <v>0</v>
      </c>
      <c r="M376" s="129" t="n">
        <f aca="false">IF(F376="","",IFERROR(L376*D376,0))</f>
        <v>0</v>
      </c>
      <c r="N376" s="64"/>
      <c r="O376" s="156"/>
      <c r="P376" s="156"/>
    </row>
    <row r="377" customFormat="false" ht="17.35" hidden="false" customHeight="false" outlineLevel="0" collapsed="false">
      <c r="A377" s="118"/>
      <c r="B377" s="148" t="n">
        <f aca="false">IFERROR((IF($A377="",0,IF(VLOOKUP(A377,#REF!,13,0)="нет","Sold Out",VLOOKUP($A377,#REF!,2,FALSE())))),"кода нет в прайсе")</f>
        <v>0</v>
      </c>
      <c r="C377" s="148" t="n">
        <f aca="false">IFERROR((IF($A377="",0,VLOOKUP($A377,#REF!,3,FALSE()))),0)</f>
        <v>0</v>
      </c>
      <c r="D377" s="158"/>
      <c r="E377" s="121" t="n">
        <f aca="false">IFERROR((IF($A377="",0,VLOOKUP($A377,#REF!,6,FALSE()))),0)</f>
        <v>0</v>
      </c>
      <c r="F377" s="122" t="n">
        <f aca="false">IFERROR(IF(VLOOKUP(A377,#REF!,13,0)="нет","",D377*E377),0)</f>
        <v>0</v>
      </c>
      <c r="G377" s="149" t="n">
        <f aca="false">IF(F377="","",IFERROR((IF($A377="",0,VLOOKUP($A377,#REF!,5,FALSE())))*$D377,"0"))</f>
        <v>0</v>
      </c>
      <c r="H377" s="124" t="n">
        <f aca="false">IFERROR(IF(H$7=0,0,G377/(G$7-I$5)*H$7),"")</f>
        <v>0</v>
      </c>
      <c r="I377" s="125" t="n">
        <f aca="false">IFERROR(H377+F377,"")</f>
        <v>0</v>
      </c>
      <c r="J377" s="126" t="n">
        <f aca="false">IFERROR(I377/$E$9,"")</f>
        <v>0</v>
      </c>
      <c r="K377" s="127" t="n">
        <f aca="false">IFERROR(ROUNDUP(I377/$E$10,2),"")</f>
        <v>0</v>
      </c>
      <c r="L377" s="128" t="n">
        <f aca="false">IF(F377="","",IF(D377=0,0,IFERROR((IF($A377="",0,VLOOKUP($A377,#REF!,7,FALSE()))),0)))</f>
        <v>0</v>
      </c>
      <c r="M377" s="129" t="n">
        <f aca="false">IF(F377="","",IFERROR(L377*D377,0))</f>
        <v>0</v>
      </c>
      <c r="N377" s="64"/>
      <c r="O377" s="156"/>
      <c r="P377" s="156"/>
    </row>
    <row r="378" customFormat="false" ht="17.35" hidden="false" customHeight="false" outlineLevel="0" collapsed="false">
      <c r="A378" s="118"/>
      <c r="B378" s="148" t="n">
        <f aca="false">IFERROR((IF($A378="",0,IF(VLOOKUP(A378,#REF!,13,0)="нет","Sold Out",VLOOKUP($A378,#REF!,2,FALSE())))),"кода нет в прайсе")</f>
        <v>0</v>
      </c>
      <c r="C378" s="148" t="n">
        <f aca="false">IFERROR((IF($A378="",0,VLOOKUP($A378,#REF!,3,FALSE()))),0)</f>
        <v>0</v>
      </c>
      <c r="D378" s="158"/>
      <c r="E378" s="121" t="n">
        <f aca="false">IFERROR((IF($A378="",0,VLOOKUP($A378,#REF!,6,FALSE()))),0)</f>
        <v>0</v>
      </c>
      <c r="F378" s="122" t="n">
        <f aca="false">IFERROR(IF(VLOOKUP(A378,#REF!,13,0)="нет","",D378*E378),0)</f>
        <v>0</v>
      </c>
      <c r="G378" s="149" t="n">
        <f aca="false">IF(F378="","",IFERROR((IF($A378="",0,VLOOKUP($A378,#REF!,5,FALSE())))*$D378,"0"))</f>
        <v>0</v>
      </c>
      <c r="H378" s="124" t="n">
        <f aca="false">IFERROR(IF(H$7=0,0,G378/(G$7-I$5)*H$7),"")</f>
        <v>0</v>
      </c>
      <c r="I378" s="125" t="n">
        <f aca="false">IFERROR(H378+F378,"")</f>
        <v>0</v>
      </c>
      <c r="J378" s="126" t="n">
        <f aca="false">IFERROR(I378/$E$9,"")</f>
        <v>0</v>
      </c>
      <c r="K378" s="127" t="n">
        <f aca="false">IFERROR(ROUNDUP(I378/$E$10,2),"")</f>
        <v>0</v>
      </c>
      <c r="L378" s="128" t="n">
        <f aca="false">IF(F378="","",IF(D378=0,0,IFERROR((IF($A378="",0,VLOOKUP($A378,#REF!,7,FALSE()))),0)))</f>
        <v>0</v>
      </c>
      <c r="M378" s="129" t="n">
        <f aca="false">IF(F378="","",IFERROR(L378*D378,0))</f>
        <v>0</v>
      </c>
      <c r="N378" s="64"/>
      <c r="O378" s="156"/>
      <c r="P378" s="156"/>
    </row>
    <row r="379" customFormat="false" ht="17.35" hidden="false" customHeight="false" outlineLevel="0" collapsed="false">
      <c r="A379" s="118"/>
      <c r="B379" s="148" t="n">
        <f aca="false">IFERROR((IF($A379="",0,IF(VLOOKUP(A379,#REF!,13,0)="нет","Sold Out",VLOOKUP($A379,#REF!,2,FALSE())))),"кода нет в прайсе")</f>
        <v>0</v>
      </c>
      <c r="C379" s="148" t="n">
        <f aca="false">IFERROR((IF($A379="",0,VLOOKUP($A379,#REF!,3,FALSE()))),0)</f>
        <v>0</v>
      </c>
      <c r="D379" s="158"/>
      <c r="E379" s="121" t="n">
        <f aca="false">IFERROR((IF($A379="",0,VLOOKUP($A379,#REF!,6,FALSE()))),0)</f>
        <v>0</v>
      </c>
      <c r="F379" s="122" t="n">
        <f aca="false">IFERROR(IF(VLOOKUP(A379,#REF!,13,0)="нет","",D379*E379),0)</f>
        <v>0</v>
      </c>
      <c r="G379" s="149" t="n">
        <f aca="false">IF(F379="","",IFERROR((IF($A379="",0,VLOOKUP($A379,#REF!,5,FALSE())))*$D379,"0"))</f>
        <v>0</v>
      </c>
      <c r="H379" s="124" t="n">
        <f aca="false">IFERROR(IF(H$7=0,0,G379/(G$7-I$5)*H$7),"")</f>
        <v>0</v>
      </c>
      <c r="I379" s="125" t="n">
        <f aca="false">IFERROR(H379+F379,"")</f>
        <v>0</v>
      </c>
      <c r="J379" s="126" t="n">
        <f aca="false">IFERROR(I379/$E$9,"")</f>
        <v>0</v>
      </c>
      <c r="K379" s="127" t="n">
        <f aca="false">IFERROR(ROUNDUP(I379/$E$10,2),"")</f>
        <v>0</v>
      </c>
      <c r="L379" s="128" t="n">
        <f aca="false">IF(F379="","",IF(D379=0,0,IFERROR((IF($A379="",0,VLOOKUP($A379,#REF!,7,FALSE()))),0)))</f>
        <v>0</v>
      </c>
      <c r="M379" s="129" t="n">
        <f aca="false">IF(F379="","",IFERROR(L379*D379,0))</f>
        <v>0</v>
      </c>
      <c r="N379" s="64"/>
      <c r="O379" s="156"/>
      <c r="P379" s="156"/>
    </row>
    <row r="380" customFormat="false" ht="17.35" hidden="false" customHeight="false" outlineLevel="0" collapsed="false">
      <c r="A380" s="118"/>
      <c r="B380" s="148" t="n">
        <f aca="false">IFERROR((IF($A380="",0,IF(VLOOKUP(A380,#REF!,13,0)="нет","Sold Out",VLOOKUP($A380,#REF!,2,FALSE())))),"кода нет в прайсе")</f>
        <v>0</v>
      </c>
      <c r="C380" s="148" t="n">
        <f aca="false">IFERROR((IF($A380="",0,VLOOKUP($A380,#REF!,3,FALSE()))),0)</f>
        <v>0</v>
      </c>
      <c r="D380" s="158"/>
      <c r="E380" s="132" t="n">
        <f aca="false">IFERROR((IF($A380="",0,VLOOKUP($A380,#REF!,6,FALSE()))),0)</f>
        <v>0</v>
      </c>
      <c r="F380" s="133" t="n">
        <f aca="false">IFERROR(IF(VLOOKUP(A380,#REF!,13,0)="нет","",D380*E380),0)</f>
        <v>0</v>
      </c>
      <c r="G380" s="134" t="n">
        <f aca="false">IF(F380="","",IFERROR((IF($A380="",0,VLOOKUP($A380,#REF!,5,FALSE())))*$D380,"0"))</f>
        <v>0</v>
      </c>
      <c r="H380" s="124" t="n">
        <f aca="false">IFERROR(IF(H$7=0,0,G380/(G$7-I$5)*H$7),"")</f>
        <v>0</v>
      </c>
      <c r="I380" s="135" t="n">
        <f aca="false">IFERROR(H380+F380,"")</f>
        <v>0</v>
      </c>
      <c r="J380" s="136" t="n">
        <f aca="false">IFERROR(I380/$E$9,"")</f>
        <v>0</v>
      </c>
      <c r="K380" s="137" t="n">
        <f aca="false">IFERROR(ROUNDUP(I380/$E$10,2),"")</f>
        <v>0</v>
      </c>
      <c r="L380" s="132" t="n">
        <f aca="false">IF(F380="","",IF(D380=0,0,IFERROR((IF($A380="",0,VLOOKUP($A380,#REF!,7,FALSE()))),0)))</f>
        <v>0</v>
      </c>
      <c r="M380" s="132" t="n">
        <f aca="false">IF(F380="","",IFERROR(L380*D380,0))</f>
        <v>0</v>
      </c>
      <c r="N380" s="64"/>
      <c r="O380" s="156"/>
      <c r="P380" s="156"/>
    </row>
    <row r="381" customFormat="false" ht="17.35" hidden="false" customHeight="false" outlineLevel="0" collapsed="false">
      <c r="A381" s="118"/>
      <c r="B381" s="148" t="n">
        <f aca="false">IFERROR((IF($A381="",0,IF(VLOOKUP(A381,#REF!,13,0)="нет","Sold Out",VLOOKUP($A381,#REF!,2,FALSE())))),"кода нет в прайсе")</f>
        <v>0</v>
      </c>
      <c r="C381" s="148" t="n">
        <f aca="false">IFERROR((IF($A381="",0,VLOOKUP($A381,#REF!,3,FALSE()))),0)</f>
        <v>0</v>
      </c>
      <c r="D381" s="158"/>
      <c r="E381" s="121" t="n">
        <f aca="false">IFERROR((IF($A381="",0,VLOOKUP($A381,#REF!,6,FALSE()))),0)</f>
        <v>0</v>
      </c>
      <c r="F381" s="122" t="n">
        <f aca="false">IFERROR(IF(VLOOKUP(A381,#REF!,13,0)="нет","",D381*E381),0)</f>
        <v>0</v>
      </c>
      <c r="G381" s="149" t="n">
        <f aca="false">IF(F381="","",IFERROR((IF($A381="",0,VLOOKUP($A381,#REF!,5,FALSE())))*$D381,"0"))</f>
        <v>0</v>
      </c>
      <c r="H381" s="124" t="n">
        <f aca="false">IFERROR(IF(H$7=0,0,G381/(G$7-I$5)*H$7),"")</f>
        <v>0</v>
      </c>
      <c r="I381" s="125" t="n">
        <f aca="false">IFERROR(H381+F381,"")</f>
        <v>0</v>
      </c>
      <c r="J381" s="126" t="n">
        <f aca="false">IFERROR(I381/$E$9,"")</f>
        <v>0</v>
      </c>
      <c r="K381" s="127" t="n">
        <f aca="false">IFERROR(ROUNDUP(I381/$E$10,2),"")</f>
        <v>0</v>
      </c>
      <c r="L381" s="128" t="n">
        <f aca="false">IF(F381="","",IF(D381=0,0,IFERROR((IF($A381="",0,VLOOKUP($A381,#REF!,7,FALSE()))),0)))</f>
        <v>0</v>
      </c>
      <c r="M381" s="129" t="n">
        <f aca="false">IF(F381="","",IFERROR(L381*D381,0))</f>
        <v>0</v>
      </c>
      <c r="N381" s="64"/>
      <c r="O381" s="156"/>
      <c r="P381" s="156"/>
    </row>
    <row r="382" customFormat="false" ht="17.35" hidden="false" customHeight="false" outlineLevel="0" collapsed="false">
      <c r="A382" s="141"/>
      <c r="B382" s="148" t="n">
        <f aca="false">IFERROR((IF($A382="",0,IF(VLOOKUP(A382,#REF!,13,0)="нет","Sold Out",VLOOKUP($A382,#REF!,2,FALSE())))),"кода нет в прайсе")</f>
        <v>0</v>
      </c>
      <c r="C382" s="148" t="n">
        <f aca="false">IFERROR((IF($A382="",0,VLOOKUP($A382,#REF!,3,FALSE()))),0)</f>
        <v>0</v>
      </c>
      <c r="D382" s="158"/>
      <c r="E382" s="121" t="n">
        <f aca="false">IFERROR((IF($A382="",0,VLOOKUP($A382,#REF!,6,FALSE()))),0)</f>
        <v>0</v>
      </c>
      <c r="F382" s="122" t="n">
        <f aca="false">IFERROR(IF(VLOOKUP(A382,#REF!,13,0)="нет","",D382*E382),0)</f>
        <v>0</v>
      </c>
      <c r="G382" s="149" t="n">
        <f aca="false">IF(F382="","",IFERROR((IF($A382="",0,VLOOKUP($A382,#REF!,5,FALSE())))*$D382,"0"))</f>
        <v>0</v>
      </c>
      <c r="H382" s="124" t="n">
        <f aca="false">IFERROR(IF(H$7=0,0,G382/(G$7-I$5)*H$7),"")</f>
        <v>0</v>
      </c>
      <c r="I382" s="125" t="n">
        <f aca="false">IFERROR(H382+F382,"")</f>
        <v>0</v>
      </c>
      <c r="J382" s="126" t="n">
        <f aca="false">IFERROR(I382/$E$9,"")</f>
        <v>0</v>
      </c>
      <c r="K382" s="127" t="n">
        <f aca="false">IFERROR(ROUNDUP(I382/$E$10,2),"")</f>
        <v>0</v>
      </c>
      <c r="L382" s="128" t="n">
        <f aca="false">IF(F382="","",IF(D382=0,0,IFERROR((IF($A382="",0,VLOOKUP($A382,#REF!,7,FALSE()))),0)))</f>
        <v>0</v>
      </c>
      <c r="M382" s="129" t="n">
        <f aca="false">IF(F382="","",IFERROR(L382*D382,0))</f>
        <v>0</v>
      </c>
      <c r="N382" s="64"/>
      <c r="O382" s="156"/>
      <c r="P382" s="156"/>
    </row>
    <row r="383" customFormat="false" ht="17.35" hidden="false" customHeight="false" outlineLevel="0" collapsed="false">
      <c r="A383" s="142"/>
      <c r="B383" s="143" t="n">
        <f aca="false">IF(F383=0,0,"Пересылка по Корее при менее 30000")</f>
        <v>0</v>
      </c>
      <c r="C383" s="143"/>
      <c r="D383" s="158"/>
      <c r="E383" s="121" t="n">
        <f aca="false">IFERROR((IF($A383="",0,VLOOKUP($A383,#REF!,6,FALSE()))),0)</f>
        <v>0</v>
      </c>
      <c r="F383" s="144" t="n">
        <f aca="false">IF($F$5=1,IF(SUM(F373:F382)=0,0,IF(SUM(F373:F382)&lt;30000,2500,0)),0)</f>
        <v>0</v>
      </c>
      <c r="G383" s="149" t="n">
        <f aca="false">IF(F383="","",IFERROR((IF($A383="",0,VLOOKUP($A383,#REF!,5,FALSE())))*$D383,"0"))</f>
        <v>0</v>
      </c>
      <c r="H383" s="124" t="n">
        <f aca="false">IFERROR(IF(H$7=0,0,G383/(G$7-I$5)*H$7),"")</f>
        <v>0</v>
      </c>
      <c r="I383" s="125" t="n">
        <f aca="false">IFERROR(H383+F383,"")</f>
        <v>0</v>
      </c>
      <c r="J383" s="126" t="n">
        <f aca="false">IFERROR(I383/$E$9,"")</f>
        <v>0</v>
      </c>
      <c r="K383" s="127" t="n">
        <f aca="false">IFERROR(ROUNDUP(I383/$E$10,2),"")</f>
        <v>0</v>
      </c>
      <c r="L383" s="128" t="n">
        <f aca="false">IF(F383="","",IF(D383=0,0,IFERROR((IF($A383="",0,VLOOKUP($A383,#REF!,7,FALSE()))),0)))</f>
        <v>0</v>
      </c>
      <c r="M383" s="129" t="n">
        <f aca="false">IF(F383="","",IFERROR(L383*D383,0))</f>
        <v>0</v>
      </c>
      <c r="N383" s="64"/>
      <c r="O383" s="156"/>
      <c r="P383" s="156"/>
    </row>
    <row r="384" customFormat="false" ht="17.35" hidden="false" customHeight="false" outlineLevel="0" collapsed="false">
      <c r="A384" s="160" t="s">
        <v>133</v>
      </c>
      <c r="B384" s="107"/>
      <c r="C384" s="107"/>
      <c r="D384" s="146"/>
      <c r="E384" s="109"/>
      <c r="F384" s="110" t="n">
        <f aca="false">SUM(F385:F395)</f>
        <v>0</v>
      </c>
      <c r="G384" s="110" t="n">
        <f aca="false">SUM(G385:G395)</f>
        <v>0</v>
      </c>
      <c r="H384" s="111" t="n">
        <f aca="false">IFERROR($H$7/($G$7-$I$5)*G384,0)</f>
        <v>0</v>
      </c>
      <c r="I384" s="112" t="n">
        <f aca="false">H384+F384</f>
        <v>0</v>
      </c>
      <c r="J384" s="112" t="n">
        <f aca="false">I384/$E$9</f>
        <v>0</v>
      </c>
      <c r="K384" s="113" t="n">
        <f aca="false">SUM(K385:K395)</f>
        <v>0</v>
      </c>
      <c r="L384" s="114" t="n">
        <f aca="false">SUM(L385:L395)</f>
        <v>0</v>
      </c>
      <c r="M384" s="115" t="n">
        <f aca="false">SUM(M385:M395)</f>
        <v>0</v>
      </c>
      <c r="N384" s="64"/>
      <c r="O384" s="156"/>
      <c r="P384" s="156"/>
    </row>
    <row r="385" customFormat="false" ht="17.35" hidden="false" customHeight="false" outlineLevel="0" collapsed="false">
      <c r="A385" s="118"/>
      <c r="B385" s="148" t="n">
        <f aca="false">IFERROR((IF($A385="",0,IF(VLOOKUP(A385,#REF!,13,0)="нет","Sold Out",VLOOKUP($A385,#REF!,2,FALSE())))),"кода нет в прайсе")</f>
        <v>0</v>
      </c>
      <c r="C385" s="148" t="n">
        <f aca="false">IFERROR((IF($A385="",0,VLOOKUP($A385,#REF!,3,FALSE()))),0)</f>
        <v>0</v>
      </c>
      <c r="D385" s="120"/>
      <c r="E385" s="121" t="n">
        <f aca="false">IFERROR((IF($A385="",0,VLOOKUP($A385,#REF!,6,FALSE()))),0)</f>
        <v>0</v>
      </c>
      <c r="F385" s="122" t="n">
        <f aca="false">IFERROR(IF(VLOOKUP(A385,#REF!,13,0)="нет","",D385*E385),0)</f>
        <v>0</v>
      </c>
      <c r="G385" s="149" t="n">
        <f aca="false">IF(F385="","",IFERROR((IF($A385="",0,VLOOKUP($A385,#REF!,5,FALSE())))*$D385,"0"))</f>
        <v>0</v>
      </c>
      <c r="H385" s="124" t="n">
        <f aca="false">IFERROR(IF(H$7=0,0,G385/(G$7-I$5)*H$7),"")</f>
        <v>0</v>
      </c>
      <c r="I385" s="125" t="n">
        <f aca="false">IFERROR(H385+F385,"")</f>
        <v>0</v>
      </c>
      <c r="J385" s="126" t="n">
        <f aca="false">IFERROR(I385/$E$9,"")</f>
        <v>0</v>
      </c>
      <c r="K385" s="127" t="n">
        <f aca="false">IFERROR(ROUNDUP(I385/$E$10,2),"")</f>
        <v>0</v>
      </c>
      <c r="L385" s="128" t="n">
        <f aca="false">IF(F385="","",IF(D385=0,0,IFERROR((IF($A385="",0,VLOOKUP($A385,#REF!,7,FALSE()))),0)))</f>
        <v>0</v>
      </c>
      <c r="M385" s="129" t="n">
        <f aca="false">IF(F385="","",IFERROR(L385*D385,0))</f>
        <v>0</v>
      </c>
      <c r="N385" s="64"/>
      <c r="O385" s="156"/>
      <c r="P385" s="156"/>
    </row>
    <row r="386" customFormat="false" ht="17.35" hidden="false" customHeight="false" outlineLevel="0" collapsed="false">
      <c r="A386" s="118" t="s">
        <v>134</v>
      </c>
      <c r="B386" s="148" t="str">
        <f aca="false">IFERROR((IF($A386="",0,IF(VLOOKUP(A386,#REF!,13,0)="нет","Sold Out",VLOOKUP($A386,#REF!,2,FALSE())))),"кода нет в прайсе")</f>
        <v>кода нет в прайсе</v>
      </c>
      <c r="C386" s="148" t="n">
        <f aca="false">IFERROR((IF($A386="",0,VLOOKUP($A386,#REF!,3,FALSE()))),0)</f>
        <v>0</v>
      </c>
      <c r="D386" s="120"/>
      <c r="E386" s="121" t="n">
        <f aca="false">IFERROR((IF($A386="",0,VLOOKUP($A386,#REF!,6,FALSE()))),0)</f>
        <v>0</v>
      </c>
      <c r="F386" s="122" t="n">
        <f aca="false">IFERROR(IF(VLOOKUP(A386,#REF!,13,0)="нет","",D386*E386),0)</f>
        <v>0</v>
      </c>
      <c r="G386" s="149" t="str">
        <f aca="false">IF(F386="","",IFERROR((IF($A386="",0,VLOOKUP($A386,#REF!,5,FALSE())))*$D386,"0"))</f>
        <v>0</v>
      </c>
      <c r="H386" s="124" t="n">
        <f aca="false">IFERROR(IF(H$7=0,0,G386/(G$7-I$5)*H$7),"")</f>
        <v>0</v>
      </c>
      <c r="I386" s="125" t="n">
        <f aca="false">IFERROR(H386+F386,"")</f>
        <v>0</v>
      </c>
      <c r="J386" s="126" t="n">
        <f aca="false">IFERROR(I386/$E$9,"")</f>
        <v>0</v>
      </c>
      <c r="K386" s="127" t="n">
        <f aca="false">IFERROR(ROUNDUP(I386/$E$10,2),"")</f>
        <v>0</v>
      </c>
      <c r="L386" s="128" t="n">
        <f aca="false">IF(F386="","",IF(D386=0,0,IFERROR((IF($A386="",0,VLOOKUP($A386,#REF!,7,FALSE()))),0)))</f>
        <v>0</v>
      </c>
      <c r="M386" s="129" t="n">
        <f aca="false">IF(F386="","",IFERROR(L386*D386,0))</f>
        <v>0</v>
      </c>
      <c r="N386" s="64"/>
      <c r="O386" s="156"/>
      <c r="P386" s="156"/>
    </row>
    <row r="387" customFormat="false" ht="17.35" hidden="false" customHeight="false" outlineLevel="0" collapsed="false">
      <c r="A387" s="118"/>
      <c r="B387" s="148" t="n">
        <f aca="false">IFERROR((IF($A387="",0,IF(VLOOKUP(A387,#REF!,13,0)="нет","Sold Out",VLOOKUP($A387,#REF!,2,FALSE())))),"кода нет в прайсе")</f>
        <v>0</v>
      </c>
      <c r="C387" s="148" t="n">
        <f aca="false">IFERROR((IF($A387="",0,VLOOKUP($A387,#REF!,3,FALSE()))),0)</f>
        <v>0</v>
      </c>
      <c r="D387" s="158"/>
      <c r="E387" s="121" t="n">
        <f aca="false">IFERROR((IF($A387="",0,VLOOKUP($A387,#REF!,6,FALSE()))),0)</f>
        <v>0</v>
      </c>
      <c r="F387" s="122" t="n">
        <f aca="false">IFERROR(IF(VLOOKUP(A387,#REF!,13,0)="нет","",D387*E387),0)</f>
        <v>0</v>
      </c>
      <c r="G387" s="149" t="n">
        <f aca="false">IF(F387="","",IFERROR((IF($A387="",0,VLOOKUP($A387,#REF!,5,FALSE())))*$D387,"0"))</f>
        <v>0</v>
      </c>
      <c r="H387" s="124" t="n">
        <f aca="false">IFERROR(IF(H$7=0,0,G387/(G$7-I$5)*H$7),"")</f>
        <v>0</v>
      </c>
      <c r="I387" s="125" t="n">
        <f aca="false">IFERROR(H387+F387,"")</f>
        <v>0</v>
      </c>
      <c r="J387" s="126" t="n">
        <f aca="false">IFERROR(I387/$E$9,"")</f>
        <v>0</v>
      </c>
      <c r="K387" s="127" t="n">
        <f aca="false">IFERROR(ROUNDUP(I387/$E$10,2),"")</f>
        <v>0</v>
      </c>
      <c r="L387" s="128" t="n">
        <f aca="false">IF(F387="","",IF(D387=0,0,IFERROR((IF($A387="",0,VLOOKUP($A387,#REF!,7,FALSE()))),0)))</f>
        <v>0</v>
      </c>
      <c r="M387" s="129" t="n">
        <f aca="false">IF(F387="","",IFERROR(L387*D387,0))</f>
        <v>0</v>
      </c>
      <c r="N387" s="64"/>
      <c r="O387" s="156"/>
      <c r="P387" s="156"/>
    </row>
    <row r="388" customFormat="false" ht="17.35" hidden="false" customHeight="false" outlineLevel="0" collapsed="false">
      <c r="A388" s="118" t="s">
        <v>134</v>
      </c>
      <c r="B388" s="148" t="str">
        <f aca="false">IFERROR((IF($A388="",0,IF(VLOOKUP(A388,#REF!,13,0)="нет","Sold Out",VLOOKUP($A388,#REF!,2,FALSE())))),"кода нет в прайсе")</f>
        <v>кода нет в прайсе</v>
      </c>
      <c r="C388" s="148" t="n">
        <f aca="false">IFERROR((IF($A388="",0,VLOOKUP($A388,#REF!,3,FALSE()))),0)</f>
        <v>0</v>
      </c>
      <c r="D388" s="158"/>
      <c r="E388" s="121" t="n">
        <f aca="false">IFERROR((IF($A388="",0,VLOOKUP($A388,#REF!,6,FALSE()))),0)</f>
        <v>0</v>
      </c>
      <c r="F388" s="122" t="n">
        <f aca="false">IFERROR(IF(VLOOKUP(A388,#REF!,13,0)="нет","",D388*E388),0)</f>
        <v>0</v>
      </c>
      <c r="G388" s="149" t="str">
        <f aca="false">IF(F388="","",IFERROR((IF($A388="",0,VLOOKUP($A388,#REF!,5,FALSE())))*$D388,"0"))</f>
        <v>0</v>
      </c>
      <c r="H388" s="124" t="n">
        <f aca="false">IFERROR(IF(H$7=0,0,G388/(G$7-I$5)*H$7),"")</f>
        <v>0</v>
      </c>
      <c r="I388" s="125" t="n">
        <f aca="false">IFERROR(H388+F388,"")</f>
        <v>0</v>
      </c>
      <c r="J388" s="126" t="n">
        <f aca="false">IFERROR(I388/$E$9,"")</f>
        <v>0</v>
      </c>
      <c r="K388" s="127" t="n">
        <f aca="false">IFERROR(ROUNDUP(I388/$E$10,2),"")</f>
        <v>0</v>
      </c>
      <c r="L388" s="128" t="n">
        <f aca="false">IF(F388="","",IF(D388=0,0,IFERROR((IF($A388="",0,VLOOKUP($A388,#REF!,7,FALSE()))),0)))</f>
        <v>0</v>
      </c>
      <c r="M388" s="129" t="n">
        <f aca="false">IF(F388="","",IFERROR(L388*D388,0))</f>
        <v>0</v>
      </c>
      <c r="N388" s="64"/>
      <c r="O388" s="156"/>
      <c r="P388" s="156"/>
    </row>
    <row r="389" customFormat="false" ht="17.35" hidden="false" customHeight="false" outlineLevel="0" collapsed="false">
      <c r="A389" s="118" t="s">
        <v>134</v>
      </c>
      <c r="B389" s="148" t="str">
        <f aca="false">IFERROR((IF($A389="",0,IF(VLOOKUP(A389,#REF!,13,0)="нет","Sold Out",VLOOKUP($A389,#REF!,2,FALSE())))),"кода нет в прайсе")</f>
        <v>кода нет в прайсе</v>
      </c>
      <c r="C389" s="148" t="n">
        <f aca="false">IFERROR((IF($A389="",0,VLOOKUP($A389,#REF!,3,FALSE()))),0)</f>
        <v>0</v>
      </c>
      <c r="D389" s="158"/>
      <c r="E389" s="121" t="n">
        <f aca="false">IFERROR((IF($A389="",0,VLOOKUP($A389,#REF!,6,FALSE()))),0)</f>
        <v>0</v>
      </c>
      <c r="F389" s="122" t="n">
        <f aca="false">IFERROR(IF(VLOOKUP(A389,#REF!,13,0)="нет","",D389*E389),0)</f>
        <v>0</v>
      </c>
      <c r="G389" s="149" t="str">
        <f aca="false">IF(F389="","",IFERROR((IF($A389="",0,VLOOKUP($A389,#REF!,5,FALSE())))*$D389,"0"))</f>
        <v>0</v>
      </c>
      <c r="H389" s="124" t="n">
        <f aca="false">IFERROR(IF(H$7=0,0,G389/(G$7-I$5)*H$7),"")</f>
        <v>0</v>
      </c>
      <c r="I389" s="125" t="n">
        <f aca="false">IFERROR(H389+F389,"")</f>
        <v>0</v>
      </c>
      <c r="J389" s="126" t="n">
        <f aca="false">IFERROR(I389/$E$9,"")</f>
        <v>0</v>
      </c>
      <c r="K389" s="127" t="n">
        <f aca="false">IFERROR(ROUNDUP(I389/$E$10,2),"")</f>
        <v>0</v>
      </c>
      <c r="L389" s="128" t="n">
        <f aca="false">IF(F389="","",IF(D389=0,0,IFERROR((IF($A389="",0,VLOOKUP($A389,#REF!,7,FALSE()))),0)))</f>
        <v>0</v>
      </c>
      <c r="M389" s="129" t="n">
        <f aca="false">IF(F389="","",IFERROR(L389*D389,0))</f>
        <v>0</v>
      </c>
      <c r="N389" s="64"/>
      <c r="O389" s="156"/>
      <c r="P389" s="156"/>
    </row>
    <row r="390" customFormat="false" ht="17.35" hidden="false" customHeight="false" outlineLevel="0" collapsed="false">
      <c r="A390" s="118"/>
      <c r="B390" s="148" t="n">
        <f aca="false">IFERROR((IF($A390="",0,IF(VLOOKUP(A390,#REF!,13,0)="нет","Sold Out",VLOOKUP($A390,#REF!,2,FALSE())))),"кода нет в прайсе")</f>
        <v>0</v>
      </c>
      <c r="C390" s="148" t="n">
        <f aca="false">IFERROR((IF($A390="",0,VLOOKUP($A390,#REF!,3,FALSE()))),0)</f>
        <v>0</v>
      </c>
      <c r="D390" s="158"/>
      <c r="E390" s="121" t="n">
        <f aca="false">IFERROR((IF($A390="",0,VLOOKUP($A390,#REF!,6,FALSE()))),0)</f>
        <v>0</v>
      </c>
      <c r="F390" s="122" t="n">
        <f aca="false">IFERROR(IF(VLOOKUP(A390,#REF!,13,0)="нет","",D390*E390),0)</f>
        <v>0</v>
      </c>
      <c r="G390" s="149" t="n">
        <f aca="false">IF(F390="","",IFERROR((IF($A390="",0,VLOOKUP($A390,#REF!,5,FALSE())))*$D390,"0"))</f>
        <v>0</v>
      </c>
      <c r="H390" s="124" t="n">
        <f aca="false">IFERROR(IF(H$7=0,0,G390/(G$7-I$5)*H$7),"")</f>
        <v>0</v>
      </c>
      <c r="I390" s="125" t="n">
        <f aca="false">IFERROR(H390+F390,"")</f>
        <v>0</v>
      </c>
      <c r="J390" s="126" t="n">
        <f aca="false">IFERROR(I390/$E$9,"")</f>
        <v>0</v>
      </c>
      <c r="K390" s="127" t="n">
        <f aca="false">IFERROR(ROUNDUP(I390/$E$10,2),"")</f>
        <v>0</v>
      </c>
      <c r="L390" s="128" t="n">
        <f aca="false">IF(F390="","",IF(D390=0,0,IFERROR((IF($A390="",0,VLOOKUP($A390,#REF!,7,FALSE()))),0)))</f>
        <v>0</v>
      </c>
      <c r="M390" s="129" t="n">
        <f aca="false">IF(F390="","",IFERROR(L390*D390,0))</f>
        <v>0</v>
      </c>
      <c r="N390" s="64"/>
      <c r="O390" s="156"/>
      <c r="P390" s="156"/>
    </row>
    <row r="391" customFormat="false" ht="17.35" hidden="false" customHeight="false" outlineLevel="0" collapsed="false">
      <c r="A391" s="118" t="s">
        <v>135</v>
      </c>
      <c r="B391" s="148" t="str">
        <f aca="false">IFERROR((IF($A391="",0,IF(VLOOKUP(A391,#REF!,13,0)="нет","Sold Out",VLOOKUP($A391,#REF!,2,FALSE())))),"кода нет в прайсе")</f>
        <v>кода нет в прайсе</v>
      </c>
      <c r="C391" s="148" t="n">
        <f aca="false">IFERROR((IF($A391="",0,VLOOKUP($A391,#REF!,3,FALSE()))),0)</f>
        <v>0</v>
      </c>
      <c r="D391" s="158"/>
      <c r="E391" s="121" t="n">
        <f aca="false">IFERROR((IF($A391="",0,VLOOKUP($A391,#REF!,6,FALSE()))),0)</f>
        <v>0</v>
      </c>
      <c r="F391" s="122" t="n">
        <f aca="false">IFERROR(IF(VLOOKUP(A391,#REF!,13,0)="нет","",D391*E391),0)</f>
        <v>0</v>
      </c>
      <c r="G391" s="149" t="str">
        <f aca="false">IF(F391="","",IFERROR((IF($A391="",0,VLOOKUP($A391,#REF!,5,FALSE())))*$D391,"0"))</f>
        <v>0</v>
      </c>
      <c r="H391" s="124" t="n">
        <f aca="false">IFERROR(IF(H$7=0,0,G391/(G$7-I$5)*H$7),"")</f>
        <v>0</v>
      </c>
      <c r="I391" s="125" t="n">
        <f aca="false">IFERROR(H391+F391,"")</f>
        <v>0</v>
      </c>
      <c r="J391" s="126" t="n">
        <f aca="false">IFERROR(I391/$E$9,"")</f>
        <v>0</v>
      </c>
      <c r="K391" s="127" t="n">
        <f aca="false">IFERROR(ROUNDUP(I391/$E$10,2),"")</f>
        <v>0</v>
      </c>
      <c r="L391" s="128" t="n">
        <f aca="false">IF(F391="","",IF(D391=0,0,IFERROR((IF($A391="",0,VLOOKUP($A391,#REF!,7,FALSE()))),0)))</f>
        <v>0</v>
      </c>
      <c r="M391" s="129" t="n">
        <f aca="false">IF(F391="","",IFERROR(L391*D391,0))</f>
        <v>0</v>
      </c>
      <c r="N391" s="64"/>
      <c r="O391" s="156"/>
      <c r="P391" s="156"/>
    </row>
    <row r="392" customFormat="false" ht="17.35" hidden="false" customHeight="false" outlineLevel="0" collapsed="false">
      <c r="A392" s="118" t="s">
        <v>136</v>
      </c>
      <c r="B392" s="148" t="str">
        <f aca="false">IFERROR((IF($A392="",0,IF(VLOOKUP(A392,#REF!,13,0)="нет","Sold Out",VLOOKUP($A392,#REF!,2,FALSE())))),"кода нет в прайсе")</f>
        <v>кода нет в прайсе</v>
      </c>
      <c r="C392" s="148" t="n">
        <f aca="false">IFERROR((IF($A392="",0,VLOOKUP($A392,#REF!,3,FALSE()))),0)</f>
        <v>0</v>
      </c>
      <c r="D392" s="158"/>
      <c r="E392" s="132" t="n">
        <f aca="false">IFERROR((IF($A392="",0,VLOOKUP($A392,#REF!,6,FALSE()))),0)</f>
        <v>0</v>
      </c>
      <c r="F392" s="133" t="n">
        <f aca="false">IFERROR(IF(VLOOKUP(A392,#REF!,13,0)="нет","",D392*E392),0)</f>
        <v>0</v>
      </c>
      <c r="G392" s="134" t="str">
        <f aca="false">IF(F392="","",IFERROR((IF($A392="",0,VLOOKUP($A392,#REF!,5,FALSE())))*$D392,"0"))</f>
        <v>0</v>
      </c>
      <c r="H392" s="124" t="n">
        <f aca="false">IFERROR(IF(H$7=0,0,G392/(G$7-I$5)*H$7),"")</f>
        <v>0</v>
      </c>
      <c r="I392" s="135" t="n">
        <f aca="false">IFERROR(H392+F392,"")</f>
        <v>0</v>
      </c>
      <c r="J392" s="136" t="n">
        <f aca="false">IFERROR(I392/$E$9,"")</f>
        <v>0</v>
      </c>
      <c r="K392" s="137" t="n">
        <f aca="false">IFERROR(ROUNDUP(I392/$E$10,2),"")</f>
        <v>0</v>
      </c>
      <c r="L392" s="132" t="n">
        <f aca="false">IF(F392="","",IF(D392=0,0,IFERROR((IF($A392="",0,VLOOKUP($A392,#REF!,7,FALSE()))),0)))</f>
        <v>0</v>
      </c>
      <c r="M392" s="132" t="n">
        <f aca="false">IF(F392="","",IFERROR(L392*D392,0))</f>
        <v>0</v>
      </c>
      <c r="N392" s="64"/>
      <c r="O392" s="156"/>
      <c r="P392" s="156"/>
    </row>
    <row r="393" customFormat="false" ht="17.35" hidden="false" customHeight="false" outlineLevel="0" collapsed="false">
      <c r="A393" s="118"/>
      <c r="B393" s="148" t="n">
        <f aca="false">IFERROR((IF($A393="",0,IF(VLOOKUP(A393,#REF!,13,0)="нет","Sold Out",VLOOKUP($A393,#REF!,2,FALSE())))),"кода нет в прайсе")</f>
        <v>0</v>
      </c>
      <c r="C393" s="148" t="n">
        <f aca="false">IFERROR((IF($A393="",0,VLOOKUP($A393,#REF!,3,FALSE()))),0)</f>
        <v>0</v>
      </c>
      <c r="D393" s="158"/>
      <c r="E393" s="121" t="n">
        <f aca="false">IFERROR((IF($A393="",0,VLOOKUP($A393,#REF!,6,FALSE()))),0)</f>
        <v>0</v>
      </c>
      <c r="F393" s="122" t="n">
        <f aca="false">IFERROR(IF(VLOOKUP(A393,#REF!,13,0)="нет","",D393*E393),0)</f>
        <v>0</v>
      </c>
      <c r="G393" s="149" t="n">
        <f aca="false">IF(F393="","",IFERROR((IF($A393="",0,VLOOKUP($A393,#REF!,5,FALSE())))*$D393,"0"))</f>
        <v>0</v>
      </c>
      <c r="H393" s="124" t="n">
        <f aca="false">IFERROR(IF(H$7=0,0,G393/(G$7-I$5)*H$7),"")</f>
        <v>0</v>
      </c>
      <c r="I393" s="125" t="n">
        <f aca="false">IFERROR(H393+F393,"")</f>
        <v>0</v>
      </c>
      <c r="J393" s="126" t="n">
        <f aca="false">IFERROR(I393/$E$9,"")</f>
        <v>0</v>
      </c>
      <c r="K393" s="127" t="n">
        <f aca="false">IFERROR(ROUNDUP(I393/$E$10,2),"")</f>
        <v>0</v>
      </c>
      <c r="L393" s="128" t="n">
        <f aca="false">IF(F393="","",IF(D393=0,0,IFERROR((IF($A393="",0,VLOOKUP($A393,#REF!,7,FALSE()))),0)))</f>
        <v>0</v>
      </c>
      <c r="M393" s="129" t="n">
        <f aca="false">IF(F393="","",IFERROR(L393*D393,0))</f>
        <v>0</v>
      </c>
      <c r="N393" s="64"/>
      <c r="O393" s="156"/>
      <c r="P393" s="156"/>
    </row>
    <row r="394" customFormat="false" ht="17.35" hidden="false" customHeight="false" outlineLevel="0" collapsed="false">
      <c r="A394" s="141"/>
      <c r="B394" s="148" t="n">
        <f aca="false">IFERROR((IF($A394="",0,IF(VLOOKUP(A394,#REF!,13,0)="нет","Sold Out",VLOOKUP($A394,#REF!,2,FALSE())))),"кода нет в прайсе")</f>
        <v>0</v>
      </c>
      <c r="C394" s="148" t="n">
        <f aca="false">IFERROR((IF($A394="",0,VLOOKUP($A394,#REF!,3,FALSE()))),0)</f>
        <v>0</v>
      </c>
      <c r="D394" s="158"/>
      <c r="E394" s="121" t="n">
        <f aca="false">IFERROR((IF($A394="",0,VLOOKUP($A394,#REF!,6,FALSE()))),0)</f>
        <v>0</v>
      </c>
      <c r="F394" s="122" t="n">
        <f aca="false">IFERROR(IF(VLOOKUP(A394,#REF!,13,0)="нет","",D394*E394),0)</f>
        <v>0</v>
      </c>
      <c r="G394" s="149" t="n">
        <f aca="false">IF(F394="","",IFERROR((IF($A394="",0,VLOOKUP($A394,#REF!,5,FALSE())))*$D394,"0"))</f>
        <v>0</v>
      </c>
      <c r="H394" s="124" t="n">
        <f aca="false">IFERROR(IF(H$7=0,0,G394/(G$7-I$5)*H$7),"")</f>
        <v>0</v>
      </c>
      <c r="I394" s="125" t="n">
        <f aca="false">IFERROR(H394+F394,"")</f>
        <v>0</v>
      </c>
      <c r="J394" s="126" t="n">
        <f aca="false">IFERROR(I394/$E$9,"")</f>
        <v>0</v>
      </c>
      <c r="K394" s="127" t="n">
        <f aca="false">IFERROR(ROUNDUP(I394/$E$10,2),"")</f>
        <v>0</v>
      </c>
      <c r="L394" s="128" t="n">
        <f aca="false">IF(F394="","",IF(D394=0,0,IFERROR((IF($A394="",0,VLOOKUP($A394,#REF!,7,FALSE()))),0)))</f>
        <v>0</v>
      </c>
      <c r="M394" s="129" t="n">
        <f aca="false">IF(F394="","",IFERROR(L394*D394,0))</f>
        <v>0</v>
      </c>
      <c r="N394" s="64"/>
      <c r="O394" s="156"/>
      <c r="P394" s="156"/>
    </row>
    <row r="395" customFormat="false" ht="17.35" hidden="false" customHeight="false" outlineLevel="0" collapsed="false">
      <c r="A395" s="142"/>
      <c r="B395" s="143" t="n">
        <f aca="false">IF(F395=0,0,"Пересылка по Корее при менее 30000")</f>
        <v>0</v>
      </c>
      <c r="C395" s="143"/>
      <c r="D395" s="158"/>
      <c r="E395" s="121" t="n">
        <f aca="false">IFERROR((IF($A395="",0,VLOOKUP($A395,#REF!,6,FALSE()))),0)</f>
        <v>0</v>
      </c>
      <c r="F395" s="144" t="n">
        <f aca="false">IF($F$5=1,IF(SUM(F385:F394)=0,0,IF(SUM(F385:F394)&lt;30000,2500,0)),0)</f>
        <v>0</v>
      </c>
      <c r="G395" s="149" t="n">
        <f aca="false">IF(F395="","",IFERROR((IF($A395="",0,VLOOKUP($A395,#REF!,5,FALSE())))*$D395,"0"))</f>
        <v>0</v>
      </c>
      <c r="H395" s="124" t="n">
        <f aca="false">IFERROR(IF(H$7=0,0,G395/(G$7-I$5)*H$7),"")</f>
        <v>0</v>
      </c>
      <c r="I395" s="125" t="n">
        <f aca="false">IFERROR(H395+F395,"")</f>
        <v>0</v>
      </c>
      <c r="J395" s="126" t="n">
        <f aca="false">IFERROR(I395/$E$9,"")</f>
        <v>0</v>
      </c>
      <c r="K395" s="127" t="n">
        <f aca="false">IFERROR(ROUNDUP(I395/$E$10,2),"")</f>
        <v>0</v>
      </c>
      <c r="L395" s="128" t="n">
        <f aca="false">IF(F395="","",IF(D395=0,0,IFERROR((IF($A395="",0,VLOOKUP($A395,#REF!,7,FALSE()))),0)))</f>
        <v>0</v>
      </c>
      <c r="M395" s="129" t="n">
        <f aca="false">IF(F395="","",IFERROR(L395*D395,0))</f>
        <v>0</v>
      </c>
      <c r="N395" s="64"/>
      <c r="O395" s="156"/>
      <c r="P395" s="156"/>
    </row>
    <row r="396" customFormat="false" ht="17.35" hidden="false" customHeight="false" outlineLevel="0" collapsed="false">
      <c r="A396" s="106" t="n">
        <v>33</v>
      </c>
      <c r="B396" s="107"/>
      <c r="C396" s="107"/>
      <c r="D396" s="146"/>
      <c r="E396" s="109"/>
      <c r="F396" s="110" t="n">
        <f aca="false">SUM(F397:F407)</f>
        <v>0</v>
      </c>
      <c r="G396" s="110" t="n">
        <f aca="false">SUM(G397:G407)</f>
        <v>0</v>
      </c>
      <c r="H396" s="111" t="n">
        <f aca="false">IFERROR($H$7/($G$7-$I$5)*G396,0)</f>
        <v>0</v>
      </c>
      <c r="I396" s="112" t="n">
        <f aca="false">H396+F396</f>
        <v>0</v>
      </c>
      <c r="J396" s="112" t="n">
        <f aca="false">I396/$E$9</f>
        <v>0</v>
      </c>
      <c r="K396" s="113" t="n">
        <f aca="false">SUM(K397:K407)</f>
        <v>0</v>
      </c>
      <c r="L396" s="114" t="n">
        <f aca="false">SUM(L397:L407)</f>
        <v>0</v>
      </c>
      <c r="M396" s="115" t="n">
        <f aca="false">SUM(M397:M407)</f>
        <v>0</v>
      </c>
      <c r="N396" s="64"/>
      <c r="O396" s="156"/>
      <c r="P396" s="156"/>
    </row>
    <row r="397" customFormat="false" ht="17.35" hidden="false" customHeight="false" outlineLevel="0" collapsed="false">
      <c r="A397" s="118"/>
      <c r="B397" s="148" t="n">
        <f aca="false">IFERROR((IF($A397="",0,IF(VLOOKUP(A397,#REF!,13,0)="нет","Sold Out",VLOOKUP($A397,#REF!,2,FALSE())))),"кода нет в прайсе")</f>
        <v>0</v>
      </c>
      <c r="C397" s="148" t="n">
        <f aca="false">IFERROR((IF($A397="",0,VLOOKUP($A397,#REF!,3,FALSE()))),0)</f>
        <v>0</v>
      </c>
      <c r="D397" s="120"/>
      <c r="E397" s="121" t="n">
        <f aca="false">IFERROR((IF($A397="",0,VLOOKUP($A397,#REF!,6,FALSE()))),0)</f>
        <v>0</v>
      </c>
      <c r="F397" s="122" t="n">
        <f aca="false">IFERROR(IF(VLOOKUP(A397,#REF!,13,0)="нет","",D397*E397),0)</f>
        <v>0</v>
      </c>
      <c r="G397" s="149" t="n">
        <f aca="false">IF(F397="","",IFERROR((IF($A397="",0,VLOOKUP($A397,#REF!,5,FALSE())))*$D397,"0"))</f>
        <v>0</v>
      </c>
      <c r="H397" s="124" t="n">
        <f aca="false">IFERROR(IF(H$7=0,0,G397/(G$7-I$5)*H$7),"")</f>
        <v>0</v>
      </c>
      <c r="I397" s="125" t="n">
        <f aca="false">IFERROR(H397+F397,"")</f>
        <v>0</v>
      </c>
      <c r="J397" s="126" t="n">
        <f aca="false">IFERROR(I397/$E$9,"")</f>
        <v>0</v>
      </c>
      <c r="K397" s="127" t="n">
        <f aca="false">IFERROR(ROUNDUP(I397/$E$10,2),"")</f>
        <v>0</v>
      </c>
      <c r="L397" s="128" t="n">
        <f aca="false">IF(F397="","",IF(D397=0,0,IFERROR((IF($A397="",0,VLOOKUP($A397,#REF!,7,FALSE()))),0)))</f>
        <v>0</v>
      </c>
      <c r="M397" s="129" t="n">
        <f aca="false">IF(F397="","",IFERROR(L397*D397,0))</f>
        <v>0</v>
      </c>
      <c r="N397" s="64"/>
      <c r="O397" s="156"/>
      <c r="P397" s="156"/>
    </row>
    <row r="398" customFormat="false" ht="17.35" hidden="false" customHeight="false" outlineLevel="0" collapsed="false">
      <c r="A398" s="118"/>
      <c r="B398" s="148" t="n">
        <f aca="false">IFERROR((IF($A398="",0,IF(VLOOKUP(A398,#REF!,13,0)="нет","Sold Out",VLOOKUP($A398,#REF!,2,FALSE())))),"кода нет в прайсе")</f>
        <v>0</v>
      </c>
      <c r="C398" s="148" t="n">
        <f aca="false">IFERROR((IF($A398="",0,VLOOKUP($A398,#REF!,3,FALSE()))),0)</f>
        <v>0</v>
      </c>
      <c r="D398" s="120"/>
      <c r="E398" s="121" t="n">
        <f aca="false">IFERROR((IF($A398="",0,VLOOKUP($A398,#REF!,6,FALSE()))),0)</f>
        <v>0</v>
      </c>
      <c r="F398" s="122" t="n">
        <f aca="false">IFERROR(IF(VLOOKUP(A398,#REF!,13,0)="нет","",D398*E398),0)</f>
        <v>0</v>
      </c>
      <c r="G398" s="149" t="n">
        <f aca="false">IF(F398="","",IFERROR((IF($A398="",0,VLOOKUP($A398,#REF!,5,FALSE())))*$D398,"0"))</f>
        <v>0</v>
      </c>
      <c r="H398" s="124" t="n">
        <f aca="false">IFERROR(IF(H$7=0,0,G398/(G$7-I$5)*H$7),"")</f>
        <v>0</v>
      </c>
      <c r="I398" s="125" t="n">
        <f aca="false">IFERROR(H398+F398,"")</f>
        <v>0</v>
      </c>
      <c r="J398" s="126" t="n">
        <f aca="false">IFERROR(I398/$E$9,"")</f>
        <v>0</v>
      </c>
      <c r="K398" s="127" t="n">
        <f aca="false">IFERROR(ROUNDUP(I398/$E$10,2),"")</f>
        <v>0</v>
      </c>
      <c r="L398" s="128" t="n">
        <f aca="false">IF(F398="","",IF(D398=0,0,IFERROR((IF($A398="",0,VLOOKUP($A398,#REF!,7,FALSE()))),0)))</f>
        <v>0</v>
      </c>
      <c r="M398" s="129" t="n">
        <f aca="false">IF(F398="","",IFERROR(L398*D398,0))</f>
        <v>0</v>
      </c>
      <c r="N398" s="64"/>
      <c r="O398" s="156"/>
      <c r="P398" s="156"/>
    </row>
    <row r="399" customFormat="false" ht="17.35" hidden="false" customHeight="false" outlineLevel="0" collapsed="false">
      <c r="A399" s="118"/>
      <c r="B399" s="148" t="n">
        <f aca="false">IFERROR((IF($A399="",0,IF(VLOOKUP(A399,#REF!,13,0)="нет","Sold Out",VLOOKUP($A399,#REF!,2,FALSE())))),"кода нет в прайсе")</f>
        <v>0</v>
      </c>
      <c r="C399" s="148" t="n">
        <f aca="false">IFERROR((IF($A399="",0,VLOOKUP($A399,#REF!,3,FALSE()))),0)</f>
        <v>0</v>
      </c>
      <c r="D399" s="158"/>
      <c r="E399" s="121" t="n">
        <f aca="false">IFERROR((IF($A399="",0,VLOOKUP($A399,#REF!,6,FALSE()))),0)</f>
        <v>0</v>
      </c>
      <c r="F399" s="122" t="n">
        <f aca="false">IFERROR(IF(VLOOKUP(A399,#REF!,13,0)="нет","",D399*E399),0)</f>
        <v>0</v>
      </c>
      <c r="G399" s="149" t="n">
        <f aca="false">IF(F399="","",IFERROR((IF($A399="",0,VLOOKUP($A399,#REF!,5,FALSE())))*$D399,"0"))</f>
        <v>0</v>
      </c>
      <c r="H399" s="124" t="n">
        <f aca="false">IFERROR(IF(H$7=0,0,G399/(G$7-I$5)*H$7),"")</f>
        <v>0</v>
      </c>
      <c r="I399" s="125" t="n">
        <f aca="false">IFERROR(H399+F399,"")</f>
        <v>0</v>
      </c>
      <c r="J399" s="126" t="n">
        <f aca="false">IFERROR(I399/$E$9,"")</f>
        <v>0</v>
      </c>
      <c r="K399" s="127" t="n">
        <f aca="false">IFERROR(ROUNDUP(I399/$E$10,2),"")</f>
        <v>0</v>
      </c>
      <c r="L399" s="128" t="n">
        <f aca="false">IF(F399="","",IF(D399=0,0,IFERROR((IF($A399="",0,VLOOKUP($A399,#REF!,7,FALSE()))),0)))</f>
        <v>0</v>
      </c>
      <c r="M399" s="129" t="n">
        <f aca="false">IF(F399="","",IFERROR(L399*D399,0))</f>
        <v>0</v>
      </c>
      <c r="N399" s="64"/>
      <c r="O399" s="156"/>
      <c r="P399" s="156"/>
    </row>
    <row r="400" customFormat="false" ht="17.35" hidden="false" customHeight="false" outlineLevel="0" collapsed="false">
      <c r="A400" s="118"/>
      <c r="B400" s="148" t="n">
        <f aca="false">IFERROR((IF($A400="",0,IF(VLOOKUP(A400,#REF!,13,0)="нет","Sold Out",VLOOKUP($A400,#REF!,2,FALSE())))),"кода нет в прайсе")</f>
        <v>0</v>
      </c>
      <c r="C400" s="148" t="n">
        <f aca="false">IFERROR((IF($A400="",0,VLOOKUP($A400,#REF!,3,FALSE()))),0)</f>
        <v>0</v>
      </c>
      <c r="D400" s="158"/>
      <c r="E400" s="121" t="n">
        <f aca="false">IFERROR((IF($A400="",0,VLOOKUP($A400,#REF!,6,FALSE()))),0)</f>
        <v>0</v>
      </c>
      <c r="F400" s="122" t="n">
        <f aca="false">IFERROR(IF(VLOOKUP(A400,#REF!,13,0)="нет","",D400*E400),0)</f>
        <v>0</v>
      </c>
      <c r="G400" s="149" t="n">
        <f aca="false">IF(F400="","",IFERROR((IF($A400="",0,VLOOKUP($A400,#REF!,5,FALSE())))*$D400,"0"))</f>
        <v>0</v>
      </c>
      <c r="H400" s="124" t="n">
        <f aca="false">IFERROR(IF(H$7=0,0,G400/(G$7-I$5)*H$7),"")</f>
        <v>0</v>
      </c>
      <c r="I400" s="125" t="n">
        <f aca="false">IFERROR(H400+F400,"")</f>
        <v>0</v>
      </c>
      <c r="J400" s="126" t="n">
        <f aca="false">IFERROR(I400/$E$9,"")</f>
        <v>0</v>
      </c>
      <c r="K400" s="127" t="n">
        <f aca="false">IFERROR(ROUNDUP(I400/$E$10,2),"")</f>
        <v>0</v>
      </c>
      <c r="L400" s="128" t="n">
        <f aca="false">IF(F400="","",IF(D400=0,0,IFERROR((IF($A400="",0,VLOOKUP($A400,#REF!,7,FALSE()))),0)))</f>
        <v>0</v>
      </c>
      <c r="M400" s="129" t="n">
        <f aca="false">IF(F400="","",IFERROR(L400*D400,0))</f>
        <v>0</v>
      </c>
      <c r="N400" s="64"/>
      <c r="O400" s="156"/>
      <c r="P400" s="156"/>
    </row>
    <row r="401" customFormat="false" ht="17.35" hidden="false" customHeight="false" outlineLevel="0" collapsed="false">
      <c r="A401" s="118"/>
      <c r="B401" s="148" t="n">
        <f aca="false">IFERROR((IF($A401="",0,IF(VLOOKUP(A401,#REF!,13,0)="нет","Sold Out",VLOOKUP($A401,#REF!,2,FALSE())))),"кода нет в прайсе")</f>
        <v>0</v>
      </c>
      <c r="C401" s="148" t="n">
        <f aca="false">IFERROR((IF($A401="",0,VLOOKUP($A401,#REF!,3,FALSE()))),0)</f>
        <v>0</v>
      </c>
      <c r="D401" s="158"/>
      <c r="E401" s="121" t="n">
        <f aca="false">IFERROR((IF($A401="",0,VLOOKUP($A401,#REF!,6,FALSE()))),0)</f>
        <v>0</v>
      </c>
      <c r="F401" s="122" t="n">
        <f aca="false">IFERROR(IF(VLOOKUP(A401,#REF!,13,0)="нет","",D401*E401),0)</f>
        <v>0</v>
      </c>
      <c r="G401" s="149" t="n">
        <f aca="false">IF(F401="","",IFERROR((IF($A401="",0,VLOOKUP($A401,#REF!,5,FALSE())))*$D401,"0"))</f>
        <v>0</v>
      </c>
      <c r="H401" s="124" t="n">
        <f aca="false">IFERROR(IF(H$7=0,0,G401/(G$7-I$5)*H$7),"")</f>
        <v>0</v>
      </c>
      <c r="I401" s="125" t="n">
        <f aca="false">IFERROR(H401+F401,"")</f>
        <v>0</v>
      </c>
      <c r="J401" s="126" t="n">
        <f aca="false">IFERROR(I401/$E$9,"")</f>
        <v>0</v>
      </c>
      <c r="K401" s="127" t="n">
        <f aca="false">IFERROR(ROUNDUP(I401/$E$10,2),"")</f>
        <v>0</v>
      </c>
      <c r="L401" s="128" t="n">
        <f aca="false">IF(F401="","",IF(D401=0,0,IFERROR((IF($A401="",0,VLOOKUP($A401,#REF!,7,FALSE()))),0)))</f>
        <v>0</v>
      </c>
      <c r="M401" s="129" t="n">
        <f aca="false">IF(F401="","",IFERROR(L401*D401,0))</f>
        <v>0</v>
      </c>
      <c r="N401" s="64"/>
      <c r="O401" s="156"/>
      <c r="P401" s="156"/>
    </row>
    <row r="402" customFormat="false" ht="17.35" hidden="false" customHeight="false" outlineLevel="0" collapsed="false">
      <c r="A402" s="118"/>
      <c r="B402" s="148" t="n">
        <f aca="false">IFERROR((IF($A402="",0,IF(VLOOKUP(A402,#REF!,13,0)="нет","Sold Out",VLOOKUP($A402,#REF!,2,FALSE())))),"кода нет в прайсе")</f>
        <v>0</v>
      </c>
      <c r="C402" s="148" t="n">
        <f aca="false">IFERROR((IF($A402="",0,VLOOKUP($A402,#REF!,3,FALSE()))),0)</f>
        <v>0</v>
      </c>
      <c r="D402" s="158"/>
      <c r="E402" s="121" t="n">
        <f aca="false">IFERROR((IF($A402="",0,VLOOKUP($A402,#REF!,6,FALSE()))),0)</f>
        <v>0</v>
      </c>
      <c r="F402" s="122" t="n">
        <f aca="false">IFERROR(IF(VLOOKUP(A402,#REF!,13,0)="нет","",D402*E402),0)</f>
        <v>0</v>
      </c>
      <c r="G402" s="149" t="n">
        <f aca="false">IF(F402="","",IFERROR((IF($A402="",0,VLOOKUP($A402,#REF!,5,FALSE())))*$D402,"0"))</f>
        <v>0</v>
      </c>
      <c r="H402" s="124" t="n">
        <f aca="false">IFERROR(IF(H$7=0,0,G402/(G$7-I$5)*H$7),"")</f>
        <v>0</v>
      </c>
      <c r="I402" s="125" t="n">
        <f aca="false">IFERROR(H402+F402,"")</f>
        <v>0</v>
      </c>
      <c r="J402" s="126" t="n">
        <f aca="false">IFERROR(I402/$E$9,"")</f>
        <v>0</v>
      </c>
      <c r="K402" s="127" t="n">
        <f aca="false">IFERROR(ROUNDUP(I402/$E$10,2),"")</f>
        <v>0</v>
      </c>
      <c r="L402" s="128" t="n">
        <f aca="false">IF(F402="","",IF(D402=0,0,IFERROR((IF($A402="",0,VLOOKUP($A402,#REF!,7,FALSE()))),0)))</f>
        <v>0</v>
      </c>
      <c r="M402" s="129" t="n">
        <f aca="false">IF(F402="","",IFERROR(L402*D402,0))</f>
        <v>0</v>
      </c>
      <c r="N402" s="64"/>
      <c r="O402" s="156"/>
      <c r="P402" s="156"/>
    </row>
    <row r="403" customFormat="false" ht="17.35" hidden="false" customHeight="false" outlineLevel="0" collapsed="false">
      <c r="A403" s="118"/>
      <c r="B403" s="148" t="n">
        <f aca="false">IFERROR((IF($A403="",0,IF(VLOOKUP(A403,#REF!,13,0)="нет","Sold Out",VLOOKUP($A403,#REF!,2,FALSE())))),"кода нет в прайсе")</f>
        <v>0</v>
      </c>
      <c r="C403" s="148" t="n">
        <f aca="false">IFERROR((IF($A403="",0,VLOOKUP($A403,#REF!,3,FALSE()))),0)</f>
        <v>0</v>
      </c>
      <c r="D403" s="158"/>
      <c r="E403" s="121" t="n">
        <f aca="false">IFERROR((IF($A403="",0,VLOOKUP($A403,#REF!,6,FALSE()))),0)</f>
        <v>0</v>
      </c>
      <c r="F403" s="122" t="n">
        <f aca="false">IFERROR(IF(VLOOKUP(A403,#REF!,13,0)="нет","",D403*E403),0)</f>
        <v>0</v>
      </c>
      <c r="G403" s="149" t="n">
        <f aca="false">IF(F403="","",IFERROR((IF($A403="",0,VLOOKUP($A403,#REF!,5,FALSE())))*$D403,"0"))</f>
        <v>0</v>
      </c>
      <c r="H403" s="124" t="n">
        <f aca="false">IFERROR(IF(H$7=0,0,G403/(G$7-I$5)*H$7),"")</f>
        <v>0</v>
      </c>
      <c r="I403" s="125" t="n">
        <f aca="false">IFERROR(H403+F403,"")</f>
        <v>0</v>
      </c>
      <c r="J403" s="126" t="n">
        <f aca="false">IFERROR(I403/$E$9,"")</f>
        <v>0</v>
      </c>
      <c r="K403" s="127" t="n">
        <f aca="false">IFERROR(ROUNDUP(I403/$E$10,2),"")</f>
        <v>0</v>
      </c>
      <c r="L403" s="128" t="n">
        <f aca="false">IF(F403="","",IF(D403=0,0,IFERROR((IF($A403="",0,VLOOKUP($A403,#REF!,7,FALSE()))),0)))</f>
        <v>0</v>
      </c>
      <c r="M403" s="129" t="n">
        <f aca="false">IF(F403="","",IFERROR(L403*D403,0))</f>
        <v>0</v>
      </c>
      <c r="N403" s="64"/>
      <c r="O403" s="156"/>
      <c r="P403" s="156"/>
    </row>
    <row r="404" customFormat="false" ht="17.35" hidden="false" customHeight="false" outlineLevel="0" collapsed="false">
      <c r="A404" s="118"/>
      <c r="B404" s="148" t="n">
        <f aca="false">IFERROR((IF($A404="",0,IF(VLOOKUP(A404,#REF!,13,0)="нет","Sold Out",VLOOKUP($A404,#REF!,2,FALSE())))),"кода нет в прайсе")</f>
        <v>0</v>
      </c>
      <c r="C404" s="148" t="n">
        <f aca="false">IFERROR((IF($A404="",0,VLOOKUP($A404,#REF!,3,FALSE()))),0)</f>
        <v>0</v>
      </c>
      <c r="D404" s="158"/>
      <c r="E404" s="132" t="n">
        <f aca="false">IFERROR((IF($A404="",0,VLOOKUP($A404,#REF!,6,FALSE()))),0)</f>
        <v>0</v>
      </c>
      <c r="F404" s="133" t="n">
        <f aca="false">IFERROR(IF(VLOOKUP(A404,#REF!,13,0)="нет","",D404*E404),0)</f>
        <v>0</v>
      </c>
      <c r="G404" s="134" t="n">
        <f aca="false">IF(F404="","",IFERROR((IF($A404="",0,VLOOKUP($A404,#REF!,5,FALSE())))*$D404,"0"))</f>
        <v>0</v>
      </c>
      <c r="H404" s="124" t="n">
        <f aca="false">IFERROR(IF(H$7=0,0,G404/(G$7-I$5)*H$7),"")</f>
        <v>0</v>
      </c>
      <c r="I404" s="135" t="n">
        <f aca="false">IFERROR(H404+F404,"")</f>
        <v>0</v>
      </c>
      <c r="J404" s="136" t="n">
        <f aca="false">IFERROR(I404/$E$9,"")</f>
        <v>0</v>
      </c>
      <c r="K404" s="137" t="n">
        <f aca="false">IFERROR(ROUNDUP(I404/$E$10,2),"")</f>
        <v>0</v>
      </c>
      <c r="L404" s="132" t="n">
        <f aca="false">IF(F404="","",IF(D404=0,0,IFERROR((IF($A404="",0,VLOOKUP($A404,#REF!,7,FALSE()))),0)))</f>
        <v>0</v>
      </c>
      <c r="M404" s="132" t="n">
        <f aca="false">IF(F404="","",IFERROR(L404*D404,0))</f>
        <v>0</v>
      </c>
      <c r="N404" s="64"/>
      <c r="O404" s="156"/>
      <c r="P404" s="156"/>
    </row>
    <row r="405" customFormat="false" ht="17.35" hidden="false" customHeight="false" outlineLevel="0" collapsed="false">
      <c r="A405" s="118"/>
      <c r="B405" s="148" t="n">
        <f aca="false">IFERROR((IF($A405="",0,IF(VLOOKUP(A405,#REF!,13,0)="нет","Sold Out",VLOOKUP($A405,#REF!,2,FALSE())))),"кода нет в прайсе")</f>
        <v>0</v>
      </c>
      <c r="C405" s="148" t="n">
        <f aca="false">IFERROR((IF($A405="",0,VLOOKUP($A405,#REF!,3,FALSE()))),0)</f>
        <v>0</v>
      </c>
      <c r="D405" s="158"/>
      <c r="E405" s="121" t="n">
        <f aca="false">IFERROR((IF($A405="",0,VLOOKUP($A405,#REF!,6,FALSE()))),0)</f>
        <v>0</v>
      </c>
      <c r="F405" s="122" t="n">
        <f aca="false">IFERROR(IF(VLOOKUP(A405,#REF!,13,0)="нет","",D405*E405),0)</f>
        <v>0</v>
      </c>
      <c r="G405" s="149" t="n">
        <f aca="false">IF(F405="","",IFERROR((IF($A405="",0,VLOOKUP($A405,#REF!,5,FALSE())))*$D405,"0"))</f>
        <v>0</v>
      </c>
      <c r="H405" s="124" t="n">
        <f aca="false">IFERROR(IF(H$7=0,0,G405/(G$7-I$5)*H$7),"")</f>
        <v>0</v>
      </c>
      <c r="I405" s="125" t="n">
        <f aca="false">IFERROR(H405+F405,"")</f>
        <v>0</v>
      </c>
      <c r="J405" s="126" t="n">
        <f aca="false">IFERROR(I405/$E$9,"")</f>
        <v>0</v>
      </c>
      <c r="K405" s="127" t="n">
        <f aca="false">IFERROR(ROUNDUP(I405/$E$10,2),"")</f>
        <v>0</v>
      </c>
      <c r="L405" s="128" t="n">
        <f aca="false">IF(F405="","",IF(D405=0,0,IFERROR((IF($A405="",0,VLOOKUP($A405,#REF!,7,FALSE()))),0)))</f>
        <v>0</v>
      </c>
      <c r="M405" s="129" t="n">
        <f aca="false">IF(F405="","",IFERROR(L405*D405,0))</f>
        <v>0</v>
      </c>
      <c r="N405" s="64"/>
      <c r="O405" s="156"/>
      <c r="P405" s="156"/>
    </row>
    <row r="406" customFormat="false" ht="17.35" hidden="false" customHeight="false" outlineLevel="0" collapsed="false">
      <c r="A406" s="141"/>
      <c r="B406" s="148" t="n">
        <f aca="false">IFERROR((IF($A406="",0,IF(VLOOKUP(A406,#REF!,13,0)="нет","Sold Out",VLOOKUP($A406,#REF!,2,FALSE())))),"кода нет в прайсе")</f>
        <v>0</v>
      </c>
      <c r="C406" s="148" t="n">
        <f aca="false">IFERROR((IF($A406="",0,VLOOKUP($A406,#REF!,3,FALSE()))),0)</f>
        <v>0</v>
      </c>
      <c r="D406" s="158"/>
      <c r="E406" s="121" t="n">
        <f aca="false">IFERROR((IF($A406="",0,VLOOKUP($A406,#REF!,6,FALSE()))),0)</f>
        <v>0</v>
      </c>
      <c r="F406" s="122" t="n">
        <f aca="false">IFERROR(IF(VLOOKUP(A406,#REF!,13,0)="нет","",D406*E406),0)</f>
        <v>0</v>
      </c>
      <c r="G406" s="149" t="n">
        <f aca="false">IF(F406="","",IFERROR((IF($A406="",0,VLOOKUP($A406,#REF!,5,FALSE())))*$D406,"0"))</f>
        <v>0</v>
      </c>
      <c r="H406" s="124" t="n">
        <f aca="false">IFERROR(IF(H$7=0,0,G406/(G$7-I$5)*H$7),"")</f>
        <v>0</v>
      </c>
      <c r="I406" s="125" t="n">
        <f aca="false">IFERROR(H406+F406,"")</f>
        <v>0</v>
      </c>
      <c r="J406" s="126" t="n">
        <f aca="false">IFERROR(I406/$E$9,"")</f>
        <v>0</v>
      </c>
      <c r="K406" s="127" t="n">
        <f aca="false">IFERROR(ROUNDUP(I406/$E$10,2),"")</f>
        <v>0</v>
      </c>
      <c r="L406" s="128" t="n">
        <f aca="false">IF(F406="","",IF(D406=0,0,IFERROR((IF($A406="",0,VLOOKUP($A406,#REF!,7,FALSE()))),0)))</f>
        <v>0</v>
      </c>
      <c r="M406" s="129" t="n">
        <f aca="false">IF(F406="","",IFERROR(L406*D406,0))</f>
        <v>0</v>
      </c>
      <c r="N406" s="64"/>
      <c r="O406" s="156"/>
      <c r="P406" s="156"/>
    </row>
    <row r="407" customFormat="false" ht="17.35" hidden="false" customHeight="false" outlineLevel="0" collapsed="false">
      <c r="A407" s="142"/>
      <c r="B407" s="143" t="n">
        <f aca="false">IF(F407=0,0,"Пересылка по Корее при менее 30000")</f>
        <v>0</v>
      </c>
      <c r="C407" s="143"/>
      <c r="D407" s="158"/>
      <c r="E407" s="121" t="n">
        <f aca="false">IFERROR((IF($A407="",0,VLOOKUP($A407,#REF!,6,FALSE()))),0)</f>
        <v>0</v>
      </c>
      <c r="F407" s="144" t="n">
        <f aca="false">IF($F$5=1,IF(SUM(F397:F406)=0,0,IF(SUM(F397:F406)&lt;30000,2500,0)),0)</f>
        <v>0</v>
      </c>
      <c r="G407" s="149" t="n">
        <f aca="false">IF(F407="","",IFERROR((IF($A407="",0,VLOOKUP($A407,#REF!,5,FALSE())))*$D407,"0"))</f>
        <v>0</v>
      </c>
      <c r="H407" s="124" t="n">
        <f aca="false">IFERROR(IF(H$7=0,0,G407/(G$7-I$5)*H$7),"")</f>
        <v>0</v>
      </c>
      <c r="I407" s="125" t="n">
        <f aca="false">IFERROR(H407+F407,"")</f>
        <v>0</v>
      </c>
      <c r="J407" s="126" t="n">
        <f aca="false">IFERROR(I407/$E$9,"")</f>
        <v>0</v>
      </c>
      <c r="K407" s="127" t="n">
        <f aca="false">IFERROR(ROUNDUP(I407/$E$10,2),"")</f>
        <v>0</v>
      </c>
      <c r="L407" s="128" t="n">
        <f aca="false">IF(F407="","",IF(D407=0,0,IFERROR((IF($A407="",0,VLOOKUP($A407,#REF!,7,FALSE()))),0)))</f>
        <v>0</v>
      </c>
      <c r="M407" s="129" t="n">
        <f aca="false">IF(F407="","",IFERROR(L407*D407,0))</f>
        <v>0</v>
      </c>
      <c r="N407" s="64"/>
      <c r="O407" s="156"/>
      <c r="P407" s="156"/>
    </row>
    <row r="408" customFormat="false" ht="17.35" hidden="false" customHeight="false" outlineLevel="0" collapsed="false">
      <c r="A408" s="106" t="n">
        <v>34</v>
      </c>
      <c r="B408" s="107"/>
      <c r="C408" s="107"/>
      <c r="D408" s="146"/>
      <c r="E408" s="109"/>
      <c r="F408" s="110" t="n">
        <f aca="false">SUM(F409:F419)</f>
        <v>0</v>
      </c>
      <c r="G408" s="110" t="n">
        <f aca="false">SUM(G409:G419)</f>
        <v>0</v>
      </c>
      <c r="H408" s="111" t="n">
        <f aca="false">IFERROR($H$7/($G$7-$I$5)*G408,0)</f>
        <v>0</v>
      </c>
      <c r="I408" s="112" t="n">
        <f aca="false">H408+F408</f>
        <v>0</v>
      </c>
      <c r="J408" s="112" t="n">
        <f aca="false">I408/$E$9</f>
        <v>0</v>
      </c>
      <c r="K408" s="113" t="n">
        <f aca="false">SUM(K409:K419)</f>
        <v>0</v>
      </c>
      <c r="L408" s="114" t="n">
        <f aca="false">SUM(L409:L419)</f>
        <v>0</v>
      </c>
      <c r="M408" s="115" t="n">
        <f aca="false">SUM(M409:M419)</f>
        <v>0</v>
      </c>
      <c r="N408" s="64"/>
      <c r="O408" s="156"/>
      <c r="P408" s="156"/>
    </row>
    <row r="409" customFormat="false" ht="17.35" hidden="false" customHeight="false" outlineLevel="0" collapsed="false">
      <c r="A409" s="118"/>
      <c r="B409" s="148" t="n">
        <f aca="false">IFERROR((IF($A409="",0,IF(VLOOKUP(A409,#REF!,13,0)="нет","Sold Out",VLOOKUP($A409,#REF!,2,FALSE())))),"кода нет в прайсе")</f>
        <v>0</v>
      </c>
      <c r="C409" s="148" t="n">
        <f aca="false">IFERROR((IF($A409="",0,VLOOKUP($A409,#REF!,3,FALSE()))),0)</f>
        <v>0</v>
      </c>
      <c r="D409" s="120"/>
      <c r="E409" s="121" t="n">
        <f aca="false">IFERROR((IF($A409="",0,VLOOKUP($A409,#REF!,6,FALSE()))),0)</f>
        <v>0</v>
      </c>
      <c r="F409" s="122" t="n">
        <f aca="false">IFERROR(IF(VLOOKUP(A409,#REF!,13,0)="нет","",D409*E409),0)</f>
        <v>0</v>
      </c>
      <c r="G409" s="149" t="n">
        <f aca="false">IF(F409="","",IFERROR((IF($A409="",0,VLOOKUP($A409,#REF!,5,FALSE())))*$D409,"0"))</f>
        <v>0</v>
      </c>
      <c r="H409" s="124" t="n">
        <f aca="false">IFERROR(IF(H$7=0,0,G409/(G$7-I$5)*H$7),"")</f>
        <v>0</v>
      </c>
      <c r="I409" s="125" t="n">
        <f aca="false">IFERROR(H409+F409,"")</f>
        <v>0</v>
      </c>
      <c r="J409" s="126" t="n">
        <f aca="false">IFERROR(I409/$E$9,"")</f>
        <v>0</v>
      </c>
      <c r="K409" s="127" t="n">
        <f aca="false">IFERROR(ROUNDUP(I409/$E$10,2),"")</f>
        <v>0</v>
      </c>
      <c r="L409" s="128" t="n">
        <f aca="false">IF(F409="","",IF(D409=0,0,IFERROR((IF($A409="",0,VLOOKUP($A409,#REF!,7,FALSE()))),0)))</f>
        <v>0</v>
      </c>
      <c r="M409" s="129" t="n">
        <f aca="false">IF(F409="","",IFERROR(L409*D409,0))</f>
        <v>0</v>
      </c>
      <c r="N409" s="64"/>
      <c r="O409" s="156"/>
      <c r="P409" s="156"/>
    </row>
    <row r="410" customFormat="false" ht="17.35" hidden="false" customHeight="false" outlineLevel="0" collapsed="false">
      <c r="A410" s="118"/>
      <c r="B410" s="148" t="n">
        <f aca="false">IFERROR((IF($A410="",0,IF(VLOOKUP(A410,#REF!,13,0)="нет","Sold Out",VLOOKUP($A410,#REF!,2,FALSE())))),"кода нет в прайсе")</f>
        <v>0</v>
      </c>
      <c r="C410" s="148" t="n">
        <f aca="false">IFERROR((IF($A410="",0,VLOOKUP($A410,#REF!,3,FALSE()))),0)</f>
        <v>0</v>
      </c>
      <c r="D410" s="120"/>
      <c r="E410" s="121" t="n">
        <f aca="false">IFERROR((IF($A410="",0,VLOOKUP($A410,#REF!,6,FALSE()))),0)</f>
        <v>0</v>
      </c>
      <c r="F410" s="122" t="n">
        <f aca="false">IFERROR(IF(VLOOKUP(A410,#REF!,13,0)="нет","",D410*E410),0)</f>
        <v>0</v>
      </c>
      <c r="G410" s="149" t="n">
        <f aca="false">IF(F410="","",IFERROR((IF($A410="",0,VLOOKUP($A410,#REF!,5,FALSE())))*$D410,"0"))</f>
        <v>0</v>
      </c>
      <c r="H410" s="124" t="n">
        <f aca="false">IFERROR(IF(H$7=0,0,G410/(G$7-I$5)*H$7),"")</f>
        <v>0</v>
      </c>
      <c r="I410" s="125" t="n">
        <f aca="false">IFERROR(H410+F410,"")</f>
        <v>0</v>
      </c>
      <c r="J410" s="126" t="n">
        <f aca="false">IFERROR(I410/$E$9,"")</f>
        <v>0</v>
      </c>
      <c r="K410" s="127" t="n">
        <f aca="false">IFERROR(ROUNDUP(I410/$E$10,2),"")</f>
        <v>0</v>
      </c>
      <c r="L410" s="128" t="n">
        <f aca="false">IF(F410="","",IF(D410=0,0,IFERROR((IF($A410="",0,VLOOKUP($A410,#REF!,7,FALSE()))),0)))</f>
        <v>0</v>
      </c>
      <c r="M410" s="129" t="n">
        <f aca="false">IF(F410="","",IFERROR(L410*D410,0))</f>
        <v>0</v>
      </c>
      <c r="N410" s="64"/>
      <c r="O410" s="156"/>
      <c r="P410" s="156"/>
    </row>
    <row r="411" customFormat="false" ht="17.35" hidden="false" customHeight="false" outlineLevel="0" collapsed="false">
      <c r="A411" s="118"/>
      <c r="B411" s="148" t="n">
        <f aca="false">IFERROR((IF($A411="",0,IF(VLOOKUP(A411,#REF!,13,0)="нет","Sold Out",VLOOKUP($A411,#REF!,2,FALSE())))),"кода нет в прайсе")</f>
        <v>0</v>
      </c>
      <c r="C411" s="148" t="n">
        <f aca="false">IFERROR((IF($A411="",0,VLOOKUP($A411,#REF!,3,FALSE()))),0)</f>
        <v>0</v>
      </c>
      <c r="D411" s="158"/>
      <c r="E411" s="121" t="n">
        <f aca="false">IFERROR((IF($A411="",0,VLOOKUP($A411,#REF!,6,FALSE()))),0)</f>
        <v>0</v>
      </c>
      <c r="F411" s="122" t="n">
        <f aca="false">IFERROR(IF(VLOOKUP(A411,#REF!,13,0)="нет","",D411*E411),0)</f>
        <v>0</v>
      </c>
      <c r="G411" s="149" t="n">
        <f aca="false">IF(F411="","",IFERROR((IF($A411="",0,VLOOKUP($A411,#REF!,5,FALSE())))*$D411,"0"))</f>
        <v>0</v>
      </c>
      <c r="H411" s="124" t="n">
        <f aca="false">IFERROR(IF(H$7=0,0,G411/(G$7-I$5)*H$7),"")</f>
        <v>0</v>
      </c>
      <c r="I411" s="125" t="n">
        <f aca="false">IFERROR(H411+F411,"")</f>
        <v>0</v>
      </c>
      <c r="J411" s="126" t="n">
        <f aca="false">IFERROR(I411/$E$9,"")</f>
        <v>0</v>
      </c>
      <c r="K411" s="127" t="n">
        <f aca="false">IFERROR(ROUNDUP(I411/$E$10,2),"")</f>
        <v>0</v>
      </c>
      <c r="L411" s="128" t="n">
        <f aca="false">IF(F411="","",IF(D411=0,0,IFERROR((IF($A411="",0,VLOOKUP($A411,#REF!,7,FALSE()))),0)))</f>
        <v>0</v>
      </c>
      <c r="M411" s="129" t="n">
        <f aca="false">IF(F411="","",IFERROR(L411*D411,0))</f>
        <v>0</v>
      </c>
      <c r="N411" s="64"/>
      <c r="O411" s="156"/>
      <c r="P411" s="156"/>
    </row>
    <row r="412" customFormat="false" ht="17.35" hidden="false" customHeight="false" outlineLevel="0" collapsed="false">
      <c r="A412" s="118"/>
      <c r="B412" s="148" t="n">
        <f aca="false">IFERROR((IF($A412="",0,IF(VLOOKUP(A412,#REF!,13,0)="нет","Sold Out",VLOOKUP($A412,#REF!,2,FALSE())))),"кода нет в прайсе")</f>
        <v>0</v>
      </c>
      <c r="C412" s="148" t="n">
        <f aca="false">IFERROR((IF($A412="",0,VLOOKUP($A412,#REF!,3,FALSE()))),0)</f>
        <v>0</v>
      </c>
      <c r="D412" s="158"/>
      <c r="E412" s="121" t="n">
        <f aca="false">IFERROR((IF($A412="",0,VLOOKUP($A412,#REF!,6,FALSE()))),0)</f>
        <v>0</v>
      </c>
      <c r="F412" s="122" t="n">
        <f aca="false">IFERROR(IF(VLOOKUP(A412,#REF!,13,0)="нет","",D412*E412),0)</f>
        <v>0</v>
      </c>
      <c r="G412" s="149" t="n">
        <f aca="false">IF(F412="","",IFERROR((IF($A412="",0,VLOOKUP($A412,#REF!,5,FALSE())))*$D412,"0"))</f>
        <v>0</v>
      </c>
      <c r="H412" s="124" t="n">
        <f aca="false">IFERROR(IF(H$7=0,0,G412/(G$7-I$5)*H$7),"")</f>
        <v>0</v>
      </c>
      <c r="I412" s="125" t="n">
        <f aca="false">IFERROR(H412+F412,"")</f>
        <v>0</v>
      </c>
      <c r="J412" s="126" t="n">
        <f aca="false">IFERROR(I412/$E$9,"")</f>
        <v>0</v>
      </c>
      <c r="K412" s="127" t="n">
        <f aca="false">IFERROR(ROUNDUP(I412/$E$10,2),"")</f>
        <v>0</v>
      </c>
      <c r="L412" s="128" t="n">
        <f aca="false">IF(F412="","",IF(D412=0,0,IFERROR((IF($A412="",0,VLOOKUP($A412,#REF!,7,FALSE()))),0)))</f>
        <v>0</v>
      </c>
      <c r="M412" s="129" t="n">
        <f aca="false">IF(F412="","",IFERROR(L412*D412,0))</f>
        <v>0</v>
      </c>
      <c r="N412" s="64"/>
      <c r="O412" s="156"/>
      <c r="P412" s="156"/>
    </row>
    <row r="413" customFormat="false" ht="17.35" hidden="false" customHeight="false" outlineLevel="0" collapsed="false">
      <c r="A413" s="118"/>
      <c r="B413" s="148" t="n">
        <f aca="false">IFERROR((IF($A413="",0,IF(VLOOKUP(A413,#REF!,13,0)="нет","Sold Out",VLOOKUP($A413,#REF!,2,FALSE())))),"кода нет в прайсе")</f>
        <v>0</v>
      </c>
      <c r="C413" s="148" t="n">
        <f aca="false">IFERROR((IF($A413="",0,VLOOKUP($A413,#REF!,3,FALSE()))),0)</f>
        <v>0</v>
      </c>
      <c r="D413" s="158"/>
      <c r="E413" s="121" t="n">
        <f aca="false">IFERROR((IF($A413="",0,VLOOKUP($A413,#REF!,6,FALSE()))),0)</f>
        <v>0</v>
      </c>
      <c r="F413" s="122" t="n">
        <f aca="false">IFERROR(IF(VLOOKUP(A413,#REF!,13,0)="нет","",D413*E413),0)</f>
        <v>0</v>
      </c>
      <c r="G413" s="149" t="n">
        <f aca="false">IF(F413="","",IFERROR((IF($A413="",0,VLOOKUP($A413,#REF!,5,FALSE())))*$D413,"0"))</f>
        <v>0</v>
      </c>
      <c r="H413" s="124" t="n">
        <f aca="false">IFERROR(IF(H$7=0,0,G413/(G$7-I$5)*H$7),"")</f>
        <v>0</v>
      </c>
      <c r="I413" s="125" t="n">
        <f aca="false">IFERROR(H413+F413,"")</f>
        <v>0</v>
      </c>
      <c r="J413" s="126" t="n">
        <f aca="false">IFERROR(I413/$E$9,"")</f>
        <v>0</v>
      </c>
      <c r="K413" s="127" t="n">
        <f aca="false">IFERROR(ROUNDUP(I413/$E$10,2),"")</f>
        <v>0</v>
      </c>
      <c r="L413" s="128" t="n">
        <f aca="false">IF(F413="","",IF(D413=0,0,IFERROR((IF($A413="",0,VLOOKUP($A413,#REF!,7,FALSE()))),0)))</f>
        <v>0</v>
      </c>
      <c r="M413" s="129" t="n">
        <f aca="false">IF(F413="","",IFERROR(L413*D413,0))</f>
        <v>0</v>
      </c>
      <c r="N413" s="64"/>
      <c r="O413" s="156"/>
      <c r="P413" s="156"/>
    </row>
    <row r="414" customFormat="false" ht="17.35" hidden="false" customHeight="false" outlineLevel="0" collapsed="false">
      <c r="A414" s="118"/>
      <c r="B414" s="148" t="n">
        <f aca="false">IFERROR((IF($A414="",0,IF(VLOOKUP(A414,#REF!,13,0)="нет","Sold Out",VLOOKUP($A414,#REF!,2,FALSE())))),"кода нет в прайсе")</f>
        <v>0</v>
      </c>
      <c r="C414" s="148" t="n">
        <f aca="false">IFERROR((IF($A414="",0,VLOOKUP($A414,#REF!,3,FALSE()))),0)</f>
        <v>0</v>
      </c>
      <c r="D414" s="158"/>
      <c r="E414" s="121" t="n">
        <f aca="false">IFERROR((IF($A414="",0,VLOOKUP($A414,#REF!,6,FALSE()))),0)</f>
        <v>0</v>
      </c>
      <c r="F414" s="122" t="n">
        <f aca="false">IFERROR(IF(VLOOKUP(A414,#REF!,13,0)="нет","",D414*E414),0)</f>
        <v>0</v>
      </c>
      <c r="G414" s="149" t="n">
        <f aca="false">IF(F414="","",IFERROR((IF($A414="",0,VLOOKUP($A414,#REF!,5,FALSE())))*$D414,"0"))</f>
        <v>0</v>
      </c>
      <c r="H414" s="124" t="n">
        <f aca="false">IFERROR(IF(H$7=0,0,G414/(G$7-I$5)*H$7),"")</f>
        <v>0</v>
      </c>
      <c r="I414" s="125" t="n">
        <f aca="false">IFERROR(H414+F414,"")</f>
        <v>0</v>
      </c>
      <c r="J414" s="126" t="n">
        <f aca="false">IFERROR(I414/$E$9,"")</f>
        <v>0</v>
      </c>
      <c r="K414" s="127" t="n">
        <f aca="false">IFERROR(ROUNDUP(I414/$E$10,2),"")</f>
        <v>0</v>
      </c>
      <c r="L414" s="128" t="n">
        <f aca="false">IF(F414="","",IF(D414=0,0,IFERROR((IF($A414="",0,VLOOKUP($A414,#REF!,7,FALSE()))),0)))</f>
        <v>0</v>
      </c>
      <c r="M414" s="129" t="n">
        <f aca="false">IF(F414="","",IFERROR(L414*D414,0))</f>
        <v>0</v>
      </c>
      <c r="N414" s="64"/>
      <c r="O414" s="156"/>
      <c r="P414" s="156"/>
    </row>
    <row r="415" customFormat="false" ht="17.35" hidden="false" customHeight="false" outlineLevel="0" collapsed="false">
      <c r="A415" s="118"/>
      <c r="B415" s="148" t="n">
        <f aca="false">IFERROR((IF($A415="",0,IF(VLOOKUP(A415,#REF!,13,0)="нет","Sold Out",VLOOKUP($A415,#REF!,2,FALSE())))),"кода нет в прайсе")</f>
        <v>0</v>
      </c>
      <c r="C415" s="148" t="n">
        <f aca="false">IFERROR((IF($A415="",0,VLOOKUP($A415,#REF!,3,FALSE()))),0)</f>
        <v>0</v>
      </c>
      <c r="D415" s="158"/>
      <c r="E415" s="121" t="n">
        <f aca="false">IFERROR((IF($A415="",0,VLOOKUP($A415,#REF!,6,FALSE()))),0)</f>
        <v>0</v>
      </c>
      <c r="F415" s="122" t="n">
        <f aca="false">IFERROR(IF(VLOOKUP(A415,#REF!,13,0)="нет","",D415*E415),0)</f>
        <v>0</v>
      </c>
      <c r="G415" s="149" t="n">
        <f aca="false">IF(F415="","",IFERROR((IF($A415="",0,VLOOKUP($A415,#REF!,5,FALSE())))*$D415,"0"))</f>
        <v>0</v>
      </c>
      <c r="H415" s="124" t="n">
        <f aca="false">IFERROR(IF(H$7=0,0,G415/(G$7-I$5)*H$7),"")</f>
        <v>0</v>
      </c>
      <c r="I415" s="125" t="n">
        <f aca="false">IFERROR(H415+F415,"")</f>
        <v>0</v>
      </c>
      <c r="J415" s="126" t="n">
        <f aca="false">IFERROR(I415/$E$9,"")</f>
        <v>0</v>
      </c>
      <c r="K415" s="127" t="n">
        <f aca="false">IFERROR(ROUNDUP(I415/$E$10,2),"")</f>
        <v>0</v>
      </c>
      <c r="L415" s="128" t="n">
        <f aca="false">IF(F415="","",IF(D415=0,0,IFERROR((IF($A415="",0,VLOOKUP($A415,#REF!,7,FALSE()))),0)))</f>
        <v>0</v>
      </c>
      <c r="M415" s="129" t="n">
        <f aca="false">IF(F415="","",IFERROR(L415*D415,0))</f>
        <v>0</v>
      </c>
      <c r="N415" s="64"/>
      <c r="O415" s="156"/>
      <c r="P415" s="156"/>
    </row>
    <row r="416" customFormat="false" ht="17.35" hidden="false" customHeight="false" outlineLevel="0" collapsed="false">
      <c r="A416" s="118"/>
      <c r="B416" s="148" t="n">
        <f aca="false">IFERROR((IF($A416="",0,IF(VLOOKUP(A416,#REF!,13,0)="нет","Sold Out",VLOOKUP($A416,#REF!,2,FALSE())))),"кода нет в прайсе")</f>
        <v>0</v>
      </c>
      <c r="C416" s="148" t="n">
        <f aca="false">IFERROR((IF($A416="",0,VLOOKUP($A416,#REF!,3,FALSE()))),0)</f>
        <v>0</v>
      </c>
      <c r="D416" s="158"/>
      <c r="E416" s="132" t="n">
        <f aca="false">IFERROR((IF($A416="",0,VLOOKUP($A416,#REF!,6,FALSE()))),0)</f>
        <v>0</v>
      </c>
      <c r="F416" s="133" t="n">
        <f aca="false">IFERROR(IF(VLOOKUP(A416,#REF!,13,0)="нет","",D416*E416),0)</f>
        <v>0</v>
      </c>
      <c r="G416" s="134" t="n">
        <f aca="false">IF(F416="","",IFERROR((IF($A416="",0,VLOOKUP($A416,#REF!,5,FALSE())))*$D416,"0"))</f>
        <v>0</v>
      </c>
      <c r="H416" s="124" t="n">
        <f aca="false">IFERROR(IF(H$7=0,0,G416/(G$7-I$5)*H$7),"")</f>
        <v>0</v>
      </c>
      <c r="I416" s="135" t="n">
        <f aca="false">IFERROR(H416+F416,"")</f>
        <v>0</v>
      </c>
      <c r="J416" s="136" t="n">
        <f aca="false">IFERROR(I416/$E$9,"")</f>
        <v>0</v>
      </c>
      <c r="K416" s="137" t="n">
        <f aca="false">IFERROR(ROUNDUP(I416/$E$10,2),"")</f>
        <v>0</v>
      </c>
      <c r="L416" s="132" t="n">
        <f aca="false">IF(F416="","",IF(D416=0,0,IFERROR((IF($A416="",0,VLOOKUP($A416,#REF!,7,FALSE()))),0)))</f>
        <v>0</v>
      </c>
      <c r="M416" s="132" t="n">
        <f aca="false">IF(F416="","",IFERROR(L416*D416,0))</f>
        <v>0</v>
      </c>
      <c r="N416" s="64"/>
      <c r="O416" s="156"/>
      <c r="P416" s="156"/>
    </row>
    <row r="417" customFormat="false" ht="17.35" hidden="false" customHeight="false" outlineLevel="0" collapsed="false">
      <c r="A417" s="118"/>
      <c r="B417" s="148" t="n">
        <f aca="false">IFERROR((IF($A417="",0,IF(VLOOKUP(A417,#REF!,13,0)="нет","Sold Out",VLOOKUP($A417,#REF!,2,FALSE())))),"кода нет в прайсе")</f>
        <v>0</v>
      </c>
      <c r="C417" s="148" t="n">
        <f aca="false">IFERROR((IF($A417="",0,VLOOKUP($A417,#REF!,3,FALSE()))),0)</f>
        <v>0</v>
      </c>
      <c r="D417" s="158"/>
      <c r="E417" s="121" t="n">
        <f aca="false">IFERROR((IF($A417="",0,VLOOKUP($A417,#REF!,6,FALSE()))),0)</f>
        <v>0</v>
      </c>
      <c r="F417" s="122" t="n">
        <f aca="false">IFERROR(IF(VLOOKUP(A417,#REF!,13,0)="нет","",D417*E417),0)</f>
        <v>0</v>
      </c>
      <c r="G417" s="149" t="n">
        <f aca="false">IF(F417="","",IFERROR((IF($A417="",0,VLOOKUP($A417,#REF!,5,FALSE())))*$D417,"0"))</f>
        <v>0</v>
      </c>
      <c r="H417" s="124" t="n">
        <f aca="false">IFERROR(IF(H$7=0,0,G417/(G$7-I$5)*H$7),"")</f>
        <v>0</v>
      </c>
      <c r="I417" s="125" t="n">
        <f aca="false">IFERROR(H417+F417,"")</f>
        <v>0</v>
      </c>
      <c r="J417" s="126" t="n">
        <f aca="false">IFERROR(I417/$E$9,"")</f>
        <v>0</v>
      </c>
      <c r="K417" s="127" t="n">
        <f aca="false">IFERROR(ROUNDUP(I417/$E$10,2),"")</f>
        <v>0</v>
      </c>
      <c r="L417" s="128" t="n">
        <f aca="false">IF(F417="","",IF(D417=0,0,IFERROR((IF($A417="",0,VLOOKUP($A417,#REF!,7,FALSE()))),0)))</f>
        <v>0</v>
      </c>
      <c r="M417" s="129" t="n">
        <f aca="false">IF(F417="","",IFERROR(L417*D417,0))</f>
        <v>0</v>
      </c>
      <c r="N417" s="64"/>
      <c r="O417" s="156"/>
      <c r="P417" s="156"/>
    </row>
    <row r="418" customFormat="false" ht="17.35" hidden="false" customHeight="false" outlineLevel="0" collapsed="false">
      <c r="A418" s="141"/>
      <c r="B418" s="148" t="n">
        <f aca="false">IFERROR((IF($A418="",0,IF(VLOOKUP(A418,#REF!,13,0)="нет","Sold Out",VLOOKUP($A418,#REF!,2,FALSE())))),"кода нет в прайсе")</f>
        <v>0</v>
      </c>
      <c r="C418" s="148" t="n">
        <f aca="false">IFERROR((IF($A418="",0,VLOOKUP($A418,#REF!,3,FALSE()))),0)</f>
        <v>0</v>
      </c>
      <c r="D418" s="158"/>
      <c r="E418" s="121" t="n">
        <f aca="false">IFERROR((IF($A418="",0,VLOOKUP($A418,#REF!,6,FALSE()))),0)</f>
        <v>0</v>
      </c>
      <c r="F418" s="122" t="n">
        <f aca="false">IFERROR(IF(VLOOKUP(A418,#REF!,13,0)="нет","",D418*E418),0)</f>
        <v>0</v>
      </c>
      <c r="G418" s="149" t="n">
        <f aca="false">IF(F418="","",IFERROR((IF($A418="",0,VLOOKUP($A418,#REF!,5,FALSE())))*$D418,"0"))</f>
        <v>0</v>
      </c>
      <c r="H418" s="124" t="n">
        <f aca="false">IFERROR(IF(H$7=0,0,G418/(G$7-I$5)*H$7),"")</f>
        <v>0</v>
      </c>
      <c r="I418" s="125" t="n">
        <f aca="false">IFERROR(H418+F418,"")</f>
        <v>0</v>
      </c>
      <c r="J418" s="126" t="n">
        <f aca="false">IFERROR(I418/$E$9,"")</f>
        <v>0</v>
      </c>
      <c r="K418" s="127" t="n">
        <f aca="false">IFERROR(ROUNDUP(I418/$E$10,2),"")</f>
        <v>0</v>
      </c>
      <c r="L418" s="128" t="n">
        <f aca="false">IF(F418="","",IF(D418=0,0,IFERROR((IF($A418="",0,VLOOKUP($A418,#REF!,7,FALSE()))),0)))</f>
        <v>0</v>
      </c>
      <c r="M418" s="129" t="n">
        <f aca="false">IF(F418="","",IFERROR(L418*D418,0))</f>
        <v>0</v>
      </c>
      <c r="N418" s="64"/>
      <c r="O418" s="156"/>
      <c r="P418" s="156"/>
    </row>
    <row r="419" customFormat="false" ht="17.35" hidden="false" customHeight="false" outlineLevel="0" collapsed="false">
      <c r="A419" s="142"/>
      <c r="B419" s="143" t="n">
        <f aca="false">IF(F419=0,0,"Пересылка по Корее при менее 30000")</f>
        <v>0</v>
      </c>
      <c r="C419" s="143"/>
      <c r="D419" s="158"/>
      <c r="E419" s="121" t="n">
        <f aca="false">IFERROR((IF($A419="",0,VLOOKUP($A419,#REF!,6,FALSE()))),0)</f>
        <v>0</v>
      </c>
      <c r="F419" s="144" t="n">
        <f aca="false">IF($F$5=1,IF(SUM(F409:F418)=0,0,IF(SUM(F409:F418)&lt;30000,2500,0)),0)</f>
        <v>0</v>
      </c>
      <c r="G419" s="149" t="n">
        <f aca="false">IF(F419="","",IFERROR((IF($A419="",0,VLOOKUP($A419,#REF!,5,FALSE())))*$D419,"0"))</f>
        <v>0</v>
      </c>
      <c r="H419" s="124" t="n">
        <f aca="false">IFERROR(IF(H$7=0,0,G419/(G$7-I$5)*H$7),"")</f>
        <v>0</v>
      </c>
      <c r="I419" s="125" t="n">
        <f aca="false">IFERROR(H419+F419,"")</f>
        <v>0</v>
      </c>
      <c r="J419" s="126" t="n">
        <f aca="false">IFERROR(I419/$E$9,"")</f>
        <v>0</v>
      </c>
      <c r="K419" s="127" t="n">
        <f aca="false">IFERROR(ROUNDUP(I419/$E$10,2),"")</f>
        <v>0</v>
      </c>
      <c r="L419" s="128" t="n">
        <f aca="false">IF(F419="","",IF(D419=0,0,IFERROR((IF($A419="",0,VLOOKUP($A419,#REF!,7,FALSE()))),0)))</f>
        <v>0</v>
      </c>
      <c r="M419" s="129" t="n">
        <f aca="false">IF(F419="","",IFERROR(L419*D419,0))</f>
        <v>0</v>
      </c>
      <c r="N419" s="64"/>
      <c r="O419" s="156"/>
      <c r="P419" s="156"/>
    </row>
    <row r="420" customFormat="false" ht="17.35" hidden="false" customHeight="false" outlineLevel="0" collapsed="false">
      <c r="A420" s="106" t="n">
        <v>35</v>
      </c>
      <c r="B420" s="107"/>
      <c r="C420" s="107"/>
      <c r="D420" s="146"/>
      <c r="E420" s="109"/>
      <c r="F420" s="110" t="n">
        <f aca="false">SUM(F421:F431)</f>
        <v>0</v>
      </c>
      <c r="G420" s="110" t="n">
        <f aca="false">SUM(G421:G431)</f>
        <v>0</v>
      </c>
      <c r="H420" s="111" t="n">
        <f aca="false">IFERROR($H$7/($G$7-$I$5)*G420,0)</f>
        <v>0</v>
      </c>
      <c r="I420" s="112" t="n">
        <f aca="false">H420+F420</f>
        <v>0</v>
      </c>
      <c r="J420" s="112" t="n">
        <f aca="false">I420/$E$9</f>
        <v>0</v>
      </c>
      <c r="K420" s="113" t="n">
        <f aca="false">SUM(K421:K431)</f>
        <v>0</v>
      </c>
      <c r="L420" s="114" t="n">
        <f aca="false">SUM(L421:L431)</f>
        <v>0</v>
      </c>
      <c r="M420" s="115" t="n">
        <f aca="false">SUM(M421:M431)</f>
        <v>0</v>
      </c>
      <c r="N420" s="64"/>
      <c r="O420" s="156"/>
      <c r="P420" s="156"/>
    </row>
    <row r="421" customFormat="false" ht="17.35" hidden="false" customHeight="false" outlineLevel="0" collapsed="false">
      <c r="A421" s="118"/>
      <c r="B421" s="148" t="n">
        <f aca="false">IFERROR((IF($A421="",0,IF(VLOOKUP(A421,#REF!,13,0)="нет","Sold Out",VLOOKUP($A421,#REF!,2,FALSE())))),"кода нет в прайсе")</f>
        <v>0</v>
      </c>
      <c r="C421" s="148" t="n">
        <f aca="false">IFERROR((IF($A421="",0,VLOOKUP($A421,#REF!,3,FALSE()))),0)</f>
        <v>0</v>
      </c>
      <c r="D421" s="120"/>
      <c r="E421" s="121" t="n">
        <f aca="false">IFERROR((IF($A421="",0,VLOOKUP($A421,#REF!,6,FALSE()))),0)</f>
        <v>0</v>
      </c>
      <c r="F421" s="122" t="n">
        <f aca="false">IFERROR(IF(VLOOKUP(A421,#REF!,13,0)="нет","",D421*E421),0)</f>
        <v>0</v>
      </c>
      <c r="G421" s="149" t="n">
        <f aca="false">IF(F421="","",IFERROR((IF($A421="",0,VLOOKUP($A421,#REF!,5,FALSE())))*$D421,"0"))</f>
        <v>0</v>
      </c>
      <c r="H421" s="124" t="n">
        <f aca="false">IFERROR(IF(H$7=0,0,G421/(G$7-I$5)*H$7),"")</f>
        <v>0</v>
      </c>
      <c r="I421" s="125" t="n">
        <f aca="false">IFERROR(H421+F421,"")</f>
        <v>0</v>
      </c>
      <c r="J421" s="126" t="n">
        <f aca="false">IFERROR(I421/$E$9,"")</f>
        <v>0</v>
      </c>
      <c r="K421" s="127" t="n">
        <f aca="false">IFERROR(ROUNDUP(I421/$E$10,2),"")</f>
        <v>0</v>
      </c>
      <c r="L421" s="128" t="n">
        <f aca="false">IF(F421="","",IF(D421=0,0,IFERROR((IF($A421="",0,VLOOKUP($A421,#REF!,7,FALSE()))),0)))</f>
        <v>0</v>
      </c>
      <c r="M421" s="129" t="n">
        <f aca="false">IF(F421="","",IFERROR(L421*D421,0))</f>
        <v>0</v>
      </c>
      <c r="N421" s="64"/>
      <c r="O421" s="156"/>
      <c r="P421" s="156"/>
    </row>
    <row r="422" customFormat="false" ht="17.35" hidden="false" customHeight="false" outlineLevel="0" collapsed="false">
      <c r="A422" s="118"/>
      <c r="B422" s="148" t="n">
        <f aca="false">IFERROR((IF($A422="",0,IF(VLOOKUP(A422,#REF!,13,0)="нет","Sold Out",VLOOKUP($A422,#REF!,2,FALSE())))),"кода нет в прайсе")</f>
        <v>0</v>
      </c>
      <c r="C422" s="148" t="n">
        <f aca="false">IFERROR((IF($A422="",0,VLOOKUP($A422,#REF!,3,FALSE()))),0)</f>
        <v>0</v>
      </c>
      <c r="D422" s="120"/>
      <c r="E422" s="121" t="n">
        <f aca="false">IFERROR((IF($A422="",0,VLOOKUP($A422,#REF!,6,FALSE()))),0)</f>
        <v>0</v>
      </c>
      <c r="F422" s="122" t="n">
        <f aca="false">IFERROR(IF(VLOOKUP(A422,#REF!,13,0)="нет","",D422*E422),0)</f>
        <v>0</v>
      </c>
      <c r="G422" s="149" t="n">
        <f aca="false">IF(F422="","",IFERROR((IF($A422="",0,VLOOKUP($A422,#REF!,5,FALSE())))*$D422,"0"))</f>
        <v>0</v>
      </c>
      <c r="H422" s="124" t="n">
        <f aca="false">IFERROR(IF(H$7=0,0,G422/(G$7-I$5)*H$7),"")</f>
        <v>0</v>
      </c>
      <c r="I422" s="125" t="n">
        <f aca="false">IFERROR(H422+F422,"")</f>
        <v>0</v>
      </c>
      <c r="J422" s="126" t="n">
        <f aca="false">IFERROR(I422/$E$9,"")</f>
        <v>0</v>
      </c>
      <c r="K422" s="127" t="n">
        <f aca="false">IFERROR(ROUNDUP(I422/$E$10,2),"")</f>
        <v>0</v>
      </c>
      <c r="L422" s="128" t="n">
        <f aca="false">IF(F422="","",IF(D422=0,0,IFERROR((IF($A422="",0,VLOOKUP($A422,#REF!,7,FALSE()))),0)))</f>
        <v>0</v>
      </c>
      <c r="M422" s="129" t="n">
        <f aca="false">IF(F422="","",IFERROR(L422*D422,0))</f>
        <v>0</v>
      </c>
      <c r="N422" s="64"/>
      <c r="O422" s="156"/>
      <c r="P422" s="156"/>
    </row>
    <row r="423" customFormat="false" ht="17.35" hidden="false" customHeight="false" outlineLevel="0" collapsed="false">
      <c r="A423" s="118"/>
      <c r="B423" s="148" t="n">
        <f aca="false">IFERROR((IF($A423="",0,IF(VLOOKUP(A423,#REF!,13,0)="нет","Sold Out",VLOOKUP($A423,#REF!,2,FALSE())))),"кода нет в прайсе")</f>
        <v>0</v>
      </c>
      <c r="C423" s="148" t="n">
        <f aca="false">IFERROR((IF($A423="",0,VLOOKUP($A423,#REF!,3,FALSE()))),0)</f>
        <v>0</v>
      </c>
      <c r="D423" s="158"/>
      <c r="E423" s="121" t="n">
        <f aca="false">IFERROR((IF($A423="",0,VLOOKUP($A423,#REF!,6,FALSE()))),0)</f>
        <v>0</v>
      </c>
      <c r="F423" s="122" t="n">
        <f aca="false">IFERROR(IF(VLOOKUP(A423,#REF!,13,0)="нет","",D423*E423),0)</f>
        <v>0</v>
      </c>
      <c r="G423" s="149" t="n">
        <f aca="false">IF(F423="","",IFERROR((IF($A423="",0,VLOOKUP($A423,#REF!,5,FALSE())))*$D423,"0"))</f>
        <v>0</v>
      </c>
      <c r="H423" s="124" t="n">
        <f aca="false">IFERROR(IF(H$7=0,0,G423/(G$7-I$5)*H$7),"")</f>
        <v>0</v>
      </c>
      <c r="I423" s="125" t="n">
        <f aca="false">IFERROR(H423+F423,"")</f>
        <v>0</v>
      </c>
      <c r="J423" s="126" t="n">
        <f aca="false">IFERROR(I423/$E$9,"")</f>
        <v>0</v>
      </c>
      <c r="K423" s="127" t="n">
        <f aca="false">IFERROR(ROUNDUP(I423/$E$10,2),"")</f>
        <v>0</v>
      </c>
      <c r="L423" s="128" t="n">
        <f aca="false">IF(F423="","",IF(D423=0,0,IFERROR((IF($A423="",0,VLOOKUP($A423,#REF!,7,FALSE()))),0)))</f>
        <v>0</v>
      </c>
      <c r="M423" s="129" t="n">
        <f aca="false">IF(F423="","",IFERROR(L423*D423,0))</f>
        <v>0</v>
      </c>
      <c r="N423" s="64"/>
      <c r="O423" s="156"/>
      <c r="P423" s="156"/>
    </row>
    <row r="424" customFormat="false" ht="17.35" hidden="false" customHeight="false" outlineLevel="0" collapsed="false">
      <c r="A424" s="118"/>
      <c r="B424" s="148" t="n">
        <f aca="false">IFERROR((IF($A424="",0,IF(VLOOKUP(A424,#REF!,13,0)="нет","Sold Out",VLOOKUP($A424,#REF!,2,FALSE())))),"кода нет в прайсе")</f>
        <v>0</v>
      </c>
      <c r="C424" s="148" t="n">
        <f aca="false">IFERROR((IF($A424="",0,VLOOKUP($A424,#REF!,3,FALSE()))),0)</f>
        <v>0</v>
      </c>
      <c r="D424" s="158"/>
      <c r="E424" s="121" t="n">
        <f aca="false">IFERROR((IF($A424="",0,VLOOKUP($A424,#REF!,6,FALSE()))),0)</f>
        <v>0</v>
      </c>
      <c r="F424" s="122" t="n">
        <f aca="false">IFERROR(IF(VLOOKUP(A424,#REF!,13,0)="нет","",D424*E424),0)</f>
        <v>0</v>
      </c>
      <c r="G424" s="149" t="n">
        <f aca="false">IF(F424="","",IFERROR((IF($A424="",0,VLOOKUP($A424,#REF!,5,FALSE())))*$D424,"0"))</f>
        <v>0</v>
      </c>
      <c r="H424" s="124" t="n">
        <f aca="false">IFERROR(IF(H$7=0,0,G424/(G$7-I$5)*H$7),"")</f>
        <v>0</v>
      </c>
      <c r="I424" s="125" t="n">
        <f aca="false">IFERROR(H424+F424,"")</f>
        <v>0</v>
      </c>
      <c r="J424" s="126" t="n">
        <f aca="false">IFERROR(I424/$E$9,"")</f>
        <v>0</v>
      </c>
      <c r="K424" s="127" t="n">
        <f aca="false">IFERROR(ROUNDUP(I424/$E$10,2),"")</f>
        <v>0</v>
      </c>
      <c r="L424" s="128" t="n">
        <f aca="false">IF(F424="","",IF(D424=0,0,IFERROR((IF($A424="",0,VLOOKUP($A424,#REF!,7,FALSE()))),0)))</f>
        <v>0</v>
      </c>
      <c r="M424" s="129" t="n">
        <f aca="false">IF(F424="","",IFERROR(L424*D424,0))</f>
        <v>0</v>
      </c>
      <c r="N424" s="64"/>
      <c r="O424" s="156"/>
      <c r="P424" s="156"/>
    </row>
    <row r="425" customFormat="false" ht="17.35" hidden="false" customHeight="false" outlineLevel="0" collapsed="false">
      <c r="A425" s="118"/>
      <c r="B425" s="148" t="n">
        <f aca="false">IFERROR((IF($A425="",0,IF(VLOOKUP(A425,#REF!,13,0)="нет","Sold Out",VLOOKUP($A425,#REF!,2,FALSE())))),"кода нет в прайсе")</f>
        <v>0</v>
      </c>
      <c r="C425" s="148" t="n">
        <f aca="false">IFERROR((IF($A425="",0,VLOOKUP($A425,#REF!,3,FALSE()))),0)</f>
        <v>0</v>
      </c>
      <c r="D425" s="158"/>
      <c r="E425" s="121" t="n">
        <f aca="false">IFERROR((IF($A425="",0,VLOOKUP($A425,#REF!,6,FALSE()))),0)</f>
        <v>0</v>
      </c>
      <c r="F425" s="122" t="n">
        <f aca="false">IFERROR(IF(VLOOKUP(A425,#REF!,13,0)="нет","",D425*E425),0)</f>
        <v>0</v>
      </c>
      <c r="G425" s="149" t="n">
        <f aca="false">IF(F425="","",IFERROR((IF($A425="",0,VLOOKUP($A425,#REF!,5,FALSE())))*$D425,"0"))</f>
        <v>0</v>
      </c>
      <c r="H425" s="124" t="n">
        <f aca="false">IFERROR(IF(H$7=0,0,G425/(G$7-I$5)*H$7),"")</f>
        <v>0</v>
      </c>
      <c r="I425" s="125" t="n">
        <f aca="false">IFERROR(H425+F425,"")</f>
        <v>0</v>
      </c>
      <c r="J425" s="126" t="n">
        <f aca="false">IFERROR(I425/$E$9,"")</f>
        <v>0</v>
      </c>
      <c r="K425" s="127" t="n">
        <f aca="false">IFERROR(ROUNDUP(I425/$E$10,2),"")</f>
        <v>0</v>
      </c>
      <c r="L425" s="128" t="n">
        <f aca="false">IF(F425="","",IF(D425=0,0,IFERROR((IF($A425="",0,VLOOKUP($A425,#REF!,7,FALSE()))),0)))</f>
        <v>0</v>
      </c>
      <c r="M425" s="129" t="n">
        <f aca="false">IF(F425="","",IFERROR(L425*D425,0))</f>
        <v>0</v>
      </c>
      <c r="N425" s="64"/>
      <c r="O425" s="156"/>
      <c r="P425" s="156"/>
    </row>
    <row r="426" customFormat="false" ht="17.35" hidden="false" customHeight="false" outlineLevel="0" collapsed="false">
      <c r="A426" s="118"/>
      <c r="B426" s="148" t="n">
        <f aca="false">IFERROR((IF($A426="",0,IF(VLOOKUP(A426,#REF!,13,0)="нет","Sold Out",VLOOKUP($A426,#REF!,2,FALSE())))),"кода нет в прайсе")</f>
        <v>0</v>
      </c>
      <c r="C426" s="148" t="n">
        <f aca="false">IFERROR((IF($A426="",0,VLOOKUP($A426,#REF!,3,FALSE()))),0)</f>
        <v>0</v>
      </c>
      <c r="D426" s="158"/>
      <c r="E426" s="121" t="n">
        <f aca="false">IFERROR((IF($A426="",0,VLOOKUP($A426,#REF!,6,FALSE()))),0)</f>
        <v>0</v>
      </c>
      <c r="F426" s="122" t="n">
        <f aca="false">IFERROR(IF(VLOOKUP(A426,#REF!,13,0)="нет","",D426*E426),0)</f>
        <v>0</v>
      </c>
      <c r="G426" s="149" t="n">
        <f aca="false">IF(F426="","",IFERROR((IF($A426="",0,VLOOKUP($A426,#REF!,5,FALSE())))*$D426,"0"))</f>
        <v>0</v>
      </c>
      <c r="H426" s="124" t="n">
        <f aca="false">IFERROR(IF(H$7=0,0,G426/(G$7-I$5)*H$7),"")</f>
        <v>0</v>
      </c>
      <c r="I426" s="125" t="n">
        <f aca="false">IFERROR(H426+F426,"")</f>
        <v>0</v>
      </c>
      <c r="J426" s="126" t="n">
        <f aca="false">IFERROR(I426/$E$9,"")</f>
        <v>0</v>
      </c>
      <c r="K426" s="127" t="n">
        <f aca="false">IFERROR(ROUNDUP(I426/$E$10,2),"")</f>
        <v>0</v>
      </c>
      <c r="L426" s="128" t="n">
        <f aca="false">IF(F426="","",IF(D426=0,0,IFERROR((IF($A426="",0,VLOOKUP($A426,#REF!,7,FALSE()))),0)))</f>
        <v>0</v>
      </c>
      <c r="M426" s="129" t="n">
        <f aca="false">IF(F426="","",IFERROR(L426*D426,0))</f>
        <v>0</v>
      </c>
      <c r="N426" s="64"/>
      <c r="O426" s="156"/>
      <c r="P426" s="156"/>
    </row>
    <row r="427" customFormat="false" ht="17.35" hidden="false" customHeight="false" outlineLevel="0" collapsed="false">
      <c r="A427" s="118"/>
      <c r="B427" s="148" t="n">
        <f aca="false">IFERROR((IF($A427="",0,IF(VLOOKUP(A427,#REF!,13,0)="нет","Sold Out",VLOOKUP($A427,#REF!,2,FALSE())))),"кода нет в прайсе")</f>
        <v>0</v>
      </c>
      <c r="C427" s="148" t="n">
        <f aca="false">IFERROR((IF($A427="",0,VLOOKUP($A427,#REF!,3,FALSE()))),0)</f>
        <v>0</v>
      </c>
      <c r="D427" s="158"/>
      <c r="E427" s="121" t="n">
        <f aca="false">IFERROR((IF($A427="",0,VLOOKUP($A427,#REF!,6,FALSE()))),0)</f>
        <v>0</v>
      </c>
      <c r="F427" s="122" t="n">
        <f aca="false">IFERROR(IF(VLOOKUP(A427,#REF!,13,0)="нет","",D427*E427),0)</f>
        <v>0</v>
      </c>
      <c r="G427" s="149" t="n">
        <f aca="false">IF(F427="","",IFERROR((IF($A427="",0,VLOOKUP($A427,#REF!,5,FALSE())))*$D427,"0"))</f>
        <v>0</v>
      </c>
      <c r="H427" s="124" t="n">
        <f aca="false">IFERROR(IF(H$7=0,0,G427/(G$7-I$5)*H$7),"")</f>
        <v>0</v>
      </c>
      <c r="I427" s="125" t="n">
        <f aca="false">IFERROR(H427+F427,"")</f>
        <v>0</v>
      </c>
      <c r="J427" s="126" t="n">
        <f aca="false">IFERROR(I427/$E$9,"")</f>
        <v>0</v>
      </c>
      <c r="K427" s="127" t="n">
        <f aca="false">IFERROR(ROUNDUP(I427/$E$10,2),"")</f>
        <v>0</v>
      </c>
      <c r="L427" s="128" t="n">
        <f aca="false">IF(F427="","",IF(D427=0,0,IFERROR((IF($A427="",0,VLOOKUP($A427,#REF!,7,FALSE()))),0)))</f>
        <v>0</v>
      </c>
      <c r="M427" s="129" t="n">
        <f aca="false">IF(F427="","",IFERROR(L427*D427,0))</f>
        <v>0</v>
      </c>
      <c r="N427" s="64"/>
      <c r="O427" s="156"/>
      <c r="P427" s="156"/>
    </row>
    <row r="428" customFormat="false" ht="17.35" hidden="false" customHeight="false" outlineLevel="0" collapsed="false">
      <c r="A428" s="118"/>
      <c r="B428" s="148" t="n">
        <f aca="false">IFERROR((IF($A428="",0,IF(VLOOKUP(A428,#REF!,13,0)="нет","Sold Out",VLOOKUP($A428,#REF!,2,FALSE())))),"кода нет в прайсе")</f>
        <v>0</v>
      </c>
      <c r="C428" s="148" t="n">
        <f aca="false">IFERROR((IF($A428="",0,VLOOKUP($A428,#REF!,3,FALSE()))),0)</f>
        <v>0</v>
      </c>
      <c r="D428" s="158"/>
      <c r="E428" s="132" t="n">
        <f aca="false">IFERROR((IF($A428="",0,VLOOKUP($A428,#REF!,6,FALSE()))),0)</f>
        <v>0</v>
      </c>
      <c r="F428" s="133" t="n">
        <f aca="false">IFERROR(IF(VLOOKUP(A428,#REF!,13,0)="нет","",D428*E428),0)</f>
        <v>0</v>
      </c>
      <c r="G428" s="134" t="n">
        <f aca="false">IF(F428="","",IFERROR((IF($A428="",0,VLOOKUP($A428,#REF!,5,FALSE())))*$D428,"0"))</f>
        <v>0</v>
      </c>
      <c r="H428" s="124" t="n">
        <f aca="false">IFERROR(IF(H$7=0,0,G428/(G$7-I$5)*H$7),"")</f>
        <v>0</v>
      </c>
      <c r="I428" s="135" t="n">
        <f aca="false">IFERROR(H428+F428,"")</f>
        <v>0</v>
      </c>
      <c r="J428" s="136" t="n">
        <f aca="false">IFERROR(I428/$E$9,"")</f>
        <v>0</v>
      </c>
      <c r="K428" s="137" t="n">
        <f aca="false">IFERROR(ROUNDUP(I428/$E$10,2),"")</f>
        <v>0</v>
      </c>
      <c r="L428" s="132" t="n">
        <f aca="false">IF(F428="","",IF(D428=0,0,IFERROR((IF($A428="",0,VLOOKUP($A428,#REF!,7,FALSE()))),0)))</f>
        <v>0</v>
      </c>
      <c r="M428" s="132" t="n">
        <f aca="false">IF(F428="","",IFERROR(L428*D428,0))</f>
        <v>0</v>
      </c>
      <c r="N428" s="64"/>
      <c r="O428" s="156"/>
      <c r="P428" s="156"/>
    </row>
    <row r="429" customFormat="false" ht="17.35" hidden="false" customHeight="false" outlineLevel="0" collapsed="false">
      <c r="A429" s="118"/>
      <c r="B429" s="148" t="n">
        <f aca="false">IFERROR((IF($A429="",0,IF(VLOOKUP(A429,#REF!,13,0)="нет","Sold Out",VLOOKUP($A429,#REF!,2,FALSE())))),"кода нет в прайсе")</f>
        <v>0</v>
      </c>
      <c r="C429" s="148" t="n">
        <f aca="false">IFERROR((IF($A429="",0,VLOOKUP($A429,#REF!,3,FALSE()))),0)</f>
        <v>0</v>
      </c>
      <c r="D429" s="158"/>
      <c r="E429" s="121" t="n">
        <f aca="false">IFERROR((IF($A429="",0,VLOOKUP($A429,#REF!,6,FALSE()))),0)</f>
        <v>0</v>
      </c>
      <c r="F429" s="122" t="n">
        <f aca="false">IFERROR(IF(VLOOKUP(A429,#REF!,13,0)="нет","",D429*E429),0)</f>
        <v>0</v>
      </c>
      <c r="G429" s="149" t="n">
        <f aca="false">IF(F429="","",IFERROR((IF($A429="",0,VLOOKUP($A429,#REF!,5,FALSE())))*$D429,"0"))</f>
        <v>0</v>
      </c>
      <c r="H429" s="124" t="n">
        <f aca="false">IFERROR(IF(H$7=0,0,G429/(G$7-I$5)*H$7),"")</f>
        <v>0</v>
      </c>
      <c r="I429" s="125" t="n">
        <f aca="false">IFERROR(H429+F429,"")</f>
        <v>0</v>
      </c>
      <c r="J429" s="126" t="n">
        <f aca="false">IFERROR(I429/$E$9,"")</f>
        <v>0</v>
      </c>
      <c r="K429" s="127" t="n">
        <f aca="false">IFERROR(ROUNDUP(I429/$E$10,2),"")</f>
        <v>0</v>
      </c>
      <c r="L429" s="128" t="n">
        <f aca="false">IF(F429="","",IF(D429=0,0,IFERROR((IF($A429="",0,VLOOKUP($A429,#REF!,7,FALSE()))),0)))</f>
        <v>0</v>
      </c>
      <c r="M429" s="129" t="n">
        <f aca="false">IF(F429="","",IFERROR(L429*D429,0))</f>
        <v>0</v>
      </c>
      <c r="N429" s="64"/>
      <c r="O429" s="156"/>
      <c r="P429" s="156"/>
    </row>
    <row r="430" customFormat="false" ht="17.35" hidden="false" customHeight="false" outlineLevel="0" collapsed="false">
      <c r="A430" s="141"/>
      <c r="B430" s="148" t="n">
        <f aca="false">IFERROR((IF($A430="",0,IF(VLOOKUP(A430,#REF!,13,0)="нет","Sold Out",VLOOKUP($A430,#REF!,2,FALSE())))),"кода нет в прайсе")</f>
        <v>0</v>
      </c>
      <c r="C430" s="148" t="n">
        <f aca="false">IFERROR((IF($A430="",0,VLOOKUP($A430,#REF!,3,FALSE()))),0)</f>
        <v>0</v>
      </c>
      <c r="D430" s="158"/>
      <c r="E430" s="121" t="n">
        <f aca="false">IFERROR((IF($A430="",0,VLOOKUP($A430,#REF!,6,FALSE()))),0)</f>
        <v>0</v>
      </c>
      <c r="F430" s="122" t="n">
        <f aca="false">IFERROR(IF(VLOOKUP(A430,#REF!,13,0)="нет","",D430*E430),0)</f>
        <v>0</v>
      </c>
      <c r="G430" s="149" t="n">
        <f aca="false">IF(F430="","",IFERROR((IF($A430="",0,VLOOKUP($A430,#REF!,5,FALSE())))*$D430,"0"))</f>
        <v>0</v>
      </c>
      <c r="H430" s="124" t="n">
        <f aca="false">IFERROR(IF(H$7=0,0,G430/(G$7-I$5)*H$7),"")</f>
        <v>0</v>
      </c>
      <c r="I430" s="125" t="n">
        <f aca="false">IFERROR(H430+F430,"")</f>
        <v>0</v>
      </c>
      <c r="J430" s="126" t="n">
        <f aca="false">IFERROR(I430/$E$9,"")</f>
        <v>0</v>
      </c>
      <c r="K430" s="127" t="n">
        <f aca="false">IFERROR(ROUNDUP(I430/$E$10,2),"")</f>
        <v>0</v>
      </c>
      <c r="L430" s="128" t="n">
        <f aca="false">IF(F430="","",IF(D430=0,0,IFERROR((IF($A430="",0,VLOOKUP($A430,#REF!,7,FALSE()))),0)))</f>
        <v>0</v>
      </c>
      <c r="M430" s="129" t="n">
        <f aca="false">IF(F430="","",IFERROR(L430*D430,0))</f>
        <v>0</v>
      </c>
      <c r="N430" s="64"/>
      <c r="O430" s="156"/>
      <c r="P430" s="156"/>
    </row>
    <row r="431" customFormat="false" ht="17.35" hidden="false" customHeight="false" outlineLevel="0" collapsed="false">
      <c r="A431" s="142"/>
      <c r="B431" s="143" t="n">
        <f aca="false">IF(F431=0,0,"Пересылка по Корее при менее 30000")</f>
        <v>0</v>
      </c>
      <c r="C431" s="143"/>
      <c r="D431" s="158"/>
      <c r="E431" s="121" t="n">
        <f aca="false">IFERROR((IF($A431="",0,VLOOKUP($A431,#REF!,6,FALSE()))),0)</f>
        <v>0</v>
      </c>
      <c r="F431" s="144" t="n">
        <f aca="false">IF($F$5=1,IF(SUM(F421:F430)=0,0,IF(SUM(F421:F430)&lt;30000,2500,0)),0)</f>
        <v>0</v>
      </c>
      <c r="G431" s="149" t="n">
        <f aca="false">IF(F431="","",IFERROR((IF($A431="",0,VLOOKUP($A431,#REF!,5,FALSE())))*$D431,"0"))</f>
        <v>0</v>
      </c>
      <c r="H431" s="124" t="n">
        <f aca="false">IFERROR(IF(H$7=0,0,G431/(G$7-I$5)*H$7),"")</f>
        <v>0</v>
      </c>
      <c r="I431" s="125" t="n">
        <f aca="false">IFERROR(H431+F431,"")</f>
        <v>0</v>
      </c>
      <c r="J431" s="126" t="n">
        <f aca="false">IFERROR(I431/$E$9,"")</f>
        <v>0</v>
      </c>
      <c r="K431" s="127" t="n">
        <f aca="false">IFERROR(ROUNDUP(I431/$E$10,2),"")</f>
        <v>0</v>
      </c>
      <c r="L431" s="128" t="n">
        <f aca="false">IF(F431="","",IF(D431=0,0,IFERROR((IF($A431="",0,VLOOKUP($A431,#REF!,7,FALSE()))),0)))</f>
        <v>0</v>
      </c>
      <c r="M431" s="129" t="n">
        <f aca="false">IF(F431="","",IFERROR(L431*D431,0))</f>
        <v>0</v>
      </c>
      <c r="N431" s="64"/>
      <c r="O431" s="156"/>
      <c r="P431" s="156"/>
    </row>
    <row r="432" customFormat="false" ht="17.35" hidden="false" customHeight="false" outlineLevel="0" collapsed="false">
      <c r="A432" s="106" t="n">
        <v>36</v>
      </c>
      <c r="B432" s="107"/>
      <c r="C432" s="107"/>
      <c r="D432" s="146"/>
      <c r="E432" s="109"/>
      <c r="F432" s="110" t="n">
        <f aca="false">SUM(F433:F443)</f>
        <v>0</v>
      </c>
      <c r="G432" s="110" t="n">
        <f aca="false">SUM(G433:G443)</f>
        <v>0</v>
      </c>
      <c r="H432" s="111" t="n">
        <f aca="false">IFERROR($H$7/($G$7-$I$5)*G432,0)</f>
        <v>0</v>
      </c>
      <c r="I432" s="112" t="n">
        <f aca="false">H432+F432</f>
        <v>0</v>
      </c>
      <c r="J432" s="112" t="n">
        <f aca="false">I432/$E$9</f>
        <v>0</v>
      </c>
      <c r="K432" s="113" t="n">
        <f aca="false">SUM(K433:K443)</f>
        <v>0</v>
      </c>
      <c r="L432" s="114" t="n">
        <f aca="false">SUM(L433:L443)</f>
        <v>0</v>
      </c>
      <c r="M432" s="115" t="n">
        <f aca="false">SUM(M433:M443)</f>
        <v>0</v>
      </c>
      <c r="N432" s="64"/>
      <c r="O432" s="156"/>
      <c r="P432" s="156"/>
    </row>
    <row r="433" customFormat="false" ht="17.35" hidden="false" customHeight="false" outlineLevel="0" collapsed="false">
      <c r="A433" s="118"/>
      <c r="B433" s="148" t="n">
        <f aca="false">IFERROR((IF($A433="",0,IF(VLOOKUP(A433,#REF!,13,0)="нет","Sold Out",VLOOKUP($A433,#REF!,2,FALSE())))),"кода нет в прайсе")</f>
        <v>0</v>
      </c>
      <c r="C433" s="148" t="n">
        <f aca="false">IFERROR((IF($A433="",0,VLOOKUP($A433,#REF!,3,FALSE()))),0)</f>
        <v>0</v>
      </c>
      <c r="D433" s="120"/>
      <c r="E433" s="121" t="n">
        <f aca="false">IFERROR((IF($A433="",0,VLOOKUP($A433,#REF!,6,FALSE()))),0)</f>
        <v>0</v>
      </c>
      <c r="F433" s="122" t="n">
        <f aca="false">IFERROR(IF(VLOOKUP(A433,#REF!,13,0)="нет","",D433*E433),0)</f>
        <v>0</v>
      </c>
      <c r="G433" s="149" t="n">
        <f aca="false">IF(F433="","",IFERROR((IF($A433="",0,VLOOKUP($A433,#REF!,5,FALSE())))*$D433,"0"))</f>
        <v>0</v>
      </c>
      <c r="H433" s="124" t="n">
        <f aca="false">IFERROR(IF(H$7=0,0,G433/(G$7-I$5)*H$7),"")</f>
        <v>0</v>
      </c>
      <c r="I433" s="125" t="n">
        <f aca="false">IFERROR(H433+F433,"")</f>
        <v>0</v>
      </c>
      <c r="J433" s="126" t="n">
        <f aca="false">IFERROR(I433/$E$9,"")</f>
        <v>0</v>
      </c>
      <c r="K433" s="127" t="n">
        <f aca="false">IFERROR(ROUNDUP(I433/$E$10,2),"")</f>
        <v>0</v>
      </c>
      <c r="L433" s="128" t="n">
        <f aca="false">IF(F433="","",IF(D433=0,0,IFERROR((IF($A433="",0,VLOOKUP($A433,#REF!,7,FALSE()))),0)))</f>
        <v>0</v>
      </c>
      <c r="M433" s="129" t="n">
        <f aca="false">IF(F433="","",IFERROR(L433*D433,0))</f>
        <v>0</v>
      </c>
      <c r="N433" s="64"/>
      <c r="O433" s="156"/>
      <c r="P433" s="156"/>
    </row>
    <row r="434" customFormat="false" ht="17.35" hidden="false" customHeight="false" outlineLevel="0" collapsed="false">
      <c r="A434" s="118"/>
      <c r="B434" s="148" t="n">
        <f aca="false">IFERROR((IF($A434="",0,IF(VLOOKUP(A434,#REF!,13,0)="нет","Sold Out",VLOOKUP($A434,#REF!,2,FALSE())))),"кода нет в прайсе")</f>
        <v>0</v>
      </c>
      <c r="C434" s="148" t="n">
        <f aca="false">IFERROR((IF($A434="",0,VLOOKUP($A434,#REF!,3,FALSE()))),0)</f>
        <v>0</v>
      </c>
      <c r="D434" s="120"/>
      <c r="E434" s="121" t="n">
        <f aca="false">IFERROR((IF($A434="",0,VLOOKUP($A434,#REF!,6,FALSE()))),0)</f>
        <v>0</v>
      </c>
      <c r="F434" s="122" t="n">
        <f aca="false">IFERROR(IF(VLOOKUP(A434,#REF!,13,0)="нет","",D434*E434),0)</f>
        <v>0</v>
      </c>
      <c r="G434" s="149" t="n">
        <f aca="false">IF(F434="","",IFERROR((IF($A434="",0,VLOOKUP($A434,#REF!,5,FALSE())))*$D434,"0"))</f>
        <v>0</v>
      </c>
      <c r="H434" s="124" t="n">
        <f aca="false">IFERROR(IF(H$7=0,0,G434/(G$7-I$5)*H$7),"")</f>
        <v>0</v>
      </c>
      <c r="I434" s="125" t="n">
        <f aca="false">IFERROR(H434+F434,"")</f>
        <v>0</v>
      </c>
      <c r="J434" s="126" t="n">
        <f aca="false">IFERROR(I434/$E$9,"")</f>
        <v>0</v>
      </c>
      <c r="K434" s="127" t="n">
        <f aca="false">IFERROR(ROUNDUP(I434/$E$10,2),"")</f>
        <v>0</v>
      </c>
      <c r="L434" s="128" t="n">
        <f aca="false">IF(F434="","",IF(D434=0,0,IFERROR((IF($A434="",0,VLOOKUP($A434,#REF!,7,FALSE()))),0)))</f>
        <v>0</v>
      </c>
      <c r="M434" s="129" t="n">
        <f aca="false">IF(F434="","",IFERROR(L434*D434,0))</f>
        <v>0</v>
      </c>
      <c r="N434" s="64"/>
      <c r="O434" s="156"/>
      <c r="P434" s="156"/>
    </row>
    <row r="435" customFormat="false" ht="17.35" hidden="false" customHeight="false" outlineLevel="0" collapsed="false">
      <c r="A435" s="118"/>
      <c r="B435" s="148" t="n">
        <f aca="false">IFERROR((IF($A435="",0,IF(VLOOKUP(A435,#REF!,13,0)="нет","Sold Out",VLOOKUP($A435,#REF!,2,FALSE())))),"кода нет в прайсе")</f>
        <v>0</v>
      </c>
      <c r="C435" s="148" t="n">
        <f aca="false">IFERROR((IF($A435="",0,VLOOKUP($A435,#REF!,3,FALSE()))),0)</f>
        <v>0</v>
      </c>
      <c r="D435" s="158"/>
      <c r="E435" s="121" t="n">
        <f aca="false">IFERROR((IF($A435="",0,VLOOKUP($A435,#REF!,6,FALSE()))),0)</f>
        <v>0</v>
      </c>
      <c r="F435" s="122" t="n">
        <f aca="false">IFERROR(IF(VLOOKUP(A435,#REF!,13,0)="нет","",D435*E435),0)</f>
        <v>0</v>
      </c>
      <c r="G435" s="149" t="n">
        <f aca="false">IF(F435="","",IFERROR((IF($A435="",0,VLOOKUP($A435,#REF!,5,FALSE())))*$D435,"0"))</f>
        <v>0</v>
      </c>
      <c r="H435" s="124" t="n">
        <f aca="false">IFERROR(IF(H$7=0,0,G435/(G$7-I$5)*H$7),"")</f>
        <v>0</v>
      </c>
      <c r="I435" s="125" t="n">
        <f aca="false">IFERROR(H435+F435,"")</f>
        <v>0</v>
      </c>
      <c r="J435" s="126" t="n">
        <f aca="false">IFERROR(I435/$E$9,"")</f>
        <v>0</v>
      </c>
      <c r="K435" s="127" t="n">
        <f aca="false">IFERROR(ROUNDUP(I435/$E$10,2),"")</f>
        <v>0</v>
      </c>
      <c r="L435" s="128" t="n">
        <f aca="false">IF(F435="","",IF(D435=0,0,IFERROR((IF($A435="",0,VLOOKUP($A435,#REF!,7,FALSE()))),0)))</f>
        <v>0</v>
      </c>
      <c r="M435" s="129" t="n">
        <f aca="false">IF(F435="","",IFERROR(L435*D435,0))</f>
        <v>0</v>
      </c>
      <c r="N435" s="64"/>
      <c r="O435" s="156"/>
      <c r="P435" s="156"/>
    </row>
    <row r="436" customFormat="false" ht="17.35" hidden="false" customHeight="false" outlineLevel="0" collapsed="false">
      <c r="A436" s="118"/>
      <c r="B436" s="148" t="n">
        <f aca="false">IFERROR((IF($A436="",0,IF(VLOOKUP(A436,#REF!,13,0)="нет","Sold Out",VLOOKUP($A436,#REF!,2,FALSE())))),"кода нет в прайсе")</f>
        <v>0</v>
      </c>
      <c r="C436" s="148" t="n">
        <f aca="false">IFERROR((IF($A436="",0,VLOOKUP($A436,#REF!,3,FALSE()))),0)</f>
        <v>0</v>
      </c>
      <c r="D436" s="158"/>
      <c r="E436" s="121" t="n">
        <f aca="false">IFERROR((IF($A436="",0,VLOOKUP($A436,#REF!,6,FALSE()))),0)</f>
        <v>0</v>
      </c>
      <c r="F436" s="122" t="n">
        <f aca="false">IFERROR(IF(VLOOKUP(A436,#REF!,13,0)="нет","",D436*E436),0)</f>
        <v>0</v>
      </c>
      <c r="G436" s="149" t="n">
        <f aca="false">IF(F436="","",IFERROR((IF($A436="",0,VLOOKUP($A436,#REF!,5,FALSE())))*$D436,"0"))</f>
        <v>0</v>
      </c>
      <c r="H436" s="124" t="n">
        <f aca="false">IFERROR(IF(H$7=0,0,G436/(G$7-I$5)*H$7),"")</f>
        <v>0</v>
      </c>
      <c r="I436" s="125" t="n">
        <f aca="false">IFERROR(H436+F436,"")</f>
        <v>0</v>
      </c>
      <c r="J436" s="126" t="n">
        <f aca="false">IFERROR(I436/$E$9,"")</f>
        <v>0</v>
      </c>
      <c r="K436" s="127" t="n">
        <f aca="false">IFERROR(ROUNDUP(I436/$E$10,2),"")</f>
        <v>0</v>
      </c>
      <c r="L436" s="128" t="n">
        <f aca="false">IF(F436="","",IF(D436=0,0,IFERROR((IF($A436="",0,VLOOKUP($A436,#REF!,7,FALSE()))),0)))</f>
        <v>0</v>
      </c>
      <c r="M436" s="129" t="n">
        <f aca="false">IF(F436="","",IFERROR(L436*D436,0))</f>
        <v>0</v>
      </c>
      <c r="N436" s="64"/>
      <c r="O436" s="156"/>
      <c r="P436" s="156"/>
    </row>
    <row r="437" customFormat="false" ht="17.35" hidden="false" customHeight="false" outlineLevel="0" collapsed="false">
      <c r="A437" s="118"/>
      <c r="B437" s="148" t="n">
        <f aca="false">IFERROR((IF($A437="",0,IF(VLOOKUP(A437,#REF!,13,0)="нет","Sold Out",VLOOKUP($A437,#REF!,2,FALSE())))),"кода нет в прайсе")</f>
        <v>0</v>
      </c>
      <c r="C437" s="148" t="n">
        <f aca="false">IFERROR((IF($A437="",0,VLOOKUP($A437,#REF!,3,FALSE()))),0)</f>
        <v>0</v>
      </c>
      <c r="D437" s="158"/>
      <c r="E437" s="121" t="n">
        <f aca="false">IFERROR((IF($A437="",0,VLOOKUP($A437,#REF!,6,FALSE()))),0)</f>
        <v>0</v>
      </c>
      <c r="F437" s="122" t="n">
        <f aca="false">IFERROR(IF(VLOOKUP(A437,#REF!,13,0)="нет","",D437*E437),0)</f>
        <v>0</v>
      </c>
      <c r="G437" s="149" t="n">
        <f aca="false">IF(F437="","",IFERROR((IF($A437="",0,VLOOKUP($A437,#REF!,5,FALSE())))*$D437,"0"))</f>
        <v>0</v>
      </c>
      <c r="H437" s="124" t="n">
        <f aca="false">IFERROR(IF(H$7=0,0,G437/(G$7-I$5)*H$7),"")</f>
        <v>0</v>
      </c>
      <c r="I437" s="125" t="n">
        <f aca="false">IFERROR(H437+F437,"")</f>
        <v>0</v>
      </c>
      <c r="J437" s="126" t="n">
        <f aca="false">IFERROR(I437/$E$9,"")</f>
        <v>0</v>
      </c>
      <c r="K437" s="127" t="n">
        <f aca="false">IFERROR(ROUNDUP(I437/$E$10,2),"")</f>
        <v>0</v>
      </c>
      <c r="L437" s="128" t="n">
        <f aca="false">IF(F437="","",IF(D437=0,0,IFERROR((IF($A437="",0,VLOOKUP($A437,#REF!,7,FALSE()))),0)))</f>
        <v>0</v>
      </c>
      <c r="M437" s="129" t="n">
        <f aca="false">IF(F437="","",IFERROR(L437*D437,0))</f>
        <v>0</v>
      </c>
      <c r="N437" s="64"/>
      <c r="O437" s="156"/>
      <c r="P437" s="156"/>
    </row>
    <row r="438" customFormat="false" ht="17.35" hidden="false" customHeight="false" outlineLevel="0" collapsed="false">
      <c r="A438" s="118"/>
      <c r="B438" s="148" t="n">
        <f aca="false">IFERROR((IF($A438="",0,IF(VLOOKUP(A438,#REF!,13,0)="нет","Sold Out",VLOOKUP($A438,#REF!,2,FALSE())))),"кода нет в прайсе")</f>
        <v>0</v>
      </c>
      <c r="C438" s="148" t="n">
        <f aca="false">IFERROR((IF($A438="",0,VLOOKUP($A438,#REF!,3,FALSE()))),0)</f>
        <v>0</v>
      </c>
      <c r="D438" s="158"/>
      <c r="E438" s="121" t="n">
        <f aca="false">IFERROR((IF($A438="",0,VLOOKUP($A438,#REF!,6,FALSE()))),0)</f>
        <v>0</v>
      </c>
      <c r="F438" s="122" t="n">
        <f aca="false">IFERROR(IF(VLOOKUP(A438,#REF!,13,0)="нет","",D438*E438),0)</f>
        <v>0</v>
      </c>
      <c r="G438" s="149" t="n">
        <f aca="false">IF(F438="","",IFERROR((IF($A438="",0,VLOOKUP($A438,#REF!,5,FALSE())))*$D438,"0"))</f>
        <v>0</v>
      </c>
      <c r="H438" s="124" t="n">
        <f aca="false">IFERROR(IF(H$7=0,0,G438/(G$7-I$5)*H$7),"")</f>
        <v>0</v>
      </c>
      <c r="I438" s="125" t="n">
        <f aca="false">IFERROR(H438+F438,"")</f>
        <v>0</v>
      </c>
      <c r="J438" s="126" t="n">
        <f aca="false">IFERROR(I438/$E$9,"")</f>
        <v>0</v>
      </c>
      <c r="K438" s="127" t="n">
        <f aca="false">IFERROR(ROUNDUP(I438/$E$10,2),"")</f>
        <v>0</v>
      </c>
      <c r="L438" s="128" t="n">
        <f aca="false">IF(F438="","",IF(D438=0,0,IFERROR((IF($A438="",0,VLOOKUP($A438,#REF!,7,FALSE()))),0)))</f>
        <v>0</v>
      </c>
      <c r="M438" s="129" t="n">
        <f aca="false">IF(F438="","",IFERROR(L438*D438,0))</f>
        <v>0</v>
      </c>
      <c r="N438" s="64"/>
      <c r="O438" s="156"/>
      <c r="P438" s="156"/>
    </row>
    <row r="439" customFormat="false" ht="17.35" hidden="false" customHeight="false" outlineLevel="0" collapsed="false">
      <c r="A439" s="118"/>
      <c r="B439" s="148" t="n">
        <f aca="false">IFERROR((IF($A439="",0,IF(VLOOKUP(A439,#REF!,13,0)="нет","Sold Out",VLOOKUP($A439,#REF!,2,FALSE())))),"кода нет в прайсе")</f>
        <v>0</v>
      </c>
      <c r="C439" s="148" t="n">
        <f aca="false">IFERROR((IF($A439="",0,VLOOKUP($A439,#REF!,3,FALSE()))),0)</f>
        <v>0</v>
      </c>
      <c r="D439" s="158"/>
      <c r="E439" s="121" t="n">
        <f aca="false">IFERROR((IF($A439="",0,VLOOKUP($A439,#REF!,6,FALSE()))),0)</f>
        <v>0</v>
      </c>
      <c r="F439" s="122" t="n">
        <f aca="false">IFERROR(IF(VLOOKUP(A439,#REF!,13,0)="нет","",D439*E439),0)</f>
        <v>0</v>
      </c>
      <c r="G439" s="149" t="n">
        <f aca="false">IF(F439="","",IFERROR((IF($A439="",0,VLOOKUP($A439,#REF!,5,FALSE())))*$D439,"0"))</f>
        <v>0</v>
      </c>
      <c r="H439" s="124" t="n">
        <f aca="false">IFERROR(IF(H$7=0,0,G439/(G$7-I$5)*H$7),"")</f>
        <v>0</v>
      </c>
      <c r="I439" s="125" t="n">
        <f aca="false">IFERROR(H439+F439,"")</f>
        <v>0</v>
      </c>
      <c r="J439" s="126" t="n">
        <f aca="false">IFERROR(I439/$E$9,"")</f>
        <v>0</v>
      </c>
      <c r="K439" s="127" t="n">
        <f aca="false">IFERROR(ROUNDUP(I439/$E$10,2),"")</f>
        <v>0</v>
      </c>
      <c r="L439" s="128" t="n">
        <f aca="false">IF(F439="","",IF(D439=0,0,IFERROR((IF($A439="",0,VLOOKUP($A439,#REF!,7,FALSE()))),0)))</f>
        <v>0</v>
      </c>
      <c r="M439" s="129" t="n">
        <f aca="false">IF(F439="","",IFERROR(L439*D439,0))</f>
        <v>0</v>
      </c>
      <c r="N439" s="64"/>
      <c r="O439" s="156"/>
      <c r="P439" s="156"/>
    </row>
    <row r="440" customFormat="false" ht="17.35" hidden="false" customHeight="false" outlineLevel="0" collapsed="false">
      <c r="A440" s="118"/>
      <c r="B440" s="148" t="n">
        <f aca="false">IFERROR((IF($A440="",0,IF(VLOOKUP(A440,#REF!,13,0)="нет","Sold Out",VLOOKUP($A440,#REF!,2,FALSE())))),"кода нет в прайсе")</f>
        <v>0</v>
      </c>
      <c r="C440" s="148" t="n">
        <f aca="false">IFERROR((IF($A440="",0,VLOOKUP($A440,#REF!,3,FALSE()))),0)</f>
        <v>0</v>
      </c>
      <c r="D440" s="158"/>
      <c r="E440" s="132" t="n">
        <f aca="false">IFERROR((IF($A440="",0,VLOOKUP($A440,#REF!,6,FALSE()))),0)</f>
        <v>0</v>
      </c>
      <c r="F440" s="133" t="n">
        <f aca="false">IFERROR(IF(VLOOKUP(A440,#REF!,13,0)="нет","",D440*E440),0)</f>
        <v>0</v>
      </c>
      <c r="G440" s="134" t="n">
        <f aca="false">IF(F440="","",IFERROR((IF($A440="",0,VLOOKUP($A440,#REF!,5,FALSE())))*$D440,"0"))</f>
        <v>0</v>
      </c>
      <c r="H440" s="124" t="n">
        <f aca="false">IFERROR(IF(H$7=0,0,G440/(G$7-I$5)*H$7),"")</f>
        <v>0</v>
      </c>
      <c r="I440" s="135" t="n">
        <f aca="false">IFERROR(H440+F440,"")</f>
        <v>0</v>
      </c>
      <c r="J440" s="136" t="n">
        <f aca="false">IFERROR(I440/$E$9,"")</f>
        <v>0</v>
      </c>
      <c r="K440" s="137" t="n">
        <f aca="false">IFERROR(ROUNDUP(I440/$E$10,2),"")</f>
        <v>0</v>
      </c>
      <c r="L440" s="132" t="n">
        <f aca="false">IF(F440="","",IF(D440=0,0,IFERROR((IF($A440="",0,VLOOKUP($A440,#REF!,7,FALSE()))),0)))</f>
        <v>0</v>
      </c>
      <c r="M440" s="132" t="n">
        <f aca="false">IF(F440="","",IFERROR(L440*D440,0))</f>
        <v>0</v>
      </c>
      <c r="N440" s="64"/>
      <c r="O440" s="156"/>
      <c r="P440" s="156"/>
    </row>
    <row r="441" customFormat="false" ht="17.35" hidden="false" customHeight="false" outlineLevel="0" collapsed="false">
      <c r="A441" s="118"/>
      <c r="B441" s="148" t="n">
        <f aca="false">IFERROR((IF($A441="",0,IF(VLOOKUP(A441,#REF!,13,0)="нет","Sold Out",VLOOKUP($A441,#REF!,2,FALSE())))),"кода нет в прайсе")</f>
        <v>0</v>
      </c>
      <c r="C441" s="148" t="n">
        <f aca="false">IFERROR((IF($A441="",0,VLOOKUP($A441,#REF!,3,FALSE()))),0)</f>
        <v>0</v>
      </c>
      <c r="D441" s="158"/>
      <c r="E441" s="121" t="n">
        <f aca="false">IFERROR((IF($A441="",0,VLOOKUP($A441,#REF!,6,FALSE()))),0)</f>
        <v>0</v>
      </c>
      <c r="F441" s="122" t="n">
        <f aca="false">IFERROR(IF(VLOOKUP(A441,#REF!,13,0)="нет","",D441*E441),0)</f>
        <v>0</v>
      </c>
      <c r="G441" s="149" t="n">
        <f aca="false">IF(F441="","",IFERROR((IF($A441="",0,VLOOKUP($A441,#REF!,5,FALSE())))*$D441,"0"))</f>
        <v>0</v>
      </c>
      <c r="H441" s="124" t="n">
        <f aca="false">IFERROR(IF(H$7=0,0,G441/(G$7-I$5)*H$7),"")</f>
        <v>0</v>
      </c>
      <c r="I441" s="125" t="n">
        <f aca="false">IFERROR(H441+F441,"")</f>
        <v>0</v>
      </c>
      <c r="J441" s="126" t="n">
        <f aca="false">IFERROR(I441/$E$9,"")</f>
        <v>0</v>
      </c>
      <c r="K441" s="127" t="n">
        <f aca="false">IFERROR(ROUNDUP(I441/$E$10,2),"")</f>
        <v>0</v>
      </c>
      <c r="L441" s="128" t="n">
        <f aca="false">IF(F441="","",IF(D441=0,0,IFERROR((IF($A441="",0,VLOOKUP($A441,#REF!,7,FALSE()))),0)))</f>
        <v>0</v>
      </c>
      <c r="M441" s="129" t="n">
        <f aca="false">IF(F441="","",IFERROR(L441*D441,0))</f>
        <v>0</v>
      </c>
      <c r="N441" s="64"/>
      <c r="O441" s="156"/>
      <c r="P441" s="156"/>
    </row>
    <row r="442" customFormat="false" ht="17.35" hidden="false" customHeight="false" outlineLevel="0" collapsed="false">
      <c r="A442" s="141"/>
      <c r="B442" s="148" t="n">
        <f aca="false">IFERROR((IF($A442="",0,IF(VLOOKUP(A442,#REF!,13,0)="нет","Sold Out",VLOOKUP($A442,#REF!,2,FALSE())))),"кода нет в прайсе")</f>
        <v>0</v>
      </c>
      <c r="C442" s="148" t="n">
        <f aca="false">IFERROR((IF($A442="",0,VLOOKUP($A442,#REF!,3,FALSE()))),0)</f>
        <v>0</v>
      </c>
      <c r="D442" s="158"/>
      <c r="E442" s="121" t="n">
        <f aca="false">IFERROR((IF($A442="",0,VLOOKUP($A442,#REF!,6,FALSE()))),0)</f>
        <v>0</v>
      </c>
      <c r="F442" s="122" t="n">
        <f aca="false">IFERROR(IF(VLOOKUP(A442,#REF!,13,0)="нет","",D442*E442),0)</f>
        <v>0</v>
      </c>
      <c r="G442" s="149" t="n">
        <f aca="false">IF(F442="","",IFERROR((IF($A442="",0,VLOOKUP($A442,#REF!,5,FALSE())))*$D442,"0"))</f>
        <v>0</v>
      </c>
      <c r="H442" s="124" t="n">
        <f aca="false">IFERROR(IF(H$7=0,0,G442/(G$7-I$5)*H$7),"")</f>
        <v>0</v>
      </c>
      <c r="I442" s="125" t="n">
        <f aca="false">IFERROR(H442+F442,"")</f>
        <v>0</v>
      </c>
      <c r="J442" s="126" t="n">
        <f aca="false">IFERROR(I442/$E$9,"")</f>
        <v>0</v>
      </c>
      <c r="K442" s="127" t="n">
        <f aca="false">IFERROR(ROUNDUP(I442/$E$10,2),"")</f>
        <v>0</v>
      </c>
      <c r="L442" s="128" t="n">
        <f aca="false">IF(F442="","",IF(D442=0,0,IFERROR((IF($A442="",0,VLOOKUP($A442,#REF!,7,FALSE()))),0)))</f>
        <v>0</v>
      </c>
      <c r="M442" s="129" t="n">
        <f aca="false">IF(F442="","",IFERROR(L442*D442,0))</f>
        <v>0</v>
      </c>
      <c r="N442" s="64"/>
      <c r="O442" s="156"/>
      <c r="P442" s="156"/>
    </row>
    <row r="443" customFormat="false" ht="17.35" hidden="false" customHeight="false" outlineLevel="0" collapsed="false">
      <c r="A443" s="142"/>
      <c r="B443" s="143" t="n">
        <f aca="false">IF(F443=0,0,"Пересылка по Корее при менее 30000")</f>
        <v>0</v>
      </c>
      <c r="C443" s="143"/>
      <c r="D443" s="158"/>
      <c r="E443" s="121" t="n">
        <f aca="false">IFERROR((IF($A443="",0,VLOOKUP($A443,#REF!,6,FALSE()))),0)</f>
        <v>0</v>
      </c>
      <c r="F443" s="144" t="n">
        <f aca="false">IF($F$5=1,IF(SUM(F433:F442)=0,0,IF(SUM(F433:F442)&lt;30000,2500,0)),0)</f>
        <v>0</v>
      </c>
      <c r="G443" s="149" t="n">
        <f aca="false">IF(F443="","",IFERROR((IF($A443="",0,VLOOKUP($A443,#REF!,5,FALSE())))*$D443,"0"))</f>
        <v>0</v>
      </c>
      <c r="H443" s="124" t="n">
        <f aca="false">IFERROR(IF(H$7=0,0,G443/(G$7-I$5)*H$7),"")</f>
        <v>0</v>
      </c>
      <c r="I443" s="125" t="n">
        <f aca="false">IFERROR(H443+F443,"")</f>
        <v>0</v>
      </c>
      <c r="J443" s="126" t="n">
        <f aca="false">IFERROR(I443/$E$9,"")</f>
        <v>0</v>
      </c>
      <c r="K443" s="127" t="n">
        <f aca="false">IFERROR(ROUNDUP(I443/$E$10,2),"")</f>
        <v>0</v>
      </c>
      <c r="L443" s="128" t="n">
        <f aca="false">IF(F443="","",IF(D443=0,0,IFERROR((IF($A443="",0,VLOOKUP($A443,#REF!,7,FALSE()))),0)))</f>
        <v>0</v>
      </c>
      <c r="M443" s="129" t="n">
        <f aca="false">IF(F443="","",IFERROR(L443*D443,0))</f>
        <v>0</v>
      </c>
      <c r="N443" s="64"/>
      <c r="O443" s="156"/>
      <c r="P443" s="156"/>
    </row>
    <row r="444" customFormat="false" ht="17.35" hidden="false" customHeight="false" outlineLevel="0" collapsed="false">
      <c r="A444" s="106" t="n">
        <v>37</v>
      </c>
      <c r="B444" s="107"/>
      <c r="C444" s="107"/>
      <c r="D444" s="146"/>
      <c r="E444" s="109"/>
      <c r="F444" s="110" t="n">
        <f aca="false">SUM(F445:F455)</f>
        <v>0</v>
      </c>
      <c r="G444" s="110" t="n">
        <f aca="false">SUM(G445:G455)</f>
        <v>0</v>
      </c>
      <c r="H444" s="111" t="n">
        <f aca="false">IFERROR($H$7/($G$7-$I$5)*G444,0)</f>
        <v>0</v>
      </c>
      <c r="I444" s="112" t="n">
        <f aca="false">H444+F444</f>
        <v>0</v>
      </c>
      <c r="J444" s="112" t="n">
        <f aca="false">I444/$E$9</f>
        <v>0</v>
      </c>
      <c r="K444" s="113" t="n">
        <f aca="false">SUM(K445:K455)</f>
        <v>0</v>
      </c>
      <c r="L444" s="114" t="n">
        <f aca="false">SUM(L445:L455)</f>
        <v>0</v>
      </c>
      <c r="M444" s="115" t="n">
        <f aca="false">SUM(M445:M455)</f>
        <v>0</v>
      </c>
      <c r="N444" s="64"/>
      <c r="O444" s="156"/>
      <c r="P444" s="156"/>
    </row>
    <row r="445" customFormat="false" ht="17.35" hidden="false" customHeight="false" outlineLevel="0" collapsed="false">
      <c r="A445" s="118"/>
      <c r="B445" s="148" t="n">
        <f aca="false">IFERROR((IF($A445="",0,IF(VLOOKUP(A445,#REF!,13,0)="нет","Sold Out",VLOOKUP($A445,#REF!,2,FALSE())))),"кода нет в прайсе")</f>
        <v>0</v>
      </c>
      <c r="C445" s="148" t="n">
        <f aca="false">IFERROR((IF($A445="",0,VLOOKUP($A445,#REF!,3,FALSE()))),0)</f>
        <v>0</v>
      </c>
      <c r="D445" s="120"/>
      <c r="E445" s="121" t="n">
        <f aca="false">IFERROR((IF($A445="",0,VLOOKUP($A445,#REF!,6,FALSE()))),0)</f>
        <v>0</v>
      </c>
      <c r="F445" s="122" t="n">
        <f aca="false">IFERROR(IF(VLOOKUP(A445,#REF!,13,0)="нет","",D445*E445),0)</f>
        <v>0</v>
      </c>
      <c r="G445" s="149" t="n">
        <f aca="false">IF(F445="","",IFERROR((IF($A445="",0,VLOOKUP($A445,#REF!,5,FALSE())))*$D445,"0"))</f>
        <v>0</v>
      </c>
      <c r="H445" s="124" t="n">
        <f aca="false">IFERROR(IF(H$7=0,0,G445/(G$7-I$5)*H$7),"")</f>
        <v>0</v>
      </c>
      <c r="I445" s="125" t="n">
        <f aca="false">IFERROR(H445+F445,"")</f>
        <v>0</v>
      </c>
      <c r="J445" s="126" t="n">
        <f aca="false">IFERROR(I445/$E$9,"")</f>
        <v>0</v>
      </c>
      <c r="K445" s="127" t="n">
        <f aca="false">IFERROR(ROUNDUP(I445/$E$10,2),"")</f>
        <v>0</v>
      </c>
      <c r="L445" s="128" t="n">
        <f aca="false">IF(F445="","",IF(D445=0,0,IFERROR((IF($A445="",0,VLOOKUP($A445,#REF!,7,FALSE()))),0)))</f>
        <v>0</v>
      </c>
      <c r="M445" s="129" t="n">
        <f aca="false">IF(F445="","",IFERROR(L445*D445,0))</f>
        <v>0</v>
      </c>
      <c r="N445" s="64"/>
      <c r="O445" s="156"/>
      <c r="P445" s="156"/>
    </row>
    <row r="446" customFormat="false" ht="17.35" hidden="false" customHeight="false" outlineLevel="0" collapsed="false">
      <c r="A446" s="118"/>
      <c r="B446" s="148" t="n">
        <f aca="false">IFERROR((IF($A446="",0,IF(VLOOKUP(A446,#REF!,13,0)="нет","Sold Out",VLOOKUP($A446,#REF!,2,FALSE())))),"кода нет в прайсе")</f>
        <v>0</v>
      </c>
      <c r="C446" s="148" t="n">
        <f aca="false">IFERROR((IF($A446="",0,VLOOKUP($A446,#REF!,3,FALSE()))),0)</f>
        <v>0</v>
      </c>
      <c r="D446" s="120"/>
      <c r="E446" s="121" t="n">
        <f aca="false">IFERROR((IF($A446="",0,VLOOKUP($A446,#REF!,6,FALSE()))),0)</f>
        <v>0</v>
      </c>
      <c r="F446" s="122" t="n">
        <f aca="false">IFERROR(IF(VLOOKUP(A446,#REF!,13,0)="нет","",D446*E446),0)</f>
        <v>0</v>
      </c>
      <c r="G446" s="149" t="n">
        <f aca="false">IF(F446="","",IFERROR((IF($A446="",0,VLOOKUP($A446,#REF!,5,FALSE())))*$D446,"0"))</f>
        <v>0</v>
      </c>
      <c r="H446" s="124" t="n">
        <f aca="false">IFERROR(IF(H$7=0,0,G446/(G$7-I$5)*H$7),"")</f>
        <v>0</v>
      </c>
      <c r="I446" s="125" t="n">
        <f aca="false">IFERROR(H446+F446,"")</f>
        <v>0</v>
      </c>
      <c r="J446" s="126" t="n">
        <f aca="false">IFERROR(I446/$E$9,"")</f>
        <v>0</v>
      </c>
      <c r="K446" s="127" t="n">
        <f aca="false">IFERROR(ROUNDUP(I446/$E$10,2),"")</f>
        <v>0</v>
      </c>
      <c r="L446" s="128" t="n">
        <f aca="false">IF(F446="","",IF(D446=0,0,IFERROR((IF($A446="",0,VLOOKUP($A446,#REF!,7,FALSE()))),0)))</f>
        <v>0</v>
      </c>
      <c r="M446" s="129" t="n">
        <f aca="false">IF(F446="","",IFERROR(L446*D446,0))</f>
        <v>0</v>
      </c>
      <c r="N446" s="64"/>
      <c r="O446" s="156"/>
      <c r="P446" s="156"/>
    </row>
    <row r="447" customFormat="false" ht="17.35" hidden="false" customHeight="false" outlineLevel="0" collapsed="false">
      <c r="A447" s="118" t="s">
        <v>126</v>
      </c>
      <c r="B447" s="148" t="str">
        <f aca="false">IFERROR((IF($A447="",0,IF(VLOOKUP(A447,#REF!,13,0)="нет","Sold Out",VLOOKUP($A447,#REF!,2,FALSE())))),"кода нет в прайсе")</f>
        <v>кода нет в прайсе</v>
      </c>
      <c r="C447" s="148" t="n">
        <f aca="false">IFERROR((IF($A447="",0,VLOOKUP($A447,#REF!,3,FALSE()))),0)</f>
        <v>0</v>
      </c>
      <c r="D447" s="158"/>
      <c r="E447" s="121" t="n">
        <f aca="false">IFERROR((IF($A447="",0,VLOOKUP($A447,#REF!,6,FALSE()))),0)</f>
        <v>0</v>
      </c>
      <c r="F447" s="122" t="n">
        <f aca="false">IFERROR(IF(VLOOKUP(A447,#REF!,13,0)="нет","",D447*E447),0)</f>
        <v>0</v>
      </c>
      <c r="G447" s="149" t="str">
        <f aca="false">IF(F447="","",IFERROR((IF($A447="",0,VLOOKUP($A447,#REF!,5,FALSE())))*$D447,"0"))</f>
        <v>0</v>
      </c>
      <c r="H447" s="124" t="n">
        <f aca="false">IFERROR(IF(H$7=0,0,G447/(G$7-I$5)*H$7),"")</f>
        <v>0</v>
      </c>
      <c r="I447" s="125" t="n">
        <f aca="false">IFERROR(H447+F447,"")</f>
        <v>0</v>
      </c>
      <c r="J447" s="126" t="n">
        <f aca="false">IFERROR(I447/$E$9,"")</f>
        <v>0</v>
      </c>
      <c r="K447" s="127" t="n">
        <f aca="false">IFERROR(ROUNDUP(I447/$E$10,2),"")</f>
        <v>0</v>
      </c>
      <c r="L447" s="128" t="n">
        <f aca="false">IF(F447="","",IF(D447=0,0,IFERROR((IF($A447="",0,VLOOKUP($A447,#REF!,7,FALSE()))),0)))</f>
        <v>0</v>
      </c>
      <c r="M447" s="129" t="n">
        <f aca="false">IF(F447="","",IFERROR(L447*D447,0))</f>
        <v>0</v>
      </c>
      <c r="N447" s="64"/>
      <c r="O447" s="156"/>
      <c r="P447" s="156"/>
    </row>
    <row r="448" customFormat="false" ht="17.35" hidden="false" customHeight="false" outlineLevel="0" collapsed="false">
      <c r="A448" s="118"/>
      <c r="B448" s="148" t="n">
        <f aca="false">IFERROR((IF($A448="",0,IF(VLOOKUP(A448,#REF!,13,0)="нет","Sold Out",VLOOKUP($A448,#REF!,2,FALSE())))),"кода нет в прайсе")</f>
        <v>0</v>
      </c>
      <c r="C448" s="148" t="n">
        <f aca="false">IFERROR((IF($A448="",0,VLOOKUP($A448,#REF!,3,FALSE()))),0)</f>
        <v>0</v>
      </c>
      <c r="D448" s="158"/>
      <c r="E448" s="121" t="n">
        <f aca="false">IFERROR((IF($A448="",0,VLOOKUP($A448,#REF!,6,FALSE()))),0)</f>
        <v>0</v>
      </c>
      <c r="F448" s="122" t="n">
        <f aca="false">IFERROR(IF(VLOOKUP(A448,#REF!,13,0)="нет","",D448*E448),0)</f>
        <v>0</v>
      </c>
      <c r="G448" s="149" t="n">
        <f aca="false">IF(F448="","",IFERROR((IF($A448="",0,VLOOKUP($A448,#REF!,5,FALSE())))*$D448,"0"))</f>
        <v>0</v>
      </c>
      <c r="H448" s="124" t="n">
        <f aca="false">IFERROR(IF(H$7=0,0,G448/(G$7-I$5)*H$7),"")</f>
        <v>0</v>
      </c>
      <c r="I448" s="125" t="n">
        <f aca="false">IFERROR(H448+F448,"")</f>
        <v>0</v>
      </c>
      <c r="J448" s="126" t="n">
        <f aca="false">IFERROR(I448/$E$9,"")</f>
        <v>0</v>
      </c>
      <c r="K448" s="127" t="n">
        <f aca="false">IFERROR(ROUNDUP(I448/$E$10,2),"")</f>
        <v>0</v>
      </c>
      <c r="L448" s="128" t="n">
        <f aca="false">IF(F448="","",IF(D448=0,0,IFERROR((IF($A448="",0,VLOOKUP($A448,#REF!,7,FALSE()))),0)))</f>
        <v>0</v>
      </c>
      <c r="M448" s="129" t="n">
        <f aca="false">IF(F448="","",IFERROR(L448*D448,0))</f>
        <v>0</v>
      </c>
      <c r="N448" s="64"/>
      <c r="O448" s="156"/>
      <c r="P448" s="156"/>
    </row>
    <row r="449" customFormat="false" ht="17.35" hidden="false" customHeight="false" outlineLevel="0" collapsed="false">
      <c r="A449" s="118" t="s">
        <v>137</v>
      </c>
      <c r="B449" s="148" t="str">
        <f aca="false">IFERROR((IF($A449="",0,IF(VLOOKUP(A449,#REF!,13,0)="нет","Sold Out",VLOOKUP($A449,#REF!,2,FALSE())))),"кода нет в прайсе")</f>
        <v>кода нет в прайсе</v>
      </c>
      <c r="C449" s="148" t="n">
        <f aca="false">IFERROR((IF($A449="",0,VLOOKUP($A449,#REF!,3,FALSE()))),0)</f>
        <v>0</v>
      </c>
      <c r="D449" s="158"/>
      <c r="E449" s="121" t="n">
        <f aca="false">IFERROR((IF($A449="",0,VLOOKUP($A449,#REF!,6,FALSE()))),0)</f>
        <v>0</v>
      </c>
      <c r="F449" s="122" t="n">
        <f aca="false">IFERROR(IF(VLOOKUP(A449,#REF!,13,0)="нет","",D449*E449),0)</f>
        <v>0</v>
      </c>
      <c r="G449" s="149" t="str">
        <f aca="false">IF(F449="","",IFERROR((IF($A449="",0,VLOOKUP($A449,#REF!,5,FALSE())))*$D449,"0"))</f>
        <v>0</v>
      </c>
      <c r="H449" s="124" t="n">
        <f aca="false">IFERROR(IF(H$7=0,0,G449/(G$7-I$5)*H$7),"")</f>
        <v>0</v>
      </c>
      <c r="I449" s="125" t="n">
        <f aca="false">IFERROR(H449+F449,"")</f>
        <v>0</v>
      </c>
      <c r="J449" s="126" t="n">
        <f aca="false">IFERROR(I449/$E$9,"")</f>
        <v>0</v>
      </c>
      <c r="K449" s="127" t="n">
        <f aca="false">IFERROR(ROUNDUP(I449/$E$10,2),"")</f>
        <v>0</v>
      </c>
      <c r="L449" s="128" t="n">
        <f aca="false">IF(F449="","",IF(D449=0,0,IFERROR((IF($A449="",0,VLOOKUP($A449,#REF!,7,FALSE()))),0)))</f>
        <v>0</v>
      </c>
      <c r="M449" s="129" t="n">
        <f aca="false">IF(F449="","",IFERROR(L449*D449,0))</f>
        <v>0</v>
      </c>
      <c r="N449" s="64"/>
      <c r="O449" s="156"/>
      <c r="P449" s="156"/>
    </row>
    <row r="450" customFormat="false" ht="17.35" hidden="false" customHeight="false" outlineLevel="0" collapsed="false">
      <c r="A450" s="118"/>
      <c r="B450" s="148" t="n">
        <f aca="false">IFERROR((IF($A450="",0,IF(VLOOKUP(A450,#REF!,13,0)="нет","Sold Out",VLOOKUP($A450,#REF!,2,FALSE())))),"кода нет в прайсе")</f>
        <v>0</v>
      </c>
      <c r="C450" s="148" t="n">
        <f aca="false">IFERROR((IF($A450="",0,VLOOKUP($A450,#REF!,3,FALSE()))),0)</f>
        <v>0</v>
      </c>
      <c r="D450" s="158"/>
      <c r="E450" s="121" t="n">
        <f aca="false">IFERROR((IF($A450="",0,VLOOKUP($A450,#REF!,6,FALSE()))),0)</f>
        <v>0</v>
      </c>
      <c r="F450" s="122" t="n">
        <f aca="false">IFERROR(IF(VLOOKUP(A450,#REF!,13,0)="нет","",D450*E450),0)</f>
        <v>0</v>
      </c>
      <c r="G450" s="149" t="n">
        <f aca="false">IF(F450="","",IFERROR((IF($A450="",0,VLOOKUP($A450,#REF!,5,FALSE())))*$D450,"0"))</f>
        <v>0</v>
      </c>
      <c r="H450" s="124" t="n">
        <f aca="false">IFERROR(IF(H$7=0,0,G450/(G$7-I$5)*H$7),"")</f>
        <v>0</v>
      </c>
      <c r="I450" s="125" t="n">
        <f aca="false">IFERROR(H450+F450,"")</f>
        <v>0</v>
      </c>
      <c r="J450" s="126" t="n">
        <f aca="false">IFERROR(I450/$E$9,"")</f>
        <v>0</v>
      </c>
      <c r="K450" s="127" t="n">
        <f aca="false">IFERROR(ROUNDUP(I450/$E$10,2),"")</f>
        <v>0</v>
      </c>
      <c r="L450" s="128" t="n">
        <f aca="false">IF(F450="","",IF(D450=0,0,IFERROR((IF($A450="",0,VLOOKUP($A450,#REF!,7,FALSE()))),0)))</f>
        <v>0</v>
      </c>
      <c r="M450" s="129" t="n">
        <f aca="false">IF(F450="","",IFERROR(L450*D450,0))</f>
        <v>0</v>
      </c>
      <c r="N450" s="64"/>
      <c r="O450" s="156"/>
      <c r="P450" s="156"/>
    </row>
    <row r="451" customFormat="false" ht="17.35" hidden="false" customHeight="false" outlineLevel="0" collapsed="false">
      <c r="A451" s="118" t="s">
        <v>138</v>
      </c>
      <c r="B451" s="148" t="str">
        <f aca="false">IFERROR((IF($A451="",0,IF(VLOOKUP(A451,#REF!,13,0)="нет","Sold Out",VLOOKUP($A451,#REF!,2,FALSE())))),"кода нет в прайсе")</f>
        <v>кода нет в прайсе</v>
      </c>
      <c r="C451" s="148" t="n">
        <f aca="false">IFERROR((IF($A451="",0,VLOOKUP($A451,#REF!,3,FALSE()))),0)</f>
        <v>0</v>
      </c>
      <c r="D451" s="158"/>
      <c r="E451" s="121" t="n">
        <f aca="false">IFERROR((IF($A451="",0,VLOOKUP($A451,#REF!,6,FALSE()))),0)</f>
        <v>0</v>
      </c>
      <c r="F451" s="122" t="n">
        <f aca="false">IFERROR(IF(VLOOKUP(A451,#REF!,13,0)="нет","",D451*E451),0)</f>
        <v>0</v>
      </c>
      <c r="G451" s="149" t="str">
        <f aca="false">IF(F451="","",IFERROR((IF($A451="",0,VLOOKUP($A451,#REF!,5,FALSE())))*$D451,"0"))</f>
        <v>0</v>
      </c>
      <c r="H451" s="124" t="n">
        <f aca="false">IFERROR(IF(H$7=0,0,G451/(G$7-I$5)*H$7),"")</f>
        <v>0</v>
      </c>
      <c r="I451" s="125" t="n">
        <f aca="false">IFERROR(H451+F451,"")</f>
        <v>0</v>
      </c>
      <c r="J451" s="126" t="n">
        <f aca="false">IFERROR(I451/$E$9,"")</f>
        <v>0</v>
      </c>
      <c r="K451" s="127" t="n">
        <f aca="false">IFERROR(ROUNDUP(I451/$E$10,2),"")</f>
        <v>0</v>
      </c>
      <c r="L451" s="128" t="n">
        <f aca="false">IF(F451="","",IF(D451=0,0,IFERROR((IF($A451="",0,VLOOKUP($A451,#REF!,7,FALSE()))),0)))</f>
        <v>0</v>
      </c>
      <c r="M451" s="129" t="n">
        <f aca="false">IF(F451="","",IFERROR(L451*D451,0))</f>
        <v>0</v>
      </c>
      <c r="N451" s="64"/>
      <c r="O451" s="156"/>
      <c r="P451" s="156"/>
    </row>
    <row r="452" customFormat="false" ht="17.35" hidden="false" customHeight="false" outlineLevel="0" collapsed="false">
      <c r="A452" s="118" t="s">
        <v>139</v>
      </c>
      <c r="B452" s="148" t="str">
        <f aca="false">IFERROR((IF($A452="",0,IF(VLOOKUP(A452,#REF!,13,0)="нет","Sold Out",VLOOKUP($A452,#REF!,2,FALSE())))),"кода нет в прайсе")</f>
        <v>кода нет в прайсе</v>
      </c>
      <c r="C452" s="148" t="n">
        <f aca="false">IFERROR((IF($A452="",0,VLOOKUP($A452,#REF!,3,FALSE()))),0)</f>
        <v>0</v>
      </c>
      <c r="D452" s="158"/>
      <c r="E452" s="132" t="n">
        <f aca="false">IFERROR((IF($A452="",0,VLOOKUP($A452,#REF!,6,FALSE()))),0)</f>
        <v>0</v>
      </c>
      <c r="F452" s="133" t="n">
        <f aca="false">IFERROR(IF(VLOOKUP(A452,#REF!,13,0)="нет","",D452*E452),0)</f>
        <v>0</v>
      </c>
      <c r="G452" s="134" t="str">
        <f aca="false">IF(F452="","",IFERROR((IF($A452="",0,VLOOKUP($A452,#REF!,5,FALSE())))*$D452,"0"))</f>
        <v>0</v>
      </c>
      <c r="H452" s="124" t="n">
        <f aca="false">IFERROR(IF(H$7=0,0,G452/(G$7-I$5)*H$7),"")</f>
        <v>0</v>
      </c>
      <c r="I452" s="135" t="n">
        <f aca="false">IFERROR(H452+F452,"")</f>
        <v>0</v>
      </c>
      <c r="J452" s="136" t="n">
        <f aca="false">IFERROR(I452/$E$9,"")</f>
        <v>0</v>
      </c>
      <c r="K452" s="137" t="n">
        <f aca="false">IFERROR(ROUNDUP(I452/$E$10,2),"")</f>
        <v>0</v>
      </c>
      <c r="L452" s="132" t="n">
        <f aca="false">IF(F452="","",IF(D452=0,0,IFERROR((IF($A452="",0,VLOOKUP($A452,#REF!,7,FALSE()))),0)))</f>
        <v>0</v>
      </c>
      <c r="M452" s="132" t="n">
        <f aca="false">IF(F452="","",IFERROR(L452*D452,0))</f>
        <v>0</v>
      </c>
      <c r="N452" s="64"/>
      <c r="O452" s="156"/>
      <c r="P452" s="156"/>
    </row>
    <row r="453" customFormat="false" ht="17.35" hidden="false" customHeight="false" outlineLevel="0" collapsed="false">
      <c r="A453" s="118"/>
      <c r="B453" s="148" t="n">
        <f aca="false">IFERROR((IF($A453="",0,IF(VLOOKUP(A453,#REF!,13,0)="нет","Sold Out",VLOOKUP($A453,#REF!,2,FALSE())))),"кода нет в прайсе")</f>
        <v>0</v>
      </c>
      <c r="C453" s="148" t="n">
        <f aca="false">IFERROR((IF($A453="",0,VLOOKUP($A453,#REF!,3,FALSE()))),0)</f>
        <v>0</v>
      </c>
      <c r="D453" s="158"/>
      <c r="E453" s="121" t="n">
        <f aca="false">IFERROR((IF($A453="",0,VLOOKUP($A453,#REF!,6,FALSE()))),0)</f>
        <v>0</v>
      </c>
      <c r="F453" s="122" t="n">
        <f aca="false">IFERROR(IF(VLOOKUP(A453,#REF!,13,0)="нет","",D453*E453),0)</f>
        <v>0</v>
      </c>
      <c r="G453" s="149" t="n">
        <f aca="false">IF(F453="","",IFERROR((IF($A453="",0,VLOOKUP($A453,#REF!,5,FALSE())))*$D453,"0"))</f>
        <v>0</v>
      </c>
      <c r="H453" s="124" t="n">
        <f aca="false">IFERROR(IF(H$7=0,0,G453/(G$7-I$5)*H$7),"")</f>
        <v>0</v>
      </c>
      <c r="I453" s="125" t="n">
        <f aca="false">IFERROR(H453+F453,"")</f>
        <v>0</v>
      </c>
      <c r="J453" s="126" t="n">
        <f aca="false">IFERROR(I453/$E$9,"")</f>
        <v>0</v>
      </c>
      <c r="K453" s="127" t="n">
        <f aca="false">IFERROR(ROUNDUP(I453/$E$10,2),"")</f>
        <v>0</v>
      </c>
      <c r="L453" s="128" t="n">
        <f aca="false">IF(F453="","",IF(D453=0,0,IFERROR((IF($A453="",0,VLOOKUP($A453,#REF!,7,FALSE()))),0)))</f>
        <v>0</v>
      </c>
      <c r="M453" s="129" t="n">
        <f aca="false">IF(F453="","",IFERROR(L453*D453,0))</f>
        <v>0</v>
      </c>
      <c r="N453" s="64"/>
      <c r="O453" s="156"/>
      <c r="P453" s="156"/>
    </row>
    <row r="454" customFormat="false" ht="17.35" hidden="false" customHeight="false" outlineLevel="0" collapsed="false">
      <c r="A454" s="141" t="s">
        <v>140</v>
      </c>
      <c r="B454" s="148" t="str">
        <f aca="false">IFERROR((IF($A454="",0,IF(VLOOKUP(A454,#REF!,13,0)="нет","Sold Out",VLOOKUP($A454,#REF!,2,FALSE())))),"кода нет в прайсе")</f>
        <v>кода нет в прайсе</v>
      </c>
      <c r="C454" s="148" t="n">
        <f aca="false">IFERROR((IF($A454="",0,VLOOKUP($A454,#REF!,3,FALSE()))),0)</f>
        <v>0</v>
      </c>
      <c r="D454" s="158"/>
      <c r="E454" s="121" t="n">
        <f aca="false">IFERROR((IF($A454="",0,VLOOKUP($A454,#REF!,6,FALSE()))),0)</f>
        <v>0</v>
      </c>
      <c r="F454" s="122" t="n">
        <f aca="false">IFERROR(IF(VLOOKUP(A454,#REF!,13,0)="нет","",D454*E454),0)</f>
        <v>0</v>
      </c>
      <c r="G454" s="149" t="str">
        <f aca="false">IF(F454="","",IFERROR((IF($A454="",0,VLOOKUP($A454,#REF!,5,FALSE())))*$D454,"0"))</f>
        <v>0</v>
      </c>
      <c r="H454" s="124" t="n">
        <f aca="false">IFERROR(IF(H$7=0,0,G454/(G$7-I$5)*H$7),"")</f>
        <v>0</v>
      </c>
      <c r="I454" s="125" t="n">
        <f aca="false">IFERROR(H454+F454,"")</f>
        <v>0</v>
      </c>
      <c r="J454" s="126" t="n">
        <f aca="false">IFERROR(I454/$E$9,"")</f>
        <v>0</v>
      </c>
      <c r="K454" s="127" t="n">
        <f aca="false">IFERROR(ROUNDUP(I454/$E$10,2),"")</f>
        <v>0</v>
      </c>
      <c r="L454" s="128" t="n">
        <f aca="false">IF(F454="","",IF(D454=0,0,IFERROR((IF($A454="",0,VLOOKUP($A454,#REF!,7,FALSE()))),0)))</f>
        <v>0</v>
      </c>
      <c r="M454" s="129" t="n">
        <f aca="false">IF(F454="","",IFERROR(L454*D454,0))</f>
        <v>0</v>
      </c>
      <c r="N454" s="64"/>
      <c r="O454" s="156"/>
      <c r="P454" s="156"/>
    </row>
    <row r="455" customFormat="false" ht="17.35" hidden="false" customHeight="false" outlineLevel="0" collapsed="false">
      <c r="A455" s="142" t="s">
        <v>141</v>
      </c>
      <c r="B455" s="143" t="n">
        <f aca="false">IF(F455=0,0,"Пересылка по Корее при менее 30000")</f>
        <v>0</v>
      </c>
      <c r="C455" s="143"/>
      <c r="D455" s="158"/>
      <c r="E455" s="121" t="n">
        <f aca="false">IFERROR((IF($A455="",0,VLOOKUP($A455,#REF!,6,FALSE()))),0)</f>
        <v>0</v>
      </c>
      <c r="F455" s="144" t="n">
        <f aca="false">IF($F$5=1,IF(SUM(F445:F454)=0,0,IF(SUM(F445:F454)&lt;30000,2500,0)),0)</f>
        <v>0</v>
      </c>
      <c r="G455" s="149" t="str">
        <f aca="false">IF(F455="","",IFERROR((IF($A455="",0,VLOOKUP($A455,#REF!,5,FALSE())))*$D455,"0"))</f>
        <v>0</v>
      </c>
      <c r="H455" s="124" t="n">
        <f aca="false">IFERROR(IF(H$7=0,0,G455/(G$7-I$5)*H$7),"")</f>
        <v>0</v>
      </c>
      <c r="I455" s="125" t="n">
        <f aca="false">IFERROR(H455+F455,"")</f>
        <v>0</v>
      </c>
      <c r="J455" s="126" t="n">
        <f aca="false">IFERROR(I455/$E$9,"")</f>
        <v>0</v>
      </c>
      <c r="K455" s="127" t="n">
        <f aca="false">IFERROR(ROUNDUP(I455/$E$10,2),"")</f>
        <v>0</v>
      </c>
      <c r="L455" s="128" t="n">
        <f aca="false">IF(F455="","",IF(D455=0,0,IFERROR((IF($A455="",0,VLOOKUP($A455,#REF!,7,FALSE()))),0)))</f>
        <v>0</v>
      </c>
      <c r="M455" s="129" t="n">
        <f aca="false">IF(F455="","",IFERROR(L455*D455,0))</f>
        <v>0</v>
      </c>
      <c r="N455" s="64"/>
      <c r="O455" s="156"/>
      <c r="P455" s="156"/>
    </row>
    <row r="456" customFormat="false" ht="17.35" hidden="false" customHeight="false" outlineLevel="0" collapsed="false">
      <c r="A456" s="106" t="n">
        <v>38</v>
      </c>
      <c r="B456" s="107"/>
      <c r="C456" s="107"/>
      <c r="D456" s="146"/>
      <c r="E456" s="109"/>
      <c r="F456" s="110" t="n">
        <f aca="false">SUM(F457:F467)</f>
        <v>0</v>
      </c>
      <c r="G456" s="110" t="n">
        <f aca="false">SUM(G457:G467)</f>
        <v>0</v>
      </c>
      <c r="H456" s="111" t="n">
        <f aca="false">IFERROR($H$7/($G$7-$I$5)*G456,0)</f>
        <v>0</v>
      </c>
      <c r="I456" s="112" t="n">
        <f aca="false">H456+F456</f>
        <v>0</v>
      </c>
      <c r="J456" s="112" t="n">
        <f aca="false">I456/$E$9</f>
        <v>0</v>
      </c>
      <c r="K456" s="113" t="n">
        <f aca="false">SUM(K457:K467)</f>
        <v>0</v>
      </c>
      <c r="L456" s="114" t="n">
        <f aca="false">SUM(L457:L467)</f>
        <v>0</v>
      </c>
      <c r="M456" s="115" t="n">
        <f aca="false">SUM(M457:M467)</f>
        <v>0</v>
      </c>
      <c r="N456" s="64"/>
      <c r="O456" s="156"/>
      <c r="P456" s="156"/>
    </row>
    <row r="457" customFormat="false" ht="17.35" hidden="false" customHeight="false" outlineLevel="0" collapsed="false">
      <c r="A457" s="118"/>
      <c r="B457" s="148" t="n">
        <f aca="false">IFERROR((IF($A457="",0,IF(VLOOKUP(A457,#REF!,13,0)="нет","Sold Out",VLOOKUP($A457,#REF!,2,FALSE())))),"кода нет в прайсе")</f>
        <v>0</v>
      </c>
      <c r="C457" s="148" t="n">
        <f aca="false">IFERROR((IF($A457="",0,VLOOKUP($A457,#REF!,3,FALSE()))),0)</f>
        <v>0</v>
      </c>
      <c r="D457" s="120"/>
      <c r="E457" s="121" t="n">
        <f aca="false">IFERROR((IF($A457="",0,VLOOKUP($A457,#REF!,6,FALSE()))),0)</f>
        <v>0</v>
      </c>
      <c r="F457" s="122" t="n">
        <f aca="false">IFERROR(IF(VLOOKUP(A457,#REF!,13,0)="нет","",D457*E457),0)</f>
        <v>0</v>
      </c>
      <c r="G457" s="149" t="n">
        <f aca="false">IF(F457="","",IFERROR((IF($A457="",0,VLOOKUP($A457,#REF!,5,FALSE())))*$D457,"0"))</f>
        <v>0</v>
      </c>
      <c r="H457" s="124" t="n">
        <f aca="false">IFERROR(IF(H$7=0,0,G457/(G$7-I$5)*H$7),"")</f>
        <v>0</v>
      </c>
      <c r="I457" s="125" t="n">
        <f aca="false">IFERROR(H457+F457,"")</f>
        <v>0</v>
      </c>
      <c r="J457" s="126" t="n">
        <f aca="false">IFERROR(I457/$E$9,"")</f>
        <v>0</v>
      </c>
      <c r="K457" s="127" t="n">
        <f aca="false">IFERROR(ROUNDUP(I457/$E$10,2),"")</f>
        <v>0</v>
      </c>
      <c r="L457" s="128" t="n">
        <f aca="false">IF(F457="","",IF(D457=0,0,IFERROR((IF($A457="",0,VLOOKUP($A457,#REF!,7,FALSE()))),0)))</f>
        <v>0</v>
      </c>
      <c r="M457" s="129" t="n">
        <f aca="false">IF(F457="","",IFERROR(L457*D457,0))</f>
        <v>0</v>
      </c>
      <c r="N457" s="64"/>
      <c r="O457" s="156"/>
      <c r="P457" s="156"/>
    </row>
    <row r="458" customFormat="false" ht="17.35" hidden="false" customHeight="false" outlineLevel="0" collapsed="false">
      <c r="A458" s="118"/>
      <c r="B458" s="148" t="n">
        <f aca="false">IFERROR((IF($A458="",0,IF(VLOOKUP(A458,#REF!,13,0)="нет","Sold Out",VLOOKUP($A458,#REF!,2,FALSE())))),"кода нет в прайсе")</f>
        <v>0</v>
      </c>
      <c r="C458" s="148" t="n">
        <f aca="false">IFERROR((IF($A458="",0,VLOOKUP($A458,#REF!,3,FALSE()))),0)</f>
        <v>0</v>
      </c>
      <c r="D458" s="120"/>
      <c r="E458" s="121" t="n">
        <f aca="false">IFERROR((IF($A458="",0,VLOOKUP($A458,#REF!,6,FALSE()))),0)</f>
        <v>0</v>
      </c>
      <c r="F458" s="122" t="n">
        <f aca="false">IFERROR(IF(VLOOKUP(A458,#REF!,13,0)="нет","",D458*E458),0)</f>
        <v>0</v>
      </c>
      <c r="G458" s="149" t="n">
        <f aca="false">IF(F458="","",IFERROR((IF($A458="",0,VLOOKUP($A458,#REF!,5,FALSE())))*$D458,"0"))</f>
        <v>0</v>
      </c>
      <c r="H458" s="124" t="n">
        <f aca="false">IFERROR(IF(H$7=0,0,G458/(G$7-I$5)*H$7),"")</f>
        <v>0</v>
      </c>
      <c r="I458" s="125" t="n">
        <f aca="false">IFERROR(H458+F458,"")</f>
        <v>0</v>
      </c>
      <c r="J458" s="126" t="n">
        <f aca="false">IFERROR(I458/$E$9,"")</f>
        <v>0</v>
      </c>
      <c r="K458" s="127" t="n">
        <f aca="false">IFERROR(ROUNDUP(I458/$E$10,2),"")</f>
        <v>0</v>
      </c>
      <c r="L458" s="128" t="n">
        <f aca="false">IF(F458="","",IF(D458=0,0,IFERROR((IF($A458="",0,VLOOKUP($A458,#REF!,7,FALSE()))),0)))</f>
        <v>0</v>
      </c>
      <c r="M458" s="129" t="n">
        <f aca="false">IF(F458="","",IFERROR(L458*D458,0))</f>
        <v>0</v>
      </c>
      <c r="N458" s="64"/>
      <c r="O458" s="156"/>
      <c r="P458" s="156"/>
    </row>
    <row r="459" customFormat="false" ht="17.35" hidden="false" customHeight="false" outlineLevel="0" collapsed="false">
      <c r="A459" s="118"/>
      <c r="B459" s="148" t="n">
        <f aca="false">IFERROR((IF($A459="",0,IF(VLOOKUP(A459,#REF!,13,0)="нет","Sold Out",VLOOKUP($A459,#REF!,2,FALSE())))),"кода нет в прайсе")</f>
        <v>0</v>
      </c>
      <c r="C459" s="148" t="n">
        <f aca="false">IFERROR((IF($A459="",0,VLOOKUP($A459,#REF!,3,FALSE()))),0)</f>
        <v>0</v>
      </c>
      <c r="D459" s="158"/>
      <c r="E459" s="121" t="n">
        <f aca="false">IFERROR((IF($A459="",0,VLOOKUP($A459,#REF!,6,FALSE()))),0)</f>
        <v>0</v>
      </c>
      <c r="F459" s="122" t="n">
        <f aca="false">IFERROR(IF(VLOOKUP(A459,#REF!,13,0)="нет","",D459*E459),0)</f>
        <v>0</v>
      </c>
      <c r="G459" s="149" t="n">
        <f aca="false">IF(F459="","",IFERROR((IF($A459="",0,VLOOKUP($A459,#REF!,5,FALSE())))*$D459,"0"))</f>
        <v>0</v>
      </c>
      <c r="H459" s="124" t="n">
        <f aca="false">IFERROR(IF(H$7=0,0,G459/(G$7-I$5)*H$7),"")</f>
        <v>0</v>
      </c>
      <c r="I459" s="125" t="n">
        <f aca="false">IFERROR(H459+F459,"")</f>
        <v>0</v>
      </c>
      <c r="J459" s="126" t="n">
        <f aca="false">IFERROR(I459/$E$9,"")</f>
        <v>0</v>
      </c>
      <c r="K459" s="127" t="n">
        <f aca="false">IFERROR(ROUNDUP(I459/$E$10,2),"")</f>
        <v>0</v>
      </c>
      <c r="L459" s="128" t="n">
        <f aca="false">IF(F459="","",IF(D459=0,0,IFERROR((IF($A459="",0,VLOOKUP($A459,#REF!,7,FALSE()))),0)))</f>
        <v>0</v>
      </c>
      <c r="M459" s="129" t="n">
        <f aca="false">IF(F459="","",IFERROR(L459*D459,0))</f>
        <v>0</v>
      </c>
      <c r="N459" s="64"/>
      <c r="O459" s="156"/>
      <c r="P459" s="156"/>
    </row>
    <row r="460" customFormat="false" ht="17.35" hidden="false" customHeight="false" outlineLevel="0" collapsed="false">
      <c r="A460" s="118"/>
      <c r="B460" s="148" t="n">
        <f aca="false">IFERROR((IF($A460="",0,IF(VLOOKUP(A460,#REF!,13,0)="нет","Sold Out",VLOOKUP($A460,#REF!,2,FALSE())))),"кода нет в прайсе")</f>
        <v>0</v>
      </c>
      <c r="C460" s="148" t="n">
        <f aca="false">IFERROR((IF($A460="",0,VLOOKUP($A460,#REF!,3,FALSE()))),0)</f>
        <v>0</v>
      </c>
      <c r="D460" s="158"/>
      <c r="E460" s="121" t="n">
        <f aca="false">IFERROR((IF($A460="",0,VLOOKUP($A460,#REF!,6,FALSE()))),0)</f>
        <v>0</v>
      </c>
      <c r="F460" s="122" t="n">
        <f aca="false">IFERROR(IF(VLOOKUP(A460,#REF!,13,0)="нет","",D460*E460),0)</f>
        <v>0</v>
      </c>
      <c r="G460" s="149" t="n">
        <f aca="false">IF(F460="","",IFERROR((IF($A460="",0,VLOOKUP($A460,#REF!,5,FALSE())))*$D460,"0"))</f>
        <v>0</v>
      </c>
      <c r="H460" s="124" t="n">
        <f aca="false">IFERROR(IF(H$7=0,0,G460/(G$7-I$5)*H$7),"")</f>
        <v>0</v>
      </c>
      <c r="I460" s="125" t="n">
        <f aca="false">IFERROR(H460+F460,"")</f>
        <v>0</v>
      </c>
      <c r="J460" s="126" t="n">
        <f aca="false">IFERROR(I460/$E$9,"")</f>
        <v>0</v>
      </c>
      <c r="K460" s="127" t="n">
        <f aca="false">IFERROR(ROUNDUP(I460/$E$10,2),"")</f>
        <v>0</v>
      </c>
      <c r="L460" s="128" t="n">
        <f aca="false">IF(F460="","",IF(D460=0,0,IFERROR((IF($A460="",0,VLOOKUP($A460,#REF!,7,FALSE()))),0)))</f>
        <v>0</v>
      </c>
      <c r="M460" s="129" t="n">
        <f aca="false">IF(F460="","",IFERROR(L460*D460,0))</f>
        <v>0</v>
      </c>
      <c r="N460" s="64"/>
      <c r="O460" s="156"/>
      <c r="P460" s="156"/>
    </row>
    <row r="461" customFormat="false" ht="17.35" hidden="false" customHeight="false" outlineLevel="0" collapsed="false">
      <c r="A461" s="118"/>
      <c r="B461" s="148" t="n">
        <f aca="false">IFERROR((IF($A461="",0,IF(VLOOKUP(A461,#REF!,13,0)="нет","Sold Out",VLOOKUP($A461,#REF!,2,FALSE())))),"кода нет в прайсе")</f>
        <v>0</v>
      </c>
      <c r="C461" s="148" t="n">
        <f aca="false">IFERROR((IF($A461="",0,VLOOKUP($A461,#REF!,3,FALSE()))),0)</f>
        <v>0</v>
      </c>
      <c r="D461" s="158"/>
      <c r="E461" s="121" t="n">
        <f aca="false">IFERROR((IF($A461="",0,VLOOKUP($A461,#REF!,6,FALSE()))),0)</f>
        <v>0</v>
      </c>
      <c r="F461" s="122" t="n">
        <f aca="false">IFERROR(IF(VLOOKUP(A461,#REF!,13,0)="нет","",D461*E461),0)</f>
        <v>0</v>
      </c>
      <c r="G461" s="149" t="n">
        <f aca="false">IF(F461="","",IFERROR((IF($A461="",0,VLOOKUP($A461,#REF!,5,FALSE())))*$D461,"0"))</f>
        <v>0</v>
      </c>
      <c r="H461" s="124" t="n">
        <f aca="false">IFERROR(IF(H$7=0,0,G461/(G$7-I$5)*H$7),"")</f>
        <v>0</v>
      </c>
      <c r="I461" s="125" t="n">
        <f aca="false">IFERROR(H461+F461,"")</f>
        <v>0</v>
      </c>
      <c r="J461" s="126" t="n">
        <f aca="false">IFERROR(I461/$E$9,"")</f>
        <v>0</v>
      </c>
      <c r="K461" s="127" t="n">
        <f aca="false">IFERROR(ROUNDUP(I461/$E$10,2),"")</f>
        <v>0</v>
      </c>
      <c r="L461" s="128" t="n">
        <f aca="false">IF(F461="","",IF(D461=0,0,IFERROR((IF($A461="",0,VLOOKUP($A461,#REF!,7,FALSE()))),0)))</f>
        <v>0</v>
      </c>
      <c r="M461" s="129" t="n">
        <f aca="false">IF(F461="","",IFERROR(L461*D461,0))</f>
        <v>0</v>
      </c>
      <c r="N461" s="64"/>
      <c r="O461" s="156"/>
      <c r="P461" s="156"/>
    </row>
    <row r="462" customFormat="false" ht="17.35" hidden="false" customHeight="false" outlineLevel="0" collapsed="false">
      <c r="A462" s="118"/>
      <c r="B462" s="148" t="n">
        <f aca="false">IFERROR((IF($A462="",0,IF(VLOOKUP(A462,#REF!,13,0)="нет","Sold Out",VLOOKUP($A462,#REF!,2,FALSE())))),"кода нет в прайсе")</f>
        <v>0</v>
      </c>
      <c r="C462" s="148" t="n">
        <f aca="false">IFERROR((IF($A462="",0,VLOOKUP($A462,#REF!,3,FALSE()))),0)</f>
        <v>0</v>
      </c>
      <c r="D462" s="158"/>
      <c r="E462" s="121" t="n">
        <f aca="false">IFERROR((IF($A462="",0,VLOOKUP($A462,#REF!,6,FALSE()))),0)</f>
        <v>0</v>
      </c>
      <c r="F462" s="122" t="n">
        <f aca="false">IFERROR(IF(VLOOKUP(A462,#REF!,13,0)="нет","",D462*E462),0)</f>
        <v>0</v>
      </c>
      <c r="G462" s="149" t="n">
        <f aca="false">IF(F462="","",IFERROR((IF($A462="",0,VLOOKUP($A462,#REF!,5,FALSE())))*$D462,"0"))</f>
        <v>0</v>
      </c>
      <c r="H462" s="124" t="n">
        <f aca="false">IFERROR(IF(H$7=0,0,G462/(G$7-I$5)*H$7),"")</f>
        <v>0</v>
      </c>
      <c r="I462" s="125" t="n">
        <f aca="false">IFERROR(H462+F462,"")</f>
        <v>0</v>
      </c>
      <c r="J462" s="126" t="n">
        <f aca="false">IFERROR(I462/$E$9,"")</f>
        <v>0</v>
      </c>
      <c r="K462" s="127" t="n">
        <f aca="false">IFERROR(ROUNDUP(I462/$E$10,2),"")</f>
        <v>0</v>
      </c>
      <c r="L462" s="128" t="n">
        <f aca="false">IF(F462="","",IF(D462=0,0,IFERROR((IF($A462="",0,VLOOKUP($A462,#REF!,7,FALSE()))),0)))</f>
        <v>0</v>
      </c>
      <c r="M462" s="129" t="n">
        <f aca="false">IF(F462="","",IFERROR(L462*D462,0))</f>
        <v>0</v>
      </c>
      <c r="N462" s="64"/>
      <c r="O462" s="156"/>
      <c r="P462" s="156"/>
    </row>
    <row r="463" customFormat="false" ht="17.35" hidden="false" customHeight="false" outlineLevel="0" collapsed="false">
      <c r="A463" s="118"/>
      <c r="B463" s="148" t="n">
        <f aca="false">IFERROR((IF($A463="",0,IF(VLOOKUP(A463,#REF!,13,0)="нет","Sold Out",VLOOKUP($A463,#REF!,2,FALSE())))),"кода нет в прайсе")</f>
        <v>0</v>
      </c>
      <c r="C463" s="148" t="n">
        <f aca="false">IFERROR((IF($A463="",0,VLOOKUP($A463,#REF!,3,FALSE()))),0)</f>
        <v>0</v>
      </c>
      <c r="D463" s="158"/>
      <c r="E463" s="121" t="n">
        <f aca="false">IFERROR((IF($A463="",0,VLOOKUP($A463,#REF!,6,FALSE()))),0)</f>
        <v>0</v>
      </c>
      <c r="F463" s="122" t="n">
        <f aca="false">IFERROR(IF(VLOOKUP(A463,#REF!,13,0)="нет","",D463*E463),0)</f>
        <v>0</v>
      </c>
      <c r="G463" s="149" t="n">
        <f aca="false">IF(F463="","",IFERROR((IF($A463="",0,VLOOKUP($A463,#REF!,5,FALSE())))*$D463,"0"))</f>
        <v>0</v>
      </c>
      <c r="H463" s="124" t="n">
        <f aca="false">IFERROR(IF(H$7=0,0,G463/(G$7-I$5)*H$7),"")</f>
        <v>0</v>
      </c>
      <c r="I463" s="125" t="n">
        <f aca="false">IFERROR(H463+F463,"")</f>
        <v>0</v>
      </c>
      <c r="J463" s="126" t="n">
        <f aca="false">IFERROR(I463/$E$9,"")</f>
        <v>0</v>
      </c>
      <c r="K463" s="127" t="n">
        <f aca="false">IFERROR(ROUNDUP(I463/$E$10,2),"")</f>
        <v>0</v>
      </c>
      <c r="L463" s="128" t="n">
        <f aca="false">IF(F463="","",IF(D463=0,0,IFERROR((IF($A463="",0,VLOOKUP($A463,#REF!,7,FALSE()))),0)))</f>
        <v>0</v>
      </c>
      <c r="M463" s="129" t="n">
        <f aca="false">IF(F463="","",IFERROR(L463*D463,0))</f>
        <v>0</v>
      </c>
      <c r="N463" s="64"/>
      <c r="O463" s="156"/>
      <c r="P463" s="156"/>
    </row>
    <row r="464" customFormat="false" ht="17.35" hidden="false" customHeight="false" outlineLevel="0" collapsed="false">
      <c r="A464" s="118"/>
      <c r="B464" s="148" t="n">
        <f aca="false">IFERROR((IF($A464="",0,IF(VLOOKUP(A464,#REF!,13,0)="нет","Sold Out",VLOOKUP($A464,#REF!,2,FALSE())))),"кода нет в прайсе")</f>
        <v>0</v>
      </c>
      <c r="C464" s="148" t="n">
        <f aca="false">IFERROR((IF($A464="",0,VLOOKUP($A464,#REF!,3,FALSE()))),0)</f>
        <v>0</v>
      </c>
      <c r="D464" s="158"/>
      <c r="E464" s="132" t="n">
        <f aca="false">IFERROR((IF($A464="",0,VLOOKUP($A464,#REF!,6,FALSE()))),0)</f>
        <v>0</v>
      </c>
      <c r="F464" s="133" t="n">
        <f aca="false">IFERROR(IF(VLOOKUP(A464,#REF!,13,0)="нет","",D464*E464),0)</f>
        <v>0</v>
      </c>
      <c r="G464" s="134" t="n">
        <f aca="false">IF(F464="","",IFERROR((IF($A464="",0,VLOOKUP($A464,#REF!,5,FALSE())))*$D464,"0"))</f>
        <v>0</v>
      </c>
      <c r="H464" s="124" t="n">
        <f aca="false">IFERROR(IF(H$7=0,0,G464/(G$7-I$5)*H$7),"")</f>
        <v>0</v>
      </c>
      <c r="I464" s="135" t="n">
        <f aca="false">IFERROR(H464+F464,"")</f>
        <v>0</v>
      </c>
      <c r="J464" s="136" t="n">
        <f aca="false">IFERROR(I464/$E$9,"")</f>
        <v>0</v>
      </c>
      <c r="K464" s="137" t="n">
        <f aca="false">IFERROR(ROUNDUP(I464/$E$10,2),"")</f>
        <v>0</v>
      </c>
      <c r="L464" s="132" t="n">
        <f aca="false">IF(F464="","",IF(D464=0,0,IFERROR((IF($A464="",0,VLOOKUP($A464,#REF!,7,FALSE()))),0)))</f>
        <v>0</v>
      </c>
      <c r="M464" s="132" t="n">
        <f aca="false">IF(F464="","",IFERROR(L464*D464,0))</f>
        <v>0</v>
      </c>
      <c r="N464" s="64"/>
      <c r="O464" s="156"/>
      <c r="P464" s="156"/>
    </row>
    <row r="465" customFormat="false" ht="17.35" hidden="false" customHeight="false" outlineLevel="0" collapsed="false">
      <c r="A465" s="118"/>
      <c r="B465" s="148" t="n">
        <f aca="false">IFERROR((IF($A465="",0,IF(VLOOKUP(A465,#REF!,13,0)="нет","Sold Out",VLOOKUP($A465,#REF!,2,FALSE())))),"кода нет в прайсе")</f>
        <v>0</v>
      </c>
      <c r="C465" s="148" t="n">
        <f aca="false">IFERROR((IF($A465="",0,VLOOKUP($A465,#REF!,3,FALSE()))),0)</f>
        <v>0</v>
      </c>
      <c r="D465" s="158"/>
      <c r="E465" s="121" t="n">
        <f aca="false">IFERROR((IF($A465="",0,VLOOKUP($A465,#REF!,6,FALSE()))),0)</f>
        <v>0</v>
      </c>
      <c r="F465" s="122" t="n">
        <f aca="false">IFERROR(IF(VLOOKUP(A465,#REF!,13,0)="нет","",D465*E465),0)</f>
        <v>0</v>
      </c>
      <c r="G465" s="149" t="n">
        <f aca="false">IF(F465="","",IFERROR((IF($A465="",0,VLOOKUP($A465,#REF!,5,FALSE())))*$D465,"0"))</f>
        <v>0</v>
      </c>
      <c r="H465" s="124" t="n">
        <f aca="false">IFERROR(IF(H$7=0,0,G465/(G$7-I$5)*H$7),"")</f>
        <v>0</v>
      </c>
      <c r="I465" s="125" t="n">
        <f aca="false">IFERROR(H465+F465,"")</f>
        <v>0</v>
      </c>
      <c r="J465" s="126" t="n">
        <f aca="false">IFERROR(I465/$E$9,"")</f>
        <v>0</v>
      </c>
      <c r="K465" s="127" t="n">
        <f aca="false">IFERROR(ROUNDUP(I465/$E$10,2),"")</f>
        <v>0</v>
      </c>
      <c r="L465" s="128" t="n">
        <f aca="false">IF(F465="","",IF(D465=0,0,IFERROR((IF($A465="",0,VLOOKUP($A465,#REF!,7,FALSE()))),0)))</f>
        <v>0</v>
      </c>
      <c r="M465" s="129" t="n">
        <f aca="false">IF(F465="","",IFERROR(L465*D465,0))</f>
        <v>0</v>
      </c>
      <c r="N465" s="64"/>
      <c r="O465" s="156"/>
      <c r="P465" s="156"/>
    </row>
    <row r="466" customFormat="false" ht="17.35" hidden="false" customHeight="false" outlineLevel="0" collapsed="false">
      <c r="A466" s="141"/>
      <c r="B466" s="148" t="n">
        <f aca="false">IFERROR((IF($A466="",0,IF(VLOOKUP(A466,#REF!,13,0)="нет","Sold Out",VLOOKUP($A466,#REF!,2,FALSE())))),"кода нет в прайсе")</f>
        <v>0</v>
      </c>
      <c r="C466" s="148" t="n">
        <f aca="false">IFERROR((IF($A466="",0,VLOOKUP($A466,#REF!,3,FALSE()))),0)</f>
        <v>0</v>
      </c>
      <c r="D466" s="158"/>
      <c r="E466" s="121" t="n">
        <f aca="false">IFERROR((IF($A466="",0,VLOOKUP($A466,#REF!,6,FALSE()))),0)</f>
        <v>0</v>
      </c>
      <c r="F466" s="122" t="n">
        <f aca="false">IFERROR(IF(VLOOKUP(A466,#REF!,13,0)="нет","",D466*E466),0)</f>
        <v>0</v>
      </c>
      <c r="G466" s="149" t="n">
        <f aca="false">IF(F466="","",IFERROR((IF($A466="",0,VLOOKUP($A466,#REF!,5,FALSE())))*$D466,"0"))</f>
        <v>0</v>
      </c>
      <c r="H466" s="124" t="n">
        <f aca="false">IFERROR(IF(H$7=0,0,G466/(G$7-I$5)*H$7),"")</f>
        <v>0</v>
      </c>
      <c r="I466" s="125" t="n">
        <f aca="false">IFERROR(H466+F466,"")</f>
        <v>0</v>
      </c>
      <c r="J466" s="126" t="n">
        <f aca="false">IFERROR(I466/$E$9,"")</f>
        <v>0</v>
      </c>
      <c r="K466" s="127" t="n">
        <f aca="false">IFERROR(ROUNDUP(I466/$E$10,2),"")</f>
        <v>0</v>
      </c>
      <c r="L466" s="128" t="n">
        <f aca="false">IF(F466="","",IF(D466=0,0,IFERROR((IF($A466="",0,VLOOKUP($A466,#REF!,7,FALSE()))),0)))</f>
        <v>0</v>
      </c>
      <c r="M466" s="129" t="n">
        <f aca="false">IF(F466="","",IFERROR(L466*D466,0))</f>
        <v>0</v>
      </c>
      <c r="N466" s="64"/>
      <c r="O466" s="156"/>
      <c r="P466" s="156"/>
    </row>
    <row r="467" customFormat="false" ht="17.35" hidden="false" customHeight="false" outlineLevel="0" collapsed="false">
      <c r="A467" s="142"/>
      <c r="B467" s="143" t="n">
        <f aca="false">IF(F467=0,0,"Пересылка по Корее при менее 30000")</f>
        <v>0</v>
      </c>
      <c r="C467" s="143"/>
      <c r="D467" s="158"/>
      <c r="E467" s="121" t="n">
        <f aca="false">IFERROR((IF($A467="",0,VLOOKUP($A467,#REF!,6,FALSE()))),0)</f>
        <v>0</v>
      </c>
      <c r="F467" s="144" t="n">
        <f aca="false">IF($F$5=1,IF(SUM(F457:F466)=0,0,IF(SUM(F457:F466)&lt;30000,2500,0)),0)</f>
        <v>0</v>
      </c>
      <c r="G467" s="149" t="n">
        <f aca="false">IF(F467="","",IFERROR((IF($A467="",0,VLOOKUP($A467,#REF!,5,FALSE())))*$D467,"0"))</f>
        <v>0</v>
      </c>
      <c r="H467" s="124" t="n">
        <f aca="false">IFERROR(IF(H$7=0,0,G467/(G$7-I$5)*H$7),"")</f>
        <v>0</v>
      </c>
      <c r="I467" s="125" t="n">
        <f aca="false">IFERROR(H467+F467,"")</f>
        <v>0</v>
      </c>
      <c r="J467" s="126" t="n">
        <f aca="false">IFERROR(I467/$E$9,"")</f>
        <v>0</v>
      </c>
      <c r="K467" s="127" t="n">
        <f aca="false">IFERROR(ROUNDUP(I467/$E$10,2),"")</f>
        <v>0</v>
      </c>
      <c r="L467" s="128" t="n">
        <f aca="false">IF(F467="","",IF(D467=0,0,IFERROR((IF($A467="",0,VLOOKUP($A467,#REF!,7,FALSE()))),0)))</f>
        <v>0</v>
      </c>
      <c r="M467" s="129" t="n">
        <f aca="false">IF(F467="","",IFERROR(L467*D467,0))</f>
        <v>0</v>
      </c>
      <c r="N467" s="64"/>
      <c r="O467" s="156"/>
      <c r="P467" s="156"/>
    </row>
    <row r="468" customFormat="false" ht="17.35" hidden="false" customHeight="false" outlineLevel="0" collapsed="false">
      <c r="A468" s="106" t="n">
        <v>39</v>
      </c>
      <c r="B468" s="107"/>
      <c r="C468" s="107"/>
      <c r="D468" s="146"/>
      <c r="E468" s="109"/>
      <c r="F468" s="110" t="n">
        <f aca="false">SUM(F469:F479)</f>
        <v>0</v>
      </c>
      <c r="G468" s="110" t="n">
        <f aca="false">SUM(G469:G479)</f>
        <v>0</v>
      </c>
      <c r="H468" s="111" t="n">
        <f aca="false">IFERROR($H$7/($G$7-$I$5)*G468,0)</f>
        <v>0</v>
      </c>
      <c r="I468" s="112" t="n">
        <f aca="false">H468+F468</f>
        <v>0</v>
      </c>
      <c r="J468" s="112" t="n">
        <f aca="false">I468/$E$9</f>
        <v>0</v>
      </c>
      <c r="K468" s="113" t="n">
        <f aca="false">SUM(K469:K479)</f>
        <v>0</v>
      </c>
      <c r="L468" s="114" t="n">
        <f aca="false">SUM(L469:L479)</f>
        <v>0</v>
      </c>
      <c r="M468" s="115" t="n">
        <f aca="false">SUM(M469:M479)</f>
        <v>0</v>
      </c>
      <c r="N468" s="64"/>
      <c r="O468" s="156"/>
      <c r="P468" s="156"/>
    </row>
    <row r="469" customFormat="false" ht="17.35" hidden="false" customHeight="false" outlineLevel="0" collapsed="false">
      <c r="A469" s="118"/>
      <c r="B469" s="148" t="n">
        <f aca="false">IFERROR((IF($A469="",0,IF(VLOOKUP(A469,#REF!,13,0)="нет","Sold Out",VLOOKUP($A469,#REF!,2,FALSE())))),"кода нет в прайсе")</f>
        <v>0</v>
      </c>
      <c r="C469" s="148" t="n">
        <f aca="false">IFERROR((IF($A469="",0,VLOOKUP($A469,#REF!,3,FALSE()))),0)</f>
        <v>0</v>
      </c>
      <c r="D469" s="120"/>
      <c r="E469" s="121" t="n">
        <f aca="false">IFERROR((IF($A469="",0,VLOOKUP($A469,#REF!,6,FALSE()))),0)</f>
        <v>0</v>
      </c>
      <c r="F469" s="122" t="n">
        <f aca="false">IFERROR(IF(VLOOKUP(A469,#REF!,13,0)="нет","",D469*E469),0)</f>
        <v>0</v>
      </c>
      <c r="G469" s="149" t="n">
        <f aca="false">IF(F469="","",IFERROR((IF($A469="",0,VLOOKUP($A469,#REF!,5,FALSE())))*$D469,"0"))</f>
        <v>0</v>
      </c>
      <c r="H469" s="124" t="n">
        <f aca="false">IFERROR(IF(H$7=0,0,G469/(G$7-I$5)*H$7),"")</f>
        <v>0</v>
      </c>
      <c r="I469" s="125" t="n">
        <f aca="false">IFERROR(H469+F469,"")</f>
        <v>0</v>
      </c>
      <c r="J469" s="126" t="n">
        <f aca="false">IFERROR(I469/$E$9,"")</f>
        <v>0</v>
      </c>
      <c r="K469" s="127" t="n">
        <f aca="false">IFERROR(ROUNDUP(I469/$E$10,2),"")</f>
        <v>0</v>
      </c>
      <c r="L469" s="128" t="n">
        <f aca="false">IF(F469="","",IF(D469=0,0,IFERROR((IF($A469="",0,VLOOKUP($A469,#REF!,7,FALSE()))),0)))</f>
        <v>0</v>
      </c>
      <c r="M469" s="129" t="n">
        <f aca="false">IF(F469="","",IFERROR(L469*D469,0))</f>
        <v>0</v>
      </c>
      <c r="N469" s="64"/>
      <c r="O469" s="156"/>
      <c r="P469" s="156"/>
    </row>
    <row r="470" customFormat="false" ht="17.35" hidden="false" customHeight="false" outlineLevel="0" collapsed="false">
      <c r="A470" s="118"/>
      <c r="B470" s="148" t="n">
        <f aca="false">IFERROR((IF($A470="",0,IF(VLOOKUP(A470,#REF!,13,0)="нет","Sold Out",VLOOKUP($A470,#REF!,2,FALSE())))),"кода нет в прайсе")</f>
        <v>0</v>
      </c>
      <c r="C470" s="148" t="n">
        <f aca="false">IFERROR((IF($A470="",0,VLOOKUP($A470,#REF!,3,FALSE()))),0)</f>
        <v>0</v>
      </c>
      <c r="D470" s="120"/>
      <c r="E470" s="121" t="n">
        <f aca="false">IFERROR((IF($A470="",0,VLOOKUP($A470,#REF!,6,FALSE()))),0)</f>
        <v>0</v>
      </c>
      <c r="F470" s="122" t="n">
        <f aca="false">IFERROR(IF(VLOOKUP(A470,#REF!,13,0)="нет","",D470*E470),0)</f>
        <v>0</v>
      </c>
      <c r="G470" s="149" t="n">
        <f aca="false">IF(F470="","",IFERROR((IF($A470="",0,VLOOKUP($A470,#REF!,5,FALSE())))*$D470,"0"))</f>
        <v>0</v>
      </c>
      <c r="H470" s="124" t="n">
        <f aca="false">IFERROR(IF(H$7=0,0,G470/(G$7-I$5)*H$7),"")</f>
        <v>0</v>
      </c>
      <c r="I470" s="125" t="n">
        <f aca="false">IFERROR(H470+F470,"")</f>
        <v>0</v>
      </c>
      <c r="J470" s="126" t="n">
        <f aca="false">IFERROR(I470/$E$9,"")</f>
        <v>0</v>
      </c>
      <c r="K470" s="127" t="n">
        <f aca="false">IFERROR(ROUNDUP(I470/$E$10,2),"")</f>
        <v>0</v>
      </c>
      <c r="L470" s="128" t="n">
        <f aca="false">IF(F470="","",IF(D470=0,0,IFERROR((IF($A470="",0,VLOOKUP($A470,#REF!,7,FALSE()))),0)))</f>
        <v>0</v>
      </c>
      <c r="M470" s="129" t="n">
        <f aca="false">IF(F470="","",IFERROR(L470*D470,0))</f>
        <v>0</v>
      </c>
      <c r="N470" s="64"/>
      <c r="O470" s="156"/>
      <c r="P470" s="156"/>
    </row>
    <row r="471" customFormat="false" ht="17.35" hidden="false" customHeight="false" outlineLevel="0" collapsed="false">
      <c r="A471" s="118"/>
      <c r="B471" s="148" t="n">
        <f aca="false">IFERROR((IF($A471="",0,IF(VLOOKUP(A471,#REF!,13,0)="нет","Sold Out",VLOOKUP($A471,#REF!,2,FALSE())))),"кода нет в прайсе")</f>
        <v>0</v>
      </c>
      <c r="C471" s="148" t="n">
        <f aca="false">IFERROR((IF($A471="",0,VLOOKUP($A471,#REF!,3,FALSE()))),0)</f>
        <v>0</v>
      </c>
      <c r="D471" s="158"/>
      <c r="E471" s="121" t="n">
        <f aca="false">IFERROR((IF($A471="",0,VLOOKUP($A471,#REF!,6,FALSE()))),0)</f>
        <v>0</v>
      </c>
      <c r="F471" s="122" t="n">
        <f aca="false">IFERROR(IF(VLOOKUP(A471,#REF!,13,0)="нет","",D471*E471),0)</f>
        <v>0</v>
      </c>
      <c r="G471" s="149" t="n">
        <f aca="false">IF(F471="","",IFERROR((IF($A471="",0,VLOOKUP($A471,#REF!,5,FALSE())))*$D471,"0"))</f>
        <v>0</v>
      </c>
      <c r="H471" s="124" t="n">
        <f aca="false">IFERROR(IF(H$7=0,0,G471/(G$7-I$5)*H$7),"")</f>
        <v>0</v>
      </c>
      <c r="I471" s="125" t="n">
        <f aca="false">IFERROR(H471+F471,"")</f>
        <v>0</v>
      </c>
      <c r="J471" s="126" t="n">
        <f aca="false">IFERROR(I471/$E$9,"")</f>
        <v>0</v>
      </c>
      <c r="K471" s="127" t="n">
        <f aca="false">IFERROR(ROUNDUP(I471/$E$10,2),"")</f>
        <v>0</v>
      </c>
      <c r="L471" s="128" t="n">
        <f aca="false">IF(F471="","",IF(D471=0,0,IFERROR((IF($A471="",0,VLOOKUP($A471,#REF!,7,FALSE()))),0)))</f>
        <v>0</v>
      </c>
      <c r="M471" s="129" t="n">
        <f aca="false">IF(F471="","",IFERROR(L471*D471,0))</f>
        <v>0</v>
      </c>
      <c r="N471" s="64"/>
      <c r="O471" s="156"/>
      <c r="P471" s="156"/>
    </row>
    <row r="472" customFormat="false" ht="17.35" hidden="false" customHeight="false" outlineLevel="0" collapsed="false">
      <c r="A472" s="118"/>
      <c r="B472" s="148" t="n">
        <f aca="false">IFERROR((IF($A472="",0,IF(VLOOKUP(A472,#REF!,13,0)="нет","Sold Out",VLOOKUP($A472,#REF!,2,FALSE())))),"кода нет в прайсе")</f>
        <v>0</v>
      </c>
      <c r="C472" s="148" t="n">
        <f aca="false">IFERROR((IF($A472="",0,VLOOKUP($A472,#REF!,3,FALSE()))),0)</f>
        <v>0</v>
      </c>
      <c r="D472" s="158"/>
      <c r="E472" s="121" t="n">
        <f aca="false">IFERROR((IF($A472="",0,VLOOKUP($A472,#REF!,6,FALSE()))),0)</f>
        <v>0</v>
      </c>
      <c r="F472" s="122" t="n">
        <f aca="false">IFERROR(IF(VLOOKUP(A472,#REF!,13,0)="нет","",D472*E472),0)</f>
        <v>0</v>
      </c>
      <c r="G472" s="149" t="n">
        <f aca="false">IF(F472="","",IFERROR((IF($A472="",0,VLOOKUP($A472,#REF!,5,FALSE())))*$D472,"0"))</f>
        <v>0</v>
      </c>
      <c r="H472" s="124" t="n">
        <f aca="false">IFERROR(IF(H$7=0,0,G472/(G$7-I$5)*H$7),"")</f>
        <v>0</v>
      </c>
      <c r="I472" s="125" t="n">
        <f aca="false">IFERROR(H472+F472,"")</f>
        <v>0</v>
      </c>
      <c r="J472" s="126" t="n">
        <f aca="false">IFERROR(I472/$E$9,"")</f>
        <v>0</v>
      </c>
      <c r="K472" s="127" t="n">
        <f aca="false">IFERROR(ROUNDUP(I472/$E$10,2),"")</f>
        <v>0</v>
      </c>
      <c r="L472" s="128" t="n">
        <f aca="false">IF(F472="","",IF(D472=0,0,IFERROR((IF($A472="",0,VLOOKUP($A472,#REF!,7,FALSE()))),0)))</f>
        <v>0</v>
      </c>
      <c r="M472" s="129" t="n">
        <f aca="false">IF(F472="","",IFERROR(L472*D472,0))</f>
        <v>0</v>
      </c>
      <c r="N472" s="64"/>
      <c r="O472" s="156"/>
      <c r="P472" s="156"/>
    </row>
    <row r="473" customFormat="false" ht="17.35" hidden="false" customHeight="false" outlineLevel="0" collapsed="false">
      <c r="A473" s="118"/>
      <c r="B473" s="148" t="n">
        <f aca="false">IFERROR((IF($A473="",0,IF(VLOOKUP(A473,#REF!,13,0)="нет","Sold Out",VLOOKUP($A473,#REF!,2,FALSE())))),"кода нет в прайсе")</f>
        <v>0</v>
      </c>
      <c r="C473" s="148" t="n">
        <f aca="false">IFERROR((IF($A473="",0,VLOOKUP($A473,#REF!,3,FALSE()))),0)</f>
        <v>0</v>
      </c>
      <c r="D473" s="158"/>
      <c r="E473" s="121" t="n">
        <f aca="false">IFERROR((IF($A473="",0,VLOOKUP($A473,#REF!,6,FALSE()))),0)</f>
        <v>0</v>
      </c>
      <c r="F473" s="122" t="n">
        <f aca="false">IFERROR(IF(VLOOKUP(A473,#REF!,13,0)="нет","",D473*E473),0)</f>
        <v>0</v>
      </c>
      <c r="G473" s="149" t="n">
        <f aca="false">IF(F473="","",IFERROR((IF($A473="",0,VLOOKUP($A473,#REF!,5,FALSE())))*$D473,"0"))</f>
        <v>0</v>
      </c>
      <c r="H473" s="124" t="n">
        <f aca="false">IFERROR(IF(H$7=0,0,G473/(G$7-I$5)*H$7),"")</f>
        <v>0</v>
      </c>
      <c r="I473" s="125" t="n">
        <f aca="false">IFERROR(H473+F473,"")</f>
        <v>0</v>
      </c>
      <c r="J473" s="126" t="n">
        <f aca="false">IFERROR(I473/$E$9,"")</f>
        <v>0</v>
      </c>
      <c r="K473" s="127" t="n">
        <f aca="false">IFERROR(ROUNDUP(I473/$E$10,2),"")</f>
        <v>0</v>
      </c>
      <c r="L473" s="128" t="n">
        <f aca="false">IF(F473="","",IF(D473=0,0,IFERROR((IF($A473="",0,VLOOKUP($A473,#REF!,7,FALSE()))),0)))</f>
        <v>0</v>
      </c>
      <c r="M473" s="129" t="n">
        <f aca="false">IF(F473="","",IFERROR(L473*D473,0))</f>
        <v>0</v>
      </c>
      <c r="N473" s="64"/>
      <c r="O473" s="156"/>
      <c r="P473" s="156"/>
    </row>
    <row r="474" customFormat="false" ht="17.35" hidden="false" customHeight="false" outlineLevel="0" collapsed="false">
      <c r="A474" s="118"/>
      <c r="B474" s="148" t="n">
        <f aca="false">IFERROR((IF($A474="",0,IF(VLOOKUP(A474,#REF!,13,0)="нет","Sold Out",VLOOKUP($A474,#REF!,2,FALSE())))),"кода нет в прайсе")</f>
        <v>0</v>
      </c>
      <c r="C474" s="148" t="n">
        <f aca="false">IFERROR((IF($A474="",0,VLOOKUP($A474,#REF!,3,FALSE()))),0)</f>
        <v>0</v>
      </c>
      <c r="D474" s="158"/>
      <c r="E474" s="121" t="n">
        <f aca="false">IFERROR((IF($A474="",0,VLOOKUP($A474,#REF!,6,FALSE()))),0)</f>
        <v>0</v>
      </c>
      <c r="F474" s="122" t="n">
        <f aca="false">IFERROR(IF(VLOOKUP(A474,#REF!,13,0)="нет","",D474*E474),0)</f>
        <v>0</v>
      </c>
      <c r="G474" s="149" t="n">
        <f aca="false">IF(F474="","",IFERROR((IF($A474="",0,VLOOKUP($A474,#REF!,5,FALSE())))*$D474,"0"))</f>
        <v>0</v>
      </c>
      <c r="H474" s="124" t="n">
        <f aca="false">IFERROR(IF(H$7=0,0,G474/(G$7-I$5)*H$7),"")</f>
        <v>0</v>
      </c>
      <c r="I474" s="125" t="n">
        <f aca="false">IFERROR(H474+F474,"")</f>
        <v>0</v>
      </c>
      <c r="J474" s="126" t="n">
        <f aca="false">IFERROR(I474/$E$9,"")</f>
        <v>0</v>
      </c>
      <c r="K474" s="127" t="n">
        <f aca="false">IFERROR(ROUNDUP(I474/$E$10,2),"")</f>
        <v>0</v>
      </c>
      <c r="L474" s="128" t="n">
        <f aca="false">IF(F474="","",IF(D474=0,0,IFERROR((IF($A474="",0,VLOOKUP($A474,#REF!,7,FALSE()))),0)))</f>
        <v>0</v>
      </c>
      <c r="M474" s="129" t="n">
        <f aca="false">IF(F474="","",IFERROR(L474*D474,0))</f>
        <v>0</v>
      </c>
      <c r="N474" s="64"/>
      <c r="O474" s="156"/>
      <c r="P474" s="156"/>
    </row>
    <row r="475" customFormat="false" ht="17.35" hidden="false" customHeight="false" outlineLevel="0" collapsed="false">
      <c r="A475" s="118"/>
      <c r="B475" s="148" t="n">
        <f aca="false">IFERROR((IF($A475="",0,IF(VLOOKUP(A475,#REF!,13,0)="нет","Sold Out",VLOOKUP($A475,#REF!,2,FALSE())))),"кода нет в прайсе")</f>
        <v>0</v>
      </c>
      <c r="C475" s="148" t="n">
        <f aca="false">IFERROR((IF($A475="",0,VLOOKUP($A475,#REF!,3,FALSE()))),0)</f>
        <v>0</v>
      </c>
      <c r="D475" s="158"/>
      <c r="E475" s="121" t="n">
        <f aca="false">IFERROR((IF($A475="",0,VLOOKUP($A475,#REF!,6,FALSE()))),0)</f>
        <v>0</v>
      </c>
      <c r="F475" s="122" t="n">
        <f aca="false">IFERROR(IF(VLOOKUP(A475,#REF!,13,0)="нет","",D475*E475),0)</f>
        <v>0</v>
      </c>
      <c r="G475" s="149" t="n">
        <f aca="false">IF(F475="","",IFERROR((IF($A475="",0,VLOOKUP($A475,#REF!,5,FALSE())))*$D475,"0"))</f>
        <v>0</v>
      </c>
      <c r="H475" s="124" t="n">
        <f aca="false">IFERROR(IF(H$7=0,0,G475/(G$7-I$5)*H$7),"")</f>
        <v>0</v>
      </c>
      <c r="I475" s="125" t="n">
        <f aca="false">IFERROR(H475+F475,"")</f>
        <v>0</v>
      </c>
      <c r="J475" s="126" t="n">
        <f aca="false">IFERROR(I475/$E$9,"")</f>
        <v>0</v>
      </c>
      <c r="K475" s="127" t="n">
        <f aca="false">IFERROR(ROUNDUP(I475/$E$10,2),"")</f>
        <v>0</v>
      </c>
      <c r="L475" s="128" t="n">
        <f aca="false">IF(F475="","",IF(D475=0,0,IFERROR((IF($A475="",0,VLOOKUP($A475,#REF!,7,FALSE()))),0)))</f>
        <v>0</v>
      </c>
      <c r="M475" s="129" t="n">
        <f aca="false">IF(F475="","",IFERROR(L475*D475,0))</f>
        <v>0</v>
      </c>
      <c r="N475" s="64"/>
      <c r="O475" s="156"/>
      <c r="P475" s="156"/>
    </row>
    <row r="476" customFormat="false" ht="17.35" hidden="false" customHeight="false" outlineLevel="0" collapsed="false">
      <c r="A476" s="118"/>
      <c r="B476" s="148" t="n">
        <f aca="false">IFERROR((IF($A476="",0,IF(VLOOKUP(A476,#REF!,13,0)="нет","Sold Out",VLOOKUP($A476,#REF!,2,FALSE())))),"кода нет в прайсе")</f>
        <v>0</v>
      </c>
      <c r="C476" s="148" t="n">
        <f aca="false">IFERROR((IF($A476="",0,VLOOKUP($A476,#REF!,3,FALSE()))),0)</f>
        <v>0</v>
      </c>
      <c r="D476" s="158"/>
      <c r="E476" s="132" t="n">
        <f aca="false">IFERROR((IF($A476="",0,VLOOKUP($A476,#REF!,6,FALSE()))),0)</f>
        <v>0</v>
      </c>
      <c r="F476" s="133" t="n">
        <f aca="false">IFERROR(IF(VLOOKUP(A476,#REF!,13,0)="нет","",D476*E476),0)</f>
        <v>0</v>
      </c>
      <c r="G476" s="134" t="n">
        <f aca="false">IF(F476="","",IFERROR((IF($A476="",0,VLOOKUP($A476,#REF!,5,FALSE())))*$D476,"0"))</f>
        <v>0</v>
      </c>
      <c r="H476" s="124" t="n">
        <f aca="false">IFERROR(IF(H$7=0,0,G476/(G$7-I$5)*H$7),"")</f>
        <v>0</v>
      </c>
      <c r="I476" s="135" t="n">
        <f aca="false">IFERROR(H476+F476,"")</f>
        <v>0</v>
      </c>
      <c r="J476" s="136" t="n">
        <f aca="false">IFERROR(I476/$E$9,"")</f>
        <v>0</v>
      </c>
      <c r="K476" s="137" t="n">
        <f aca="false">IFERROR(ROUNDUP(I476/$E$10,2),"")</f>
        <v>0</v>
      </c>
      <c r="L476" s="132" t="n">
        <f aca="false">IF(F476="","",IF(D476=0,0,IFERROR((IF($A476="",0,VLOOKUP($A476,#REF!,7,FALSE()))),0)))</f>
        <v>0</v>
      </c>
      <c r="M476" s="132" t="n">
        <f aca="false">IF(F476="","",IFERROR(L476*D476,0))</f>
        <v>0</v>
      </c>
      <c r="N476" s="64"/>
      <c r="O476" s="156"/>
      <c r="P476" s="156"/>
    </row>
    <row r="477" customFormat="false" ht="17.35" hidden="false" customHeight="false" outlineLevel="0" collapsed="false">
      <c r="A477" s="118"/>
      <c r="B477" s="148" t="n">
        <f aca="false">IFERROR((IF($A477="",0,IF(VLOOKUP(A477,#REF!,13,0)="нет","Sold Out",VLOOKUP($A477,#REF!,2,FALSE())))),"кода нет в прайсе")</f>
        <v>0</v>
      </c>
      <c r="C477" s="148" t="n">
        <f aca="false">IFERROR((IF($A477="",0,VLOOKUP($A477,#REF!,3,FALSE()))),0)</f>
        <v>0</v>
      </c>
      <c r="D477" s="158"/>
      <c r="E477" s="121" t="n">
        <f aca="false">IFERROR((IF($A477="",0,VLOOKUP($A477,#REF!,6,FALSE()))),0)</f>
        <v>0</v>
      </c>
      <c r="F477" s="122" t="n">
        <f aca="false">IFERROR(IF(VLOOKUP(A477,#REF!,13,0)="нет","",D477*E477),0)</f>
        <v>0</v>
      </c>
      <c r="G477" s="149" t="n">
        <f aca="false">IF(F477="","",IFERROR((IF($A477="",0,VLOOKUP($A477,#REF!,5,FALSE())))*$D477,"0"))</f>
        <v>0</v>
      </c>
      <c r="H477" s="124" t="n">
        <f aca="false">IFERROR(IF(H$7=0,0,G477/(G$7-I$5)*H$7),"")</f>
        <v>0</v>
      </c>
      <c r="I477" s="125" t="n">
        <f aca="false">IFERROR(H477+F477,"")</f>
        <v>0</v>
      </c>
      <c r="J477" s="126" t="n">
        <f aca="false">IFERROR(I477/$E$9,"")</f>
        <v>0</v>
      </c>
      <c r="K477" s="127" t="n">
        <f aca="false">IFERROR(ROUNDUP(I477/$E$10,2),"")</f>
        <v>0</v>
      </c>
      <c r="L477" s="128" t="n">
        <f aca="false">IF(F477="","",IF(D477=0,0,IFERROR((IF($A477="",0,VLOOKUP($A477,#REF!,7,FALSE()))),0)))</f>
        <v>0</v>
      </c>
      <c r="M477" s="129" t="n">
        <f aca="false">IF(F477="","",IFERROR(L477*D477,0))</f>
        <v>0</v>
      </c>
      <c r="N477" s="64"/>
      <c r="O477" s="156"/>
      <c r="P477" s="156"/>
    </row>
    <row r="478" customFormat="false" ht="17.35" hidden="false" customHeight="false" outlineLevel="0" collapsed="false">
      <c r="A478" s="141"/>
      <c r="B478" s="148" t="n">
        <f aca="false">IFERROR((IF($A478="",0,IF(VLOOKUP(A478,#REF!,13,0)="нет","Sold Out",VLOOKUP($A478,#REF!,2,FALSE())))),"кода нет в прайсе")</f>
        <v>0</v>
      </c>
      <c r="C478" s="148" t="n">
        <f aca="false">IFERROR((IF($A478="",0,VLOOKUP($A478,#REF!,3,FALSE()))),0)</f>
        <v>0</v>
      </c>
      <c r="D478" s="158"/>
      <c r="E478" s="121" t="n">
        <f aca="false">IFERROR((IF($A478="",0,VLOOKUP($A478,#REF!,6,FALSE()))),0)</f>
        <v>0</v>
      </c>
      <c r="F478" s="122" t="n">
        <f aca="false">IFERROR(IF(VLOOKUP(A478,#REF!,13,0)="нет","",D478*E478),0)</f>
        <v>0</v>
      </c>
      <c r="G478" s="149" t="n">
        <f aca="false">IF(F478="","",IFERROR((IF($A478="",0,VLOOKUP($A478,#REF!,5,FALSE())))*$D478,"0"))</f>
        <v>0</v>
      </c>
      <c r="H478" s="124" t="n">
        <f aca="false">IFERROR(IF(H$7=0,0,G478/(G$7-I$5)*H$7),"")</f>
        <v>0</v>
      </c>
      <c r="I478" s="125" t="n">
        <f aca="false">IFERROR(H478+F478,"")</f>
        <v>0</v>
      </c>
      <c r="J478" s="126" t="n">
        <f aca="false">IFERROR(I478/$E$9,"")</f>
        <v>0</v>
      </c>
      <c r="K478" s="127" t="n">
        <f aca="false">IFERROR(ROUNDUP(I478/$E$10,2),"")</f>
        <v>0</v>
      </c>
      <c r="L478" s="128" t="n">
        <f aca="false">IF(F478="","",IF(D478=0,0,IFERROR((IF($A478="",0,VLOOKUP($A478,#REF!,7,FALSE()))),0)))</f>
        <v>0</v>
      </c>
      <c r="M478" s="129" t="n">
        <f aca="false">IF(F478="","",IFERROR(L478*D478,0))</f>
        <v>0</v>
      </c>
      <c r="N478" s="64"/>
      <c r="O478" s="156"/>
      <c r="P478" s="156"/>
    </row>
    <row r="479" customFormat="false" ht="17.35" hidden="false" customHeight="false" outlineLevel="0" collapsed="false">
      <c r="A479" s="142"/>
      <c r="B479" s="143" t="n">
        <f aca="false">IF(F479=0,0,"Пересылка по Корее при менее 30000")</f>
        <v>0</v>
      </c>
      <c r="C479" s="143"/>
      <c r="D479" s="158"/>
      <c r="E479" s="121" t="n">
        <f aca="false">IFERROR((IF($A479="",0,VLOOKUP($A479,#REF!,6,FALSE()))),0)</f>
        <v>0</v>
      </c>
      <c r="F479" s="144" t="n">
        <f aca="false">IF($F$5=1,IF(SUM(F469:F478)=0,0,IF(SUM(F469:F478)&lt;30000,2500,0)),0)</f>
        <v>0</v>
      </c>
      <c r="G479" s="149" t="n">
        <f aca="false">IF(F479="","",IFERROR((IF($A479="",0,VLOOKUP($A479,#REF!,5,FALSE())))*$D479,"0"))</f>
        <v>0</v>
      </c>
      <c r="H479" s="124" t="n">
        <f aca="false">IFERROR(IF(H$7=0,0,G479/(G$7-I$5)*H$7),"")</f>
        <v>0</v>
      </c>
      <c r="I479" s="125" t="n">
        <f aca="false">IFERROR(H479+F479,"")</f>
        <v>0</v>
      </c>
      <c r="J479" s="126" t="n">
        <f aca="false">IFERROR(I479/$E$9,"")</f>
        <v>0</v>
      </c>
      <c r="K479" s="127" t="n">
        <f aca="false">IFERROR(ROUNDUP(I479/$E$10,2),"")</f>
        <v>0</v>
      </c>
      <c r="L479" s="128" t="n">
        <f aca="false">IF(F479="","",IF(D479=0,0,IFERROR((IF($A479="",0,VLOOKUP($A479,#REF!,7,FALSE()))),0)))</f>
        <v>0</v>
      </c>
      <c r="M479" s="129" t="n">
        <f aca="false">IF(F479="","",IFERROR(L479*D479,0))</f>
        <v>0</v>
      </c>
      <c r="N479" s="64"/>
      <c r="O479" s="156"/>
      <c r="P479" s="156"/>
    </row>
    <row r="480" customFormat="false" ht="17.35" hidden="false" customHeight="false" outlineLevel="0" collapsed="false">
      <c r="A480" s="106" t="n">
        <v>40</v>
      </c>
      <c r="B480" s="107"/>
      <c r="C480" s="107"/>
      <c r="D480" s="146"/>
      <c r="E480" s="109"/>
      <c r="F480" s="110" t="n">
        <f aca="false">SUM(F481:F491)</f>
        <v>0</v>
      </c>
      <c r="G480" s="110" t="n">
        <f aca="false">SUM(G481:G491)</f>
        <v>0</v>
      </c>
      <c r="H480" s="111" t="n">
        <f aca="false">IFERROR($H$7/($G$7-$I$5)*G480,0)</f>
        <v>0</v>
      </c>
      <c r="I480" s="112" t="n">
        <f aca="false">H480+F480</f>
        <v>0</v>
      </c>
      <c r="J480" s="112" t="n">
        <f aca="false">I480/$E$9</f>
        <v>0</v>
      </c>
      <c r="K480" s="113" t="n">
        <f aca="false">SUM(K481:K491)</f>
        <v>0</v>
      </c>
      <c r="L480" s="114" t="n">
        <f aca="false">SUM(L481:L491)</f>
        <v>0</v>
      </c>
      <c r="M480" s="115" t="n">
        <f aca="false">SUM(M481:M491)</f>
        <v>0</v>
      </c>
      <c r="N480" s="64"/>
      <c r="O480" s="156"/>
      <c r="P480" s="156"/>
    </row>
    <row r="481" customFormat="false" ht="17.35" hidden="false" customHeight="false" outlineLevel="0" collapsed="false">
      <c r="A481" s="118"/>
      <c r="B481" s="148" t="n">
        <f aca="false">IFERROR((IF($A481="",0,IF(VLOOKUP(A481,#REF!,13,0)="нет","Sold Out",VLOOKUP($A481,#REF!,2,FALSE())))),"кода нет в прайсе")</f>
        <v>0</v>
      </c>
      <c r="C481" s="148" t="n">
        <f aca="false">IFERROR((IF($A481="",0,VLOOKUP($A481,#REF!,3,FALSE()))),0)</f>
        <v>0</v>
      </c>
      <c r="D481" s="120"/>
      <c r="E481" s="121" t="n">
        <f aca="false">IFERROR((IF($A481="",0,VLOOKUP($A481,#REF!,6,FALSE()))),0)</f>
        <v>0</v>
      </c>
      <c r="F481" s="122" t="n">
        <f aca="false">IFERROR(IF(VLOOKUP(A481,#REF!,13,0)="нет","",D481*E481),0)</f>
        <v>0</v>
      </c>
      <c r="G481" s="149" t="n">
        <f aca="false">IF(F481="","",IFERROR((IF($A481="",0,VLOOKUP($A481,#REF!,5,FALSE())))*$D481,"0"))</f>
        <v>0</v>
      </c>
      <c r="H481" s="124" t="n">
        <f aca="false">IFERROR(IF(H$7=0,0,G481/(G$7-I$5)*H$7),"")</f>
        <v>0</v>
      </c>
      <c r="I481" s="125" t="n">
        <f aca="false">IFERROR(H481+F481,"")</f>
        <v>0</v>
      </c>
      <c r="J481" s="126" t="n">
        <f aca="false">IFERROR(I481/$E$9,"")</f>
        <v>0</v>
      </c>
      <c r="K481" s="127" t="n">
        <f aca="false">IFERROR(ROUNDUP(I481/$E$10,2),"")</f>
        <v>0</v>
      </c>
      <c r="L481" s="128" t="n">
        <f aca="false">IF(F481="","",IF(D481=0,0,IFERROR((IF($A481="",0,VLOOKUP($A481,#REF!,7,FALSE()))),0)))</f>
        <v>0</v>
      </c>
      <c r="M481" s="129" t="n">
        <f aca="false">IF(F481="","",IFERROR(L481*D481,0))</f>
        <v>0</v>
      </c>
      <c r="N481" s="64"/>
      <c r="O481" s="156"/>
      <c r="P481" s="156"/>
    </row>
    <row r="482" customFormat="false" ht="17.35" hidden="false" customHeight="false" outlineLevel="0" collapsed="false">
      <c r="A482" s="118"/>
      <c r="B482" s="148" t="n">
        <f aca="false">IFERROR((IF($A482="",0,IF(VLOOKUP(A482,#REF!,13,0)="нет","Sold Out",VLOOKUP($A482,#REF!,2,FALSE())))),"кода нет в прайсе")</f>
        <v>0</v>
      </c>
      <c r="C482" s="148" t="n">
        <f aca="false">IFERROR((IF($A482="",0,VLOOKUP($A482,#REF!,3,FALSE()))),0)</f>
        <v>0</v>
      </c>
      <c r="D482" s="120"/>
      <c r="E482" s="121" t="n">
        <f aca="false">IFERROR((IF($A482="",0,VLOOKUP($A482,#REF!,6,FALSE()))),0)</f>
        <v>0</v>
      </c>
      <c r="F482" s="122" t="n">
        <f aca="false">IFERROR(IF(VLOOKUP(A482,#REF!,13,0)="нет","",D482*E482),0)</f>
        <v>0</v>
      </c>
      <c r="G482" s="149" t="n">
        <f aca="false">IF(F482="","",IFERROR((IF($A482="",0,VLOOKUP($A482,#REF!,5,FALSE())))*$D482,"0"))</f>
        <v>0</v>
      </c>
      <c r="H482" s="124" t="n">
        <f aca="false">IFERROR(IF(H$7=0,0,G482/(G$7-I$5)*H$7),"")</f>
        <v>0</v>
      </c>
      <c r="I482" s="125" t="n">
        <f aca="false">IFERROR(H482+F482,"")</f>
        <v>0</v>
      </c>
      <c r="J482" s="126" t="n">
        <f aca="false">IFERROR(I482/$E$9,"")</f>
        <v>0</v>
      </c>
      <c r="K482" s="127" t="n">
        <f aca="false">IFERROR(ROUNDUP(I482/$E$10,2),"")</f>
        <v>0</v>
      </c>
      <c r="L482" s="128" t="n">
        <f aca="false">IF(F482="","",IF(D482=0,0,IFERROR((IF($A482="",0,VLOOKUP($A482,#REF!,7,FALSE()))),0)))</f>
        <v>0</v>
      </c>
      <c r="M482" s="129" t="n">
        <f aca="false">IF(F482="","",IFERROR(L482*D482,0))</f>
        <v>0</v>
      </c>
      <c r="N482" s="64"/>
      <c r="O482" s="156"/>
      <c r="P482" s="156"/>
    </row>
    <row r="483" customFormat="false" ht="17.35" hidden="false" customHeight="false" outlineLevel="0" collapsed="false">
      <c r="A483" s="118"/>
      <c r="B483" s="148" t="n">
        <f aca="false">IFERROR((IF($A483="",0,IF(VLOOKUP(A483,#REF!,13,0)="нет","Sold Out",VLOOKUP($A483,#REF!,2,FALSE())))),"кода нет в прайсе")</f>
        <v>0</v>
      </c>
      <c r="C483" s="148" t="n">
        <f aca="false">IFERROR((IF($A483="",0,VLOOKUP($A483,#REF!,3,FALSE()))),0)</f>
        <v>0</v>
      </c>
      <c r="D483" s="158"/>
      <c r="E483" s="121" t="n">
        <f aca="false">IFERROR((IF($A483="",0,VLOOKUP($A483,#REF!,6,FALSE()))),0)</f>
        <v>0</v>
      </c>
      <c r="F483" s="122" t="n">
        <f aca="false">IFERROR(IF(VLOOKUP(A483,#REF!,13,0)="нет","",D483*E483),0)</f>
        <v>0</v>
      </c>
      <c r="G483" s="149" t="n">
        <f aca="false">IF(F483="","",IFERROR((IF($A483="",0,VLOOKUP($A483,#REF!,5,FALSE())))*$D483,"0"))</f>
        <v>0</v>
      </c>
      <c r="H483" s="124" t="n">
        <f aca="false">IFERROR(IF(H$7=0,0,G483/(G$7-I$5)*H$7),"")</f>
        <v>0</v>
      </c>
      <c r="I483" s="125" t="n">
        <f aca="false">IFERROR(H483+F483,"")</f>
        <v>0</v>
      </c>
      <c r="J483" s="126" t="n">
        <f aca="false">IFERROR(I483/$E$9,"")</f>
        <v>0</v>
      </c>
      <c r="K483" s="127" t="n">
        <f aca="false">IFERROR(ROUNDUP(I483/$E$10,2),"")</f>
        <v>0</v>
      </c>
      <c r="L483" s="128" t="n">
        <f aca="false">IF(F483="","",IF(D483=0,0,IFERROR((IF($A483="",0,VLOOKUP($A483,#REF!,7,FALSE()))),0)))</f>
        <v>0</v>
      </c>
      <c r="M483" s="129" t="n">
        <f aca="false">IF(F483="","",IFERROR(L483*D483,0))</f>
        <v>0</v>
      </c>
      <c r="N483" s="64"/>
      <c r="O483" s="156"/>
      <c r="P483" s="156"/>
    </row>
    <row r="484" customFormat="false" ht="17.35" hidden="false" customHeight="false" outlineLevel="0" collapsed="false">
      <c r="A484" s="118"/>
      <c r="B484" s="148" t="n">
        <f aca="false">IFERROR((IF($A484="",0,IF(VLOOKUP(A484,#REF!,13,0)="нет","Sold Out",VLOOKUP($A484,#REF!,2,FALSE())))),"кода нет в прайсе")</f>
        <v>0</v>
      </c>
      <c r="C484" s="148" t="n">
        <f aca="false">IFERROR((IF($A484="",0,VLOOKUP($A484,#REF!,3,FALSE()))),0)</f>
        <v>0</v>
      </c>
      <c r="D484" s="158"/>
      <c r="E484" s="121" t="n">
        <f aca="false">IFERROR((IF($A484="",0,VLOOKUP($A484,#REF!,6,FALSE()))),0)</f>
        <v>0</v>
      </c>
      <c r="F484" s="122" t="n">
        <f aca="false">IFERROR(IF(VLOOKUP(A484,#REF!,13,0)="нет","",D484*E484),0)</f>
        <v>0</v>
      </c>
      <c r="G484" s="149" t="n">
        <f aca="false">IF(F484="","",IFERROR((IF($A484="",0,VLOOKUP($A484,#REF!,5,FALSE())))*$D484,"0"))</f>
        <v>0</v>
      </c>
      <c r="H484" s="124" t="n">
        <f aca="false">IFERROR(IF(H$7=0,0,G484/(G$7-I$5)*H$7),"")</f>
        <v>0</v>
      </c>
      <c r="I484" s="125" t="n">
        <f aca="false">IFERROR(H484+F484,"")</f>
        <v>0</v>
      </c>
      <c r="J484" s="126" t="n">
        <f aca="false">IFERROR(I484/$E$9,"")</f>
        <v>0</v>
      </c>
      <c r="K484" s="127" t="n">
        <f aca="false">IFERROR(ROUNDUP(I484/$E$10,2),"")</f>
        <v>0</v>
      </c>
      <c r="L484" s="128" t="n">
        <f aca="false">IF(F484="","",IF(D484=0,0,IFERROR((IF($A484="",0,VLOOKUP($A484,#REF!,7,FALSE()))),0)))</f>
        <v>0</v>
      </c>
      <c r="M484" s="129" t="n">
        <f aca="false">IF(F484="","",IFERROR(L484*D484,0))</f>
        <v>0</v>
      </c>
      <c r="N484" s="64"/>
      <c r="O484" s="156"/>
      <c r="P484" s="156"/>
    </row>
    <row r="485" customFormat="false" ht="17.35" hidden="false" customHeight="false" outlineLevel="0" collapsed="false">
      <c r="A485" s="118"/>
      <c r="B485" s="148" t="n">
        <f aca="false">IFERROR((IF($A485="",0,IF(VLOOKUP(A485,#REF!,13,0)="нет","Sold Out",VLOOKUP($A485,#REF!,2,FALSE())))),"кода нет в прайсе")</f>
        <v>0</v>
      </c>
      <c r="C485" s="148" t="n">
        <f aca="false">IFERROR((IF($A485="",0,VLOOKUP($A485,#REF!,3,FALSE()))),0)</f>
        <v>0</v>
      </c>
      <c r="D485" s="158"/>
      <c r="E485" s="121" t="n">
        <f aca="false">IFERROR((IF($A485="",0,VLOOKUP($A485,#REF!,6,FALSE()))),0)</f>
        <v>0</v>
      </c>
      <c r="F485" s="122" t="n">
        <f aca="false">IFERROR(IF(VLOOKUP(A485,#REF!,13,0)="нет","",D485*E485),0)</f>
        <v>0</v>
      </c>
      <c r="G485" s="149" t="n">
        <f aca="false">IF(F485="","",IFERROR((IF($A485="",0,VLOOKUP($A485,#REF!,5,FALSE())))*$D485,"0"))</f>
        <v>0</v>
      </c>
      <c r="H485" s="124" t="n">
        <f aca="false">IFERROR(IF(H$7=0,0,G485/(G$7-I$5)*H$7),"")</f>
        <v>0</v>
      </c>
      <c r="I485" s="125" t="n">
        <f aca="false">IFERROR(H485+F485,"")</f>
        <v>0</v>
      </c>
      <c r="J485" s="126" t="n">
        <f aca="false">IFERROR(I485/$E$9,"")</f>
        <v>0</v>
      </c>
      <c r="K485" s="127" t="n">
        <f aca="false">IFERROR(ROUNDUP(I485/$E$10,2),"")</f>
        <v>0</v>
      </c>
      <c r="L485" s="128" t="n">
        <f aca="false">IF(F485="","",IF(D485=0,0,IFERROR((IF($A485="",0,VLOOKUP($A485,#REF!,7,FALSE()))),0)))</f>
        <v>0</v>
      </c>
      <c r="M485" s="129" t="n">
        <f aca="false">IF(F485="","",IFERROR(L485*D485,0))</f>
        <v>0</v>
      </c>
      <c r="N485" s="64"/>
      <c r="O485" s="156"/>
      <c r="P485" s="156"/>
    </row>
    <row r="486" customFormat="false" ht="17.35" hidden="false" customHeight="false" outlineLevel="0" collapsed="false">
      <c r="A486" s="118"/>
      <c r="B486" s="148" t="n">
        <f aca="false">IFERROR((IF($A486="",0,IF(VLOOKUP(A486,#REF!,13,0)="нет","Sold Out",VLOOKUP($A486,#REF!,2,FALSE())))),"кода нет в прайсе")</f>
        <v>0</v>
      </c>
      <c r="C486" s="148" t="n">
        <f aca="false">IFERROR((IF($A486="",0,VLOOKUP($A486,#REF!,3,FALSE()))),0)</f>
        <v>0</v>
      </c>
      <c r="D486" s="158"/>
      <c r="E486" s="121" t="n">
        <f aca="false">IFERROR((IF($A486="",0,VLOOKUP($A486,#REF!,6,FALSE()))),0)</f>
        <v>0</v>
      </c>
      <c r="F486" s="122" t="n">
        <f aca="false">IFERROR(IF(VLOOKUP(A486,#REF!,13,0)="нет","",D486*E486),0)</f>
        <v>0</v>
      </c>
      <c r="G486" s="149" t="n">
        <f aca="false">IF(F486="","",IFERROR((IF($A486="",0,VLOOKUP($A486,#REF!,5,FALSE())))*$D486,"0"))</f>
        <v>0</v>
      </c>
      <c r="H486" s="124" t="n">
        <f aca="false">IFERROR(IF(H$7=0,0,G486/(G$7-I$5)*H$7),"")</f>
        <v>0</v>
      </c>
      <c r="I486" s="125" t="n">
        <f aca="false">IFERROR(H486+F486,"")</f>
        <v>0</v>
      </c>
      <c r="J486" s="126" t="n">
        <f aca="false">IFERROR(I486/$E$9,"")</f>
        <v>0</v>
      </c>
      <c r="K486" s="127" t="n">
        <f aca="false">IFERROR(ROUNDUP(I486/$E$10,2),"")</f>
        <v>0</v>
      </c>
      <c r="L486" s="128" t="n">
        <f aca="false">IF(F486="","",IF(D486=0,0,IFERROR((IF($A486="",0,VLOOKUP($A486,#REF!,7,FALSE()))),0)))</f>
        <v>0</v>
      </c>
      <c r="M486" s="129" t="n">
        <f aca="false">IF(F486="","",IFERROR(L486*D486,0))</f>
        <v>0</v>
      </c>
      <c r="N486" s="64"/>
      <c r="O486" s="156"/>
      <c r="P486" s="156"/>
    </row>
    <row r="487" customFormat="false" ht="17.35" hidden="false" customHeight="false" outlineLevel="0" collapsed="false">
      <c r="A487" s="118"/>
      <c r="B487" s="148" t="n">
        <f aca="false">IFERROR((IF($A487="",0,IF(VLOOKUP(A487,#REF!,13,0)="нет","Sold Out",VLOOKUP($A487,#REF!,2,FALSE())))),"кода нет в прайсе")</f>
        <v>0</v>
      </c>
      <c r="C487" s="148" t="n">
        <f aca="false">IFERROR((IF($A487="",0,VLOOKUP($A487,#REF!,3,FALSE()))),0)</f>
        <v>0</v>
      </c>
      <c r="D487" s="158"/>
      <c r="E487" s="121" t="n">
        <f aca="false">IFERROR((IF($A487="",0,VLOOKUP($A487,#REF!,6,FALSE()))),0)</f>
        <v>0</v>
      </c>
      <c r="F487" s="122" t="n">
        <f aca="false">IFERROR(IF(VLOOKUP(A487,#REF!,13,0)="нет","",D487*E487),0)</f>
        <v>0</v>
      </c>
      <c r="G487" s="149" t="n">
        <f aca="false">IF(F487="","",IFERROR((IF($A487="",0,VLOOKUP($A487,#REF!,5,FALSE())))*$D487,"0"))</f>
        <v>0</v>
      </c>
      <c r="H487" s="124" t="n">
        <f aca="false">IFERROR(IF(H$7=0,0,G487/(G$7-I$5)*H$7),"")</f>
        <v>0</v>
      </c>
      <c r="I487" s="125" t="n">
        <f aca="false">IFERROR(H487+F487,"")</f>
        <v>0</v>
      </c>
      <c r="J487" s="126" t="n">
        <f aca="false">IFERROR(I487/$E$9,"")</f>
        <v>0</v>
      </c>
      <c r="K487" s="127" t="n">
        <f aca="false">IFERROR(ROUNDUP(I487/$E$10,2),"")</f>
        <v>0</v>
      </c>
      <c r="L487" s="128" t="n">
        <f aca="false">IF(F487="","",IF(D487=0,0,IFERROR((IF($A487="",0,VLOOKUP($A487,#REF!,7,FALSE()))),0)))</f>
        <v>0</v>
      </c>
      <c r="M487" s="129" t="n">
        <f aca="false">IF(F487="","",IFERROR(L487*D487,0))</f>
        <v>0</v>
      </c>
      <c r="N487" s="64"/>
      <c r="O487" s="156"/>
      <c r="P487" s="156"/>
    </row>
    <row r="488" customFormat="false" ht="17.35" hidden="false" customHeight="false" outlineLevel="0" collapsed="false">
      <c r="A488" s="118"/>
      <c r="B488" s="148" t="n">
        <f aca="false">IFERROR((IF($A488="",0,IF(VLOOKUP(A488,#REF!,13,0)="нет","Sold Out",VLOOKUP($A488,#REF!,2,FALSE())))),"кода нет в прайсе")</f>
        <v>0</v>
      </c>
      <c r="C488" s="148" t="n">
        <f aca="false">IFERROR((IF($A488="",0,VLOOKUP($A488,#REF!,3,FALSE()))),0)</f>
        <v>0</v>
      </c>
      <c r="D488" s="158"/>
      <c r="E488" s="132" t="n">
        <f aca="false">IFERROR((IF($A488="",0,VLOOKUP($A488,#REF!,6,FALSE()))),0)</f>
        <v>0</v>
      </c>
      <c r="F488" s="133" t="n">
        <f aca="false">IFERROR(IF(VLOOKUP(A488,#REF!,13,0)="нет","",D488*E488),0)</f>
        <v>0</v>
      </c>
      <c r="G488" s="134" t="n">
        <f aca="false">IF(F488="","",IFERROR((IF($A488="",0,VLOOKUP($A488,#REF!,5,FALSE())))*$D488,"0"))</f>
        <v>0</v>
      </c>
      <c r="H488" s="124" t="n">
        <f aca="false">IFERROR(IF(H$7=0,0,G488/(G$7-I$5)*H$7),"")</f>
        <v>0</v>
      </c>
      <c r="I488" s="135" t="n">
        <f aca="false">IFERROR(H488+F488,"")</f>
        <v>0</v>
      </c>
      <c r="J488" s="136" t="n">
        <f aca="false">IFERROR(I488/$E$9,"")</f>
        <v>0</v>
      </c>
      <c r="K488" s="137" t="n">
        <f aca="false">IFERROR(ROUNDUP(I488/$E$10,2),"")</f>
        <v>0</v>
      </c>
      <c r="L488" s="132" t="n">
        <f aca="false">IF(F488="","",IF(D488=0,0,IFERROR((IF($A488="",0,VLOOKUP($A488,#REF!,7,FALSE()))),0)))</f>
        <v>0</v>
      </c>
      <c r="M488" s="132" t="n">
        <f aca="false">IF(F488="","",IFERROR(L488*D488,0))</f>
        <v>0</v>
      </c>
      <c r="N488" s="64"/>
      <c r="O488" s="156"/>
      <c r="P488" s="156"/>
    </row>
    <row r="489" customFormat="false" ht="17.35" hidden="false" customHeight="false" outlineLevel="0" collapsed="false">
      <c r="A489" s="118"/>
      <c r="B489" s="148" t="n">
        <f aca="false">IFERROR((IF($A489="",0,IF(VLOOKUP(A489,#REF!,13,0)="нет","Sold Out",VLOOKUP($A489,#REF!,2,FALSE())))),"кода нет в прайсе")</f>
        <v>0</v>
      </c>
      <c r="C489" s="148" t="n">
        <f aca="false">IFERROR((IF($A489="",0,VLOOKUP($A489,#REF!,3,FALSE()))),0)</f>
        <v>0</v>
      </c>
      <c r="D489" s="158"/>
      <c r="E489" s="121" t="n">
        <f aca="false">IFERROR((IF($A489="",0,VLOOKUP($A489,#REF!,6,FALSE()))),0)</f>
        <v>0</v>
      </c>
      <c r="F489" s="122" t="n">
        <f aca="false">IFERROR(IF(VLOOKUP(A489,#REF!,13,0)="нет","",D489*E489),0)</f>
        <v>0</v>
      </c>
      <c r="G489" s="149" t="n">
        <f aca="false">IF(F489="","",IFERROR((IF($A489="",0,VLOOKUP($A489,#REF!,5,FALSE())))*$D489,"0"))</f>
        <v>0</v>
      </c>
      <c r="H489" s="124" t="n">
        <f aca="false">IFERROR(IF(H$7=0,0,G489/(G$7-I$5)*H$7),"")</f>
        <v>0</v>
      </c>
      <c r="I489" s="125" t="n">
        <f aca="false">IFERROR(H489+F489,"")</f>
        <v>0</v>
      </c>
      <c r="J489" s="126" t="n">
        <f aca="false">IFERROR(I489/$E$9,"")</f>
        <v>0</v>
      </c>
      <c r="K489" s="127" t="n">
        <f aca="false">IFERROR(ROUNDUP(I489/$E$10,2),"")</f>
        <v>0</v>
      </c>
      <c r="L489" s="128" t="n">
        <f aca="false">IF(F489="","",IF(D489=0,0,IFERROR((IF($A489="",0,VLOOKUP($A489,#REF!,7,FALSE()))),0)))</f>
        <v>0</v>
      </c>
      <c r="M489" s="129" t="n">
        <f aca="false">IF(F489="","",IFERROR(L489*D489,0))</f>
        <v>0</v>
      </c>
      <c r="N489" s="64"/>
      <c r="O489" s="156"/>
      <c r="P489" s="156"/>
    </row>
    <row r="490" customFormat="false" ht="17.35" hidden="false" customHeight="false" outlineLevel="0" collapsed="false">
      <c r="A490" s="141"/>
      <c r="B490" s="148" t="n">
        <f aca="false">IFERROR((IF($A490="",0,IF(VLOOKUP(A490,#REF!,13,0)="нет","Sold Out",VLOOKUP($A490,#REF!,2,FALSE())))),"кода нет в прайсе")</f>
        <v>0</v>
      </c>
      <c r="C490" s="148" t="n">
        <f aca="false">IFERROR((IF($A490="",0,VLOOKUP($A490,#REF!,3,FALSE()))),0)</f>
        <v>0</v>
      </c>
      <c r="D490" s="158"/>
      <c r="E490" s="121" t="n">
        <f aca="false">IFERROR((IF($A490="",0,VLOOKUP($A490,#REF!,6,FALSE()))),0)</f>
        <v>0</v>
      </c>
      <c r="F490" s="122" t="n">
        <f aca="false">IFERROR(IF(VLOOKUP(A490,#REF!,13,0)="нет","",D490*E490),0)</f>
        <v>0</v>
      </c>
      <c r="G490" s="149" t="n">
        <f aca="false">IF(F490="","",IFERROR((IF($A490="",0,VLOOKUP($A490,#REF!,5,FALSE())))*$D490,"0"))</f>
        <v>0</v>
      </c>
      <c r="H490" s="124" t="n">
        <f aca="false">IFERROR(IF(H$7=0,0,G490/(G$7-I$5)*H$7),"")</f>
        <v>0</v>
      </c>
      <c r="I490" s="125" t="n">
        <f aca="false">IFERROR(H490+F490,"")</f>
        <v>0</v>
      </c>
      <c r="J490" s="126" t="n">
        <f aca="false">IFERROR(I490/$E$9,"")</f>
        <v>0</v>
      </c>
      <c r="K490" s="127" t="n">
        <f aca="false">IFERROR(ROUNDUP(I490/$E$10,2),"")</f>
        <v>0</v>
      </c>
      <c r="L490" s="128" t="n">
        <f aca="false">IF(F490="","",IF(D490=0,0,IFERROR((IF($A490="",0,VLOOKUP($A490,#REF!,7,FALSE()))),0)))</f>
        <v>0</v>
      </c>
      <c r="M490" s="129" t="n">
        <f aca="false">IF(F490="","",IFERROR(L490*D490,0))</f>
        <v>0</v>
      </c>
      <c r="N490" s="64"/>
      <c r="O490" s="156"/>
      <c r="P490" s="156"/>
    </row>
    <row r="491" customFormat="false" ht="17.35" hidden="false" customHeight="false" outlineLevel="0" collapsed="false">
      <c r="A491" s="142"/>
      <c r="B491" s="143" t="n">
        <f aca="false">IF(F491=0,0,"Пересылка по Корее при менее 30000")</f>
        <v>0</v>
      </c>
      <c r="C491" s="143"/>
      <c r="D491" s="158"/>
      <c r="E491" s="121" t="n">
        <f aca="false">IFERROR((IF($A491="",0,VLOOKUP($A491,#REF!,6,FALSE()))),0)</f>
        <v>0</v>
      </c>
      <c r="F491" s="144" t="n">
        <f aca="false">IF($F$5=1,IF(SUM(F481:F490)=0,0,IF(SUM(F481:F490)&lt;30000,2500,0)),0)</f>
        <v>0</v>
      </c>
      <c r="G491" s="149" t="n">
        <f aca="false">IF(F491="","",IFERROR((IF($A491="",0,VLOOKUP($A491,#REF!,5,FALSE())))*$D491,"0"))</f>
        <v>0</v>
      </c>
      <c r="H491" s="124" t="n">
        <f aca="false">IFERROR(IF(H$7=0,0,G491/(G$7-I$5)*H$7),"")</f>
        <v>0</v>
      </c>
      <c r="I491" s="125" t="n">
        <f aca="false">IFERROR(H491+F491,"")</f>
        <v>0</v>
      </c>
      <c r="J491" s="126" t="n">
        <f aca="false">IFERROR(I491/$E$9,"")</f>
        <v>0</v>
      </c>
      <c r="K491" s="127" t="n">
        <f aca="false">IFERROR(ROUNDUP(I491/$E$10,2),"")</f>
        <v>0</v>
      </c>
      <c r="L491" s="128" t="n">
        <f aca="false">IF(F491="","",IF(D491=0,0,IFERROR((IF($A491="",0,VLOOKUP($A491,#REF!,7,FALSE()))),0)))</f>
        <v>0</v>
      </c>
      <c r="M491" s="129" t="n">
        <f aca="false">IF(F491="","",IFERROR(L491*D491,0))</f>
        <v>0</v>
      </c>
      <c r="N491" s="64"/>
      <c r="O491" s="156"/>
      <c r="P491" s="156"/>
    </row>
    <row r="492" customFormat="false" ht="17.35" hidden="false" customHeight="false" outlineLevel="0" collapsed="false">
      <c r="A492" s="106" t="n">
        <v>41</v>
      </c>
      <c r="B492" s="107"/>
      <c r="C492" s="107"/>
      <c r="D492" s="146"/>
      <c r="E492" s="109"/>
      <c r="F492" s="110" t="n">
        <f aca="false">SUM(F493:F503)</f>
        <v>0</v>
      </c>
      <c r="G492" s="110" t="n">
        <f aca="false">SUM(G493:G503)</f>
        <v>0</v>
      </c>
      <c r="H492" s="111" t="n">
        <f aca="false">IFERROR($H$7/($G$7-$I$5)*G492,0)</f>
        <v>0</v>
      </c>
      <c r="I492" s="112" t="n">
        <f aca="false">H492+F492</f>
        <v>0</v>
      </c>
      <c r="J492" s="112" t="n">
        <f aca="false">I492/$E$9</f>
        <v>0</v>
      </c>
      <c r="K492" s="113" t="n">
        <f aca="false">SUM(K493:K503)</f>
        <v>0</v>
      </c>
      <c r="L492" s="114" t="n">
        <f aca="false">SUM(L493:L503)</f>
        <v>0</v>
      </c>
      <c r="M492" s="115" t="n">
        <f aca="false">SUM(M493:M503)</f>
        <v>0</v>
      </c>
      <c r="N492" s="64"/>
      <c r="O492" s="156"/>
      <c r="P492" s="156"/>
    </row>
    <row r="493" customFormat="false" ht="17.35" hidden="false" customHeight="false" outlineLevel="0" collapsed="false">
      <c r="A493" s="118"/>
      <c r="B493" s="148" t="n">
        <f aca="false">IFERROR((IF($A493="",0,IF(VLOOKUP(A493,#REF!,13,0)="нет","Sold Out",VLOOKUP($A493,#REF!,2,FALSE())))),"кода нет в прайсе")</f>
        <v>0</v>
      </c>
      <c r="C493" s="148" t="n">
        <f aca="false">IFERROR((IF($A493="",0,VLOOKUP($A493,#REF!,3,FALSE()))),0)</f>
        <v>0</v>
      </c>
      <c r="D493" s="120"/>
      <c r="E493" s="121" t="n">
        <f aca="false">IFERROR((IF($A493="",0,VLOOKUP($A493,#REF!,6,FALSE()))),0)</f>
        <v>0</v>
      </c>
      <c r="F493" s="122" t="n">
        <f aca="false">IFERROR(IF(VLOOKUP(A493,#REF!,13,0)="нет","",D493*E493),0)</f>
        <v>0</v>
      </c>
      <c r="G493" s="149" t="n">
        <f aca="false">IF(F493="","",IFERROR((IF($A493="",0,VLOOKUP($A493,#REF!,5,FALSE())))*$D493,"0"))</f>
        <v>0</v>
      </c>
      <c r="H493" s="124" t="n">
        <f aca="false">IFERROR(IF(H$7=0,0,G493/(G$7-I$5)*H$7),"")</f>
        <v>0</v>
      </c>
      <c r="I493" s="125" t="n">
        <f aca="false">IFERROR(H493+F493,"")</f>
        <v>0</v>
      </c>
      <c r="J493" s="126" t="n">
        <f aca="false">IFERROR(I493/$E$9,"")</f>
        <v>0</v>
      </c>
      <c r="K493" s="127" t="n">
        <f aca="false">IFERROR(ROUNDUP(I493/$E$10,2),"")</f>
        <v>0</v>
      </c>
      <c r="L493" s="128" t="n">
        <f aca="false">IF(F493="","",IF(D493=0,0,IFERROR((IF($A493="",0,VLOOKUP($A493,#REF!,7,FALSE()))),0)))</f>
        <v>0</v>
      </c>
      <c r="M493" s="129" t="n">
        <f aca="false">IF(F493="","",IFERROR(L493*D493,0))</f>
        <v>0</v>
      </c>
      <c r="N493" s="64"/>
      <c r="O493" s="156"/>
      <c r="P493" s="156"/>
    </row>
    <row r="494" customFormat="false" ht="17.35" hidden="false" customHeight="false" outlineLevel="0" collapsed="false">
      <c r="A494" s="118"/>
      <c r="B494" s="148" t="n">
        <f aca="false">IFERROR((IF($A494="",0,IF(VLOOKUP(A494,#REF!,13,0)="нет","Sold Out",VLOOKUP($A494,#REF!,2,FALSE())))),"кода нет в прайсе")</f>
        <v>0</v>
      </c>
      <c r="C494" s="148" t="n">
        <f aca="false">IFERROR((IF($A494="",0,VLOOKUP($A494,#REF!,3,FALSE()))),0)</f>
        <v>0</v>
      </c>
      <c r="D494" s="120"/>
      <c r="E494" s="121" t="n">
        <f aca="false">IFERROR((IF($A494="",0,VLOOKUP($A494,#REF!,6,FALSE()))),0)</f>
        <v>0</v>
      </c>
      <c r="F494" s="122" t="n">
        <f aca="false">IFERROR(IF(VLOOKUP(A494,#REF!,13,0)="нет","",D494*E494),0)</f>
        <v>0</v>
      </c>
      <c r="G494" s="149" t="n">
        <f aca="false">IF(F494="","",IFERROR((IF($A494="",0,VLOOKUP($A494,#REF!,5,FALSE())))*$D494,"0"))</f>
        <v>0</v>
      </c>
      <c r="H494" s="124" t="n">
        <f aca="false">IFERROR(IF(H$7=0,0,G494/(G$7-I$5)*H$7),"")</f>
        <v>0</v>
      </c>
      <c r="I494" s="125" t="n">
        <f aca="false">IFERROR(H494+F494,"")</f>
        <v>0</v>
      </c>
      <c r="J494" s="126" t="n">
        <f aca="false">IFERROR(I494/$E$9,"")</f>
        <v>0</v>
      </c>
      <c r="K494" s="127" t="n">
        <f aca="false">IFERROR(ROUNDUP(I494/$E$10,2),"")</f>
        <v>0</v>
      </c>
      <c r="L494" s="128" t="n">
        <f aca="false">IF(F494="","",IF(D494=0,0,IFERROR((IF($A494="",0,VLOOKUP($A494,#REF!,7,FALSE()))),0)))</f>
        <v>0</v>
      </c>
      <c r="M494" s="129" t="n">
        <f aca="false">IF(F494="","",IFERROR(L494*D494,0))</f>
        <v>0</v>
      </c>
      <c r="N494" s="64"/>
      <c r="O494" s="156"/>
      <c r="P494" s="156"/>
    </row>
    <row r="495" customFormat="false" ht="17.35" hidden="false" customHeight="false" outlineLevel="0" collapsed="false">
      <c r="A495" s="118"/>
      <c r="B495" s="148" t="n">
        <f aca="false">IFERROR((IF($A495="",0,IF(VLOOKUP(A495,#REF!,13,0)="нет","Sold Out",VLOOKUP($A495,#REF!,2,FALSE())))),"кода нет в прайсе")</f>
        <v>0</v>
      </c>
      <c r="C495" s="148" t="n">
        <f aca="false">IFERROR((IF($A495="",0,VLOOKUP($A495,#REF!,3,FALSE()))),0)</f>
        <v>0</v>
      </c>
      <c r="D495" s="158"/>
      <c r="E495" s="121" t="n">
        <f aca="false">IFERROR((IF($A495="",0,VLOOKUP($A495,#REF!,6,FALSE()))),0)</f>
        <v>0</v>
      </c>
      <c r="F495" s="122" t="n">
        <f aca="false">IFERROR(IF(VLOOKUP(A495,#REF!,13,0)="нет","",D495*E495),0)</f>
        <v>0</v>
      </c>
      <c r="G495" s="149" t="n">
        <f aca="false">IF(F495="","",IFERROR((IF($A495="",0,VLOOKUP($A495,#REF!,5,FALSE())))*$D495,"0"))</f>
        <v>0</v>
      </c>
      <c r="H495" s="124" t="n">
        <f aca="false">IFERROR(IF(H$7=0,0,G495/(G$7-I$5)*H$7),"")</f>
        <v>0</v>
      </c>
      <c r="I495" s="125" t="n">
        <f aca="false">IFERROR(H495+F495,"")</f>
        <v>0</v>
      </c>
      <c r="J495" s="126" t="n">
        <f aca="false">IFERROR(I495/$E$9,"")</f>
        <v>0</v>
      </c>
      <c r="K495" s="127" t="n">
        <f aca="false">IFERROR(ROUNDUP(I495/$E$10,2),"")</f>
        <v>0</v>
      </c>
      <c r="L495" s="128" t="n">
        <f aca="false">IF(F495="","",IF(D495=0,0,IFERROR((IF($A495="",0,VLOOKUP($A495,#REF!,7,FALSE()))),0)))</f>
        <v>0</v>
      </c>
      <c r="M495" s="129" t="n">
        <f aca="false">IF(F495="","",IFERROR(L495*D495,0))</f>
        <v>0</v>
      </c>
      <c r="N495" s="64"/>
      <c r="O495" s="156"/>
      <c r="P495" s="156"/>
    </row>
    <row r="496" customFormat="false" ht="17.35" hidden="false" customHeight="false" outlineLevel="0" collapsed="false">
      <c r="A496" s="118"/>
      <c r="B496" s="148" t="n">
        <f aca="false">IFERROR((IF($A496="",0,IF(VLOOKUP(A496,#REF!,13,0)="нет","Sold Out",VLOOKUP($A496,#REF!,2,FALSE())))),"кода нет в прайсе")</f>
        <v>0</v>
      </c>
      <c r="C496" s="148" t="n">
        <f aca="false">IFERROR((IF($A496="",0,VLOOKUP($A496,#REF!,3,FALSE()))),0)</f>
        <v>0</v>
      </c>
      <c r="D496" s="158"/>
      <c r="E496" s="121" t="n">
        <f aca="false">IFERROR((IF($A496="",0,VLOOKUP($A496,#REF!,6,FALSE()))),0)</f>
        <v>0</v>
      </c>
      <c r="F496" s="122" t="n">
        <f aca="false">IFERROR(IF(VLOOKUP(A496,#REF!,13,0)="нет","",D496*E496),0)</f>
        <v>0</v>
      </c>
      <c r="G496" s="149" t="n">
        <f aca="false">IF(F496="","",IFERROR((IF($A496="",0,VLOOKUP($A496,#REF!,5,FALSE())))*$D496,"0"))</f>
        <v>0</v>
      </c>
      <c r="H496" s="124" t="n">
        <f aca="false">IFERROR(IF(H$7=0,0,G496/(G$7-I$5)*H$7),"")</f>
        <v>0</v>
      </c>
      <c r="I496" s="125" t="n">
        <f aca="false">IFERROR(H496+F496,"")</f>
        <v>0</v>
      </c>
      <c r="J496" s="126" t="n">
        <f aca="false">IFERROR(I496/$E$9,"")</f>
        <v>0</v>
      </c>
      <c r="K496" s="127" t="n">
        <f aca="false">IFERROR(ROUNDUP(I496/$E$10,2),"")</f>
        <v>0</v>
      </c>
      <c r="L496" s="128" t="n">
        <f aca="false">IF(F496="","",IF(D496=0,0,IFERROR((IF($A496="",0,VLOOKUP($A496,#REF!,7,FALSE()))),0)))</f>
        <v>0</v>
      </c>
      <c r="M496" s="129" t="n">
        <f aca="false">IF(F496="","",IFERROR(L496*D496,0))</f>
        <v>0</v>
      </c>
      <c r="N496" s="64"/>
      <c r="O496" s="156"/>
      <c r="P496" s="156"/>
    </row>
    <row r="497" customFormat="false" ht="17.35" hidden="false" customHeight="false" outlineLevel="0" collapsed="false">
      <c r="A497" s="118"/>
      <c r="B497" s="148" t="n">
        <f aca="false">IFERROR((IF($A497="",0,IF(VLOOKUP(A497,#REF!,13,0)="нет","Sold Out",VLOOKUP($A497,#REF!,2,FALSE())))),"кода нет в прайсе")</f>
        <v>0</v>
      </c>
      <c r="C497" s="148" t="n">
        <f aca="false">IFERROR((IF($A497="",0,VLOOKUP($A497,#REF!,3,FALSE()))),0)</f>
        <v>0</v>
      </c>
      <c r="D497" s="158"/>
      <c r="E497" s="121" t="n">
        <f aca="false">IFERROR((IF($A497="",0,VLOOKUP($A497,#REF!,6,FALSE()))),0)</f>
        <v>0</v>
      </c>
      <c r="F497" s="122" t="n">
        <f aca="false">IFERROR(IF(VLOOKUP(A497,#REF!,13,0)="нет","",D497*E497),0)</f>
        <v>0</v>
      </c>
      <c r="G497" s="149" t="n">
        <f aca="false">IF(F497="","",IFERROR((IF($A497="",0,VLOOKUP($A497,#REF!,5,FALSE())))*$D497,"0"))</f>
        <v>0</v>
      </c>
      <c r="H497" s="124" t="n">
        <f aca="false">IFERROR(IF(H$7=0,0,G497/(G$7-I$5)*H$7),"")</f>
        <v>0</v>
      </c>
      <c r="I497" s="125" t="n">
        <f aca="false">IFERROR(H497+F497,"")</f>
        <v>0</v>
      </c>
      <c r="J497" s="126" t="n">
        <f aca="false">IFERROR(I497/$E$9,"")</f>
        <v>0</v>
      </c>
      <c r="K497" s="127" t="n">
        <f aca="false">IFERROR(ROUNDUP(I497/$E$10,2),"")</f>
        <v>0</v>
      </c>
      <c r="L497" s="128" t="n">
        <f aca="false">IF(F497="","",IF(D497=0,0,IFERROR((IF($A497="",0,VLOOKUP($A497,#REF!,7,FALSE()))),0)))</f>
        <v>0</v>
      </c>
      <c r="M497" s="129" t="n">
        <f aca="false">IF(F497="","",IFERROR(L497*D497,0))</f>
        <v>0</v>
      </c>
      <c r="N497" s="64"/>
      <c r="O497" s="156"/>
      <c r="P497" s="156"/>
    </row>
    <row r="498" customFormat="false" ht="17.35" hidden="false" customHeight="false" outlineLevel="0" collapsed="false">
      <c r="A498" s="118"/>
      <c r="B498" s="148" t="n">
        <f aca="false">IFERROR((IF($A498="",0,IF(VLOOKUP(A498,#REF!,13,0)="нет","Sold Out",VLOOKUP($A498,#REF!,2,FALSE())))),"кода нет в прайсе")</f>
        <v>0</v>
      </c>
      <c r="C498" s="148" t="n">
        <f aca="false">IFERROR((IF($A498="",0,VLOOKUP($A498,#REF!,3,FALSE()))),0)</f>
        <v>0</v>
      </c>
      <c r="D498" s="158"/>
      <c r="E498" s="121" t="n">
        <f aca="false">IFERROR((IF($A498="",0,VLOOKUP($A498,#REF!,6,FALSE()))),0)</f>
        <v>0</v>
      </c>
      <c r="F498" s="122" t="n">
        <f aca="false">IFERROR(IF(VLOOKUP(A498,#REF!,13,0)="нет","",D498*E498),0)</f>
        <v>0</v>
      </c>
      <c r="G498" s="149" t="n">
        <f aca="false">IF(F498="","",IFERROR((IF($A498="",0,VLOOKUP($A498,#REF!,5,FALSE())))*$D498,"0"))</f>
        <v>0</v>
      </c>
      <c r="H498" s="124" t="n">
        <f aca="false">IFERROR(IF(H$7=0,0,G498/(G$7-I$5)*H$7),"")</f>
        <v>0</v>
      </c>
      <c r="I498" s="125" t="n">
        <f aca="false">IFERROR(H498+F498,"")</f>
        <v>0</v>
      </c>
      <c r="J498" s="126" t="n">
        <f aca="false">IFERROR(I498/$E$9,"")</f>
        <v>0</v>
      </c>
      <c r="K498" s="127" t="n">
        <f aca="false">IFERROR(ROUNDUP(I498/$E$10,2),"")</f>
        <v>0</v>
      </c>
      <c r="L498" s="128" t="n">
        <f aca="false">IF(F498="","",IF(D498=0,0,IFERROR((IF($A498="",0,VLOOKUP($A498,#REF!,7,FALSE()))),0)))</f>
        <v>0</v>
      </c>
      <c r="M498" s="129" t="n">
        <f aca="false">IF(F498="","",IFERROR(L498*D498,0))</f>
        <v>0</v>
      </c>
      <c r="N498" s="64"/>
      <c r="O498" s="156"/>
      <c r="P498" s="156"/>
    </row>
    <row r="499" customFormat="false" ht="17.35" hidden="false" customHeight="false" outlineLevel="0" collapsed="false">
      <c r="A499" s="118"/>
      <c r="B499" s="148" t="n">
        <f aca="false">IFERROR((IF($A499="",0,IF(VLOOKUP(A499,#REF!,13,0)="нет","Sold Out",VLOOKUP($A499,#REF!,2,FALSE())))),"кода нет в прайсе")</f>
        <v>0</v>
      </c>
      <c r="C499" s="148" t="n">
        <f aca="false">IFERROR((IF($A499="",0,VLOOKUP($A499,#REF!,3,FALSE()))),0)</f>
        <v>0</v>
      </c>
      <c r="D499" s="158"/>
      <c r="E499" s="121" t="n">
        <f aca="false">IFERROR((IF($A499="",0,VLOOKUP($A499,#REF!,6,FALSE()))),0)</f>
        <v>0</v>
      </c>
      <c r="F499" s="122" t="n">
        <f aca="false">IFERROR(IF(VLOOKUP(A499,#REF!,13,0)="нет","",D499*E499),0)</f>
        <v>0</v>
      </c>
      <c r="G499" s="149" t="n">
        <f aca="false">IF(F499="","",IFERROR((IF($A499="",0,VLOOKUP($A499,#REF!,5,FALSE())))*$D499,"0"))</f>
        <v>0</v>
      </c>
      <c r="H499" s="124" t="n">
        <f aca="false">IFERROR(IF(H$7=0,0,G499/(G$7-I$5)*H$7),"")</f>
        <v>0</v>
      </c>
      <c r="I499" s="125" t="n">
        <f aca="false">IFERROR(H499+F499,"")</f>
        <v>0</v>
      </c>
      <c r="J499" s="126" t="n">
        <f aca="false">IFERROR(I499/$E$9,"")</f>
        <v>0</v>
      </c>
      <c r="K499" s="127" t="n">
        <f aca="false">IFERROR(ROUNDUP(I499/$E$10,2),"")</f>
        <v>0</v>
      </c>
      <c r="L499" s="128" t="n">
        <f aca="false">IF(F499="","",IF(D499=0,0,IFERROR((IF($A499="",0,VLOOKUP($A499,#REF!,7,FALSE()))),0)))</f>
        <v>0</v>
      </c>
      <c r="M499" s="129" t="n">
        <f aca="false">IF(F499="","",IFERROR(L499*D499,0))</f>
        <v>0</v>
      </c>
      <c r="N499" s="64"/>
      <c r="O499" s="156"/>
      <c r="P499" s="156"/>
    </row>
    <row r="500" customFormat="false" ht="17.35" hidden="false" customHeight="false" outlineLevel="0" collapsed="false">
      <c r="A500" s="118"/>
      <c r="B500" s="148" t="n">
        <f aca="false">IFERROR((IF($A500="",0,IF(VLOOKUP(A500,#REF!,13,0)="нет","Sold Out",VLOOKUP($A500,#REF!,2,FALSE())))),"кода нет в прайсе")</f>
        <v>0</v>
      </c>
      <c r="C500" s="148" t="n">
        <f aca="false">IFERROR((IF($A500="",0,VLOOKUP($A500,#REF!,3,FALSE()))),0)</f>
        <v>0</v>
      </c>
      <c r="D500" s="158"/>
      <c r="E500" s="132" t="n">
        <f aca="false">IFERROR((IF($A500="",0,VLOOKUP($A500,#REF!,6,FALSE()))),0)</f>
        <v>0</v>
      </c>
      <c r="F500" s="133" t="n">
        <f aca="false">IFERROR(IF(VLOOKUP(A500,#REF!,13,0)="нет","",D500*E500),0)</f>
        <v>0</v>
      </c>
      <c r="G500" s="134" t="n">
        <f aca="false">IF(F500="","",IFERROR((IF($A500="",0,VLOOKUP($A500,#REF!,5,FALSE())))*$D500,"0"))</f>
        <v>0</v>
      </c>
      <c r="H500" s="124" t="n">
        <f aca="false">IFERROR(IF(H$7=0,0,G500/(G$7-I$5)*H$7),"")</f>
        <v>0</v>
      </c>
      <c r="I500" s="135" t="n">
        <f aca="false">IFERROR(H500+F500,"")</f>
        <v>0</v>
      </c>
      <c r="J500" s="136" t="n">
        <f aca="false">IFERROR(I500/$E$9,"")</f>
        <v>0</v>
      </c>
      <c r="K500" s="137" t="n">
        <f aca="false">IFERROR(ROUNDUP(I500/$E$10,2),"")</f>
        <v>0</v>
      </c>
      <c r="L500" s="132" t="n">
        <f aca="false">IF(F500="","",IF(D500=0,0,IFERROR((IF($A500="",0,VLOOKUP($A500,#REF!,7,FALSE()))),0)))</f>
        <v>0</v>
      </c>
      <c r="M500" s="132" t="n">
        <f aca="false">IF(F500="","",IFERROR(L500*D500,0))</f>
        <v>0</v>
      </c>
      <c r="N500" s="64"/>
      <c r="O500" s="156"/>
      <c r="P500" s="156"/>
    </row>
    <row r="501" customFormat="false" ht="17.35" hidden="false" customHeight="false" outlineLevel="0" collapsed="false">
      <c r="A501" s="118"/>
      <c r="B501" s="148" t="n">
        <f aca="false">IFERROR((IF($A501="",0,IF(VLOOKUP(A501,#REF!,13,0)="нет","Sold Out",VLOOKUP($A501,#REF!,2,FALSE())))),"кода нет в прайсе")</f>
        <v>0</v>
      </c>
      <c r="C501" s="148" t="n">
        <f aca="false">IFERROR((IF($A501="",0,VLOOKUP($A501,#REF!,3,FALSE()))),0)</f>
        <v>0</v>
      </c>
      <c r="D501" s="158"/>
      <c r="E501" s="121" t="n">
        <f aca="false">IFERROR((IF($A501="",0,VLOOKUP($A501,#REF!,6,FALSE()))),0)</f>
        <v>0</v>
      </c>
      <c r="F501" s="122" t="n">
        <f aca="false">IFERROR(IF(VLOOKUP(A501,#REF!,13,0)="нет","",D501*E501),0)</f>
        <v>0</v>
      </c>
      <c r="G501" s="149" t="n">
        <f aca="false">IF(F501="","",IFERROR((IF($A501="",0,VLOOKUP($A501,#REF!,5,FALSE())))*$D501,"0"))</f>
        <v>0</v>
      </c>
      <c r="H501" s="124" t="n">
        <f aca="false">IFERROR(IF(H$7=0,0,G501/(G$7-I$5)*H$7),"")</f>
        <v>0</v>
      </c>
      <c r="I501" s="125" t="n">
        <f aca="false">IFERROR(H501+F501,"")</f>
        <v>0</v>
      </c>
      <c r="J501" s="126" t="n">
        <f aca="false">IFERROR(I501/$E$9,"")</f>
        <v>0</v>
      </c>
      <c r="K501" s="127" t="n">
        <f aca="false">IFERROR(ROUNDUP(I501/$E$10,2),"")</f>
        <v>0</v>
      </c>
      <c r="L501" s="128" t="n">
        <f aca="false">IF(F501="","",IF(D501=0,0,IFERROR((IF($A501="",0,VLOOKUP($A501,#REF!,7,FALSE()))),0)))</f>
        <v>0</v>
      </c>
      <c r="M501" s="129" t="n">
        <f aca="false">IF(F501="","",IFERROR(L501*D501,0))</f>
        <v>0</v>
      </c>
      <c r="N501" s="64"/>
      <c r="O501" s="156"/>
      <c r="P501" s="156"/>
    </row>
    <row r="502" customFormat="false" ht="17.35" hidden="false" customHeight="false" outlineLevel="0" collapsed="false">
      <c r="A502" s="141"/>
      <c r="B502" s="148" t="n">
        <f aca="false">IFERROR((IF($A502="",0,IF(VLOOKUP(A502,#REF!,13,0)="нет","Sold Out",VLOOKUP($A502,#REF!,2,FALSE())))),"кода нет в прайсе")</f>
        <v>0</v>
      </c>
      <c r="C502" s="148" t="n">
        <f aca="false">IFERROR((IF($A502="",0,VLOOKUP($A502,#REF!,3,FALSE()))),0)</f>
        <v>0</v>
      </c>
      <c r="D502" s="158"/>
      <c r="E502" s="121" t="n">
        <f aca="false">IFERROR((IF($A502="",0,VLOOKUP($A502,#REF!,6,FALSE()))),0)</f>
        <v>0</v>
      </c>
      <c r="F502" s="122" t="n">
        <f aca="false">IFERROR(IF(VLOOKUP(A502,#REF!,13,0)="нет","",D502*E502),0)</f>
        <v>0</v>
      </c>
      <c r="G502" s="149" t="n">
        <f aca="false">IF(F502="","",IFERROR((IF($A502="",0,VLOOKUP($A502,#REF!,5,FALSE())))*$D502,"0"))</f>
        <v>0</v>
      </c>
      <c r="H502" s="124" t="n">
        <f aca="false">IFERROR(IF(H$7=0,0,G502/(G$7-I$5)*H$7),"")</f>
        <v>0</v>
      </c>
      <c r="I502" s="125" t="n">
        <f aca="false">IFERROR(H502+F502,"")</f>
        <v>0</v>
      </c>
      <c r="J502" s="126" t="n">
        <f aca="false">IFERROR(I502/$E$9,"")</f>
        <v>0</v>
      </c>
      <c r="K502" s="127" t="n">
        <f aca="false">IFERROR(ROUNDUP(I502/$E$10,2),"")</f>
        <v>0</v>
      </c>
      <c r="L502" s="128" t="n">
        <f aca="false">IF(F502="","",IF(D502=0,0,IFERROR((IF($A502="",0,VLOOKUP($A502,#REF!,7,FALSE()))),0)))</f>
        <v>0</v>
      </c>
      <c r="M502" s="129" t="n">
        <f aca="false">IF(F502="","",IFERROR(L502*D502,0))</f>
        <v>0</v>
      </c>
      <c r="N502" s="64"/>
      <c r="O502" s="156"/>
      <c r="P502" s="156"/>
    </row>
    <row r="503" customFormat="false" ht="17.35" hidden="false" customHeight="false" outlineLevel="0" collapsed="false">
      <c r="A503" s="142"/>
      <c r="B503" s="143" t="n">
        <f aca="false">IF(F503=0,0,"Пересылка по Корее при менее 30000")</f>
        <v>0</v>
      </c>
      <c r="C503" s="143"/>
      <c r="D503" s="158"/>
      <c r="E503" s="121" t="n">
        <f aca="false">IFERROR((IF($A503="",0,VLOOKUP($A503,#REF!,6,FALSE()))),0)</f>
        <v>0</v>
      </c>
      <c r="F503" s="144" t="n">
        <f aca="false">IF($F$5=1,IF(SUM(F493:F502)=0,0,IF(SUM(F493:F502)&lt;30000,2500,0)),0)</f>
        <v>0</v>
      </c>
      <c r="G503" s="149" t="n">
        <f aca="false">IF(F503="","",IFERROR((IF($A503="",0,VLOOKUP($A503,#REF!,5,FALSE())))*$D503,"0"))</f>
        <v>0</v>
      </c>
      <c r="H503" s="124" t="n">
        <f aca="false">IFERROR(IF(H$7=0,0,G503/(G$7-I$5)*H$7),"")</f>
        <v>0</v>
      </c>
      <c r="I503" s="125" t="n">
        <f aca="false">IFERROR(H503+F503,"")</f>
        <v>0</v>
      </c>
      <c r="J503" s="126" t="n">
        <f aca="false">IFERROR(I503/$E$9,"")</f>
        <v>0</v>
      </c>
      <c r="K503" s="127" t="n">
        <f aca="false">IFERROR(ROUNDUP(I503/$E$10,2),"")</f>
        <v>0</v>
      </c>
      <c r="L503" s="128" t="n">
        <f aca="false">IF(F503="","",IF(D503=0,0,IFERROR((IF($A503="",0,VLOOKUP($A503,#REF!,7,FALSE()))),0)))</f>
        <v>0</v>
      </c>
      <c r="M503" s="129" t="n">
        <f aca="false">IF(F503="","",IFERROR(L503*D503,0))</f>
        <v>0</v>
      </c>
      <c r="N503" s="64"/>
      <c r="O503" s="156"/>
      <c r="P503" s="156"/>
    </row>
    <row r="504" customFormat="false" ht="17.35" hidden="false" customHeight="false" outlineLevel="0" collapsed="false">
      <c r="A504" s="106" t="n">
        <v>42</v>
      </c>
      <c r="B504" s="107"/>
      <c r="C504" s="107"/>
      <c r="D504" s="146"/>
      <c r="E504" s="109"/>
      <c r="F504" s="110" t="n">
        <f aca="false">SUM(F505:F515)</f>
        <v>0</v>
      </c>
      <c r="G504" s="110" t="n">
        <f aca="false">SUM(G505:G515)</f>
        <v>0</v>
      </c>
      <c r="H504" s="111" t="n">
        <f aca="false">IFERROR($H$7/($G$7-$I$5)*G504,0)</f>
        <v>0</v>
      </c>
      <c r="I504" s="112" t="n">
        <f aca="false">H504+F504</f>
        <v>0</v>
      </c>
      <c r="J504" s="112" t="n">
        <f aca="false">I504/$E$9</f>
        <v>0</v>
      </c>
      <c r="K504" s="113" t="n">
        <f aca="false">SUM(K505:K515)</f>
        <v>0</v>
      </c>
      <c r="L504" s="114" t="n">
        <f aca="false">SUM(L505:L515)</f>
        <v>0</v>
      </c>
      <c r="M504" s="115" t="n">
        <f aca="false">SUM(M505:M515)</f>
        <v>0</v>
      </c>
      <c r="N504" s="64"/>
      <c r="O504" s="156"/>
      <c r="P504" s="156"/>
    </row>
    <row r="505" customFormat="false" ht="17.35" hidden="false" customHeight="false" outlineLevel="0" collapsed="false">
      <c r="A505" s="118"/>
      <c r="B505" s="148" t="n">
        <f aca="false">IFERROR((IF($A505="",0,IF(VLOOKUP(A505,#REF!,13,0)="нет","Sold Out",VLOOKUP($A505,#REF!,2,FALSE())))),"кода нет в прайсе")</f>
        <v>0</v>
      </c>
      <c r="C505" s="148" t="n">
        <f aca="false">IFERROR((IF($A505="",0,VLOOKUP($A505,#REF!,3,FALSE()))),0)</f>
        <v>0</v>
      </c>
      <c r="D505" s="120"/>
      <c r="E505" s="121" t="n">
        <f aca="false">IFERROR((IF($A505="",0,VLOOKUP($A505,#REF!,6,FALSE()))),0)</f>
        <v>0</v>
      </c>
      <c r="F505" s="122" t="n">
        <f aca="false">IFERROR(IF(VLOOKUP(A505,#REF!,13,0)="нет","",D505*E505),0)</f>
        <v>0</v>
      </c>
      <c r="G505" s="149" t="n">
        <f aca="false">IF(F505="","",IFERROR((IF($A505="",0,VLOOKUP($A505,#REF!,5,FALSE())))*$D505,"0"))</f>
        <v>0</v>
      </c>
      <c r="H505" s="124" t="n">
        <f aca="false">IFERROR(IF(H$7=0,0,G505/(G$7-I$5)*H$7),"")</f>
        <v>0</v>
      </c>
      <c r="I505" s="125" t="n">
        <f aca="false">IFERROR(H505+F505,"")</f>
        <v>0</v>
      </c>
      <c r="J505" s="126" t="n">
        <f aca="false">IFERROR(I505/$E$9,"")</f>
        <v>0</v>
      </c>
      <c r="K505" s="127" t="n">
        <f aca="false">IFERROR(ROUNDUP(I505/$E$10,2),"")</f>
        <v>0</v>
      </c>
      <c r="L505" s="128" t="n">
        <f aca="false">IF(F505="","",IF(D505=0,0,IFERROR((IF($A505="",0,VLOOKUP($A505,#REF!,7,FALSE()))),0)))</f>
        <v>0</v>
      </c>
      <c r="M505" s="129" t="n">
        <f aca="false">IF(F505="","",IFERROR(L505*D505,0))</f>
        <v>0</v>
      </c>
      <c r="N505" s="64"/>
      <c r="O505" s="156"/>
      <c r="P505" s="156"/>
    </row>
    <row r="506" customFormat="false" ht="17.35" hidden="false" customHeight="false" outlineLevel="0" collapsed="false">
      <c r="A506" s="118"/>
      <c r="B506" s="148" t="n">
        <f aca="false">IFERROR((IF($A506="",0,IF(VLOOKUP(A506,#REF!,13,0)="нет","Sold Out",VLOOKUP($A506,#REF!,2,FALSE())))),"кода нет в прайсе")</f>
        <v>0</v>
      </c>
      <c r="C506" s="148" t="n">
        <f aca="false">IFERROR((IF($A506="",0,VLOOKUP($A506,#REF!,3,FALSE()))),0)</f>
        <v>0</v>
      </c>
      <c r="D506" s="120"/>
      <c r="E506" s="121" t="n">
        <f aca="false">IFERROR((IF($A506="",0,VLOOKUP($A506,#REF!,6,FALSE()))),0)</f>
        <v>0</v>
      </c>
      <c r="F506" s="122" t="n">
        <f aca="false">IFERROR(IF(VLOOKUP(A506,#REF!,13,0)="нет","",D506*E506),0)</f>
        <v>0</v>
      </c>
      <c r="G506" s="149" t="n">
        <f aca="false">IF(F506="","",IFERROR((IF($A506="",0,VLOOKUP($A506,#REF!,5,FALSE())))*$D506,"0"))</f>
        <v>0</v>
      </c>
      <c r="H506" s="124" t="n">
        <f aca="false">IFERROR(IF(H$7=0,0,G506/(G$7-I$5)*H$7),"")</f>
        <v>0</v>
      </c>
      <c r="I506" s="125" t="n">
        <f aca="false">IFERROR(H506+F506,"")</f>
        <v>0</v>
      </c>
      <c r="J506" s="126" t="n">
        <f aca="false">IFERROR(I506/$E$9,"")</f>
        <v>0</v>
      </c>
      <c r="K506" s="127" t="n">
        <f aca="false">IFERROR(ROUNDUP(I506/$E$10,2),"")</f>
        <v>0</v>
      </c>
      <c r="L506" s="128" t="n">
        <f aca="false">IF(F506="","",IF(D506=0,0,IFERROR((IF($A506="",0,VLOOKUP($A506,#REF!,7,FALSE()))),0)))</f>
        <v>0</v>
      </c>
      <c r="M506" s="129" t="n">
        <f aca="false">IF(F506="","",IFERROR(L506*D506,0))</f>
        <v>0</v>
      </c>
      <c r="N506" s="64"/>
      <c r="O506" s="156"/>
      <c r="P506" s="156"/>
    </row>
    <row r="507" customFormat="false" ht="17.35" hidden="false" customHeight="false" outlineLevel="0" collapsed="false">
      <c r="A507" s="118"/>
      <c r="B507" s="148" t="n">
        <f aca="false">IFERROR((IF($A507="",0,IF(VLOOKUP(A507,#REF!,13,0)="нет","Sold Out",VLOOKUP($A507,#REF!,2,FALSE())))),"кода нет в прайсе")</f>
        <v>0</v>
      </c>
      <c r="C507" s="148" t="n">
        <f aca="false">IFERROR((IF($A507="",0,VLOOKUP($A507,#REF!,3,FALSE()))),0)</f>
        <v>0</v>
      </c>
      <c r="D507" s="158"/>
      <c r="E507" s="121" t="n">
        <f aca="false">IFERROR((IF($A507="",0,VLOOKUP($A507,#REF!,6,FALSE()))),0)</f>
        <v>0</v>
      </c>
      <c r="F507" s="122" t="n">
        <f aca="false">IFERROR(IF(VLOOKUP(A507,#REF!,13,0)="нет","",D507*E507),0)</f>
        <v>0</v>
      </c>
      <c r="G507" s="149" t="n">
        <f aca="false">IF(F507="","",IFERROR((IF($A507="",0,VLOOKUP($A507,#REF!,5,FALSE())))*$D507,"0"))</f>
        <v>0</v>
      </c>
      <c r="H507" s="124" t="n">
        <f aca="false">IFERROR(IF(H$7=0,0,G507/(G$7-I$5)*H$7),"")</f>
        <v>0</v>
      </c>
      <c r="I507" s="125" t="n">
        <f aca="false">IFERROR(H507+F507,"")</f>
        <v>0</v>
      </c>
      <c r="J507" s="126" t="n">
        <f aca="false">IFERROR(I507/$E$9,"")</f>
        <v>0</v>
      </c>
      <c r="K507" s="127" t="n">
        <f aca="false">IFERROR(ROUNDUP(I507/$E$10,2),"")</f>
        <v>0</v>
      </c>
      <c r="L507" s="128" t="n">
        <f aca="false">IF(F507="","",IF(D507=0,0,IFERROR((IF($A507="",0,VLOOKUP($A507,#REF!,7,FALSE()))),0)))</f>
        <v>0</v>
      </c>
      <c r="M507" s="129" t="n">
        <f aca="false">IF(F507="","",IFERROR(L507*D507,0))</f>
        <v>0</v>
      </c>
      <c r="N507" s="64"/>
      <c r="O507" s="156"/>
      <c r="P507" s="156"/>
    </row>
    <row r="508" customFormat="false" ht="17.35" hidden="false" customHeight="false" outlineLevel="0" collapsed="false">
      <c r="A508" s="118"/>
      <c r="B508" s="148" t="n">
        <f aca="false">IFERROR((IF($A508="",0,IF(VLOOKUP(A508,#REF!,13,0)="нет","Sold Out",VLOOKUP($A508,#REF!,2,FALSE())))),"кода нет в прайсе")</f>
        <v>0</v>
      </c>
      <c r="C508" s="148" t="n">
        <f aca="false">IFERROR((IF($A508="",0,VLOOKUP($A508,#REF!,3,FALSE()))),0)</f>
        <v>0</v>
      </c>
      <c r="D508" s="158"/>
      <c r="E508" s="121" t="n">
        <f aca="false">IFERROR((IF($A508="",0,VLOOKUP($A508,#REF!,6,FALSE()))),0)</f>
        <v>0</v>
      </c>
      <c r="F508" s="122" t="n">
        <f aca="false">IFERROR(IF(VLOOKUP(A508,#REF!,13,0)="нет","",D508*E508),0)</f>
        <v>0</v>
      </c>
      <c r="G508" s="149" t="n">
        <f aca="false">IF(F508="","",IFERROR((IF($A508="",0,VLOOKUP($A508,#REF!,5,FALSE())))*$D508,"0"))</f>
        <v>0</v>
      </c>
      <c r="H508" s="124" t="n">
        <f aca="false">IFERROR(IF(H$7=0,0,G508/(G$7-I$5)*H$7),"")</f>
        <v>0</v>
      </c>
      <c r="I508" s="125" t="n">
        <f aca="false">IFERROR(H508+F508,"")</f>
        <v>0</v>
      </c>
      <c r="J508" s="126" t="n">
        <f aca="false">IFERROR(I508/$E$9,"")</f>
        <v>0</v>
      </c>
      <c r="K508" s="127" t="n">
        <f aca="false">IFERROR(ROUNDUP(I508/$E$10,2),"")</f>
        <v>0</v>
      </c>
      <c r="L508" s="128" t="n">
        <f aca="false">IF(F508="","",IF(D508=0,0,IFERROR((IF($A508="",0,VLOOKUP($A508,#REF!,7,FALSE()))),0)))</f>
        <v>0</v>
      </c>
      <c r="M508" s="129" t="n">
        <f aca="false">IF(F508="","",IFERROR(L508*D508,0))</f>
        <v>0</v>
      </c>
      <c r="N508" s="64"/>
      <c r="O508" s="156"/>
      <c r="P508" s="156"/>
    </row>
    <row r="509" customFormat="false" ht="17.35" hidden="false" customHeight="false" outlineLevel="0" collapsed="false">
      <c r="A509" s="118"/>
      <c r="B509" s="148" t="n">
        <f aca="false">IFERROR((IF($A509="",0,IF(VLOOKUP(A509,#REF!,13,0)="нет","Sold Out",VLOOKUP($A509,#REF!,2,FALSE())))),"кода нет в прайсе")</f>
        <v>0</v>
      </c>
      <c r="C509" s="148" t="n">
        <f aca="false">IFERROR((IF($A509="",0,VLOOKUP($A509,#REF!,3,FALSE()))),0)</f>
        <v>0</v>
      </c>
      <c r="D509" s="158"/>
      <c r="E509" s="121" t="n">
        <f aca="false">IFERROR((IF($A509="",0,VLOOKUP($A509,#REF!,6,FALSE()))),0)</f>
        <v>0</v>
      </c>
      <c r="F509" s="122" t="n">
        <f aca="false">IFERROR(IF(VLOOKUP(A509,#REF!,13,0)="нет","",D509*E509),0)</f>
        <v>0</v>
      </c>
      <c r="G509" s="149" t="n">
        <f aca="false">IF(F509="","",IFERROR((IF($A509="",0,VLOOKUP($A509,#REF!,5,FALSE())))*$D509,"0"))</f>
        <v>0</v>
      </c>
      <c r="H509" s="124" t="n">
        <f aca="false">IFERROR(IF(H$7=0,0,G509/(G$7-I$5)*H$7),"")</f>
        <v>0</v>
      </c>
      <c r="I509" s="125" t="n">
        <f aca="false">IFERROR(H509+F509,"")</f>
        <v>0</v>
      </c>
      <c r="J509" s="126" t="n">
        <f aca="false">IFERROR(I509/$E$9,"")</f>
        <v>0</v>
      </c>
      <c r="K509" s="127" t="n">
        <f aca="false">IFERROR(ROUNDUP(I509/$E$10,2),"")</f>
        <v>0</v>
      </c>
      <c r="L509" s="128" t="n">
        <f aca="false">IF(F509="","",IF(D509=0,0,IFERROR((IF($A509="",0,VLOOKUP($A509,#REF!,7,FALSE()))),0)))</f>
        <v>0</v>
      </c>
      <c r="M509" s="129" t="n">
        <f aca="false">IF(F509="","",IFERROR(L509*D509,0))</f>
        <v>0</v>
      </c>
      <c r="N509" s="64"/>
      <c r="O509" s="156"/>
      <c r="P509" s="156"/>
    </row>
    <row r="510" customFormat="false" ht="17.35" hidden="false" customHeight="false" outlineLevel="0" collapsed="false">
      <c r="A510" s="118" t="s">
        <v>142</v>
      </c>
      <c r="B510" s="148" t="str">
        <f aca="false">IFERROR((IF($A510="",0,IF(VLOOKUP(A510,#REF!,13,0)="нет","Sold Out",VLOOKUP($A510,#REF!,2,FALSE())))),"кода нет в прайсе")</f>
        <v>кода нет в прайсе</v>
      </c>
      <c r="C510" s="148" t="n">
        <f aca="false">IFERROR((IF($A510="",0,VLOOKUP($A510,#REF!,3,FALSE()))),0)</f>
        <v>0</v>
      </c>
      <c r="D510" s="158"/>
      <c r="E510" s="121" t="n">
        <f aca="false">IFERROR((IF($A510="",0,VLOOKUP($A510,#REF!,6,FALSE()))),0)</f>
        <v>0</v>
      </c>
      <c r="F510" s="122" t="n">
        <f aca="false">IFERROR(IF(VLOOKUP(A510,#REF!,13,0)="нет","",D510*E510),0)</f>
        <v>0</v>
      </c>
      <c r="G510" s="149" t="str">
        <f aca="false">IF(F510="","",IFERROR((IF($A510="",0,VLOOKUP($A510,#REF!,5,FALSE())))*$D510,"0"))</f>
        <v>0</v>
      </c>
      <c r="H510" s="124" t="n">
        <f aca="false">IFERROR(IF(H$7=0,0,G510/(G$7-I$5)*H$7),"")</f>
        <v>0</v>
      </c>
      <c r="I510" s="125" t="n">
        <f aca="false">IFERROR(H510+F510,"")</f>
        <v>0</v>
      </c>
      <c r="J510" s="126" t="n">
        <f aca="false">IFERROR(I510/$E$9,"")</f>
        <v>0</v>
      </c>
      <c r="K510" s="127" t="n">
        <f aca="false">IFERROR(ROUNDUP(I510/$E$10,2),"")</f>
        <v>0</v>
      </c>
      <c r="L510" s="128" t="n">
        <f aca="false">IF(F510="","",IF(D510=0,0,IFERROR((IF($A510="",0,VLOOKUP($A510,#REF!,7,FALSE()))),0)))</f>
        <v>0</v>
      </c>
      <c r="M510" s="129" t="n">
        <f aca="false">IF(F510="","",IFERROR(L510*D510,0))</f>
        <v>0</v>
      </c>
      <c r="N510" s="64"/>
      <c r="O510" s="156"/>
      <c r="P510" s="156"/>
    </row>
    <row r="511" customFormat="false" ht="17.35" hidden="false" customHeight="false" outlineLevel="0" collapsed="false">
      <c r="A511" s="118"/>
      <c r="B511" s="148" t="n">
        <f aca="false">IFERROR((IF($A511="",0,IF(VLOOKUP(A511,#REF!,13,0)="нет","Sold Out",VLOOKUP($A511,#REF!,2,FALSE())))),"кода нет в прайсе")</f>
        <v>0</v>
      </c>
      <c r="C511" s="148" t="n">
        <f aca="false">IFERROR((IF($A511="",0,VLOOKUP($A511,#REF!,3,FALSE()))),0)</f>
        <v>0</v>
      </c>
      <c r="D511" s="158"/>
      <c r="E511" s="121" t="n">
        <f aca="false">IFERROR((IF($A511="",0,VLOOKUP($A511,#REF!,6,FALSE()))),0)</f>
        <v>0</v>
      </c>
      <c r="F511" s="122" t="n">
        <f aca="false">IFERROR(IF(VLOOKUP(A511,#REF!,13,0)="нет","",D511*E511),0)</f>
        <v>0</v>
      </c>
      <c r="G511" s="149" t="n">
        <f aca="false">IF(F511="","",IFERROR((IF($A511="",0,VLOOKUP($A511,#REF!,5,FALSE())))*$D511,"0"))</f>
        <v>0</v>
      </c>
      <c r="H511" s="124" t="n">
        <f aca="false">IFERROR(IF(H$7=0,0,G511/(G$7-I$5)*H$7),"")</f>
        <v>0</v>
      </c>
      <c r="I511" s="125" t="n">
        <f aca="false">IFERROR(H511+F511,"")</f>
        <v>0</v>
      </c>
      <c r="J511" s="126" t="n">
        <f aca="false">IFERROR(I511/$E$9,"")</f>
        <v>0</v>
      </c>
      <c r="K511" s="127" t="n">
        <f aca="false">IFERROR(ROUNDUP(I511/$E$10,2),"")</f>
        <v>0</v>
      </c>
      <c r="L511" s="128" t="n">
        <f aca="false">IF(F511="","",IF(D511=0,0,IFERROR((IF($A511="",0,VLOOKUP($A511,#REF!,7,FALSE()))),0)))</f>
        <v>0</v>
      </c>
      <c r="M511" s="129" t="n">
        <f aca="false">IF(F511="","",IFERROR(L511*D511,0))</f>
        <v>0</v>
      </c>
      <c r="N511" s="64"/>
      <c r="O511" s="156"/>
      <c r="P511" s="156"/>
    </row>
    <row r="512" customFormat="false" ht="17.35" hidden="false" customHeight="false" outlineLevel="0" collapsed="false">
      <c r="A512" s="118" t="s">
        <v>143</v>
      </c>
      <c r="B512" s="148" t="str">
        <f aca="false">IFERROR((IF($A512="",0,IF(VLOOKUP(A512,#REF!,13,0)="нет","Sold Out",VLOOKUP($A512,#REF!,2,FALSE())))),"кода нет в прайсе")</f>
        <v>кода нет в прайсе</v>
      </c>
      <c r="C512" s="148" t="n">
        <f aca="false">IFERROR((IF($A512="",0,VLOOKUP($A512,#REF!,3,FALSE()))),0)</f>
        <v>0</v>
      </c>
      <c r="D512" s="158"/>
      <c r="E512" s="132" t="n">
        <f aca="false">IFERROR((IF($A512="",0,VLOOKUP($A512,#REF!,6,FALSE()))),0)</f>
        <v>0</v>
      </c>
      <c r="F512" s="133" t="n">
        <f aca="false">IFERROR(IF(VLOOKUP(A512,#REF!,13,0)="нет","",D512*E512),0)</f>
        <v>0</v>
      </c>
      <c r="G512" s="134" t="str">
        <f aca="false">IF(F512="","",IFERROR((IF($A512="",0,VLOOKUP($A512,#REF!,5,FALSE())))*$D512,"0"))</f>
        <v>0</v>
      </c>
      <c r="H512" s="124" t="n">
        <f aca="false">IFERROR(IF(H$7=0,0,G512/(G$7-I$5)*H$7),"")</f>
        <v>0</v>
      </c>
      <c r="I512" s="135" t="n">
        <f aca="false">IFERROR(H512+F512,"")</f>
        <v>0</v>
      </c>
      <c r="J512" s="136" t="n">
        <f aca="false">IFERROR(I512/$E$9,"")</f>
        <v>0</v>
      </c>
      <c r="K512" s="137" t="n">
        <f aca="false">IFERROR(ROUNDUP(I512/$E$10,2),"")</f>
        <v>0</v>
      </c>
      <c r="L512" s="132" t="n">
        <f aca="false">IF(F512="","",IF(D512=0,0,IFERROR((IF($A512="",0,VLOOKUP($A512,#REF!,7,FALSE()))),0)))</f>
        <v>0</v>
      </c>
      <c r="M512" s="132" t="n">
        <f aca="false">IF(F512="","",IFERROR(L512*D512,0))</f>
        <v>0</v>
      </c>
      <c r="N512" s="64"/>
      <c r="O512" s="156"/>
      <c r="P512" s="156"/>
    </row>
    <row r="513" customFormat="false" ht="17.35" hidden="false" customHeight="false" outlineLevel="0" collapsed="false">
      <c r="A513" s="118"/>
      <c r="B513" s="148" t="n">
        <f aca="false">IFERROR((IF($A513="",0,IF(VLOOKUP(A513,#REF!,13,0)="нет","Sold Out",VLOOKUP($A513,#REF!,2,FALSE())))),"кода нет в прайсе")</f>
        <v>0</v>
      </c>
      <c r="C513" s="148" t="n">
        <f aca="false">IFERROR((IF($A513="",0,VLOOKUP($A513,#REF!,3,FALSE()))),0)</f>
        <v>0</v>
      </c>
      <c r="D513" s="158"/>
      <c r="E513" s="121" t="n">
        <f aca="false">IFERROR((IF($A513="",0,VLOOKUP($A513,#REF!,6,FALSE()))),0)</f>
        <v>0</v>
      </c>
      <c r="F513" s="122" t="n">
        <f aca="false">IFERROR(IF(VLOOKUP(A513,#REF!,13,0)="нет","",D513*E513),0)</f>
        <v>0</v>
      </c>
      <c r="G513" s="149" t="n">
        <f aca="false">IF(F513="","",IFERROR((IF($A513="",0,VLOOKUP($A513,#REF!,5,FALSE())))*$D513,"0"))</f>
        <v>0</v>
      </c>
      <c r="H513" s="124" t="n">
        <f aca="false">IFERROR(IF(H$7=0,0,G513/(G$7-I$5)*H$7),"")</f>
        <v>0</v>
      </c>
      <c r="I513" s="125" t="n">
        <f aca="false">IFERROR(H513+F513,"")</f>
        <v>0</v>
      </c>
      <c r="J513" s="126" t="n">
        <f aca="false">IFERROR(I513/$E$9,"")</f>
        <v>0</v>
      </c>
      <c r="K513" s="127" t="n">
        <f aca="false">IFERROR(ROUNDUP(I513/$E$10,2),"")</f>
        <v>0</v>
      </c>
      <c r="L513" s="128" t="n">
        <f aca="false">IF(F513="","",IF(D513=0,0,IFERROR((IF($A513="",0,VLOOKUP($A513,#REF!,7,FALSE()))),0)))</f>
        <v>0</v>
      </c>
      <c r="M513" s="129" t="n">
        <f aca="false">IF(F513="","",IFERROR(L513*D513,0))</f>
        <v>0</v>
      </c>
      <c r="N513" s="64"/>
      <c r="O513" s="156"/>
      <c r="P513" s="156"/>
    </row>
    <row r="514" customFormat="false" ht="17.35" hidden="false" customHeight="false" outlineLevel="0" collapsed="false">
      <c r="A514" s="141" t="s">
        <v>144</v>
      </c>
      <c r="B514" s="148" t="str">
        <f aca="false">IFERROR((IF($A514="",0,IF(VLOOKUP(A514,#REF!,13,0)="нет","Sold Out",VLOOKUP($A514,#REF!,2,FALSE())))),"кода нет в прайсе")</f>
        <v>кода нет в прайсе</v>
      </c>
      <c r="C514" s="148" t="n">
        <f aca="false">IFERROR((IF($A514="",0,VLOOKUP($A514,#REF!,3,FALSE()))),0)</f>
        <v>0</v>
      </c>
      <c r="D514" s="158"/>
      <c r="E514" s="121" t="n">
        <f aca="false">IFERROR((IF($A514="",0,VLOOKUP($A514,#REF!,6,FALSE()))),0)</f>
        <v>0</v>
      </c>
      <c r="F514" s="122" t="n">
        <f aca="false">IFERROR(IF(VLOOKUP(A514,#REF!,13,0)="нет","",D514*E514),0)</f>
        <v>0</v>
      </c>
      <c r="G514" s="149" t="str">
        <f aca="false">IF(F514="","",IFERROR((IF($A514="",0,VLOOKUP($A514,#REF!,5,FALSE())))*$D514,"0"))</f>
        <v>0</v>
      </c>
      <c r="H514" s="124" t="n">
        <f aca="false">IFERROR(IF(H$7=0,0,G514/(G$7-I$5)*H$7),"")</f>
        <v>0</v>
      </c>
      <c r="I514" s="125" t="n">
        <f aca="false">IFERROR(H514+F514,"")</f>
        <v>0</v>
      </c>
      <c r="J514" s="126" t="n">
        <f aca="false">IFERROR(I514/$E$9,"")</f>
        <v>0</v>
      </c>
      <c r="K514" s="127" t="n">
        <f aca="false">IFERROR(ROUNDUP(I514/$E$10,2),"")</f>
        <v>0</v>
      </c>
      <c r="L514" s="128" t="n">
        <f aca="false">IF(F514="","",IF(D514=0,0,IFERROR((IF($A514="",0,VLOOKUP($A514,#REF!,7,FALSE()))),0)))</f>
        <v>0</v>
      </c>
      <c r="M514" s="129" t="n">
        <f aca="false">IF(F514="","",IFERROR(L514*D514,0))</f>
        <v>0</v>
      </c>
      <c r="N514" s="64"/>
      <c r="O514" s="156"/>
      <c r="P514" s="156"/>
    </row>
    <row r="515" customFormat="false" ht="17.35" hidden="false" customHeight="false" outlineLevel="0" collapsed="false">
      <c r="A515" s="142" t="s">
        <v>145</v>
      </c>
      <c r="B515" s="143" t="n">
        <f aca="false">IF(F515=0,0,"Пересылка по Корее при менее 30000")</f>
        <v>0</v>
      </c>
      <c r="C515" s="143"/>
      <c r="D515" s="158"/>
      <c r="E515" s="121" t="n">
        <f aca="false">IFERROR((IF($A515="",0,VLOOKUP($A515,#REF!,6,FALSE()))),0)</f>
        <v>0</v>
      </c>
      <c r="F515" s="144" t="n">
        <f aca="false">IF($F$5=1,IF(SUM(F505:F514)=0,0,IF(SUM(F505:F514)&lt;30000,2500,0)),0)</f>
        <v>0</v>
      </c>
      <c r="G515" s="149" t="str">
        <f aca="false">IF(F515="","",IFERROR((IF($A515="",0,VLOOKUP($A515,#REF!,5,FALSE())))*$D515,"0"))</f>
        <v>0</v>
      </c>
      <c r="H515" s="124" t="n">
        <f aca="false">IFERROR(IF(H$7=0,0,G515/(G$7-I$5)*H$7),"")</f>
        <v>0</v>
      </c>
      <c r="I515" s="125" t="n">
        <f aca="false">IFERROR(H515+F515,"")</f>
        <v>0</v>
      </c>
      <c r="J515" s="126" t="n">
        <f aca="false">IFERROR(I515/$E$9,"")</f>
        <v>0</v>
      </c>
      <c r="K515" s="127" t="n">
        <f aca="false">IFERROR(ROUNDUP(I515/$E$10,2),"")</f>
        <v>0</v>
      </c>
      <c r="L515" s="128" t="n">
        <f aca="false">IF(F515="","",IF(D515=0,0,IFERROR((IF($A515="",0,VLOOKUP($A515,#REF!,7,FALSE()))),0)))</f>
        <v>0</v>
      </c>
      <c r="M515" s="129" t="n">
        <f aca="false">IF(F515="","",IFERROR(L515*D515,0))</f>
        <v>0</v>
      </c>
      <c r="N515" s="64"/>
      <c r="O515" s="156"/>
      <c r="P515" s="156"/>
    </row>
    <row r="516" customFormat="false" ht="17.35" hidden="false" customHeight="false" outlineLevel="0" collapsed="false">
      <c r="A516" s="106" t="n">
        <v>43</v>
      </c>
      <c r="B516" s="107"/>
      <c r="C516" s="107"/>
      <c r="D516" s="146"/>
      <c r="E516" s="109"/>
      <c r="F516" s="110" t="n">
        <f aca="false">SUM(F517:F527)</f>
        <v>0</v>
      </c>
      <c r="G516" s="110" t="n">
        <f aca="false">SUM(G517:G527)</f>
        <v>0</v>
      </c>
      <c r="H516" s="111" t="n">
        <f aca="false">IFERROR($H$7/($G$7-$I$5)*G516,0)</f>
        <v>0</v>
      </c>
      <c r="I516" s="112" t="n">
        <f aca="false">H516+F516</f>
        <v>0</v>
      </c>
      <c r="J516" s="112" t="n">
        <f aca="false">I516/$E$9</f>
        <v>0</v>
      </c>
      <c r="K516" s="113" t="n">
        <f aca="false">SUM(K517:K527)</f>
        <v>0</v>
      </c>
      <c r="L516" s="114" t="n">
        <f aca="false">SUM(L517:L527)</f>
        <v>0</v>
      </c>
      <c r="M516" s="115" t="n">
        <f aca="false">SUM(M517:M527)</f>
        <v>0</v>
      </c>
      <c r="N516" s="64"/>
      <c r="O516" s="156"/>
      <c r="P516" s="156"/>
    </row>
    <row r="517" customFormat="false" ht="17.35" hidden="false" customHeight="false" outlineLevel="0" collapsed="false">
      <c r="A517" s="159" t="s">
        <v>146</v>
      </c>
      <c r="B517" s="148" t="str">
        <f aca="false">IFERROR((IF($A517="",0,IF(VLOOKUP(A517,#REF!,13,0)="нет","Sold Out",VLOOKUP($A517,#REF!,2,FALSE())))),"кода нет в прайсе")</f>
        <v>кода нет в прайсе</v>
      </c>
      <c r="C517" s="148" t="n">
        <f aca="false">IFERROR((IF($A517="",0,VLOOKUP($A517,#REF!,3,FALSE()))),0)</f>
        <v>0</v>
      </c>
      <c r="D517" s="120"/>
      <c r="E517" s="121" t="n">
        <f aca="false">IFERROR((IF($A517="",0,VLOOKUP($A517,#REF!,6,FALSE()))),0)</f>
        <v>0</v>
      </c>
      <c r="F517" s="122" t="n">
        <f aca="false">IFERROR(IF(VLOOKUP(A517,#REF!,13,0)="нет","",D517*E517),0)</f>
        <v>0</v>
      </c>
      <c r="G517" s="149" t="str">
        <f aca="false">IF(F517="","",IFERROR((IF($A517="",0,VLOOKUP($A517,#REF!,5,FALSE())))*$D517,"0"))</f>
        <v>0</v>
      </c>
      <c r="H517" s="124" t="n">
        <f aca="false">IFERROR(IF(H$7=0,0,G517/(G$7-I$5)*H$7),"")</f>
        <v>0</v>
      </c>
      <c r="I517" s="125" t="n">
        <f aca="false">IFERROR(H517+F517,"")</f>
        <v>0</v>
      </c>
      <c r="J517" s="126" t="n">
        <f aca="false">IFERROR(I517/$E$9,"")</f>
        <v>0</v>
      </c>
      <c r="K517" s="127" t="n">
        <f aca="false">IFERROR(ROUNDUP(I517/$E$10,2),"")</f>
        <v>0</v>
      </c>
      <c r="L517" s="128" t="n">
        <f aca="false">IF(F517="","",IF(D517=0,0,IFERROR((IF($A517="",0,VLOOKUP($A517,#REF!,7,FALSE()))),0)))</f>
        <v>0</v>
      </c>
      <c r="M517" s="129" t="n">
        <f aca="false">IF(F517="","",IFERROR(L517*D517,0))</f>
        <v>0</v>
      </c>
      <c r="N517" s="64"/>
      <c r="O517" s="156"/>
      <c r="P517" s="156"/>
    </row>
    <row r="518" customFormat="false" ht="17.35" hidden="false" customHeight="false" outlineLevel="0" collapsed="false">
      <c r="A518" s="159" t="s">
        <v>147</v>
      </c>
      <c r="B518" s="148" t="str">
        <f aca="false">IFERROR((IF($A518="",0,IF(VLOOKUP(A518,#REF!,13,0)="нет","Sold Out",VLOOKUP($A518,#REF!,2,FALSE())))),"кода нет в прайсе")</f>
        <v>кода нет в прайсе</v>
      </c>
      <c r="C518" s="148" t="n">
        <f aca="false">IFERROR((IF($A518="",0,VLOOKUP($A518,#REF!,3,FALSE()))),0)</f>
        <v>0</v>
      </c>
      <c r="D518" s="120"/>
      <c r="E518" s="121" t="n">
        <f aca="false">IFERROR((IF($A518="",0,VLOOKUP($A518,#REF!,6,FALSE()))),0)</f>
        <v>0</v>
      </c>
      <c r="F518" s="122" t="n">
        <f aca="false">IFERROR(IF(VLOOKUP(A518,#REF!,13,0)="нет","",D518*E518),0)</f>
        <v>0</v>
      </c>
      <c r="G518" s="149" t="str">
        <f aca="false">IF(F518="","",IFERROR((IF($A518="",0,VLOOKUP($A518,#REF!,5,FALSE())))*$D518,"0"))</f>
        <v>0</v>
      </c>
      <c r="H518" s="124" t="n">
        <f aca="false">IFERROR(IF(H$7=0,0,G518/(G$7-I$5)*H$7),"")</f>
        <v>0</v>
      </c>
      <c r="I518" s="125" t="n">
        <f aca="false">IFERROR(H518+F518,"")</f>
        <v>0</v>
      </c>
      <c r="J518" s="126" t="n">
        <f aca="false">IFERROR(I518/$E$9,"")</f>
        <v>0</v>
      </c>
      <c r="K518" s="127" t="n">
        <f aca="false">IFERROR(ROUNDUP(I518/$E$10,2),"")</f>
        <v>0</v>
      </c>
      <c r="L518" s="128" t="n">
        <f aca="false">IF(F518="","",IF(D518=0,0,IFERROR((IF($A518="",0,VLOOKUP($A518,#REF!,7,FALSE()))),0)))</f>
        <v>0</v>
      </c>
      <c r="M518" s="129" t="n">
        <f aca="false">IF(F518="","",IFERROR(L518*D518,0))</f>
        <v>0</v>
      </c>
      <c r="N518" s="64"/>
      <c r="O518" s="156"/>
      <c r="P518" s="156"/>
    </row>
    <row r="519" customFormat="false" ht="17.35" hidden="false" customHeight="false" outlineLevel="0" collapsed="false">
      <c r="A519" s="159"/>
      <c r="B519" s="148" t="n">
        <f aca="false">IFERROR((IF($A519="",0,IF(VLOOKUP(A519,#REF!,13,0)="нет","Sold Out",VLOOKUP($A519,#REF!,2,FALSE())))),"кода нет в прайсе")</f>
        <v>0</v>
      </c>
      <c r="C519" s="148" t="n">
        <f aca="false">IFERROR((IF($A519="",0,VLOOKUP($A519,#REF!,3,FALSE()))),0)</f>
        <v>0</v>
      </c>
      <c r="D519" s="158"/>
      <c r="E519" s="121" t="n">
        <f aca="false">IFERROR((IF($A519="",0,VLOOKUP($A519,#REF!,6,FALSE()))),0)</f>
        <v>0</v>
      </c>
      <c r="F519" s="122" t="n">
        <f aca="false">IFERROR(IF(VLOOKUP(A519,#REF!,13,0)="нет","",D519*E519),0)</f>
        <v>0</v>
      </c>
      <c r="G519" s="149" t="n">
        <f aca="false">IF(F519="","",IFERROR((IF($A519="",0,VLOOKUP($A519,#REF!,5,FALSE())))*$D519,"0"))</f>
        <v>0</v>
      </c>
      <c r="H519" s="124" t="n">
        <f aca="false">IFERROR(IF(H$7=0,0,G519/(G$7-I$5)*H$7),"")</f>
        <v>0</v>
      </c>
      <c r="I519" s="125" t="n">
        <f aca="false">IFERROR(H519+F519,"")</f>
        <v>0</v>
      </c>
      <c r="J519" s="126" t="n">
        <f aca="false">IFERROR(I519/$E$9,"")</f>
        <v>0</v>
      </c>
      <c r="K519" s="127" t="n">
        <f aca="false">IFERROR(ROUNDUP(I519/$E$10,2),"")</f>
        <v>0</v>
      </c>
      <c r="L519" s="128" t="n">
        <f aca="false">IF(F519="","",IF(D519=0,0,IFERROR((IF($A519="",0,VLOOKUP($A519,#REF!,7,FALSE()))),0)))</f>
        <v>0</v>
      </c>
      <c r="M519" s="129" t="n">
        <f aca="false">IF(F519="","",IFERROR(L519*D519,0))</f>
        <v>0</v>
      </c>
      <c r="N519" s="64"/>
      <c r="O519" s="156"/>
      <c r="P519" s="156"/>
    </row>
    <row r="520" customFormat="false" ht="17.35" hidden="false" customHeight="false" outlineLevel="0" collapsed="false">
      <c r="A520" s="159"/>
      <c r="B520" s="148" t="n">
        <f aca="false">IFERROR((IF($A520="",0,IF(VLOOKUP(A520,#REF!,13,0)="нет","Sold Out",VLOOKUP($A520,#REF!,2,FALSE())))),"кода нет в прайсе")</f>
        <v>0</v>
      </c>
      <c r="C520" s="148" t="n">
        <f aca="false">IFERROR((IF($A520="",0,VLOOKUP($A520,#REF!,3,FALSE()))),0)</f>
        <v>0</v>
      </c>
      <c r="D520" s="158"/>
      <c r="E520" s="121" t="n">
        <f aca="false">IFERROR((IF($A520="",0,VLOOKUP($A520,#REF!,6,FALSE()))),0)</f>
        <v>0</v>
      </c>
      <c r="F520" s="122" t="n">
        <f aca="false">IFERROR(IF(VLOOKUP(A520,#REF!,13,0)="нет","",D520*E520),0)</f>
        <v>0</v>
      </c>
      <c r="G520" s="149" t="n">
        <f aca="false">IF(F520="","",IFERROR((IF($A520="",0,VLOOKUP($A520,#REF!,5,FALSE())))*$D520,"0"))</f>
        <v>0</v>
      </c>
      <c r="H520" s="124" t="n">
        <f aca="false">IFERROR(IF(H$7=0,0,G520/(G$7-I$5)*H$7),"")</f>
        <v>0</v>
      </c>
      <c r="I520" s="125" t="n">
        <f aca="false">IFERROR(H520+F520,"")</f>
        <v>0</v>
      </c>
      <c r="J520" s="126" t="n">
        <f aca="false">IFERROR(I520/$E$9,"")</f>
        <v>0</v>
      </c>
      <c r="K520" s="127" t="n">
        <f aca="false">IFERROR(ROUNDUP(I520/$E$10,2),"")</f>
        <v>0</v>
      </c>
      <c r="L520" s="128" t="n">
        <f aca="false">IF(F520="","",IF(D520=0,0,IFERROR((IF($A520="",0,VLOOKUP($A520,#REF!,7,FALSE()))),0)))</f>
        <v>0</v>
      </c>
      <c r="M520" s="129" t="n">
        <f aca="false">IF(F520="","",IFERROR(L520*D520,0))</f>
        <v>0</v>
      </c>
      <c r="N520" s="64"/>
      <c r="O520" s="156"/>
      <c r="P520" s="156"/>
    </row>
    <row r="521" customFormat="false" ht="17.35" hidden="false" customHeight="false" outlineLevel="0" collapsed="false">
      <c r="A521" s="159"/>
      <c r="B521" s="148" t="n">
        <f aca="false">IFERROR((IF($A521="",0,IF(VLOOKUP(A521,#REF!,13,0)="нет","Sold Out",VLOOKUP($A521,#REF!,2,FALSE())))),"кода нет в прайсе")</f>
        <v>0</v>
      </c>
      <c r="C521" s="148" t="n">
        <f aca="false">IFERROR((IF($A521="",0,VLOOKUP($A521,#REF!,3,FALSE()))),0)</f>
        <v>0</v>
      </c>
      <c r="D521" s="158"/>
      <c r="E521" s="121" t="n">
        <f aca="false">IFERROR((IF($A521="",0,VLOOKUP($A521,#REF!,6,FALSE()))),0)</f>
        <v>0</v>
      </c>
      <c r="F521" s="122" t="n">
        <f aca="false">IFERROR(IF(VLOOKUP(A521,#REF!,13,0)="нет","",D521*E521),0)</f>
        <v>0</v>
      </c>
      <c r="G521" s="149" t="n">
        <f aca="false">IF(F521="","",IFERROR((IF($A521="",0,VLOOKUP($A521,#REF!,5,FALSE())))*$D521,"0"))</f>
        <v>0</v>
      </c>
      <c r="H521" s="124" t="n">
        <f aca="false">IFERROR(IF(H$7=0,0,G521/(G$7-I$5)*H$7),"")</f>
        <v>0</v>
      </c>
      <c r="I521" s="125" t="n">
        <f aca="false">IFERROR(H521+F521,"")</f>
        <v>0</v>
      </c>
      <c r="J521" s="126" t="n">
        <f aca="false">IFERROR(I521/$E$9,"")</f>
        <v>0</v>
      </c>
      <c r="K521" s="127" t="n">
        <f aca="false">IFERROR(ROUNDUP(I521/$E$10,2),"")</f>
        <v>0</v>
      </c>
      <c r="L521" s="128" t="n">
        <f aca="false">IF(F521="","",IF(D521=0,0,IFERROR((IF($A521="",0,VLOOKUP($A521,#REF!,7,FALSE()))),0)))</f>
        <v>0</v>
      </c>
      <c r="M521" s="129" t="n">
        <f aca="false">IF(F521="","",IFERROR(L521*D521,0))</f>
        <v>0</v>
      </c>
      <c r="N521" s="64"/>
      <c r="O521" s="156"/>
      <c r="P521" s="156"/>
    </row>
    <row r="522" customFormat="false" ht="17.35" hidden="false" customHeight="false" outlineLevel="0" collapsed="false">
      <c r="A522" s="159"/>
      <c r="B522" s="148" t="n">
        <f aca="false">IFERROR((IF($A522="",0,IF(VLOOKUP(A522,#REF!,13,0)="нет","Sold Out",VLOOKUP($A522,#REF!,2,FALSE())))),"кода нет в прайсе")</f>
        <v>0</v>
      </c>
      <c r="C522" s="148" t="n">
        <f aca="false">IFERROR((IF($A522="",0,VLOOKUP($A522,#REF!,3,FALSE()))),0)</f>
        <v>0</v>
      </c>
      <c r="D522" s="158"/>
      <c r="E522" s="121" t="n">
        <f aca="false">IFERROR((IF($A522="",0,VLOOKUP($A522,#REF!,6,FALSE()))),0)</f>
        <v>0</v>
      </c>
      <c r="F522" s="122" t="n">
        <f aca="false">IFERROR(IF(VLOOKUP(A522,#REF!,13,0)="нет","",D522*E522),0)</f>
        <v>0</v>
      </c>
      <c r="G522" s="149" t="n">
        <f aca="false">IF(F522="","",IFERROR((IF($A522="",0,VLOOKUP($A522,#REF!,5,FALSE())))*$D522,"0"))</f>
        <v>0</v>
      </c>
      <c r="H522" s="124" t="n">
        <f aca="false">IFERROR(IF(H$7=0,0,G522/(G$7-I$5)*H$7),"")</f>
        <v>0</v>
      </c>
      <c r="I522" s="125" t="n">
        <f aca="false">IFERROR(H522+F522,"")</f>
        <v>0</v>
      </c>
      <c r="J522" s="126" t="n">
        <f aca="false">IFERROR(I522/$E$9,"")</f>
        <v>0</v>
      </c>
      <c r="K522" s="127" t="n">
        <f aca="false">IFERROR(ROUNDUP(I522/$E$10,2),"")</f>
        <v>0</v>
      </c>
      <c r="L522" s="128" t="n">
        <f aca="false">IF(F522="","",IF(D522=0,0,IFERROR((IF($A522="",0,VLOOKUP($A522,#REF!,7,FALSE()))),0)))</f>
        <v>0</v>
      </c>
      <c r="M522" s="129" t="n">
        <f aca="false">IF(F522="","",IFERROR(L522*D522,0))</f>
        <v>0</v>
      </c>
      <c r="N522" s="64"/>
      <c r="O522" s="156"/>
      <c r="P522" s="156"/>
    </row>
    <row r="523" customFormat="false" ht="17.35" hidden="false" customHeight="false" outlineLevel="0" collapsed="false">
      <c r="A523" s="159"/>
      <c r="B523" s="148" t="n">
        <f aca="false">IFERROR((IF($A523="",0,IF(VLOOKUP(A523,#REF!,13,0)="нет","Sold Out",VLOOKUP($A523,#REF!,2,FALSE())))),"кода нет в прайсе")</f>
        <v>0</v>
      </c>
      <c r="C523" s="148" t="n">
        <f aca="false">IFERROR((IF($A523="",0,VLOOKUP($A523,#REF!,3,FALSE()))),0)</f>
        <v>0</v>
      </c>
      <c r="D523" s="158"/>
      <c r="E523" s="121" t="n">
        <f aca="false">IFERROR((IF($A523="",0,VLOOKUP($A523,#REF!,6,FALSE()))),0)</f>
        <v>0</v>
      </c>
      <c r="F523" s="122" t="n">
        <f aca="false">IFERROR(IF(VLOOKUP(A523,#REF!,13,0)="нет","",D523*E523),0)</f>
        <v>0</v>
      </c>
      <c r="G523" s="149" t="n">
        <f aca="false">IF(F523="","",IFERROR((IF($A523="",0,VLOOKUP($A523,#REF!,5,FALSE())))*$D523,"0"))</f>
        <v>0</v>
      </c>
      <c r="H523" s="124" t="n">
        <f aca="false">IFERROR(IF(H$7=0,0,G523/(G$7-I$5)*H$7),"")</f>
        <v>0</v>
      </c>
      <c r="I523" s="125" t="n">
        <f aca="false">IFERROR(H523+F523,"")</f>
        <v>0</v>
      </c>
      <c r="J523" s="126" t="n">
        <f aca="false">IFERROR(I523/$E$9,"")</f>
        <v>0</v>
      </c>
      <c r="K523" s="127" t="n">
        <f aca="false">IFERROR(ROUNDUP(I523/$E$10,2),"")</f>
        <v>0</v>
      </c>
      <c r="L523" s="128" t="n">
        <f aca="false">IF(F523="","",IF(D523=0,0,IFERROR((IF($A523="",0,VLOOKUP($A523,#REF!,7,FALSE()))),0)))</f>
        <v>0</v>
      </c>
      <c r="M523" s="129" t="n">
        <f aca="false">IF(F523="","",IFERROR(L523*D523,0))</f>
        <v>0</v>
      </c>
      <c r="N523" s="64"/>
      <c r="O523" s="156"/>
      <c r="P523" s="156"/>
    </row>
    <row r="524" customFormat="false" ht="17.35" hidden="false" customHeight="false" outlineLevel="0" collapsed="false">
      <c r="A524" s="159"/>
      <c r="B524" s="148" t="n">
        <f aca="false">IFERROR((IF($A524="",0,IF(VLOOKUP(A524,#REF!,13,0)="нет","Sold Out",VLOOKUP($A524,#REF!,2,FALSE())))),"кода нет в прайсе")</f>
        <v>0</v>
      </c>
      <c r="C524" s="148" t="n">
        <f aca="false">IFERROR((IF($A524="",0,VLOOKUP($A524,#REF!,3,FALSE()))),0)</f>
        <v>0</v>
      </c>
      <c r="D524" s="158"/>
      <c r="E524" s="132" t="n">
        <f aca="false">IFERROR((IF($A524="",0,VLOOKUP($A524,#REF!,6,FALSE()))),0)</f>
        <v>0</v>
      </c>
      <c r="F524" s="133" t="n">
        <f aca="false">IFERROR(IF(VLOOKUP(A524,#REF!,13,0)="нет","",D524*E524),0)</f>
        <v>0</v>
      </c>
      <c r="G524" s="134" t="n">
        <f aca="false">IF(F524="","",IFERROR((IF($A524="",0,VLOOKUP($A524,#REF!,5,FALSE())))*$D524,"0"))</f>
        <v>0</v>
      </c>
      <c r="H524" s="124" t="n">
        <f aca="false">IFERROR(IF(H$7=0,0,G524/(G$7-I$5)*H$7),"")</f>
        <v>0</v>
      </c>
      <c r="I524" s="135" t="n">
        <f aca="false">IFERROR(H524+F524,"")</f>
        <v>0</v>
      </c>
      <c r="J524" s="136" t="n">
        <f aca="false">IFERROR(I524/$E$9,"")</f>
        <v>0</v>
      </c>
      <c r="K524" s="137" t="n">
        <f aca="false">IFERROR(ROUNDUP(I524/$E$10,2),"")</f>
        <v>0</v>
      </c>
      <c r="L524" s="132" t="n">
        <f aca="false">IF(F524="","",IF(D524=0,0,IFERROR((IF($A524="",0,VLOOKUP($A524,#REF!,7,FALSE()))),0)))</f>
        <v>0</v>
      </c>
      <c r="M524" s="132" t="n">
        <f aca="false">IF(F524="","",IFERROR(L524*D524,0))</f>
        <v>0</v>
      </c>
      <c r="N524" s="64"/>
      <c r="O524" s="156"/>
      <c r="P524" s="156"/>
    </row>
    <row r="525" customFormat="false" ht="17.35" hidden="false" customHeight="false" outlineLevel="0" collapsed="false">
      <c r="A525" s="159"/>
      <c r="B525" s="148" t="n">
        <f aca="false">IFERROR((IF($A525="",0,IF(VLOOKUP(A525,#REF!,13,0)="нет","Sold Out",VLOOKUP($A525,#REF!,2,FALSE())))),"кода нет в прайсе")</f>
        <v>0</v>
      </c>
      <c r="C525" s="148" t="n">
        <f aca="false">IFERROR((IF($A525="",0,VLOOKUP($A525,#REF!,3,FALSE()))),0)</f>
        <v>0</v>
      </c>
      <c r="D525" s="158"/>
      <c r="E525" s="121" t="n">
        <f aca="false">IFERROR((IF($A525="",0,VLOOKUP($A525,#REF!,6,FALSE()))),0)</f>
        <v>0</v>
      </c>
      <c r="F525" s="122" t="n">
        <f aca="false">IFERROR(IF(VLOOKUP(A525,#REF!,13,0)="нет","",D525*E525),0)</f>
        <v>0</v>
      </c>
      <c r="G525" s="149" t="n">
        <f aca="false">IF(F525="","",IFERROR((IF($A525="",0,VLOOKUP($A525,#REF!,5,FALSE())))*$D525,"0"))</f>
        <v>0</v>
      </c>
      <c r="H525" s="124" t="n">
        <f aca="false">IFERROR(IF(H$7=0,0,G525/(G$7-I$5)*H$7),"")</f>
        <v>0</v>
      </c>
      <c r="I525" s="125" t="n">
        <f aca="false">IFERROR(H525+F525,"")</f>
        <v>0</v>
      </c>
      <c r="J525" s="126" t="n">
        <f aca="false">IFERROR(I525/$E$9,"")</f>
        <v>0</v>
      </c>
      <c r="K525" s="127" t="n">
        <f aca="false">IFERROR(ROUNDUP(I525/$E$10,2),"")</f>
        <v>0</v>
      </c>
      <c r="L525" s="128" t="n">
        <f aca="false">IF(F525="","",IF(D525=0,0,IFERROR((IF($A525="",0,VLOOKUP($A525,#REF!,7,FALSE()))),0)))</f>
        <v>0</v>
      </c>
      <c r="M525" s="129" t="n">
        <f aca="false">IF(F525="","",IFERROR(L525*D525,0))</f>
        <v>0</v>
      </c>
      <c r="N525" s="64"/>
      <c r="O525" s="156"/>
      <c r="P525" s="156"/>
    </row>
    <row r="526" customFormat="false" ht="17.35" hidden="false" customHeight="false" outlineLevel="0" collapsed="false">
      <c r="A526" s="141"/>
      <c r="B526" s="148" t="n">
        <f aca="false">IFERROR((IF($A526="",0,IF(VLOOKUP(A526,#REF!,13,0)="нет","Sold Out",VLOOKUP($A526,#REF!,2,FALSE())))),"кода нет в прайсе")</f>
        <v>0</v>
      </c>
      <c r="C526" s="148" t="n">
        <f aca="false">IFERROR((IF($A526="",0,VLOOKUP($A526,#REF!,3,FALSE()))),0)</f>
        <v>0</v>
      </c>
      <c r="D526" s="158"/>
      <c r="E526" s="121" t="n">
        <f aca="false">IFERROR((IF($A526="",0,VLOOKUP($A526,#REF!,6,FALSE()))),0)</f>
        <v>0</v>
      </c>
      <c r="F526" s="122" t="n">
        <f aca="false">IFERROR(IF(VLOOKUP(A526,#REF!,13,0)="нет","",D526*E526),0)</f>
        <v>0</v>
      </c>
      <c r="G526" s="149" t="n">
        <f aca="false">IF(F526="","",IFERROR((IF($A526="",0,VLOOKUP($A526,#REF!,5,FALSE())))*$D526,"0"))</f>
        <v>0</v>
      </c>
      <c r="H526" s="124" t="n">
        <f aca="false">IFERROR(IF(H$7=0,0,G526/(G$7-I$5)*H$7),"")</f>
        <v>0</v>
      </c>
      <c r="I526" s="125" t="n">
        <f aca="false">IFERROR(H526+F526,"")</f>
        <v>0</v>
      </c>
      <c r="J526" s="126" t="n">
        <f aca="false">IFERROR(I526/$E$9,"")</f>
        <v>0</v>
      </c>
      <c r="K526" s="127" t="n">
        <f aca="false">IFERROR(ROUNDUP(I526/$E$10,2),"")</f>
        <v>0</v>
      </c>
      <c r="L526" s="128" t="n">
        <f aca="false">IF(F526="","",IF(D526=0,0,IFERROR((IF($A526="",0,VLOOKUP($A526,#REF!,7,FALSE()))),0)))</f>
        <v>0</v>
      </c>
      <c r="M526" s="129" t="n">
        <f aca="false">IF(F526="","",IFERROR(L526*D526,0))</f>
        <v>0</v>
      </c>
      <c r="N526" s="64"/>
      <c r="O526" s="156"/>
      <c r="P526" s="156"/>
    </row>
    <row r="527" customFormat="false" ht="17.35" hidden="false" customHeight="false" outlineLevel="0" collapsed="false">
      <c r="A527" s="142"/>
      <c r="B527" s="143" t="n">
        <f aca="false">IF(F527=0,0,"Пересылка по Корее при менее 30000")</f>
        <v>0</v>
      </c>
      <c r="C527" s="143"/>
      <c r="D527" s="158"/>
      <c r="E527" s="121" t="n">
        <f aca="false">IFERROR((IF($A527="",0,VLOOKUP($A527,#REF!,6,FALSE()))),0)</f>
        <v>0</v>
      </c>
      <c r="F527" s="144" t="n">
        <f aca="false">IF($F$5=1,IF(SUM(F517:F526)=0,0,IF(SUM(F517:F526)&lt;30000,2500,0)),0)</f>
        <v>0</v>
      </c>
      <c r="G527" s="149" t="n">
        <f aca="false">IF(F527="","",IFERROR((IF($A527="",0,VLOOKUP($A527,#REF!,5,FALSE())))*$D527,"0"))</f>
        <v>0</v>
      </c>
      <c r="H527" s="124" t="n">
        <f aca="false">IFERROR(IF(H$7=0,0,G527/(G$7-I$5)*H$7),"")</f>
        <v>0</v>
      </c>
      <c r="I527" s="125" t="n">
        <f aca="false">IFERROR(H527+F527,"")</f>
        <v>0</v>
      </c>
      <c r="J527" s="126" t="n">
        <f aca="false">IFERROR(I527/$E$9,"")</f>
        <v>0</v>
      </c>
      <c r="K527" s="127" t="n">
        <f aca="false">IFERROR(ROUNDUP(I527/$E$10,2),"")</f>
        <v>0</v>
      </c>
      <c r="L527" s="128" t="n">
        <f aca="false">IF(F527="","",IF(D527=0,0,IFERROR((IF($A527="",0,VLOOKUP($A527,#REF!,7,FALSE()))),0)))</f>
        <v>0</v>
      </c>
      <c r="M527" s="129" t="n">
        <f aca="false">IF(F527="","",IFERROR(L527*D527,0))</f>
        <v>0</v>
      </c>
      <c r="N527" s="64"/>
      <c r="O527" s="156"/>
      <c r="P527" s="156"/>
    </row>
    <row r="528" customFormat="false" ht="17.35" hidden="false" customHeight="false" outlineLevel="0" collapsed="false">
      <c r="A528" s="160" t="s">
        <v>148</v>
      </c>
      <c r="B528" s="107"/>
      <c r="C528" s="107"/>
      <c r="D528" s="146"/>
      <c r="E528" s="109"/>
      <c r="F528" s="110" t="n">
        <f aca="false">SUM(F529:F539)</f>
        <v>0</v>
      </c>
      <c r="G528" s="110" t="n">
        <f aca="false">SUM(G529:G539)</f>
        <v>0</v>
      </c>
      <c r="H528" s="111" t="n">
        <f aca="false">IFERROR($H$7/($G$7-$I$5)*G528,0)</f>
        <v>0</v>
      </c>
      <c r="I528" s="112" t="n">
        <f aca="false">H528+F528</f>
        <v>0</v>
      </c>
      <c r="J528" s="112" t="n">
        <f aca="false">I528/$E$9</f>
        <v>0</v>
      </c>
      <c r="K528" s="113" t="n">
        <f aca="false">SUM(K529:K539)</f>
        <v>0</v>
      </c>
      <c r="L528" s="114" t="n">
        <f aca="false">SUM(L529:L539)</f>
        <v>0</v>
      </c>
      <c r="M528" s="115" t="n">
        <f aca="false">SUM(M529:M539)</f>
        <v>0</v>
      </c>
      <c r="N528" s="64"/>
      <c r="O528" s="156"/>
      <c r="P528" s="156"/>
    </row>
    <row r="529" customFormat="false" ht="17.35" hidden="false" customHeight="false" outlineLevel="0" collapsed="false">
      <c r="A529" s="118"/>
      <c r="B529" s="148" t="n">
        <f aca="false">IFERROR((IF($A529="",0,IF(VLOOKUP(A529,#REF!,13,0)="нет","Sold Out",VLOOKUP($A529,#REF!,2,FALSE())))),"кода нет в прайсе")</f>
        <v>0</v>
      </c>
      <c r="C529" s="148" t="n">
        <f aca="false">IFERROR((IF($A529="",0,VLOOKUP($A529,#REF!,3,FALSE()))),0)</f>
        <v>0</v>
      </c>
      <c r="D529" s="120"/>
      <c r="E529" s="121" t="n">
        <f aca="false">IFERROR((IF($A529="",0,VLOOKUP($A529,#REF!,6,FALSE()))),0)</f>
        <v>0</v>
      </c>
      <c r="F529" s="122" t="n">
        <f aca="false">IFERROR(IF(VLOOKUP(A529,#REF!,13,0)="нет","",D529*E529),0)</f>
        <v>0</v>
      </c>
      <c r="G529" s="149" t="n">
        <f aca="false">IF(F529="","",IFERROR((IF($A529="",0,VLOOKUP($A529,#REF!,5,FALSE())))*$D529,"0"))</f>
        <v>0</v>
      </c>
      <c r="H529" s="124" t="n">
        <f aca="false">IFERROR(IF(H$7=0,0,G529/(G$7-I$5)*H$7),"")</f>
        <v>0</v>
      </c>
      <c r="I529" s="125" t="n">
        <f aca="false">IFERROR(H529+F529,"")</f>
        <v>0</v>
      </c>
      <c r="J529" s="126" t="n">
        <f aca="false">IFERROR(I529/$E$9,"")</f>
        <v>0</v>
      </c>
      <c r="K529" s="127" t="n">
        <f aca="false">IFERROR(ROUNDUP(I529/$E$10,2),"")</f>
        <v>0</v>
      </c>
      <c r="L529" s="128" t="n">
        <f aca="false">IF(F529="","",IF(D529=0,0,IFERROR((IF($A529="",0,VLOOKUP($A529,#REF!,7,FALSE()))),0)))</f>
        <v>0</v>
      </c>
      <c r="M529" s="129" t="n">
        <f aca="false">IF(F529="","",IFERROR(L529*D529,0))</f>
        <v>0</v>
      </c>
      <c r="N529" s="64"/>
      <c r="O529" s="156"/>
      <c r="P529" s="156"/>
    </row>
    <row r="530" customFormat="false" ht="17.35" hidden="false" customHeight="false" outlineLevel="0" collapsed="false">
      <c r="A530" s="118"/>
      <c r="B530" s="148" t="n">
        <f aca="false">IFERROR((IF($A530="",0,IF(VLOOKUP(A530,#REF!,13,0)="нет","Sold Out",VLOOKUP($A530,#REF!,2,FALSE())))),"кода нет в прайсе")</f>
        <v>0</v>
      </c>
      <c r="C530" s="148" t="n">
        <f aca="false">IFERROR((IF($A530="",0,VLOOKUP($A530,#REF!,3,FALSE()))),0)</f>
        <v>0</v>
      </c>
      <c r="D530" s="120"/>
      <c r="E530" s="121" t="n">
        <f aca="false">IFERROR((IF($A530="",0,VLOOKUP($A530,#REF!,6,FALSE()))),0)</f>
        <v>0</v>
      </c>
      <c r="F530" s="122" t="n">
        <f aca="false">IFERROR(IF(VLOOKUP(A530,#REF!,13,0)="нет","",D530*E530),0)</f>
        <v>0</v>
      </c>
      <c r="G530" s="149" t="n">
        <f aca="false">IF(F530="","",IFERROR((IF($A530="",0,VLOOKUP($A530,#REF!,5,FALSE())))*$D530,"0"))</f>
        <v>0</v>
      </c>
      <c r="H530" s="124" t="n">
        <f aca="false">IFERROR(IF(H$7=0,0,G530/(G$7-I$5)*H$7),"")</f>
        <v>0</v>
      </c>
      <c r="I530" s="125" t="n">
        <f aca="false">IFERROR(H530+F530,"")</f>
        <v>0</v>
      </c>
      <c r="J530" s="126" t="n">
        <f aca="false">IFERROR(I530/$E$9,"")</f>
        <v>0</v>
      </c>
      <c r="K530" s="127" t="n">
        <f aca="false">IFERROR(ROUNDUP(I530/$E$10,2),"")</f>
        <v>0</v>
      </c>
      <c r="L530" s="128" t="n">
        <f aca="false">IF(F530="","",IF(D530=0,0,IFERROR((IF($A530="",0,VLOOKUP($A530,#REF!,7,FALSE()))),0)))</f>
        <v>0</v>
      </c>
      <c r="M530" s="129" t="n">
        <f aca="false">IF(F530="","",IFERROR(L530*D530,0))</f>
        <v>0</v>
      </c>
      <c r="N530" s="64"/>
      <c r="O530" s="156"/>
      <c r="P530" s="156"/>
    </row>
    <row r="531" customFormat="false" ht="17.35" hidden="false" customHeight="false" outlineLevel="0" collapsed="false">
      <c r="A531" s="118"/>
      <c r="B531" s="148" t="n">
        <f aca="false">IFERROR((IF($A531="",0,IF(VLOOKUP(A531,#REF!,13,0)="нет","Sold Out",VLOOKUP($A531,#REF!,2,FALSE())))),"кода нет в прайсе")</f>
        <v>0</v>
      </c>
      <c r="C531" s="148" t="n">
        <f aca="false">IFERROR((IF($A531="",0,VLOOKUP($A531,#REF!,3,FALSE()))),0)</f>
        <v>0</v>
      </c>
      <c r="D531" s="158"/>
      <c r="E531" s="121" t="n">
        <f aca="false">IFERROR((IF($A531="",0,VLOOKUP($A531,#REF!,6,FALSE()))),0)</f>
        <v>0</v>
      </c>
      <c r="F531" s="122" t="n">
        <f aca="false">IFERROR(IF(VLOOKUP(A531,#REF!,13,0)="нет","",D531*E531),0)</f>
        <v>0</v>
      </c>
      <c r="G531" s="149" t="n">
        <f aca="false">IF(F531="","",IFERROR((IF($A531="",0,VLOOKUP($A531,#REF!,5,FALSE())))*$D531,"0"))</f>
        <v>0</v>
      </c>
      <c r="H531" s="124" t="n">
        <f aca="false">IFERROR(IF(H$7=0,0,G531/(G$7-I$5)*H$7),"")</f>
        <v>0</v>
      </c>
      <c r="I531" s="125" t="n">
        <f aca="false">IFERROR(H531+F531,"")</f>
        <v>0</v>
      </c>
      <c r="J531" s="126" t="n">
        <f aca="false">IFERROR(I531/$E$9,"")</f>
        <v>0</v>
      </c>
      <c r="K531" s="127" t="n">
        <f aca="false">IFERROR(ROUNDUP(I531/$E$10,2),"")</f>
        <v>0</v>
      </c>
      <c r="L531" s="128" t="n">
        <f aca="false">IF(F531="","",IF(D531=0,0,IFERROR((IF($A531="",0,VLOOKUP($A531,#REF!,7,FALSE()))),0)))</f>
        <v>0</v>
      </c>
      <c r="M531" s="129" t="n">
        <f aca="false">IF(F531="","",IFERROR(L531*D531,0))</f>
        <v>0</v>
      </c>
      <c r="N531" s="64"/>
      <c r="O531" s="156"/>
      <c r="P531" s="156"/>
    </row>
    <row r="532" customFormat="false" ht="17.35" hidden="false" customHeight="false" outlineLevel="0" collapsed="false">
      <c r="A532" s="118"/>
      <c r="B532" s="148" t="n">
        <f aca="false">IFERROR((IF($A532="",0,IF(VLOOKUP(A532,#REF!,13,0)="нет","Sold Out",VLOOKUP($A532,#REF!,2,FALSE())))),"кода нет в прайсе")</f>
        <v>0</v>
      </c>
      <c r="C532" s="148" t="n">
        <f aca="false">IFERROR((IF($A532="",0,VLOOKUP($A532,#REF!,3,FALSE()))),0)</f>
        <v>0</v>
      </c>
      <c r="D532" s="158"/>
      <c r="E532" s="121" t="n">
        <f aca="false">IFERROR((IF($A532="",0,VLOOKUP($A532,#REF!,6,FALSE()))),0)</f>
        <v>0</v>
      </c>
      <c r="F532" s="122" t="n">
        <f aca="false">IFERROR(IF(VLOOKUP(A532,#REF!,13,0)="нет","",D532*E532),0)</f>
        <v>0</v>
      </c>
      <c r="G532" s="149" t="n">
        <f aca="false">IF(F532="","",IFERROR((IF($A532="",0,VLOOKUP($A532,#REF!,5,FALSE())))*$D532,"0"))</f>
        <v>0</v>
      </c>
      <c r="H532" s="124" t="n">
        <f aca="false">IFERROR(IF(H$7=0,0,G532/(G$7-I$5)*H$7),"")</f>
        <v>0</v>
      </c>
      <c r="I532" s="125" t="n">
        <f aca="false">IFERROR(H532+F532,"")</f>
        <v>0</v>
      </c>
      <c r="J532" s="126" t="n">
        <f aca="false">IFERROR(I532/$E$9,"")</f>
        <v>0</v>
      </c>
      <c r="K532" s="127" t="n">
        <f aca="false">IFERROR(ROUNDUP(I532/$E$10,2),"")</f>
        <v>0</v>
      </c>
      <c r="L532" s="128" t="n">
        <f aca="false">IF(F532="","",IF(D532=0,0,IFERROR((IF($A532="",0,VLOOKUP($A532,#REF!,7,FALSE()))),0)))</f>
        <v>0</v>
      </c>
      <c r="M532" s="129" t="n">
        <f aca="false">IF(F532="","",IFERROR(L532*D532,0))</f>
        <v>0</v>
      </c>
      <c r="N532" s="64"/>
      <c r="O532" s="156"/>
      <c r="P532" s="156"/>
    </row>
    <row r="533" customFormat="false" ht="17.35" hidden="false" customHeight="false" outlineLevel="0" collapsed="false">
      <c r="A533" s="118"/>
      <c r="B533" s="148" t="n">
        <f aca="false">IFERROR((IF($A533="",0,IF(VLOOKUP(A533,#REF!,13,0)="нет","Sold Out",VLOOKUP($A533,#REF!,2,FALSE())))),"кода нет в прайсе")</f>
        <v>0</v>
      </c>
      <c r="C533" s="148" t="n">
        <f aca="false">IFERROR((IF($A533="",0,VLOOKUP($A533,#REF!,3,FALSE()))),0)</f>
        <v>0</v>
      </c>
      <c r="D533" s="158"/>
      <c r="E533" s="121" t="n">
        <f aca="false">IFERROR((IF($A533="",0,VLOOKUP($A533,#REF!,6,FALSE()))),0)</f>
        <v>0</v>
      </c>
      <c r="F533" s="122" t="n">
        <f aca="false">IFERROR(IF(VLOOKUP(A533,#REF!,13,0)="нет","",D533*E533),0)</f>
        <v>0</v>
      </c>
      <c r="G533" s="149" t="n">
        <f aca="false">IF(F533="","",IFERROR((IF($A533="",0,VLOOKUP($A533,#REF!,5,FALSE())))*$D533,"0"))</f>
        <v>0</v>
      </c>
      <c r="H533" s="124" t="n">
        <f aca="false">IFERROR(IF(H$7=0,0,G533/(G$7-I$5)*H$7),"")</f>
        <v>0</v>
      </c>
      <c r="I533" s="125" t="n">
        <f aca="false">IFERROR(H533+F533,"")</f>
        <v>0</v>
      </c>
      <c r="J533" s="126" t="n">
        <f aca="false">IFERROR(I533/$E$9,"")</f>
        <v>0</v>
      </c>
      <c r="K533" s="127" t="n">
        <f aca="false">IFERROR(ROUNDUP(I533/$E$10,2),"")</f>
        <v>0</v>
      </c>
      <c r="L533" s="128" t="n">
        <f aca="false">IF(F533="","",IF(D533=0,0,IFERROR((IF($A533="",0,VLOOKUP($A533,#REF!,7,FALSE()))),0)))</f>
        <v>0</v>
      </c>
      <c r="M533" s="129" t="n">
        <f aca="false">IF(F533="","",IFERROR(L533*D533,0))</f>
        <v>0</v>
      </c>
      <c r="N533" s="64"/>
      <c r="O533" s="156"/>
      <c r="P533" s="156"/>
    </row>
    <row r="534" customFormat="false" ht="17.35" hidden="false" customHeight="false" outlineLevel="0" collapsed="false">
      <c r="A534" s="118"/>
      <c r="B534" s="148" t="n">
        <f aca="false">IFERROR((IF($A534="",0,IF(VLOOKUP(A534,#REF!,13,0)="нет","Sold Out",VLOOKUP($A534,#REF!,2,FALSE())))),"кода нет в прайсе")</f>
        <v>0</v>
      </c>
      <c r="C534" s="148" t="n">
        <f aca="false">IFERROR((IF($A534="",0,VLOOKUP($A534,#REF!,3,FALSE()))),0)</f>
        <v>0</v>
      </c>
      <c r="D534" s="158"/>
      <c r="E534" s="121" t="n">
        <f aca="false">IFERROR((IF($A534="",0,VLOOKUP($A534,#REF!,6,FALSE()))),0)</f>
        <v>0</v>
      </c>
      <c r="F534" s="122" t="n">
        <f aca="false">IFERROR(IF(VLOOKUP(A534,#REF!,13,0)="нет","",D534*E534),0)</f>
        <v>0</v>
      </c>
      <c r="G534" s="149" t="n">
        <f aca="false">IF(F534="","",IFERROR((IF($A534="",0,VLOOKUP($A534,#REF!,5,FALSE())))*$D534,"0"))</f>
        <v>0</v>
      </c>
      <c r="H534" s="124" t="n">
        <f aca="false">IFERROR(IF(H$7=0,0,G534/(G$7-I$5)*H$7),"")</f>
        <v>0</v>
      </c>
      <c r="I534" s="125" t="n">
        <f aca="false">IFERROR(H534+F534,"")</f>
        <v>0</v>
      </c>
      <c r="J534" s="126" t="n">
        <f aca="false">IFERROR(I534/$E$9,"")</f>
        <v>0</v>
      </c>
      <c r="K534" s="127" t="n">
        <f aca="false">IFERROR(ROUNDUP(I534/$E$10,2),"")</f>
        <v>0</v>
      </c>
      <c r="L534" s="128" t="n">
        <f aca="false">IF(F534="","",IF(D534=0,0,IFERROR((IF($A534="",0,VLOOKUP($A534,#REF!,7,FALSE()))),0)))</f>
        <v>0</v>
      </c>
      <c r="M534" s="129" t="n">
        <f aca="false">IF(F534="","",IFERROR(L534*D534,0))</f>
        <v>0</v>
      </c>
      <c r="N534" s="64"/>
      <c r="O534" s="156"/>
      <c r="P534" s="156"/>
    </row>
    <row r="535" customFormat="false" ht="17.35" hidden="false" customHeight="false" outlineLevel="0" collapsed="false">
      <c r="A535" s="118"/>
      <c r="B535" s="148" t="n">
        <f aca="false">IFERROR((IF($A535="",0,IF(VLOOKUP(A535,#REF!,13,0)="нет","Sold Out",VLOOKUP($A535,#REF!,2,FALSE())))),"кода нет в прайсе")</f>
        <v>0</v>
      </c>
      <c r="C535" s="148" t="n">
        <f aca="false">IFERROR((IF($A535="",0,VLOOKUP($A535,#REF!,3,FALSE()))),0)</f>
        <v>0</v>
      </c>
      <c r="D535" s="158"/>
      <c r="E535" s="121" t="n">
        <f aca="false">IFERROR((IF($A535="",0,VLOOKUP($A535,#REF!,6,FALSE()))),0)</f>
        <v>0</v>
      </c>
      <c r="F535" s="122" t="n">
        <f aca="false">IFERROR(IF(VLOOKUP(A535,#REF!,13,0)="нет","",D535*E535),0)</f>
        <v>0</v>
      </c>
      <c r="G535" s="149" t="n">
        <f aca="false">IF(F535="","",IFERROR((IF($A535="",0,VLOOKUP($A535,#REF!,5,FALSE())))*$D535,"0"))</f>
        <v>0</v>
      </c>
      <c r="H535" s="124" t="n">
        <f aca="false">IFERROR(IF(H$7=0,0,G535/(G$7-I$5)*H$7),"")</f>
        <v>0</v>
      </c>
      <c r="I535" s="125" t="n">
        <f aca="false">IFERROR(H535+F535,"")</f>
        <v>0</v>
      </c>
      <c r="J535" s="126" t="n">
        <f aca="false">IFERROR(I535/$E$9,"")</f>
        <v>0</v>
      </c>
      <c r="K535" s="127" t="n">
        <f aca="false">IFERROR(ROUNDUP(I535/$E$10,2),"")</f>
        <v>0</v>
      </c>
      <c r="L535" s="128" t="n">
        <f aca="false">IF(F535="","",IF(D535=0,0,IFERROR((IF($A535="",0,VLOOKUP($A535,#REF!,7,FALSE()))),0)))</f>
        <v>0</v>
      </c>
      <c r="M535" s="129" t="n">
        <f aca="false">IF(F535="","",IFERROR(L535*D535,0))</f>
        <v>0</v>
      </c>
      <c r="N535" s="64"/>
      <c r="O535" s="156"/>
      <c r="P535" s="156"/>
    </row>
    <row r="536" customFormat="false" ht="17.35" hidden="false" customHeight="false" outlineLevel="0" collapsed="false">
      <c r="A536" s="118"/>
      <c r="B536" s="148" t="n">
        <f aca="false">IFERROR((IF($A536="",0,IF(VLOOKUP(A536,#REF!,13,0)="нет","Sold Out",VLOOKUP($A536,#REF!,2,FALSE())))),"кода нет в прайсе")</f>
        <v>0</v>
      </c>
      <c r="C536" s="148" t="n">
        <f aca="false">IFERROR((IF($A536="",0,VLOOKUP($A536,#REF!,3,FALSE()))),0)</f>
        <v>0</v>
      </c>
      <c r="D536" s="158"/>
      <c r="E536" s="132" t="n">
        <f aca="false">IFERROR((IF($A536="",0,VLOOKUP($A536,#REF!,6,FALSE()))),0)</f>
        <v>0</v>
      </c>
      <c r="F536" s="133" t="n">
        <f aca="false">IFERROR(IF(VLOOKUP(A536,#REF!,13,0)="нет","",D536*E536),0)</f>
        <v>0</v>
      </c>
      <c r="G536" s="134" t="n">
        <f aca="false">IF(F536="","",IFERROR((IF($A536="",0,VLOOKUP($A536,#REF!,5,FALSE())))*$D536,"0"))</f>
        <v>0</v>
      </c>
      <c r="H536" s="124" t="n">
        <f aca="false">IFERROR(IF(H$7=0,0,G536/(G$7-I$5)*H$7),"")</f>
        <v>0</v>
      </c>
      <c r="I536" s="135" t="n">
        <f aca="false">IFERROR(H536+F536,"")</f>
        <v>0</v>
      </c>
      <c r="J536" s="136" t="n">
        <f aca="false">IFERROR(I536/$E$9,"")</f>
        <v>0</v>
      </c>
      <c r="K536" s="137" t="n">
        <f aca="false">IFERROR(ROUNDUP(I536/$E$10,2),"")</f>
        <v>0</v>
      </c>
      <c r="L536" s="132" t="n">
        <f aca="false">IF(F536="","",IF(D536=0,0,IFERROR((IF($A536="",0,VLOOKUP($A536,#REF!,7,FALSE()))),0)))</f>
        <v>0</v>
      </c>
      <c r="M536" s="132" t="n">
        <f aca="false">IF(F536="","",IFERROR(L536*D536,0))</f>
        <v>0</v>
      </c>
      <c r="N536" s="64"/>
      <c r="O536" s="156"/>
      <c r="P536" s="156"/>
    </row>
    <row r="537" customFormat="false" ht="17.35" hidden="false" customHeight="false" outlineLevel="0" collapsed="false">
      <c r="A537" s="118"/>
      <c r="B537" s="148" t="n">
        <f aca="false">IFERROR((IF($A537="",0,IF(VLOOKUP(A537,#REF!,13,0)="нет","Sold Out",VLOOKUP($A537,#REF!,2,FALSE())))),"кода нет в прайсе")</f>
        <v>0</v>
      </c>
      <c r="C537" s="148" t="n">
        <f aca="false">IFERROR((IF($A537="",0,VLOOKUP($A537,#REF!,3,FALSE()))),0)</f>
        <v>0</v>
      </c>
      <c r="D537" s="158"/>
      <c r="E537" s="121" t="n">
        <f aca="false">IFERROR((IF($A537="",0,VLOOKUP($A537,#REF!,6,FALSE()))),0)</f>
        <v>0</v>
      </c>
      <c r="F537" s="122" t="n">
        <f aca="false">IFERROR(IF(VLOOKUP(A537,#REF!,13,0)="нет","",D537*E537),0)</f>
        <v>0</v>
      </c>
      <c r="G537" s="149" t="n">
        <f aca="false">IF(F537="","",IFERROR((IF($A537="",0,VLOOKUP($A537,#REF!,5,FALSE())))*$D537,"0"))</f>
        <v>0</v>
      </c>
      <c r="H537" s="124" t="n">
        <f aca="false">IFERROR(IF(H$7=0,0,G537/(G$7-I$5)*H$7),"")</f>
        <v>0</v>
      </c>
      <c r="I537" s="125" t="n">
        <f aca="false">IFERROR(H537+F537,"")</f>
        <v>0</v>
      </c>
      <c r="J537" s="126" t="n">
        <f aca="false">IFERROR(I537/$E$9,"")</f>
        <v>0</v>
      </c>
      <c r="K537" s="127" t="n">
        <f aca="false">IFERROR(ROUNDUP(I537/$E$10,2),"")</f>
        <v>0</v>
      </c>
      <c r="L537" s="128" t="n">
        <f aca="false">IF(F537="","",IF(D537=0,0,IFERROR((IF($A537="",0,VLOOKUP($A537,#REF!,7,FALSE()))),0)))</f>
        <v>0</v>
      </c>
      <c r="M537" s="129" t="n">
        <f aca="false">IF(F537="","",IFERROR(L537*D537,0))</f>
        <v>0</v>
      </c>
      <c r="N537" s="64"/>
      <c r="O537" s="156"/>
      <c r="P537" s="156"/>
    </row>
    <row r="538" customFormat="false" ht="17.35" hidden="false" customHeight="false" outlineLevel="0" collapsed="false">
      <c r="A538" s="141"/>
      <c r="B538" s="148" t="n">
        <f aca="false">IFERROR((IF($A538="",0,IF(VLOOKUP(A538,#REF!,13,0)="нет","Sold Out",VLOOKUP($A538,#REF!,2,FALSE())))),"кода нет в прайсе")</f>
        <v>0</v>
      </c>
      <c r="C538" s="148" t="n">
        <f aca="false">IFERROR((IF($A538="",0,VLOOKUP($A538,#REF!,3,FALSE()))),0)</f>
        <v>0</v>
      </c>
      <c r="D538" s="158"/>
      <c r="E538" s="121" t="n">
        <f aca="false">IFERROR((IF($A538="",0,VLOOKUP($A538,#REF!,6,FALSE()))),0)</f>
        <v>0</v>
      </c>
      <c r="F538" s="122" t="n">
        <f aca="false">IFERROR(IF(VLOOKUP(A538,#REF!,13,0)="нет","",D538*E538),0)</f>
        <v>0</v>
      </c>
      <c r="G538" s="149" t="n">
        <f aca="false">IF(F538="","",IFERROR((IF($A538="",0,VLOOKUP($A538,#REF!,5,FALSE())))*$D538,"0"))</f>
        <v>0</v>
      </c>
      <c r="H538" s="124" t="n">
        <f aca="false">IFERROR(IF(H$7=0,0,G538/(G$7-I$5)*H$7),"")</f>
        <v>0</v>
      </c>
      <c r="I538" s="125" t="n">
        <f aca="false">IFERROR(H538+F538,"")</f>
        <v>0</v>
      </c>
      <c r="J538" s="126" t="n">
        <f aca="false">IFERROR(I538/$E$9,"")</f>
        <v>0</v>
      </c>
      <c r="K538" s="127" t="n">
        <f aca="false">IFERROR(ROUNDUP(I538/$E$10,2),"")</f>
        <v>0</v>
      </c>
      <c r="L538" s="128" t="n">
        <f aca="false">IF(F538="","",IF(D538=0,0,IFERROR((IF($A538="",0,VLOOKUP($A538,#REF!,7,FALSE()))),0)))</f>
        <v>0</v>
      </c>
      <c r="M538" s="129" t="n">
        <f aca="false">IF(F538="","",IFERROR(L538*D538,0))</f>
        <v>0</v>
      </c>
      <c r="N538" s="64"/>
      <c r="O538" s="156"/>
      <c r="P538" s="156"/>
    </row>
    <row r="539" customFormat="false" ht="17.35" hidden="false" customHeight="false" outlineLevel="0" collapsed="false">
      <c r="A539" s="142"/>
      <c r="B539" s="143" t="n">
        <f aca="false">IF(F539=0,0,"Пересылка по Корее при менее 30000")</f>
        <v>0</v>
      </c>
      <c r="C539" s="143"/>
      <c r="D539" s="158"/>
      <c r="E539" s="121" t="n">
        <f aca="false">IFERROR((IF($A539="",0,VLOOKUP($A539,#REF!,6,FALSE()))),0)</f>
        <v>0</v>
      </c>
      <c r="F539" s="144" t="n">
        <f aca="false">IF($F$5=1,IF(SUM(F529:F538)=0,0,IF(SUM(F529:F538)&lt;30000,2500,0)),0)</f>
        <v>0</v>
      </c>
      <c r="G539" s="149" t="n">
        <f aca="false">IF(F539="","",IFERROR((IF($A539="",0,VLOOKUP($A539,#REF!,5,FALSE())))*$D539,"0"))</f>
        <v>0</v>
      </c>
      <c r="H539" s="124" t="n">
        <f aca="false">IFERROR(IF(H$7=0,0,G539/(G$7-I$5)*H$7),"")</f>
        <v>0</v>
      </c>
      <c r="I539" s="125" t="n">
        <f aca="false">IFERROR(H539+F539,"")</f>
        <v>0</v>
      </c>
      <c r="J539" s="126" t="n">
        <f aca="false">IFERROR(I539/$E$9,"")</f>
        <v>0</v>
      </c>
      <c r="K539" s="127" t="n">
        <f aca="false">IFERROR(ROUNDUP(I539/$E$10,2),"")</f>
        <v>0</v>
      </c>
      <c r="L539" s="128" t="n">
        <f aca="false">IF(F539="","",IF(D539=0,0,IFERROR((IF($A539="",0,VLOOKUP($A539,#REF!,7,FALSE()))),0)))</f>
        <v>0</v>
      </c>
      <c r="M539" s="129" t="n">
        <f aca="false">IF(F539="","",IFERROR(L539*D539,0))</f>
        <v>0</v>
      </c>
      <c r="N539" s="64"/>
      <c r="O539" s="156"/>
      <c r="P539" s="156"/>
    </row>
    <row r="540" customFormat="false" ht="17.35" hidden="false" customHeight="false" outlineLevel="0" collapsed="false">
      <c r="A540" s="106" t="n">
        <v>45</v>
      </c>
      <c r="B540" s="107"/>
      <c r="C540" s="107"/>
      <c r="D540" s="146"/>
      <c r="E540" s="109"/>
      <c r="F540" s="110" t="n">
        <f aca="false">SUM(F541:F551)</f>
        <v>0</v>
      </c>
      <c r="G540" s="110" t="n">
        <f aca="false">SUM(G541:G551)</f>
        <v>0</v>
      </c>
      <c r="H540" s="111" t="n">
        <f aca="false">IFERROR($H$7/($G$7-$I$5)*G540,0)</f>
        <v>0</v>
      </c>
      <c r="I540" s="112" t="n">
        <f aca="false">H540+F540</f>
        <v>0</v>
      </c>
      <c r="J540" s="112" t="n">
        <f aca="false">I540/$E$9</f>
        <v>0</v>
      </c>
      <c r="K540" s="113" t="n">
        <f aca="false">SUM(K541:K551)</f>
        <v>0</v>
      </c>
      <c r="L540" s="114" t="n">
        <f aca="false">SUM(L541:L551)</f>
        <v>0</v>
      </c>
      <c r="M540" s="115" t="n">
        <f aca="false">SUM(M541:M551)</f>
        <v>0</v>
      </c>
      <c r="N540" s="64"/>
      <c r="O540" s="156"/>
      <c r="P540" s="156"/>
    </row>
    <row r="541" customFormat="false" ht="17.35" hidden="false" customHeight="false" outlineLevel="0" collapsed="false">
      <c r="A541" s="118"/>
      <c r="B541" s="148" t="n">
        <f aca="false">IFERROR((IF($A541="",0,IF(VLOOKUP(A541,#REF!,13,0)="нет","Sold Out",VLOOKUP($A541,#REF!,2,FALSE())))),"кода нет в прайсе")</f>
        <v>0</v>
      </c>
      <c r="C541" s="148" t="n">
        <f aca="false">IFERROR((IF($A541="",0,VLOOKUP($A541,#REF!,3,FALSE()))),0)</f>
        <v>0</v>
      </c>
      <c r="D541" s="120"/>
      <c r="E541" s="121" t="n">
        <f aca="false">IFERROR((IF($A541="",0,VLOOKUP($A541,#REF!,6,FALSE()))),0)</f>
        <v>0</v>
      </c>
      <c r="F541" s="122" t="n">
        <f aca="false">IFERROR(IF(VLOOKUP(A541,#REF!,13,0)="нет","",D541*E541),0)</f>
        <v>0</v>
      </c>
      <c r="G541" s="149" t="n">
        <f aca="false">IF(F541="","",IFERROR((IF($A541="",0,VLOOKUP($A541,#REF!,5,FALSE())))*$D541,"0"))</f>
        <v>0</v>
      </c>
      <c r="H541" s="124" t="n">
        <f aca="false">IFERROR(IF(H$7=0,0,G541/(G$7-I$5)*H$7),"")</f>
        <v>0</v>
      </c>
      <c r="I541" s="125" t="n">
        <f aca="false">IFERROR(H541+F541,"")</f>
        <v>0</v>
      </c>
      <c r="J541" s="126" t="n">
        <f aca="false">IFERROR(I541/$E$9,"")</f>
        <v>0</v>
      </c>
      <c r="K541" s="127" t="n">
        <f aca="false">IFERROR(ROUNDUP(I541/$E$10,2),"")</f>
        <v>0</v>
      </c>
      <c r="L541" s="128" t="n">
        <f aca="false">IF(F541="","",IF(D541=0,0,IFERROR((IF($A541="",0,VLOOKUP($A541,#REF!,7,FALSE()))),0)))</f>
        <v>0</v>
      </c>
      <c r="M541" s="129" t="n">
        <f aca="false">IF(F541="","",IFERROR(L541*D541,0))</f>
        <v>0</v>
      </c>
      <c r="N541" s="64"/>
      <c r="O541" s="156"/>
      <c r="P541" s="156"/>
    </row>
    <row r="542" customFormat="false" ht="17.35" hidden="false" customHeight="false" outlineLevel="0" collapsed="false">
      <c r="A542" s="118"/>
      <c r="B542" s="148" t="n">
        <f aca="false">IFERROR((IF($A542="",0,IF(VLOOKUP(A542,#REF!,13,0)="нет","Sold Out",VLOOKUP($A542,#REF!,2,FALSE())))),"кода нет в прайсе")</f>
        <v>0</v>
      </c>
      <c r="C542" s="148" t="n">
        <f aca="false">IFERROR((IF($A542="",0,VLOOKUP($A542,#REF!,3,FALSE()))),0)</f>
        <v>0</v>
      </c>
      <c r="D542" s="120"/>
      <c r="E542" s="121" t="n">
        <f aca="false">IFERROR((IF($A542="",0,VLOOKUP($A542,#REF!,6,FALSE()))),0)</f>
        <v>0</v>
      </c>
      <c r="F542" s="122" t="n">
        <f aca="false">IFERROR(IF(VLOOKUP(A542,#REF!,13,0)="нет","",D542*E542),0)</f>
        <v>0</v>
      </c>
      <c r="G542" s="149" t="n">
        <f aca="false">IF(F542="","",IFERROR((IF($A542="",0,VLOOKUP($A542,#REF!,5,FALSE())))*$D542,"0"))</f>
        <v>0</v>
      </c>
      <c r="H542" s="124" t="n">
        <f aca="false">IFERROR(IF(H$7=0,0,G542/(G$7-I$5)*H$7),"")</f>
        <v>0</v>
      </c>
      <c r="I542" s="125" t="n">
        <f aca="false">IFERROR(H542+F542,"")</f>
        <v>0</v>
      </c>
      <c r="J542" s="126" t="n">
        <f aca="false">IFERROR(I542/$E$9,"")</f>
        <v>0</v>
      </c>
      <c r="K542" s="127" t="n">
        <f aca="false">IFERROR(ROUNDUP(I542/$E$10,2),"")</f>
        <v>0</v>
      </c>
      <c r="L542" s="128" t="n">
        <f aca="false">IF(F542="","",IF(D542=0,0,IFERROR((IF($A542="",0,VLOOKUP($A542,#REF!,7,FALSE()))),0)))</f>
        <v>0</v>
      </c>
      <c r="M542" s="129" t="n">
        <f aca="false">IF(F542="","",IFERROR(L542*D542,0))</f>
        <v>0</v>
      </c>
      <c r="N542" s="64"/>
      <c r="O542" s="156"/>
      <c r="P542" s="156"/>
    </row>
    <row r="543" customFormat="false" ht="17.35" hidden="false" customHeight="false" outlineLevel="0" collapsed="false">
      <c r="A543" s="118"/>
      <c r="B543" s="148" t="n">
        <f aca="false">IFERROR((IF($A543="",0,IF(VLOOKUP(A543,#REF!,13,0)="нет","Sold Out",VLOOKUP($A543,#REF!,2,FALSE())))),"кода нет в прайсе")</f>
        <v>0</v>
      </c>
      <c r="C543" s="148" t="n">
        <f aca="false">IFERROR((IF($A543="",0,VLOOKUP($A543,#REF!,3,FALSE()))),0)</f>
        <v>0</v>
      </c>
      <c r="D543" s="158"/>
      <c r="E543" s="121" t="n">
        <f aca="false">IFERROR((IF($A543="",0,VLOOKUP($A543,#REF!,6,FALSE()))),0)</f>
        <v>0</v>
      </c>
      <c r="F543" s="122" t="n">
        <f aca="false">IFERROR(IF(VLOOKUP(A543,#REF!,13,0)="нет","",D543*E543),0)</f>
        <v>0</v>
      </c>
      <c r="G543" s="149" t="n">
        <f aca="false">IF(F543="","",IFERROR((IF($A543="",0,VLOOKUP($A543,#REF!,5,FALSE())))*$D543,"0"))</f>
        <v>0</v>
      </c>
      <c r="H543" s="124" t="n">
        <f aca="false">IFERROR(IF(H$7=0,0,G543/(G$7-I$5)*H$7),"")</f>
        <v>0</v>
      </c>
      <c r="I543" s="125" t="n">
        <f aca="false">IFERROR(H543+F543,"")</f>
        <v>0</v>
      </c>
      <c r="J543" s="126" t="n">
        <f aca="false">IFERROR(I543/$E$9,"")</f>
        <v>0</v>
      </c>
      <c r="K543" s="127" t="n">
        <f aca="false">IFERROR(ROUNDUP(I543/$E$10,2),"")</f>
        <v>0</v>
      </c>
      <c r="L543" s="128" t="n">
        <f aca="false">IF(F543="","",IF(D543=0,0,IFERROR((IF($A543="",0,VLOOKUP($A543,#REF!,7,FALSE()))),0)))</f>
        <v>0</v>
      </c>
      <c r="M543" s="129" t="n">
        <f aca="false">IF(F543="","",IFERROR(L543*D543,0))</f>
        <v>0</v>
      </c>
      <c r="N543" s="64"/>
      <c r="O543" s="156"/>
      <c r="P543" s="156"/>
    </row>
    <row r="544" customFormat="false" ht="17.35" hidden="false" customHeight="false" outlineLevel="0" collapsed="false">
      <c r="A544" s="118"/>
      <c r="B544" s="148" t="n">
        <f aca="false">IFERROR((IF($A544="",0,IF(VLOOKUP(A544,#REF!,13,0)="нет","Sold Out",VLOOKUP($A544,#REF!,2,FALSE())))),"кода нет в прайсе")</f>
        <v>0</v>
      </c>
      <c r="C544" s="148" t="n">
        <f aca="false">IFERROR((IF($A544="",0,VLOOKUP($A544,#REF!,3,FALSE()))),0)</f>
        <v>0</v>
      </c>
      <c r="D544" s="158"/>
      <c r="E544" s="121" t="n">
        <f aca="false">IFERROR((IF($A544="",0,VLOOKUP($A544,#REF!,6,FALSE()))),0)</f>
        <v>0</v>
      </c>
      <c r="F544" s="122" t="n">
        <f aca="false">IFERROR(IF(VLOOKUP(A544,#REF!,13,0)="нет","",D544*E544),0)</f>
        <v>0</v>
      </c>
      <c r="G544" s="149" t="n">
        <f aca="false">IF(F544="","",IFERROR((IF($A544="",0,VLOOKUP($A544,#REF!,5,FALSE())))*$D544,"0"))</f>
        <v>0</v>
      </c>
      <c r="H544" s="124" t="n">
        <f aca="false">IFERROR(IF(H$7=0,0,G544/(G$7-I$5)*H$7),"")</f>
        <v>0</v>
      </c>
      <c r="I544" s="125" t="n">
        <f aca="false">IFERROR(H544+F544,"")</f>
        <v>0</v>
      </c>
      <c r="J544" s="126" t="n">
        <f aca="false">IFERROR(I544/$E$9,"")</f>
        <v>0</v>
      </c>
      <c r="K544" s="127" t="n">
        <f aca="false">IFERROR(ROUNDUP(I544/$E$10,2),"")</f>
        <v>0</v>
      </c>
      <c r="L544" s="128" t="n">
        <f aca="false">IF(F544="","",IF(D544=0,0,IFERROR((IF($A544="",0,VLOOKUP($A544,#REF!,7,FALSE()))),0)))</f>
        <v>0</v>
      </c>
      <c r="M544" s="129" t="n">
        <f aca="false">IF(F544="","",IFERROR(L544*D544,0))</f>
        <v>0</v>
      </c>
      <c r="N544" s="64"/>
      <c r="O544" s="156"/>
      <c r="P544" s="156"/>
    </row>
    <row r="545" customFormat="false" ht="17.35" hidden="false" customHeight="false" outlineLevel="0" collapsed="false">
      <c r="A545" s="118"/>
      <c r="B545" s="148" t="n">
        <f aca="false">IFERROR((IF($A545="",0,IF(VLOOKUP(A545,#REF!,13,0)="нет","Sold Out",VLOOKUP($A545,#REF!,2,FALSE())))),"кода нет в прайсе")</f>
        <v>0</v>
      </c>
      <c r="C545" s="148" t="n">
        <f aca="false">IFERROR((IF($A545="",0,VLOOKUP($A545,#REF!,3,FALSE()))),0)</f>
        <v>0</v>
      </c>
      <c r="D545" s="158"/>
      <c r="E545" s="121" t="n">
        <f aca="false">IFERROR((IF($A545="",0,VLOOKUP($A545,#REF!,6,FALSE()))),0)</f>
        <v>0</v>
      </c>
      <c r="F545" s="122" t="n">
        <f aca="false">IFERROR(IF(VLOOKUP(A545,#REF!,13,0)="нет","",D545*E545),0)</f>
        <v>0</v>
      </c>
      <c r="G545" s="149" t="n">
        <f aca="false">IF(F545="","",IFERROR((IF($A545="",0,VLOOKUP($A545,#REF!,5,FALSE())))*$D545,"0"))</f>
        <v>0</v>
      </c>
      <c r="H545" s="124" t="n">
        <f aca="false">IFERROR(IF(H$7=0,0,G545/(G$7-I$5)*H$7),"")</f>
        <v>0</v>
      </c>
      <c r="I545" s="125" t="n">
        <f aca="false">IFERROR(H545+F545,"")</f>
        <v>0</v>
      </c>
      <c r="J545" s="126" t="n">
        <f aca="false">IFERROR(I545/$E$9,"")</f>
        <v>0</v>
      </c>
      <c r="K545" s="127" t="n">
        <f aca="false">IFERROR(ROUNDUP(I545/$E$10,2),"")</f>
        <v>0</v>
      </c>
      <c r="L545" s="128" t="n">
        <f aca="false">IF(F545="","",IF(D545=0,0,IFERROR((IF($A545="",0,VLOOKUP($A545,#REF!,7,FALSE()))),0)))</f>
        <v>0</v>
      </c>
      <c r="M545" s="129" t="n">
        <f aca="false">IF(F545="","",IFERROR(L545*D545,0))</f>
        <v>0</v>
      </c>
      <c r="N545" s="64"/>
      <c r="O545" s="156"/>
      <c r="P545" s="156"/>
    </row>
    <row r="546" customFormat="false" ht="17.35" hidden="false" customHeight="false" outlineLevel="0" collapsed="false">
      <c r="A546" s="118"/>
      <c r="B546" s="148" t="n">
        <f aca="false">IFERROR((IF($A546="",0,IF(VLOOKUP(A546,#REF!,13,0)="нет","Sold Out",VLOOKUP($A546,#REF!,2,FALSE())))),"кода нет в прайсе")</f>
        <v>0</v>
      </c>
      <c r="C546" s="148" t="n">
        <f aca="false">IFERROR((IF($A546="",0,VLOOKUP($A546,#REF!,3,FALSE()))),0)</f>
        <v>0</v>
      </c>
      <c r="D546" s="158"/>
      <c r="E546" s="121" t="n">
        <f aca="false">IFERROR((IF($A546="",0,VLOOKUP($A546,#REF!,6,FALSE()))),0)</f>
        <v>0</v>
      </c>
      <c r="F546" s="122" t="n">
        <f aca="false">IFERROR(IF(VLOOKUP(A546,#REF!,13,0)="нет","",D546*E546),0)</f>
        <v>0</v>
      </c>
      <c r="G546" s="149" t="n">
        <f aca="false">IF(F546="","",IFERROR((IF($A546="",0,VLOOKUP($A546,#REF!,5,FALSE())))*$D546,"0"))</f>
        <v>0</v>
      </c>
      <c r="H546" s="124" t="n">
        <f aca="false">IFERROR(IF(H$7=0,0,G546/(G$7-I$5)*H$7),"")</f>
        <v>0</v>
      </c>
      <c r="I546" s="125" t="n">
        <f aca="false">IFERROR(H546+F546,"")</f>
        <v>0</v>
      </c>
      <c r="J546" s="126" t="n">
        <f aca="false">IFERROR(I546/$E$9,"")</f>
        <v>0</v>
      </c>
      <c r="K546" s="127" t="n">
        <f aca="false">IFERROR(ROUNDUP(I546/$E$10,2),"")</f>
        <v>0</v>
      </c>
      <c r="L546" s="128" t="n">
        <f aca="false">IF(F546="","",IF(D546=0,0,IFERROR((IF($A546="",0,VLOOKUP($A546,#REF!,7,FALSE()))),0)))</f>
        <v>0</v>
      </c>
      <c r="M546" s="129" t="n">
        <f aca="false">IF(F546="","",IFERROR(L546*D546,0))</f>
        <v>0</v>
      </c>
      <c r="N546" s="64"/>
      <c r="O546" s="156"/>
      <c r="P546" s="156"/>
    </row>
    <row r="547" customFormat="false" ht="17.35" hidden="false" customHeight="false" outlineLevel="0" collapsed="false">
      <c r="A547" s="118"/>
      <c r="B547" s="148" t="n">
        <f aca="false">IFERROR((IF($A547="",0,IF(VLOOKUP(A547,#REF!,13,0)="нет","Sold Out",VLOOKUP($A547,#REF!,2,FALSE())))),"кода нет в прайсе")</f>
        <v>0</v>
      </c>
      <c r="C547" s="148" t="n">
        <f aca="false">IFERROR((IF($A547="",0,VLOOKUP($A547,#REF!,3,FALSE()))),0)</f>
        <v>0</v>
      </c>
      <c r="D547" s="158"/>
      <c r="E547" s="121" t="n">
        <f aca="false">IFERROR((IF($A547="",0,VLOOKUP($A547,#REF!,6,FALSE()))),0)</f>
        <v>0</v>
      </c>
      <c r="F547" s="122" t="n">
        <f aca="false">IFERROR(IF(VLOOKUP(A547,#REF!,13,0)="нет","",D547*E547),0)</f>
        <v>0</v>
      </c>
      <c r="G547" s="149" t="n">
        <f aca="false">IF(F547="","",IFERROR((IF($A547="",0,VLOOKUP($A547,#REF!,5,FALSE())))*$D547,"0"))</f>
        <v>0</v>
      </c>
      <c r="H547" s="124" t="n">
        <f aca="false">IFERROR(IF(H$7=0,0,G547/(G$7-I$5)*H$7),"")</f>
        <v>0</v>
      </c>
      <c r="I547" s="125" t="n">
        <f aca="false">IFERROR(H547+F547,"")</f>
        <v>0</v>
      </c>
      <c r="J547" s="126" t="n">
        <f aca="false">IFERROR(I547/$E$9,"")</f>
        <v>0</v>
      </c>
      <c r="K547" s="127" t="n">
        <f aca="false">IFERROR(ROUNDUP(I547/$E$10,2),"")</f>
        <v>0</v>
      </c>
      <c r="L547" s="128" t="n">
        <f aca="false">IF(F547="","",IF(D547=0,0,IFERROR((IF($A547="",0,VLOOKUP($A547,#REF!,7,FALSE()))),0)))</f>
        <v>0</v>
      </c>
      <c r="M547" s="129" t="n">
        <f aca="false">IF(F547="","",IFERROR(L547*D547,0))</f>
        <v>0</v>
      </c>
      <c r="N547" s="64"/>
      <c r="O547" s="156"/>
      <c r="P547" s="156"/>
    </row>
    <row r="548" customFormat="false" ht="17.35" hidden="false" customHeight="false" outlineLevel="0" collapsed="false">
      <c r="A548" s="118"/>
      <c r="B548" s="148" t="n">
        <f aca="false">IFERROR((IF($A548="",0,IF(VLOOKUP(A548,#REF!,13,0)="нет","Sold Out",VLOOKUP($A548,#REF!,2,FALSE())))),"кода нет в прайсе")</f>
        <v>0</v>
      </c>
      <c r="C548" s="148" t="n">
        <f aca="false">IFERROR((IF($A548="",0,VLOOKUP($A548,#REF!,3,FALSE()))),0)</f>
        <v>0</v>
      </c>
      <c r="D548" s="158"/>
      <c r="E548" s="132" t="n">
        <f aca="false">IFERROR((IF($A548="",0,VLOOKUP($A548,#REF!,6,FALSE()))),0)</f>
        <v>0</v>
      </c>
      <c r="F548" s="133" t="n">
        <f aca="false">IFERROR(IF(VLOOKUP(A548,#REF!,13,0)="нет","",D548*E548),0)</f>
        <v>0</v>
      </c>
      <c r="G548" s="134" t="n">
        <f aca="false">IF(F548="","",IFERROR((IF($A548="",0,VLOOKUP($A548,#REF!,5,FALSE())))*$D548,"0"))</f>
        <v>0</v>
      </c>
      <c r="H548" s="124" t="n">
        <f aca="false">IFERROR(IF(H$7=0,0,G548/(G$7-I$5)*H$7),"")</f>
        <v>0</v>
      </c>
      <c r="I548" s="135" t="n">
        <f aca="false">IFERROR(H548+F548,"")</f>
        <v>0</v>
      </c>
      <c r="J548" s="136" t="n">
        <f aca="false">IFERROR(I548/$E$9,"")</f>
        <v>0</v>
      </c>
      <c r="K548" s="137" t="n">
        <f aca="false">IFERROR(ROUNDUP(I548/$E$10,2),"")</f>
        <v>0</v>
      </c>
      <c r="L548" s="132" t="n">
        <f aca="false">IF(F548="","",IF(D548=0,0,IFERROR((IF($A548="",0,VLOOKUP($A548,#REF!,7,FALSE()))),0)))</f>
        <v>0</v>
      </c>
      <c r="M548" s="132" t="n">
        <f aca="false">IF(F548="","",IFERROR(L548*D548,0))</f>
        <v>0</v>
      </c>
      <c r="N548" s="64"/>
      <c r="O548" s="156"/>
      <c r="P548" s="156"/>
    </row>
    <row r="549" customFormat="false" ht="17.35" hidden="false" customHeight="false" outlineLevel="0" collapsed="false">
      <c r="A549" s="118"/>
      <c r="B549" s="148" t="n">
        <f aca="false">IFERROR((IF($A549="",0,IF(VLOOKUP(A549,#REF!,13,0)="нет","Sold Out",VLOOKUP($A549,#REF!,2,FALSE())))),"кода нет в прайсе")</f>
        <v>0</v>
      </c>
      <c r="C549" s="148" t="n">
        <f aca="false">IFERROR((IF($A549="",0,VLOOKUP($A549,#REF!,3,FALSE()))),0)</f>
        <v>0</v>
      </c>
      <c r="D549" s="158"/>
      <c r="E549" s="121" t="n">
        <f aca="false">IFERROR((IF($A549="",0,VLOOKUP($A549,#REF!,6,FALSE()))),0)</f>
        <v>0</v>
      </c>
      <c r="F549" s="122" t="n">
        <f aca="false">IFERROR(IF(VLOOKUP(A549,#REF!,13,0)="нет","",D549*E549),0)</f>
        <v>0</v>
      </c>
      <c r="G549" s="149" t="n">
        <f aca="false">IF(F549="","",IFERROR((IF($A549="",0,VLOOKUP($A549,#REF!,5,FALSE())))*$D549,"0"))</f>
        <v>0</v>
      </c>
      <c r="H549" s="124" t="n">
        <f aca="false">IFERROR(IF(H$7=0,0,G549/(G$7-I$5)*H$7),"")</f>
        <v>0</v>
      </c>
      <c r="I549" s="125" t="n">
        <f aca="false">IFERROR(H549+F549,"")</f>
        <v>0</v>
      </c>
      <c r="J549" s="126" t="n">
        <f aca="false">IFERROR(I549/$E$9,"")</f>
        <v>0</v>
      </c>
      <c r="K549" s="127" t="n">
        <f aca="false">IFERROR(ROUNDUP(I549/$E$10,2),"")</f>
        <v>0</v>
      </c>
      <c r="L549" s="128" t="n">
        <f aca="false">IF(F549="","",IF(D549=0,0,IFERROR((IF($A549="",0,VLOOKUP($A549,#REF!,7,FALSE()))),0)))</f>
        <v>0</v>
      </c>
      <c r="M549" s="129" t="n">
        <f aca="false">IF(F549="","",IFERROR(L549*D549,0))</f>
        <v>0</v>
      </c>
      <c r="N549" s="64"/>
      <c r="O549" s="156"/>
      <c r="P549" s="156"/>
    </row>
    <row r="550" customFormat="false" ht="17.35" hidden="false" customHeight="false" outlineLevel="0" collapsed="false">
      <c r="A550" s="141"/>
      <c r="B550" s="148" t="n">
        <f aca="false">IFERROR((IF($A550="",0,IF(VLOOKUP(A550,#REF!,13,0)="нет","Sold Out",VLOOKUP($A550,#REF!,2,FALSE())))),"кода нет в прайсе")</f>
        <v>0</v>
      </c>
      <c r="C550" s="148" t="n">
        <f aca="false">IFERROR((IF($A550="",0,VLOOKUP($A550,#REF!,3,FALSE()))),0)</f>
        <v>0</v>
      </c>
      <c r="D550" s="158"/>
      <c r="E550" s="121" t="n">
        <f aca="false">IFERROR((IF($A550="",0,VLOOKUP($A550,#REF!,6,FALSE()))),0)</f>
        <v>0</v>
      </c>
      <c r="F550" s="122" t="n">
        <f aca="false">IFERROR(IF(VLOOKUP(A550,#REF!,13,0)="нет","",D550*E550),0)</f>
        <v>0</v>
      </c>
      <c r="G550" s="149" t="n">
        <f aca="false">IF(F550="","",IFERROR((IF($A550="",0,VLOOKUP($A550,#REF!,5,FALSE())))*$D550,"0"))</f>
        <v>0</v>
      </c>
      <c r="H550" s="124" t="n">
        <f aca="false">IFERROR(IF(H$7=0,0,G550/(G$7-I$5)*H$7),"")</f>
        <v>0</v>
      </c>
      <c r="I550" s="125" t="n">
        <f aca="false">IFERROR(H550+F550,"")</f>
        <v>0</v>
      </c>
      <c r="J550" s="126" t="n">
        <f aca="false">IFERROR(I550/$E$9,"")</f>
        <v>0</v>
      </c>
      <c r="K550" s="127" t="n">
        <f aca="false">IFERROR(ROUNDUP(I550/$E$10,2),"")</f>
        <v>0</v>
      </c>
      <c r="L550" s="128" t="n">
        <f aca="false">IF(F550="","",IF(D550=0,0,IFERROR((IF($A550="",0,VLOOKUP($A550,#REF!,7,FALSE()))),0)))</f>
        <v>0</v>
      </c>
      <c r="M550" s="129" t="n">
        <f aca="false">IF(F550="","",IFERROR(L550*D550,0))</f>
        <v>0</v>
      </c>
      <c r="N550" s="64"/>
      <c r="O550" s="156"/>
      <c r="P550" s="156"/>
    </row>
    <row r="551" customFormat="false" ht="17.35" hidden="false" customHeight="false" outlineLevel="0" collapsed="false">
      <c r="A551" s="142"/>
      <c r="B551" s="143" t="n">
        <f aca="false">IF(F551=0,0,"Пересылка по Корее при менее 30000")</f>
        <v>0</v>
      </c>
      <c r="C551" s="143"/>
      <c r="D551" s="158"/>
      <c r="E551" s="121" t="n">
        <f aca="false">IFERROR((IF($A551="",0,VLOOKUP($A551,#REF!,6,FALSE()))),0)</f>
        <v>0</v>
      </c>
      <c r="F551" s="144" t="n">
        <f aca="false">IF($F$5=1,IF(SUM(F541:F550)=0,0,IF(SUM(F541:F550)&lt;30000,2500,0)),0)</f>
        <v>0</v>
      </c>
      <c r="G551" s="149" t="n">
        <f aca="false">IF(F551="","",IFERROR((IF($A551="",0,VLOOKUP($A551,#REF!,5,FALSE())))*$D551,"0"))</f>
        <v>0</v>
      </c>
      <c r="H551" s="124" t="n">
        <f aca="false">IFERROR(IF(H$7=0,0,G551/(G$7-I$5)*H$7),"")</f>
        <v>0</v>
      </c>
      <c r="I551" s="125" t="n">
        <f aca="false">IFERROR(H551+F551,"")</f>
        <v>0</v>
      </c>
      <c r="J551" s="126" t="n">
        <f aca="false">IFERROR(I551/$E$9,"")</f>
        <v>0</v>
      </c>
      <c r="K551" s="127" t="n">
        <f aca="false">IFERROR(ROUNDUP(I551/$E$10,2),"")</f>
        <v>0</v>
      </c>
      <c r="L551" s="128" t="n">
        <f aca="false">IF(F551="","",IF(D551=0,0,IFERROR((IF($A551="",0,VLOOKUP($A551,#REF!,7,FALSE()))),0)))</f>
        <v>0</v>
      </c>
      <c r="M551" s="129" t="n">
        <f aca="false">IF(F551="","",IFERROR(L551*D551,0))</f>
        <v>0</v>
      </c>
      <c r="N551" s="64"/>
      <c r="O551" s="156"/>
      <c r="P551" s="156"/>
    </row>
    <row r="552" customFormat="false" ht="17.35" hidden="false" customHeight="false" outlineLevel="0" collapsed="false">
      <c r="A552" s="106" t="n">
        <v>46</v>
      </c>
      <c r="B552" s="107"/>
      <c r="C552" s="107"/>
      <c r="D552" s="146"/>
      <c r="E552" s="109"/>
      <c r="F552" s="110" t="n">
        <f aca="false">SUM(F553:F563)</f>
        <v>0</v>
      </c>
      <c r="G552" s="110" t="n">
        <f aca="false">SUM(G553:G563)</f>
        <v>0</v>
      </c>
      <c r="H552" s="111" t="n">
        <f aca="false">IFERROR($H$7/($G$7-$I$5)*G552,0)</f>
        <v>0</v>
      </c>
      <c r="I552" s="112" t="n">
        <f aca="false">H552+F552</f>
        <v>0</v>
      </c>
      <c r="J552" s="112" t="n">
        <f aca="false">I552/$E$9</f>
        <v>0</v>
      </c>
      <c r="K552" s="113" t="n">
        <f aca="false">SUM(K553:K563)</f>
        <v>0</v>
      </c>
      <c r="L552" s="114" t="n">
        <f aca="false">SUM(L553:L563)</f>
        <v>0</v>
      </c>
      <c r="M552" s="115" t="n">
        <f aca="false">SUM(M553:M563)</f>
        <v>0</v>
      </c>
      <c r="N552" s="64"/>
      <c r="O552" s="156"/>
      <c r="P552" s="156"/>
    </row>
    <row r="553" customFormat="false" ht="17.35" hidden="false" customHeight="false" outlineLevel="0" collapsed="false">
      <c r="A553" s="118"/>
      <c r="B553" s="148" t="n">
        <f aca="false">IFERROR((IF($A553="",0,IF(VLOOKUP(A553,#REF!,13,0)="нет","Sold Out",VLOOKUP($A553,#REF!,2,FALSE())))),"кода нет в прайсе")</f>
        <v>0</v>
      </c>
      <c r="C553" s="148" t="n">
        <f aca="false">IFERROR((IF($A553="",0,VLOOKUP($A553,#REF!,3,FALSE()))),0)</f>
        <v>0</v>
      </c>
      <c r="D553" s="120"/>
      <c r="E553" s="121" t="n">
        <f aca="false">IFERROR((IF($A553="",0,VLOOKUP($A553,#REF!,6,FALSE()))),0)</f>
        <v>0</v>
      </c>
      <c r="F553" s="122" t="n">
        <f aca="false">IFERROR(IF(VLOOKUP(A553,#REF!,13,0)="нет","",D553*E553),0)</f>
        <v>0</v>
      </c>
      <c r="G553" s="149" t="n">
        <f aca="false">IF(F553="","",IFERROR((IF($A553="",0,VLOOKUP($A553,#REF!,5,FALSE())))*$D553,"0"))</f>
        <v>0</v>
      </c>
      <c r="H553" s="124" t="n">
        <f aca="false">IFERROR(IF(H$7=0,0,G553/(G$7-I$5)*H$7),"")</f>
        <v>0</v>
      </c>
      <c r="I553" s="125" t="n">
        <f aca="false">IFERROR(H553+F553,"")</f>
        <v>0</v>
      </c>
      <c r="J553" s="126" t="n">
        <f aca="false">IFERROR(I553/$E$9,"")</f>
        <v>0</v>
      </c>
      <c r="K553" s="127" t="n">
        <f aca="false">IFERROR(ROUNDUP(I553/$E$10,2),"")</f>
        <v>0</v>
      </c>
      <c r="L553" s="128" t="n">
        <f aca="false">IF(F553="","",IF(D553=0,0,IFERROR((IF($A553="",0,VLOOKUP($A553,#REF!,7,FALSE()))),0)))</f>
        <v>0</v>
      </c>
      <c r="M553" s="129" t="n">
        <f aca="false">IF(F553="","",IFERROR(L553*D553,0))</f>
        <v>0</v>
      </c>
      <c r="N553" s="64"/>
      <c r="O553" s="156"/>
      <c r="P553" s="156"/>
    </row>
    <row r="554" customFormat="false" ht="17.35" hidden="false" customHeight="false" outlineLevel="0" collapsed="false">
      <c r="A554" s="118"/>
      <c r="B554" s="148" t="n">
        <f aca="false">IFERROR((IF($A554="",0,IF(VLOOKUP(A554,#REF!,13,0)="нет","Sold Out",VLOOKUP($A554,#REF!,2,FALSE())))),"кода нет в прайсе")</f>
        <v>0</v>
      </c>
      <c r="C554" s="148" t="n">
        <f aca="false">IFERROR((IF($A554="",0,VLOOKUP($A554,#REF!,3,FALSE()))),0)</f>
        <v>0</v>
      </c>
      <c r="D554" s="120"/>
      <c r="E554" s="121" t="n">
        <f aca="false">IFERROR((IF($A554="",0,VLOOKUP($A554,#REF!,6,FALSE()))),0)</f>
        <v>0</v>
      </c>
      <c r="F554" s="122" t="n">
        <f aca="false">IFERROR(IF(VLOOKUP(A554,#REF!,13,0)="нет","",D554*E554),0)</f>
        <v>0</v>
      </c>
      <c r="G554" s="149" t="n">
        <f aca="false">IF(F554="","",IFERROR((IF($A554="",0,VLOOKUP($A554,#REF!,5,FALSE())))*$D554,"0"))</f>
        <v>0</v>
      </c>
      <c r="H554" s="124" t="n">
        <f aca="false">IFERROR(IF(H$7=0,0,G554/(G$7-I$5)*H$7),"")</f>
        <v>0</v>
      </c>
      <c r="I554" s="125" t="n">
        <f aca="false">IFERROR(H554+F554,"")</f>
        <v>0</v>
      </c>
      <c r="J554" s="126" t="n">
        <f aca="false">IFERROR(I554/$E$9,"")</f>
        <v>0</v>
      </c>
      <c r="K554" s="127" t="n">
        <f aca="false">IFERROR(ROUNDUP(I554/$E$10,2),"")</f>
        <v>0</v>
      </c>
      <c r="L554" s="128" t="n">
        <f aca="false">IF(F554="","",IF(D554=0,0,IFERROR((IF($A554="",0,VLOOKUP($A554,#REF!,7,FALSE()))),0)))</f>
        <v>0</v>
      </c>
      <c r="M554" s="129" t="n">
        <f aca="false">IF(F554="","",IFERROR(L554*D554,0))</f>
        <v>0</v>
      </c>
      <c r="N554" s="64"/>
      <c r="O554" s="156"/>
      <c r="P554" s="156"/>
    </row>
    <row r="555" customFormat="false" ht="17.35" hidden="false" customHeight="false" outlineLevel="0" collapsed="false">
      <c r="A555" s="118"/>
      <c r="B555" s="148" t="n">
        <f aca="false">IFERROR((IF($A555="",0,IF(VLOOKUP(A555,#REF!,13,0)="нет","Sold Out",VLOOKUP($A555,#REF!,2,FALSE())))),"кода нет в прайсе")</f>
        <v>0</v>
      </c>
      <c r="C555" s="148" t="n">
        <f aca="false">IFERROR((IF($A555="",0,VLOOKUP($A555,#REF!,3,FALSE()))),0)</f>
        <v>0</v>
      </c>
      <c r="D555" s="158"/>
      <c r="E555" s="121" t="n">
        <f aca="false">IFERROR((IF($A555="",0,VLOOKUP($A555,#REF!,6,FALSE()))),0)</f>
        <v>0</v>
      </c>
      <c r="F555" s="122" t="n">
        <f aca="false">IFERROR(IF(VLOOKUP(A555,#REF!,13,0)="нет","",D555*E555),0)</f>
        <v>0</v>
      </c>
      <c r="G555" s="149" t="n">
        <f aca="false">IF(F555="","",IFERROR((IF($A555="",0,VLOOKUP($A555,#REF!,5,FALSE())))*$D555,"0"))</f>
        <v>0</v>
      </c>
      <c r="H555" s="124" t="n">
        <f aca="false">IFERROR(IF(H$7=0,0,G555/(G$7-I$5)*H$7),"")</f>
        <v>0</v>
      </c>
      <c r="I555" s="125" t="n">
        <f aca="false">IFERROR(H555+F555,"")</f>
        <v>0</v>
      </c>
      <c r="J555" s="126" t="n">
        <f aca="false">IFERROR(I555/$E$9,"")</f>
        <v>0</v>
      </c>
      <c r="K555" s="127" t="n">
        <f aca="false">IFERROR(ROUNDUP(I555/$E$10,2),"")</f>
        <v>0</v>
      </c>
      <c r="L555" s="128" t="n">
        <f aca="false">IF(F555="","",IF(D555=0,0,IFERROR((IF($A555="",0,VLOOKUP($A555,#REF!,7,FALSE()))),0)))</f>
        <v>0</v>
      </c>
      <c r="M555" s="129" t="n">
        <f aca="false">IF(F555="","",IFERROR(L555*D555,0))</f>
        <v>0</v>
      </c>
      <c r="N555" s="64"/>
      <c r="O555" s="156"/>
      <c r="P555" s="156"/>
    </row>
    <row r="556" customFormat="false" ht="17.35" hidden="false" customHeight="false" outlineLevel="0" collapsed="false">
      <c r="A556" s="118"/>
      <c r="B556" s="148" t="n">
        <f aca="false">IFERROR((IF($A556="",0,IF(VLOOKUP(A556,#REF!,13,0)="нет","Sold Out",VLOOKUP($A556,#REF!,2,FALSE())))),"кода нет в прайсе")</f>
        <v>0</v>
      </c>
      <c r="C556" s="148" t="n">
        <f aca="false">IFERROR((IF($A556="",0,VLOOKUP($A556,#REF!,3,FALSE()))),0)</f>
        <v>0</v>
      </c>
      <c r="D556" s="158"/>
      <c r="E556" s="121" t="n">
        <f aca="false">IFERROR((IF($A556="",0,VLOOKUP($A556,#REF!,6,FALSE()))),0)</f>
        <v>0</v>
      </c>
      <c r="F556" s="122" t="n">
        <f aca="false">IFERROR(IF(VLOOKUP(A556,#REF!,13,0)="нет","",D556*E556),0)</f>
        <v>0</v>
      </c>
      <c r="G556" s="149" t="n">
        <f aca="false">IF(F556="","",IFERROR((IF($A556="",0,VLOOKUP($A556,#REF!,5,FALSE())))*$D556,"0"))</f>
        <v>0</v>
      </c>
      <c r="H556" s="124" t="n">
        <f aca="false">IFERROR(IF(H$7=0,0,G556/(G$7-I$5)*H$7),"")</f>
        <v>0</v>
      </c>
      <c r="I556" s="125" t="n">
        <f aca="false">IFERROR(H556+F556,"")</f>
        <v>0</v>
      </c>
      <c r="J556" s="126" t="n">
        <f aca="false">IFERROR(I556/$E$9,"")</f>
        <v>0</v>
      </c>
      <c r="K556" s="127" t="n">
        <f aca="false">IFERROR(ROUNDUP(I556/$E$10,2),"")</f>
        <v>0</v>
      </c>
      <c r="L556" s="128" t="n">
        <f aca="false">IF(F556="","",IF(D556=0,0,IFERROR((IF($A556="",0,VLOOKUP($A556,#REF!,7,FALSE()))),0)))</f>
        <v>0</v>
      </c>
      <c r="M556" s="129" t="n">
        <f aca="false">IF(F556="","",IFERROR(L556*D556,0))</f>
        <v>0</v>
      </c>
      <c r="N556" s="64"/>
      <c r="O556" s="156"/>
      <c r="P556" s="156"/>
    </row>
    <row r="557" customFormat="false" ht="17.35" hidden="false" customHeight="false" outlineLevel="0" collapsed="false">
      <c r="A557" s="118"/>
      <c r="B557" s="148" t="n">
        <f aca="false">IFERROR((IF($A557="",0,IF(VLOOKUP(A557,#REF!,13,0)="нет","Sold Out",VLOOKUP($A557,#REF!,2,FALSE())))),"кода нет в прайсе")</f>
        <v>0</v>
      </c>
      <c r="C557" s="148" t="n">
        <f aca="false">IFERROR((IF($A557="",0,VLOOKUP($A557,#REF!,3,FALSE()))),0)</f>
        <v>0</v>
      </c>
      <c r="D557" s="158"/>
      <c r="E557" s="121" t="n">
        <f aca="false">IFERROR((IF($A557="",0,VLOOKUP($A557,#REF!,6,FALSE()))),0)</f>
        <v>0</v>
      </c>
      <c r="F557" s="122" t="n">
        <f aca="false">IFERROR(IF(VLOOKUP(A557,#REF!,13,0)="нет","",D557*E557),0)</f>
        <v>0</v>
      </c>
      <c r="G557" s="149" t="n">
        <f aca="false">IF(F557="","",IFERROR((IF($A557="",0,VLOOKUP($A557,#REF!,5,FALSE())))*$D557,"0"))</f>
        <v>0</v>
      </c>
      <c r="H557" s="124" t="n">
        <f aca="false">IFERROR(IF(H$7=0,0,G557/(G$7-I$5)*H$7),"")</f>
        <v>0</v>
      </c>
      <c r="I557" s="125" t="n">
        <f aca="false">IFERROR(H557+F557,"")</f>
        <v>0</v>
      </c>
      <c r="J557" s="126" t="n">
        <f aca="false">IFERROR(I557/$E$9,"")</f>
        <v>0</v>
      </c>
      <c r="K557" s="127" t="n">
        <f aca="false">IFERROR(ROUNDUP(I557/$E$10,2),"")</f>
        <v>0</v>
      </c>
      <c r="L557" s="128" t="n">
        <f aca="false">IF(F557="","",IF(D557=0,0,IFERROR((IF($A557="",0,VLOOKUP($A557,#REF!,7,FALSE()))),0)))</f>
        <v>0</v>
      </c>
      <c r="M557" s="129" t="n">
        <f aca="false">IF(F557="","",IFERROR(L557*D557,0))</f>
        <v>0</v>
      </c>
      <c r="N557" s="64"/>
      <c r="O557" s="156"/>
      <c r="P557" s="156"/>
    </row>
    <row r="558" customFormat="false" ht="17.35" hidden="false" customHeight="false" outlineLevel="0" collapsed="false">
      <c r="A558" s="118"/>
      <c r="B558" s="148" t="n">
        <f aca="false">IFERROR((IF($A558="",0,IF(VLOOKUP(A558,#REF!,13,0)="нет","Sold Out",VLOOKUP($A558,#REF!,2,FALSE())))),"кода нет в прайсе")</f>
        <v>0</v>
      </c>
      <c r="C558" s="148" t="n">
        <f aca="false">IFERROR((IF($A558="",0,VLOOKUP($A558,#REF!,3,FALSE()))),0)</f>
        <v>0</v>
      </c>
      <c r="D558" s="158"/>
      <c r="E558" s="121" t="n">
        <f aca="false">IFERROR((IF($A558="",0,VLOOKUP($A558,#REF!,6,FALSE()))),0)</f>
        <v>0</v>
      </c>
      <c r="F558" s="122" t="n">
        <f aca="false">IFERROR(IF(VLOOKUP(A558,#REF!,13,0)="нет","",D558*E558),0)</f>
        <v>0</v>
      </c>
      <c r="G558" s="149" t="n">
        <f aca="false">IF(F558="","",IFERROR((IF($A558="",0,VLOOKUP($A558,#REF!,5,FALSE())))*$D558,"0"))</f>
        <v>0</v>
      </c>
      <c r="H558" s="124" t="n">
        <f aca="false">IFERROR(IF(H$7=0,0,G558/(G$7-I$5)*H$7),"")</f>
        <v>0</v>
      </c>
      <c r="I558" s="125" t="n">
        <f aca="false">IFERROR(H558+F558,"")</f>
        <v>0</v>
      </c>
      <c r="J558" s="126" t="n">
        <f aca="false">IFERROR(I558/$E$9,"")</f>
        <v>0</v>
      </c>
      <c r="K558" s="127" t="n">
        <f aca="false">IFERROR(ROUNDUP(I558/$E$10,2),"")</f>
        <v>0</v>
      </c>
      <c r="L558" s="128" t="n">
        <f aca="false">IF(F558="","",IF(D558=0,0,IFERROR((IF($A558="",0,VLOOKUP($A558,#REF!,7,FALSE()))),0)))</f>
        <v>0</v>
      </c>
      <c r="M558" s="129" t="n">
        <f aca="false">IF(F558="","",IFERROR(L558*D558,0))</f>
        <v>0</v>
      </c>
      <c r="N558" s="64"/>
      <c r="O558" s="156"/>
      <c r="P558" s="156"/>
    </row>
    <row r="559" customFormat="false" ht="17.35" hidden="false" customHeight="false" outlineLevel="0" collapsed="false">
      <c r="A559" s="118"/>
      <c r="B559" s="148" t="n">
        <f aca="false">IFERROR((IF($A559="",0,IF(VLOOKUP(A559,#REF!,13,0)="нет","Sold Out",VLOOKUP($A559,#REF!,2,FALSE())))),"кода нет в прайсе")</f>
        <v>0</v>
      </c>
      <c r="C559" s="148" t="n">
        <f aca="false">IFERROR((IF($A559="",0,VLOOKUP($A559,#REF!,3,FALSE()))),0)</f>
        <v>0</v>
      </c>
      <c r="D559" s="158"/>
      <c r="E559" s="121" t="n">
        <f aca="false">IFERROR((IF($A559="",0,VLOOKUP($A559,#REF!,6,FALSE()))),0)</f>
        <v>0</v>
      </c>
      <c r="F559" s="122" t="n">
        <f aca="false">IFERROR(IF(VLOOKUP(A559,#REF!,13,0)="нет","",D559*E559),0)</f>
        <v>0</v>
      </c>
      <c r="G559" s="149" t="n">
        <f aca="false">IF(F559="","",IFERROR((IF($A559="",0,VLOOKUP($A559,#REF!,5,FALSE())))*$D559,"0"))</f>
        <v>0</v>
      </c>
      <c r="H559" s="124" t="n">
        <f aca="false">IFERROR(IF(H$7=0,0,G559/(G$7-I$5)*H$7),"")</f>
        <v>0</v>
      </c>
      <c r="I559" s="125" t="n">
        <f aca="false">IFERROR(H559+F559,"")</f>
        <v>0</v>
      </c>
      <c r="J559" s="126" t="n">
        <f aca="false">IFERROR(I559/$E$9,"")</f>
        <v>0</v>
      </c>
      <c r="K559" s="127" t="n">
        <f aca="false">IFERROR(ROUNDUP(I559/$E$10,2),"")</f>
        <v>0</v>
      </c>
      <c r="L559" s="128" t="n">
        <f aca="false">IF(F559="","",IF(D559=0,0,IFERROR((IF($A559="",0,VLOOKUP($A559,#REF!,7,FALSE()))),0)))</f>
        <v>0</v>
      </c>
      <c r="M559" s="129" t="n">
        <f aca="false">IF(F559="","",IFERROR(L559*D559,0))</f>
        <v>0</v>
      </c>
      <c r="N559" s="64"/>
      <c r="O559" s="156"/>
      <c r="P559" s="156"/>
    </row>
    <row r="560" customFormat="false" ht="17.35" hidden="false" customHeight="false" outlineLevel="0" collapsed="false">
      <c r="A560" s="118"/>
      <c r="B560" s="148" t="n">
        <f aca="false">IFERROR((IF($A560="",0,IF(VLOOKUP(A560,#REF!,13,0)="нет","Sold Out",VLOOKUP($A560,#REF!,2,FALSE())))),"кода нет в прайсе")</f>
        <v>0</v>
      </c>
      <c r="C560" s="148" t="n">
        <f aca="false">IFERROR((IF($A560="",0,VLOOKUP($A560,#REF!,3,FALSE()))),0)</f>
        <v>0</v>
      </c>
      <c r="D560" s="158"/>
      <c r="E560" s="132" t="n">
        <f aca="false">IFERROR((IF($A560="",0,VLOOKUP($A560,#REF!,6,FALSE()))),0)</f>
        <v>0</v>
      </c>
      <c r="F560" s="133" t="n">
        <f aca="false">IFERROR(IF(VLOOKUP(A560,#REF!,13,0)="нет","",D560*E560),0)</f>
        <v>0</v>
      </c>
      <c r="G560" s="134" t="n">
        <f aca="false">IF(F560="","",IFERROR((IF($A560="",0,VLOOKUP($A560,#REF!,5,FALSE())))*$D560,"0"))</f>
        <v>0</v>
      </c>
      <c r="H560" s="124" t="n">
        <f aca="false">IFERROR(IF(H$7=0,0,G560/(G$7-I$5)*H$7),"")</f>
        <v>0</v>
      </c>
      <c r="I560" s="135" t="n">
        <f aca="false">IFERROR(H560+F560,"")</f>
        <v>0</v>
      </c>
      <c r="J560" s="136" t="n">
        <f aca="false">IFERROR(I560/$E$9,"")</f>
        <v>0</v>
      </c>
      <c r="K560" s="137" t="n">
        <f aca="false">IFERROR(ROUNDUP(I560/$E$10,2),"")</f>
        <v>0</v>
      </c>
      <c r="L560" s="132" t="n">
        <f aca="false">IF(F560="","",IF(D560=0,0,IFERROR((IF($A560="",0,VLOOKUP($A560,#REF!,7,FALSE()))),0)))</f>
        <v>0</v>
      </c>
      <c r="M560" s="132" t="n">
        <f aca="false">IF(F560="","",IFERROR(L560*D560,0))</f>
        <v>0</v>
      </c>
      <c r="N560" s="64"/>
      <c r="O560" s="156"/>
      <c r="P560" s="156"/>
    </row>
    <row r="561" customFormat="false" ht="17.35" hidden="false" customHeight="false" outlineLevel="0" collapsed="false">
      <c r="A561" s="118"/>
      <c r="B561" s="148" t="n">
        <f aca="false">IFERROR((IF($A561="",0,IF(VLOOKUP(A561,#REF!,13,0)="нет","Sold Out",VLOOKUP($A561,#REF!,2,FALSE())))),"кода нет в прайсе")</f>
        <v>0</v>
      </c>
      <c r="C561" s="148" t="n">
        <f aca="false">IFERROR((IF($A561="",0,VLOOKUP($A561,#REF!,3,FALSE()))),0)</f>
        <v>0</v>
      </c>
      <c r="D561" s="158"/>
      <c r="E561" s="121" t="n">
        <f aca="false">IFERROR((IF($A561="",0,VLOOKUP($A561,#REF!,6,FALSE()))),0)</f>
        <v>0</v>
      </c>
      <c r="F561" s="122" t="n">
        <f aca="false">IFERROR(IF(VLOOKUP(A561,#REF!,13,0)="нет","",D561*E561),0)</f>
        <v>0</v>
      </c>
      <c r="G561" s="149" t="n">
        <f aca="false">IF(F561="","",IFERROR((IF($A561="",0,VLOOKUP($A561,#REF!,5,FALSE())))*$D561,"0"))</f>
        <v>0</v>
      </c>
      <c r="H561" s="124" t="n">
        <f aca="false">IFERROR(IF(H$7=0,0,G561/(G$7-I$5)*H$7),"")</f>
        <v>0</v>
      </c>
      <c r="I561" s="125" t="n">
        <f aca="false">IFERROR(H561+F561,"")</f>
        <v>0</v>
      </c>
      <c r="J561" s="126" t="n">
        <f aca="false">IFERROR(I561/$E$9,"")</f>
        <v>0</v>
      </c>
      <c r="K561" s="127" t="n">
        <f aca="false">IFERROR(ROUNDUP(I561/$E$10,2),"")</f>
        <v>0</v>
      </c>
      <c r="L561" s="128" t="n">
        <f aca="false">IF(F561="","",IF(D561=0,0,IFERROR((IF($A561="",0,VLOOKUP($A561,#REF!,7,FALSE()))),0)))</f>
        <v>0</v>
      </c>
      <c r="M561" s="129" t="n">
        <f aca="false">IF(F561="","",IFERROR(L561*D561,0))</f>
        <v>0</v>
      </c>
      <c r="N561" s="64"/>
      <c r="O561" s="156"/>
      <c r="P561" s="156"/>
    </row>
    <row r="562" customFormat="false" ht="17.35" hidden="false" customHeight="false" outlineLevel="0" collapsed="false">
      <c r="A562" s="141"/>
      <c r="B562" s="148" t="n">
        <f aca="false">IFERROR((IF($A562="",0,IF(VLOOKUP(A562,#REF!,13,0)="нет","Sold Out",VLOOKUP($A562,#REF!,2,FALSE())))),"кода нет в прайсе")</f>
        <v>0</v>
      </c>
      <c r="C562" s="148" t="n">
        <f aca="false">IFERROR((IF($A562="",0,VLOOKUP($A562,#REF!,3,FALSE()))),0)</f>
        <v>0</v>
      </c>
      <c r="D562" s="158"/>
      <c r="E562" s="121" t="n">
        <f aca="false">IFERROR((IF($A562="",0,VLOOKUP($A562,#REF!,6,FALSE()))),0)</f>
        <v>0</v>
      </c>
      <c r="F562" s="122" t="n">
        <f aca="false">IFERROR(IF(VLOOKUP(A562,#REF!,13,0)="нет","",D562*E562),0)</f>
        <v>0</v>
      </c>
      <c r="G562" s="149" t="n">
        <f aca="false">IF(F562="","",IFERROR((IF($A562="",0,VLOOKUP($A562,#REF!,5,FALSE())))*$D562,"0"))</f>
        <v>0</v>
      </c>
      <c r="H562" s="124" t="n">
        <f aca="false">IFERROR(IF(H$7=0,0,G562/(G$7-I$5)*H$7),"")</f>
        <v>0</v>
      </c>
      <c r="I562" s="125" t="n">
        <f aca="false">IFERROR(H562+F562,"")</f>
        <v>0</v>
      </c>
      <c r="J562" s="126" t="n">
        <f aca="false">IFERROR(I562/$E$9,"")</f>
        <v>0</v>
      </c>
      <c r="K562" s="127" t="n">
        <f aca="false">IFERROR(ROUNDUP(I562/$E$10,2),"")</f>
        <v>0</v>
      </c>
      <c r="L562" s="128" t="n">
        <f aca="false">IF(F562="","",IF(D562=0,0,IFERROR((IF($A562="",0,VLOOKUP($A562,#REF!,7,FALSE()))),0)))</f>
        <v>0</v>
      </c>
      <c r="M562" s="129" t="n">
        <f aca="false">IF(F562="","",IFERROR(L562*D562,0))</f>
        <v>0</v>
      </c>
      <c r="N562" s="64"/>
      <c r="O562" s="156"/>
      <c r="P562" s="156"/>
    </row>
    <row r="563" customFormat="false" ht="17.35" hidden="false" customHeight="false" outlineLevel="0" collapsed="false">
      <c r="A563" s="142"/>
      <c r="B563" s="143" t="n">
        <f aca="false">IF(F563=0,0,"Пересылка по Корее при менее 30000")</f>
        <v>0</v>
      </c>
      <c r="C563" s="143"/>
      <c r="D563" s="158"/>
      <c r="E563" s="121" t="n">
        <f aca="false">IFERROR((IF($A563="",0,VLOOKUP($A563,#REF!,6,FALSE()))),0)</f>
        <v>0</v>
      </c>
      <c r="F563" s="144" t="n">
        <f aca="false">IF($F$5=1,IF(SUM(F553:F562)=0,0,IF(SUM(F553:F562)&lt;30000,2500,0)),0)</f>
        <v>0</v>
      </c>
      <c r="G563" s="149" t="n">
        <f aca="false">IF(F563="","",IFERROR((IF($A563="",0,VLOOKUP($A563,#REF!,5,FALSE())))*$D563,"0"))</f>
        <v>0</v>
      </c>
      <c r="H563" s="124" t="n">
        <f aca="false">IFERROR(IF(H$7=0,0,G563/(G$7-I$5)*H$7),"")</f>
        <v>0</v>
      </c>
      <c r="I563" s="125" t="n">
        <f aca="false">IFERROR(H563+F563,"")</f>
        <v>0</v>
      </c>
      <c r="J563" s="126" t="n">
        <f aca="false">IFERROR(I563/$E$9,"")</f>
        <v>0</v>
      </c>
      <c r="K563" s="127" t="n">
        <f aca="false">IFERROR(ROUNDUP(I563/$E$10,2),"")</f>
        <v>0</v>
      </c>
      <c r="L563" s="128" t="n">
        <f aca="false">IF(F563="","",IF(D563=0,0,IFERROR((IF($A563="",0,VLOOKUP($A563,#REF!,7,FALSE()))),0)))</f>
        <v>0</v>
      </c>
      <c r="M563" s="129" t="n">
        <f aca="false">IF(F563="","",IFERROR(L563*D563,0))</f>
        <v>0</v>
      </c>
      <c r="N563" s="64"/>
      <c r="O563" s="156"/>
      <c r="P563" s="156"/>
    </row>
    <row r="564" customFormat="false" ht="17.35" hidden="false" customHeight="false" outlineLevel="0" collapsed="false">
      <c r="A564" s="106" t="n">
        <v>47</v>
      </c>
      <c r="B564" s="107"/>
      <c r="C564" s="107"/>
      <c r="D564" s="146"/>
      <c r="E564" s="109"/>
      <c r="F564" s="110" t="n">
        <f aca="false">SUM(F565:F575)</f>
        <v>0</v>
      </c>
      <c r="G564" s="110" t="n">
        <f aca="false">SUM(G565:G575)</f>
        <v>0</v>
      </c>
      <c r="H564" s="111" t="n">
        <f aca="false">IFERROR($H$7/($G$7-$I$5)*G564,0)</f>
        <v>0</v>
      </c>
      <c r="I564" s="112" t="n">
        <f aca="false">H564+F564</f>
        <v>0</v>
      </c>
      <c r="J564" s="112" t="n">
        <f aca="false">I564/$E$9</f>
        <v>0</v>
      </c>
      <c r="K564" s="113" t="n">
        <f aca="false">SUM(K565:K575)</f>
        <v>0</v>
      </c>
      <c r="L564" s="114" t="n">
        <f aca="false">SUM(L565:L575)</f>
        <v>0</v>
      </c>
      <c r="M564" s="115" t="n">
        <f aca="false">SUM(M565:M575)</f>
        <v>0</v>
      </c>
      <c r="N564" s="64"/>
      <c r="O564" s="156"/>
      <c r="P564" s="156"/>
    </row>
    <row r="565" customFormat="false" ht="17.35" hidden="false" customHeight="false" outlineLevel="0" collapsed="false">
      <c r="A565" s="118"/>
      <c r="B565" s="148" t="n">
        <f aca="false">IFERROR((IF($A565="",0,IF(VLOOKUP(A565,#REF!,13,0)="нет","Sold Out",VLOOKUP($A565,#REF!,2,FALSE())))),"кода нет в прайсе")</f>
        <v>0</v>
      </c>
      <c r="C565" s="148" t="n">
        <f aca="false">IFERROR((IF($A565="",0,VLOOKUP($A565,#REF!,3,FALSE()))),0)</f>
        <v>0</v>
      </c>
      <c r="D565" s="120"/>
      <c r="E565" s="121" t="n">
        <f aca="false">IFERROR((IF($A565="",0,VLOOKUP($A565,#REF!,6,FALSE()))),0)</f>
        <v>0</v>
      </c>
      <c r="F565" s="122" t="n">
        <f aca="false">IFERROR(IF(VLOOKUP(A565,#REF!,13,0)="нет","",D565*E565),0)</f>
        <v>0</v>
      </c>
      <c r="G565" s="149" t="n">
        <f aca="false">IF(F565="","",IFERROR((IF($A565="",0,VLOOKUP($A565,#REF!,5,FALSE())))*$D565,"0"))</f>
        <v>0</v>
      </c>
      <c r="H565" s="124" t="n">
        <f aca="false">IFERROR(IF(H$7=0,0,G565/(G$7-I$5)*H$7),"")</f>
        <v>0</v>
      </c>
      <c r="I565" s="125" t="n">
        <f aca="false">IFERROR(H565+F565,"")</f>
        <v>0</v>
      </c>
      <c r="J565" s="126" t="n">
        <f aca="false">IFERROR(I565/$E$9,"")</f>
        <v>0</v>
      </c>
      <c r="K565" s="127" t="n">
        <f aca="false">IFERROR(ROUNDUP(I565/$E$10,2),"")</f>
        <v>0</v>
      </c>
      <c r="L565" s="128" t="n">
        <f aca="false">IF(F565="","",IF(D565=0,0,IFERROR((IF($A565="",0,VLOOKUP($A565,#REF!,7,FALSE()))),0)))</f>
        <v>0</v>
      </c>
      <c r="M565" s="129" t="n">
        <f aca="false">IF(F565="","",IFERROR(L565*D565,0))</f>
        <v>0</v>
      </c>
      <c r="N565" s="64"/>
      <c r="O565" s="156"/>
      <c r="P565" s="156"/>
    </row>
    <row r="566" customFormat="false" ht="17.35" hidden="false" customHeight="false" outlineLevel="0" collapsed="false">
      <c r="A566" s="118"/>
      <c r="B566" s="148" t="n">
        <f aca="false">IFERROR((IF($A566="",0,IF(VLOOKUP(A566,#REF!,13,0)="нет","Sold Out",VLOOKUP($A566,#REF!,2,FALSE())))),"кода нет в прайсе")</f>
        <v>0</v>
      </c>
      <c r="C566" s="148" t="n">
        <f aca="false">IFERROR((IF($A566="",0,VLOOKUP($A566,#REF!,3,FALSE()))),0)</f>
        <v>0</v>
      </c>
      <c r="D566" s="120"/>
      <c r="E566" s="121" t="n">
        <f aca="false">IFERROR((IF($A566="",0,VLOOKUP($A566,#REF!,6,FALSE()))),0)</f>
        <v>0</v>
      </c>
      <c r="F566" s="122" t="n">
        <f aca="false">IFERROR(IF(VLOOKUP(A566,#REF!,13,0)="нет","",D566*E566),0)</f>
        <v>0</v>
      </c>
      <c r="G566" s="149" t="n">
        <f aca="false">IF(F566="","",IFERROR((IF($A566="",0,VLOOKUP($A566,#REF!,5,FALSE())))*$D566,"0"))</f>
        <v>0</v>
      </c>
      <c r="H566" s="124" t="n">
        <f aca="false">IFERROR(IF(H$7=0,0,G566/(G$7-I$5)*H$7),"")</f>
        <v>0</v>
      </c>
      <c r="I566" s="125" t="n">
        <f aca="false">IFERROR(H566+F566,"")</f>
        <v>0</v>
      </c>
      <c r="J566" s="126" t="n">
        <f aca="false">IFERROR(I566/$E$9,"")</f>
        <v>0</v>
      </c>
      <c r="K566" s="127" t="n">
        <f aca="false">IFERROR(ROUNDUP(I566/$E$10,2),"")</f>
        <v>0</v>
      </c>
      <c r="L566" s="128" t="n">
        <f aca="false">IF(F566="","",IF(D566=0,0,IFERROR((IF($A566="",0,VLOOKUP($A566,#REF!,7,FALSE()))),0)))</f>
        <v>0</v>
      </c>
      <c r="M566" s="129" t="n">
        <f aca="false">IF(F566="","",IFERROR(L566*D566,0))</f>
        <v>0</v>
      </c>
      <c r="N566" s="64"/>
      <c r="O566" s="156"/>
      <c r="P566" s="156"/>
    </row>
    <row r="567" customFormat="false" ht="17.35" hidden="false" customHeight="false" outlineLevel="0" collapsed="false">
      <c r="A567" s="118"/>
      <c r="B567" s="148" t="n">
        <f aca="false">IFERROR((IF($A567="",0,IF(VLOOKUP(A567,#REF!,13,0)="нет","Sold Out",VLOOKUP($A567,#REF!,2,FALSE())))),"кода нет в прайсе")</f>
        <v>0</v>
      </c>
      <c r="C567" s="148" t="n">
        <f aca="false">IFERROR((IF($A567="",0,VLOOKUP($A567,#REF!,3,FALSE()))),0)</f>
        <v>0</v>
      </c>
      <c r="D567" s="158"/>
      <c r="E567" s="121" t="n">
        <f aca="false">IFERROR((IF($A567="",0,VLOOKUP($A567,#REF!,6,FALSE()))),0)</f>
        <v>0</v>
      </c>
      <c r="F567" s="122" t="n">
        <f aca="false">IFERROR(IF(VLOOKUP(A567,#REF!,13,0)="нет","",D567*E567),0)</f>
        <v>0</v>
      </c>
      <c r="G567" s="149" t="n">
        <f aca="false">IF(F567="","",IFERROR((IF($A567="",0,VLOOKUP($A567,#REF!,5,FALSE())))*$D567,"0"))</f>
        <v>0</v>
      </c>
      <c r="H567" s="124" t="n">
        <f aca="false">IFERROR(IF(H$7=0,0,G567/(G$7-I$5)*H$7),"")</f>
        <v>0</v>
      </c>
      <c r="I567" s="125" t="n">
        <f aca="false">IFERROR(H567+F567,"")</f>
        <v>0</v>
      </c>
      <c r="J567" s="126" t="n">
        <f aca="false">IFERROR(I567/$E$9,"")</f>
        <v>0</v>
      </c>
      <c r="K567" s="127" t="n">
        <f aca="false">IFERROR(ROUNDUP(I567/$E$10,2),"")</f>
        <v>0</v>
      </c>
      <c r="L567" s="128" t="n">
        <f aca="false">IF(F567="","",IF(D567=0,0,IFERROR((IF($A567="",0,VLOOKUP($A567,#REF!,7,FALSE()))),0)))</f>
        <v>0</v>
      </c>
      <c r="M567" s="129" t="n">
        <f aca="false">IF(F567="","",IFERROR(L567*D567,0))</f>
        <v>0</v>
      </c>
      <c r="N567" s="64"/>
      <c r="O567" s="156"/>
      <c r="P567" s="156"/>
    </row>
    <row r="568" customFormat="false" ht="17.35" hidden="false" customHeight="false" outlineLevel="0" collapsed="false">
      <c r="A568" s="118"/>
      <c r="B568" s="148" t="n">
        <f aca="false">IFERROR((IF($A568="",0,IF(VLOOKUP(A568,#REF!,13,0)="нет","Sold Out",VLOOKUP($A568,#REF!,2,FALSE())))),"кода нет в прайсе")</f>
        <v>0</v>
      </c>
      <c r="C568" s="148" t="n">
        <f aca="false">IFERROR((IF($A568="",0,VLOOKUP($A568,#REF!,3,FALSE()))),0)</f>
        <v>0</v>
      </c>
      <c r="D568" s="158"/>
      <c r="E568" s="121" t="n">
        <f aca="false">IFERROR((IF($A568="",0,VLOOKUP($A568,#REF!,6,FALSE()))),0)</f>
        <v>0</v>
      </c>
      <c r="F568" s="122" t="n">
        <f aca="false">IFERROR(IF(VLOOKUP(A568,#REF!,13,0)="нет","",D568*E568),0)</f>
        <v>0</v>
      </c>
      <c r="G568" s="149" t="n">
        <f aca="false">IF(F568="","",IFERROR((IF($A568="",0,VLOOKUP($A568,#REF!,5,FALSE())))*$D568,"0"))</f>
        <v>0</v>
      </c>
      <c r="H568" s="124" t="n">
        <f aca="false">IFERROR(IF(H$7=0,0,G568/(G$7-I$5)*H$7),"")</f>
        <v>0</v>
      </c>
      <c r="I568" s="125" t="n">
        <f aca="false">IFERROR(H568+F568,"")</f>
        <v>0</v>
      </c>
      <c r="J568" s="126" t="n">
        <f aca="false">IFERROR(I568/$E$9,"")</f>
        <v>0</v>
      </c>
      <c r="K568" s="127" t="n">
        <f aca="false">IFERROR(ROUNDUP(I568/$E$10,2),"")</f>
        <v>0</v>
      </c>
      <c r="L568" s="128" t="n">
        <f aca="false">IF(F568="","",IF(D568=0,0,IFERROR((IF($A568="",0,VLOOKUP($A568,#REF!,7,FALSE()))),0)))</f>
        <v>0</v>
      </c>
      <c r="M568" s="129" t="n">
        <f aca="false">IF(F568="","",IFERROR(L568*D568,0))</f>
        <v>0</v>
      </c>
      <c r="N568" s="64"/>
      <c r="O568" s="156"/>
      <c r="P568" s="156"/>
    </row>
    <row r="569" customFormat="false" ht="17.35" hidden="false" customHeight="false" outlineLevel="0" collapsed="false">
      <c r="A569" s="118"/>
      <c r="B569" s="148" t="n">
        <f aca="false">IFERROR((IF($A569="",0,IF(VLOOKUP(A569,#REF!,13,0)="нет","Sold Out",VLOOKUP($A569,#REF!,2,FALSE())))),"кода нет в прайсе")</f>
        <v>0</v>
      </c>
      <c r="C569" s="148" t="n">
        <f aca="false">IFERROR((IF($A569="",0,VLOOKUP($A569,#REF!,3,FALSE()))),0)</f>
        <v>0</v>
      </c>
      <c r="D569" s="158"/>
      <c r="E569" s="121" t="n">
        <f aca="false">IFERROR((IF($A569="",0,VLOOKUP($A569,#REF!,6,FALSE()))),0)</f>
        <v>0</v>
      </c>
      <c r="F569" s="122" t="n">
        <f aca="false">IFERROR(IF(VLOOKUP(A569,#REF!,13,0)="нет","",D569*E569),0)</f>
        <v>0</v>
      </c>
      <c r="G569" s="149" t="n">
        <f aca="false">IF(F569="","",IFERROR((IF($A569="",0,VLOOKUP($A569,#REF!,5,FALSE())))*$D569,"0"))</f>
        <v>0</v>
      </c>
      <c r="H569" s="124" t="n">
        <f aca="false">IFERROR(IF(H$7=0,0,G569/(G$7-I$5)*H$7),"")</f>
        <v>0</v>
      </c>
      <c r="I569" s="125" t="n">
        <f aca="false">IFERROR(H569+F569,"")</f>
        <v>0</v>
      </c>
      <c r="J569" s="126" t="n">
        <f aca="false">IFERROR(I569/$E$9,"")</f>
        <v>0</v>
      </c>
      <c r="K569" s="127" t="n">
        <f aca="false">IFERROR(ROUNDUP(I569/$E$10,2),"")</f>
        <v>0</v>
      </c>
      <c r="L569" s="128" t="n">
        <f aca="false">IF(F569="","",IF(D569=0,0,IFERROR((IF($A569="",0,VLOOKUP($A569,#REF!,7,FALSE()))),0)))</f>
        <v>0</v>
      </c>
      <c r="M569" s="129" t="n">
        <f aca="false">IF(F569="","",IFERROR(L569*D569,0))</f>
        <v>0</v>
      </c>
      <c r="N569" s="64"/>
      <c r="O569" s="156"/>
      <c r="P569" s="156"/>
    </row>
    <row r="570" customFormat="false" ht="17.35" hidden="false" customHeight="false" outlineLevel="0" collapsed="false">
      <c r="A570" s="118"/>
      <c r="B570" s="148" t="n">
        <f aca="false">IFERROR((IF($A570="",0,IF(VLOOKUP(A570,#REF!,13,0)="нет","Sold Out",VLOOKUP($A570,#REF!,2,FALSE())))),"кода нет в прайсе")</f>
        <v>0</v>
      </c>
      <c r="C570" s="148" t="n">
        <f aca="false">IFERROR((IF($A570="",0,VLOOKUP($A570,#REF!,3,FALSE()))),0)</f>
        <v>0</v>
      </c>
      <c r="D570" s="158"/>
      <c r="E570" s="121" t="n">
        <f aca="false">IFERROR((IF($A570="",0,VLOOKUP($A570,#REF!,6,FALSE()))),0)</f>
        <v>0</v>
      </c>
      <c r="F570" s="122" t="n">
        <f aca="false">IFERROR(IF(VLOOKUP(A570,#REF!,13,0)="нет","",D570*E570),0)</f>
        <v>0</v>
      </c>
      <c r="G570" s="149" t="n">
        <f aca="false">IF(F570="","",IFERROR((IF($A570="",0,VLOOKUP($A570,#REF!,5,FALSE())))*$D570,"0"))</f>
        <v>0</v>
      </c>
      <c r="H570" s="124" t="n">
        <f aca="false">IFERROR(IF(H$7=0,0,G570/(G$7-I$5)*H$7),"")</f>
        <v>0</v>
      </c>
      <c r="I570" s="125" t="n">
        <f aca="false">IFERROR(H570+F570,"")</f>
        <v>0</v>
      </c>
      <c r="J570" s="126" t="n">
        <f aca="false">IFERROR(I570/$E$9,"")</f>
        <v>0</v>
      </c>
      <c r="K570" s="127" t="n">
        <f aca="false">IFERROR(ROUNDUP(I570/$E$10,2),"")</f>
        <v>0</v>
      </c>
      <c r="L570" s="128" t="n">
        <f aca="false">IF(F570="","",IF(D570=0,0,IFERROR((IF($A570="",0,VLOOKUP($A570,#REF!,7,FALSE()))),0)))</f>
        <v>0</v>
      </c>
      <c r="M570" s="129" t="n">
        <f aca="false">IF(F570="","",IFERROR(L570*D570,0))</f>
        <v>0</v>
      </c>
      <c r="N570" s="64"/>
      <c r="O570" s="156"/>
      <c r="P570" s="156"/>
    </row>
    <row r="571" customFormat="false" ht="17.35" hidden="false" customHeight="false" outlineLevel="0" collapsed="false">
      <c r="A571" s="118"/>
      <c r="B571" s="148" t="n">
        <f aca="false">IFERROR((IF($A571="",0,IF(VLOOKUP(A571,#REF!,13,0)="нет","Sold Out",VLOOKUP($A571,#REF!,2,FALSE())))),"кода нет в прайсе")</f>
        <v>0</v>
      </c>
      <c r="C571" s="148" t="n">
        <f aca="false">IFERROR((IF($A571="",0,VLOOKUP($A571,#REF!,3,FALSE()))),0)</f>
        <v>0</v>
      </c>
      <c r="D571" s="158"/>
      <c r="E571" s="121" t="n">
        <f aca="false">IFERROR((IF($A571="",0,VLOOKUP($A571,#REF!,6,FALSE()))),0)</f>
        <v>0</v>
      </c>
      <c r="F571" s="122" t="n">
        <f aca="false">IFERROR(IF(VLOOKUP(A571,#REF!,13,0)="нет","",D571*E571),0)</f>
        <v>0</v>
      </c>
      <c r="G571" s="149" t="n">
        <f aca="false">IF(F571="","",IFERROR((IF($A571="",0,VLOOKUP($A571,#REF!,5,FALSE())))*$D571,"0"))</f>
        <v>0</v>
      </c>
      <c r="H571" s="124" t="n">
        <f aca="false">IFERROR(IF(H$7=0,0,G571/(G$7-I$5)*H$7),"")</f>
        <v>0</v>
      </c>
      <c r="I571" s="125" t="n">
        <f aca="false">IFERROR(H571+F571,"")</f>
        <v>0</v>
      </c>
      <c r="J571" s="126" t="n">
        <f aca="false">IFERROR(I571/$E$9,"")</f>
        <v>0</v>
      </c>
      <c r="K571" s="127" t="n">
        <f aca="false">IFERROR(ROUNDUP(I571/$E$10,2),"")</f>
        <v>0</v>
      </c>
      <c r="L571" s="128" t="n">
        <f aca="false">IF(F571="","",IF(D571=0,0,IFERROR((IF($A571="",0,VLOOKUP($A571,#REF!,7,FALSE()))),0)))</f>
        <v>0</v>
      </c>
      <c r="M571" s="129" t="n">
        <f aca="false">IF(F571="","",IFERROR(L571*D571,0))</f>
        <v>0</v>
      </c>
      <c r="N571" s="64"/>
      <c r="O571" s="156"/>
      <c r="P571" s="156"/>
    </row>
    <row r="572" customFormat="false" ht="17.35" hidden="false" customHeight="false" outlineLevel="0" collapsed="false">
      <c r="A572" s="118"/>
      <c r="B572" s="148" t="n">
        <f aca="false">IFERROR((IF($A572="",0,IF(VLOOKUP(A572,#REF!,13,0)="нет","Sold Out",VLOOKUP($A572,#REF!,2,FALSE())))),"кода нет в прайсе")</f>
        <v>0</v>
      </c>
      <c r="C572" s="148" t="n">
        <f aca="false">IFERROR((IF($A572="",0,VLOOKUP($A572,#REF!,3,FALSE()))),0)</f>
        <v>0</v>
      </c>
      <c r="D572" s="158"/>
      <c r="E572" s="132" t="n">
        <f aca="false">IFERROR((IF($A572="",0,VLOOKUP($A572,#REF!,6,FALSE()))),0)</f>
        <v>0</v>
      </c>
      <c r="F572" s="133" t="n">
        <f aca="false">IFERROR(IF(VLOOKUP(A572,#REF!,13,0)="нет","",D572*E572),0)</f>
        <v>0</v>
      </c>
      <c r="G572" s="134" t="n">
        <f aca="false">IF(F572="","",IFERROR((IF($A572="",0,VLOOKUP($A572,#REF!,5,FALSE())))*$D572,"0"))</f>
        <v>0</v>
      </c>
      <c r="H572" s="124" t="n">
        <f aca="false">IFERROR(IF(H$7=0,0,G572/(G$7-I$5)*H$7),"")</f>
        <v>0</v>
      </c>
      <c r="I572" s="135" t="n">
        <f aca="false">IFERROR(H572+F572,"")</f>
        <v>0</v>
      </c>
      <c r="J572" s="136" t="n">
        <f aca="false">IFERROR(I572/$E$9,"")</f>
        <v>0</v>
      </c>
      <c r="K572" s="137" t="n">
        <f aca="false">IFERROR(ROUNDUP(I572/$E$10,2),"")</f>
        <v>0</v>
      </c>
      <c r="L572" s="132" t="n">
        <f aca="false">IF(F572="","",IF(D572=0,0,IFERROR((IF($A572="",0,VLOOKUP($A572,#REF!,7,FALSE()))),0)))</f>
        <v>0</v>
      </c>
      <c r="M572" s="132" t="n">
        <f aca="false">IF(F572="","",IFERROR(L572*D572,0))</f>
        <v>0</v>
      </c>
      <c r="N572" s="64"/>
      <c r="O572" s="156"/>
      <c r="P572" s="156"/>
    </row>
    <row r="573" customFormat="false" ht="17.35" hidden="false" customHeight="false" outlineLevel="0" collapsed="false">
      <c r="A573" s="118"/>
      <c r="B573" s="148" t="n">
        <f aca="false">IFERROR((IF($A573="",0,IF(VLOOKUP(A573,#REF!,13,0)="нет","Sold Out",VLOOKUP($A573,#REF!,2,FALSE())))),"кода нет в прайсе")</f>
        <v>0</v>
      </c>
      <c r="C573" s="148" t="n">
        <f aca="false">IFERROR((IF($A573="",0,VLOOKUP($A573,#REF!,3,FALSE()))),0)</f>
        <v>0</v>
      </c>
      <c r="D573" s="158"/>
      <c r="E573" s="121" t="n">
        <f aca="false">IFERROR((IF($A573="",0,VLOOKUP($A573,#REF!,6,FALSE()))),0)</f>
        <v>0</v>
      </c>
      <c r="F573" s="122" t="n">
        <f aca="false">IFERROR(IF(VLOOKUP(A573,#REF!,13,0)="нет","",D573*E573),0)</f>
        <v>0</v>
      </c>
      <c r="G573" s="149" t="n">
        <f aca="false">IF(F573="","",IFERROR((IF($A573="",0,VLOOKUP($A573,#REF!,5,FALSE())))*$D573,"0"))</f>
        <v>0</v>
      </c>
      <c r="H573" s="124" t="n">
        <f aca="false">IFERROR(IF(H$7=0,0,G573/(G$7-I$5)*H$7),"")</f>
        <v>0</v>
      </c>
      <c r="I573" s="125" t="n">
        <f aca="false">IFERROR(H573+F573,"")</f>
        <v>0</v>
      </c>
      <c r="J573" s="126" t="n">
        <f aca="false">IFERROR(I573/$E$9,"")</f>
        <v>0</v>
      </c>
      <c r="K573" s="127" t="n">
        <f aca="false">IFERROR(ROUNDUP(I573/$E$10,2),"")</f>
        <v>0</v>
      </c>
      <c r="L573" s="128" t="n">
        <f aca="false">IF(F573="","",IF(D573=0,0,IFERROR((IF($A573="",0,VLOOKUP($A573,#REF!,7,FALSE()))),0)))</f>
        <v>0</v>
      </c>
      <c r="M573" s="129" t="n">
        <f aca="false">IF(F573="","",IFERROR(L573*D573,0))</f>
        <v>0</v>
      </c>
      <c r="N573" s="64"/>
      <c r="O573" s="156"/>
      <c r="P573" s="156"/>
    </row>
    <row r="574" customFormat="false" ht="17.35" hidden="false" customHeight="false" outlineLevel="0" collapsed="false">
      <c r="A574" s="141"/>
      <c r="B574" s="148" t="n">
        <f aca="false">IFERROR((IF($A574="",0,IF(VLOOKUP(A574,#REF!,13,0)="нет","Sold Out",VLOOKUP($A574,#REF!,2,FALSE())))),"кода нет в прайсе")</f>
        <v>0</v>
      </c>
      <c r="C574" s="148" t="n">
        <f aca="false">IFERROR((IF($A574="",0,VLOOKUP($A574,#REF!,3,FALSE()))),0)</f>
        <v>0</v>
      </c>
      <c r="D574" s="158"/>
      <c r="E574" s="121" t="n">
        <f aca="false">IFERROR((IF($A574="",0,VLOOKUP($A574,#REF!,6,FALSE()))),0)</f>
        <v>0</v>
      </c>
      <c r="F574" s="122" t="n">
        <f aca="false">IFERROR(IF(VLOOKUP(A574,#REF!,13,0)="нет","",D574*E574),0)</f>
        <v>0</v>
      </c>
      <c r="G574" s="149" t="n">
        <f aca="false">IF(F574="","",IFERROR((IF($A574="",0,VLOOKUP($A574,#REF!,5,FALSE())))*$D574,"0"))</f>
        <v>0</v>
      </c>
      <c r="H574" s="124" t="n">
        <f aca="false">IFERROR(IF(H$7=0,0,G574/(G$7-I$5)*H$7),"")</f>
        <v>0</v>
      </c>
      <c r="I574" s="125" t="n">
        <f aca="false">IFERROR(H574+F574,"")</f>
        <v>0</v>
      </c>
      <c r="J574" s="126" t="n">
        <f aca="false">IFERROR(I574/$E$9,"")</f>
        <v>0</v>
      </c>
      <c r="K574" s="127" t="n">
        <f aca="false">IFERROR(ROUNDUP(I574/$E$10,2),"")</f>
        <v>0</v>
      </c>
      <c r="L574" s="128" t="n">
        <f aca="false">IF(F574="","",IF(D574=0,0,IFERROR((IF($A574="",0,VLOOKUP($A574,#REF!,7,FALSE()))),0)))</f>
        <v>0</v>
      </c>
      <c r="M574" s="129" t="n">
        <f aca="false">IF(F574="","",IFERROR(L574*D574,0))</f>
        <v>0</v>
      </c>
      <c r="N574" s="64"/>
      <c r="O574" s="156"/>
      <c r="P574" s="156"/>
    </row>
    <row r="575" customFormat="false" ht="17.35" hidden="false" customHeight="false" outlineLevel="0" collapsed="false">
      <c r="A575" s="142" t="s">
        <v>149</v>
      </c>
      <c r="B575" s="143" t="n">
        <f aca="false">IF(F575=0,0,"Пересылка по Корее при менее 30000")</f>
        <v>0</v>
      </c>
      <c r="C575" s="143"/>
      <c r="D575" s="158"/>
      <c r="E575" s="121" t="n">
        <f aca="false">IFERROR((IF($A575="",0,VLOOKUP($A575,#REF!,6,FALSE()))),0)</f>
        <v>0</v>
      </c>
      <c r="F575" s="144" t="n">
        <f aca="false">IF($F$5=1,IF(SUM(F565:F574)=0,0,IF(SUM(F565:F574)&lt;30000,2500,0)),0)</f>
        <v>0</v>
      </c>
      <c r="G575" s="149" t="str">
        <f aca="false">IF(F575="","",IFERROR((IF($A575="",0,VLOOKUP($A575,#REF!,5,FALSE())))*$D575,"0"))</f>
        <v>0</v>
      </c>
      <c r="H575" s="124" t="n">
        <f aca="false">IFERROR(IF(H$7=0,0,G575/(G$7-I$5)*H$7),"")</f>
        <v>0</v>
      </c>
      <c r="I575" s="125" t="n">
        <f aca="false">IFERROR(H575+F575,"")</f>
        <v>0</v>
      </c>
      <c r="J575" s="126" t="n">
        <f aca="false">IFERROR(I575/$E$9,"")</f>
        <v>0</v>
      </c>
      <c r="K575" s="127" t="n">
        <f aca="false">IFERROR(ROUNDUP(I575/$E$10,2),"")</f>
        <v>0</v>
      </c>
      <c r="L575" s="128" t="n">
        <f aca="false">IF(F575="","",IF(D575=0,0,IFERROR((IF($A575="",0,VLOOKUP($A575,#REF!,7,FALSE()))),0)))</f>
        <v>0</v>
      </c>
      <c r="M575" s="129" t="n">
        <f aca="false">IF(F575="","",IFERROR(L575*D575,0))</f>
        <v>0</v>
      </c>
      <c r="N575" s="64"/>
      <c r="O575" s="156"/>
      <c r="P575" s="156"/>
    </row>
    <row r="576" customFormat="false" ht="17.35" hidden="false" customHeight="false" outlineLevel="0" collapsed="false">
      <c r="A576" s="106" t="n">
        <v>48</v>
      </c>
      <c r="B576" s="107"/>
      <c r="C576" s="107"/>
      <c r="D576" s="146"/>
      <c r="E576" s="109"/>
      <c r="F576" s="110" t="n">
        <f aca="false">SUM(F577:F587)</f>
        <v>0</v>
      </c>
      <c r="G576" s="110" t="n">
        <f aca="false">SUM(G577:G587)</f>
        <v>0</v>
      </c>
      <c r="H576" s="111" t="n">
        <f aca="false">IFERROR($H$7/($G$7-$I$5)*G576,0)</f>
        <v>0</v>
      </c>
      <c r="I576" s="112" t="n">
        <f aca="false">H576+F576</f>
        <v>0</v>
      </c>
      <c r="J576" s="112" t="n">
        <f aca="false">I576/$E$9</f>
        <v>0</v>
      </c>
      <c r="K576" s="113" t="n">
        <f aca="false">SUM(K577:K587)</f>
        <v>0</v>
      </c>
      <c r="L576" s="114" t="n">
        <f aca="false">SUM(L577:L587)</f>
        <v>0</v>
      </c>
      <c r="M576" s="115" t="n">
        <f aca="false">SUM(M577:M587)</f>
        <v>0</v>
      </c>
      <c r="N576" s="64"/>
      <c r="O576" s="156"/>
      <c r="P576" s="156"/>
    </row>
    <row r="577" customFormat="false" ht="17.35" hidden="false" customHeight="false" outlineLevel="0" collapsed="false">
      <c r="A577" s="118"/>
      <c r="B577" s="148" t="n">
        <f aca="false">IFERROR((IF($A577="",0,IF(VLOOKUP(A577,#REF!,13,0)="нет","Sold Out",VLOOKUP($A577,#REF!,2,FALSE())))),"кода нет в прайсе")</f>
        <v>0</v>
      </c>
      <c r="C577" s="148" t="n">
        <f aca="false">IFERROR((IF($A577="",0,VLOOKUP($A577,#REF!,3,FALSE()))),0)</f>
        <v>0</v>
      </c>
      <c r="D577" s="120"/>
      <c r="E577" s="121" t="n">
        <f aca="false">IFERROR((IF($A577="",0,VLOOKUP($A577,#REF!,6,FALSE()))),0)</f>
        <v>0</v>
      </c>
      <c r="F577" s="122" t="n">
        <f aca="false">IFERROR(IF(VLOOKUP(A577,#REF!,13,0)="нет","",D577*E577),0)</f>
        <v>0</v>
      </c>
      <c r="G577" s="149" t="n">
        <f aca="false">IF(F577="","",IFERROR((IF($A577="",0,VLOOKUP($A577,#REF!,5,FALSE())))*$D577,"0"))</f>
        <v>0</v>
      </c>
      <c r="H577" s="124" t="n">
        <f aca="false">IFERROR(IF(H$7=0,0,G577/(G$7-I$5)*H$7),"")</f>
        <v>0</v>
      </c>
      <c r="I577" s="125" t="n">
        <f aca="false">IFERROR(H577+F577,"")</f>
        <v>0</v>
      </c>
      <c r="J577" s="126" t="n">
        <f aca="false">IFERROR(I577/$E$9,"")</f>
        <v>0</v>
      </c>
      <c r="K577" s="127" t="n">
        <f aca="false">IFERROR(ROUNDUP(I577/$E$10,2),"")</f>
        <v>0</v>
      </c>
      <c r="L577" s="128" t="n">
        <f aca="false">IF(F577="","",IF(D577=0,0,IFERROR((IF($A577="",0,VLOOKUP($A577,#REF!,7,FALSE()))),0)))</f>
        <v>0</v>
      </c>
      <c r="M577" s="129" t="n">
        <f aca="false">IF(F577="","",IFERROR(L577*D577,0))</f>
        <v>0</v>
      </c>
      <c r="N577" s="64"/>
      <c r="O577" s="156"/>
      <c r="P577" s="156"/>
    </row>
    <row r="578" customFormat="false" ht="17.35" hidden="false" customHeight="false" outlineLevel="0" collapsed="false">
      <c r="A578" s="118"/>
      <c r="B578" s="148" t="n">
        <f aca="false">IFERROR((IF($A578="",0,IF(VLOOKUP(A578,#REF!,13,0)="нет","Sold Out",VLOOKUP($A578,#REF!,2,FALSE())))),"кода нет в прайсе")</f>
        <v>0</v>
      </c>
      <c r="C578" s="148" t="n">
        <f aca="false">IFERROR((IF($A578="",0,VLOOKUP($A578,#REF!,3,FALSE()))),0)</f>
        <v>0</v>
      </c>
      <c r="D578" s="120"/>
      <c r="E578" s="121" t="n">
        <f aca="false">IFERROR((IF($A578="",0,VLOOKUP($A578,#REF!,6,FALSE()))),0)</f>
        <v>0</v>
      </c>
      <c r="F578" s="122" t="n">
        <f aca="false">IFERROR(IF(VLOOKUP(A578,#REF!,13,0)="нет","",D578*E578),0)</f>
        <v>0</v>
      </c>
      <c r="G578" s="149" t="n">
        <f aca="false">IF(F578="","",IFERROR((IF($A578="",0,VLOOKUP($A578,#REF!,5,FALSE())))*$D578,"0"))</f>
        <v>0</v>
      </c>
      <c r="H578" s="124" t="n">
        <f aca="false">IFERROR(IF(H$7=0,0,G578/(G$7-I$5)*H$7),"")</f>
        <v>0</v>
      </c>
      <c r="I578" s="125" t="n">
        <f aca="false">IFERROR(H578+F578,"")</f>
        <v>0</v>
      </c>
      <c r="J578" s="126" t="n">
        <f aca="false">IFERROR(I578/$E$9,"")</f>
        <v>0</v>
      </c>
      <c r="K578" s="127" t="n">
        <f aca="false">IFERROR(ROUNDUP(I578/$E$10,2),"")</f>
        <v>0</v>
      </c>
      <c r="L578" s="128" t="n">
        <f aca="false">IF(F578="","",IF(D578=0,0,IFERROR((IF($A578="",0,VLOOKUP($A578,#REF!,7,FALSE()))),0)))</f>
        <v>0</v>
      </c>
      <c r="M578" s="129" t="n">
        <f aca="false">IF(F578="","",IFERROR(L578*D578,0))</f>
        <v>0</v>
      </c>
      <c r="N578" s="64"/>
      <c r="O578" s="156"/>
      <c r="P578" s="156"/>
    </row>
    <row r="579" customFormat="false" ht="17.35" hidden="false" customHeight="false" outlineLevel="0" collapsed="false">
      <c r="A579" s="118"/>
      <c r="B579" s="148" t="n">
        <f aca="false">IFERROR((IF($A579="",0,IF(VLOOKUP(A579,#REF!,13,0)="нет","Sold Out",VLOOKUP($A579,#REF!,2,FALSE())))),"кода нет в прайсе")</f>
        <v>0</v>
      </c>
      <c r="C579" s="148" t="n">
        <f aca="false">IFERROR((IF($A579="",0,VLOOKUP($A579,#REF!,3,FALSE()))),0)</f>
        <v>0</v>
      </c>
      <c r="D579" s="158"/>
      <c r="E579" s="121" t="n">
        <f aca="false">IFERROR((IF($A579="",0,VLOOKUP($A579,#REF!,6,FALSE()))),0)</f>
        <v>0</v>
      </c>
      <c r="F579" s="122" t="n">
        <f aca="false">IFERROR(IF(VLOOKUP(A579,#REF!,13,0)="нет","",D579*E579),0)</f>
        <v>0</v>
      </c>
      <c r="G579" s="149" t="n">
        <f aca="false">IF(F579="","",IFERROR((IF($A579="",0,VLOOKUP($A579,#REF!,5,FALSE())))*$D579,"0"))</f>
        <v>0</v>
      </c>
      <c r="H579" s="124" t="n">
        <f aca="false">IFERROR(IF(H$7=0,0,G579/(G$7-I$5)*H$7),"")</f>
        <v>0</v>
      </c>
      <c r="I579" s="125" t="n">
        <f aca="false">IFERROR(H579+F579,"")</f>
        <v>0</v>
      </c>
      <c r="J579" s="126" t="n">
        <f aca="false">IFERROR(I579/$E$9,"")</f>
        <v>0</v>
      </c>
      <c r="K579" s="127" t="n">
        <f aca="false">IFERROR(ROUNDUP(I579/$E$10,2),"")</f>
        <v>0</v>
      </c>
      <c r="L579" s="128" t="n">
        <f aca="false">IF(F579="","",IF(D579=0,0,IFERROR((IF($A579="",0,VLOOKUP($A579,#REF!,7,FALSE()))),0)))</f>
        <v>0</v>
      </c>
      <c r="M579" s="129" t="n">
        <f aca="false">IF(F579="","",IFERROR(L579*D579,0))</f>
        <v>0</v>
      </c>
      <c r="N579" s="64"/>
      <c r="O579" s="156"/>
      <c r="P579" s="156"/>
    </row>
    <row r="580" customFormat="false" ht="17.35" hidden="false" customHeight="false" outlineLevel="0" collapsed="false">
      <c r="A580" s="118" t="s">
        <v>150</v>
      </c>
      <c r="B580" s="148" t="str">
        <f aca="false">IFERROR((IF($A580="",0,IF(VLOOKUP(A580,#REF!,13,0)="нет","Sold Out",VLOOKUP($A580,#REF!,2,FALSE())))),"кода нет в прайсе")</f>
        <v>кода нет в прайсе</v>
      </c>
      <c r="C580" s="148" t="n">
        <f aca="false">IFERROR((IF($A580="",0,VLOOKUP($A580,#REF!,3,FALSE()))),0)</f>
        <v>0</v>
      </c>
      <c r="D580" s="158"/>
      <c r="E580" s="121" t="n">
        <f aca="false">IFERROR((IF($A580="",0,VLOOKUP($A580,#REF!,6,FALSE()))),0)</f>
        <v>0</v>
      </c>
      <c r="F580" s="122" t="n">
        <f aca="false">IFERROR(IF(VLOOKUP(A580,#REF!,13,0)="нет","",D580*E580),0)</f>
        <v>0</v>
      </c>
      <c r="G580" s="149" t="str">
        <f aca="false">IF(F580="","",IFERROR((IF($A580="",0,VLOOKUP($A580,#REF!,5,FALSE())))*$D580,"0"))</f>
        <v>0</v>
      </c>
      <c r="H580" s="124" t="n">
        <f aca="false">IFERROR(IF(H$7=0,0,G580/(G$7-I$5)*H$7),"")</f>
        <v>0</v>
      </c>
      <c r="I580" s="125" t="n">
        <f aca="false">IFERROR(H580+F580,"")</f>
        <v>0</v>
      </c>
      <c r="J580" s="126" t="n">
        <f aca="false">IFERROR(I580/$E$9,"")</f>
        <v>0</v>
      </c>
      <c r="K580" s="127" t="n">
        <f aca="false">IFERROR(ROUNDUP(I580/$E$10,2),"")</f>
        <v>0</v>
      </c>
      <c r="L580" s="128" t="n">
        <f aca="false">IF(F580="","",IF(D580=0,0,IFERROR((IF($A580="",0,VLOOKUP($A580,#REF!,7,FALSE()))),0)))</f>
        <v>0</v>
      </c>
      <c r="M580" s="129" t="n">
        <f aca="false">IF(F580="","",IFERROR(L580*D580,0))</f>
        <v>0</v>
      </c>
      <c r="N580" s="64"/>
      <c r="O580" s="156"/>
      <c r="P580" s="156"/>
    </row>
    <row r="581" customFormat="false" ht="17.35" hidden="false" customHeight="false" outlineLevel="0" collapsed="false">
      <c r="A581" s="118" t="s">
        <v>151</v>
      </c>
      <c r="B581" s="148" t="str">
        <f aca="false">IFERROR((IF($A581="",0,IF(VLOOKUP(A581,#REF!,13,0)="нет","Sold Out",VLOOKUP($A581,#REF!,2,FALSE())))),"кода нет в прайсе")</f>
        <v>кода нет в прайсе</v>
      </c>
      <c r="C581" s="148" t="n">
        <f aca="false">IFERROR((IF($A581="",0,VLOOKUP($A581,#REF!,3,FALSE()))),0)</f>
        <v>0</v>
      </c>
      <c r="D581" s="158"/>
      <c r="E581" s="121" t="n">
        <f aca="false">IFERROR((IF($A581="",0,VLOOKUP($A581,#REF!,6,FALSE()))),0)</f>
        <v>0</v>
      </c>
      <c r="F581" s="122" t="n">
        <f aca="false">IFERROR(IF(VLOOKUP(A581,#REF!,13,0)="нет","",D581*E581),0)</f>
        <v>0</v>
      </c>
      <c r="G581" s="149" t="str">
        <f aca="false">IF(F581="","",IFERROR((IF($A581="",0,VLOOKUP($A581,#REF!,5,FALSE())))*$D581,"0"))</f>
        <v>0</v>
      </c>
      <c r="H581" s="124" t="n">
        <f aca="false">IFERROR(IF(H$7=0,0,G581/(G$7-I$5)*H$7),"")</f>
        <v>0</v>
      </c>
      <c r="I581" s="125" t="n">
        <f aca="false">IFERROR(H581+F581,"")</f>
        <v>0</v>
      </c>
      <c r="J581" s="126" t="n">
        <f aca="false">IFERROR(I581/$E$9,"")</f>
        <v>0</v>
      </c>
      <c r="K581" s="127" t="n">
        <f aca="false">IFERROR(ROUNDUP(I581/$E$10,2),"")</f>
        <v>0</v>
      </c>
      <c r="L581" s="128" t="n">
        <f aca="false">IF(F581="","",IF(D581=0,0,IFERROR((IF($A581="",0,VLOOKUP($A581,#REF!,7,FALSE()))),0)))</f>
        <v>0</v>
      </c>
      <c r="M581" s="129" t="n">
        <f aca="false">IF(F581="","",IFERROR(L581*D581,0))</f>
        <v>0</v>
      </c>
      <c r="N581" s="64"/>
      <c r="O581" s="156"/>
      <c r="P581" s="156"/>
    </row>
    <row r="582" customFormat="false" ht="17.35" hidden="false" customHeight="false" outlineLevel="0" collapsed="false">
      <c r="A582" s="118"/>
      <c r="B582" s="148" t="n">
        <f aca="false">IFERROR((IF($A582="",0,IF(VLOOKUP(A582,#REF!,13,0)="нет","Sold Out",VLOOKUP($A582,#REF!,2,FALSE())))),"кода нет в прайсе")</f>
        <v>0</v>
      </c>
      <c r="C582" s="148" t="n">
        <f aca="false">IFERROR((IF($A582="",0,VLOOKUP($A582,#REF!,3,FALSE()))),0)</f>
        <v>0</v>
      </c>
      <c r="D582" s="158"/>
      <c r="E582" s="121" t="n">
        <f aca="false">IFERROR((IF($A582="",0,VLOOKUP($A582,#REF!,6,FALSE()))),0)</f>
        <v>0</v>
      </c>
      <c r="F582" s="122" t="n">
        <f aca="false">IFERROR(IF(VLOOKUP(A582,#REF!,13,0)="нет","",D582*E582),0)</f>
        <v>0</v>
      </c>
      <c r="G582" s="149" t="n">
        <f aca="false">IF(F582="","",IFERROR((IF($A582="",0,VLOOKUP($A582,#REF!,5,FALSE())))*$D582,"0"))</f>
        <v>0</v>
      </c>
      <c r="H582" s="124" t="n">
        <f aca="false">IFERROR(IF(H$7=0,0,G582/(G$7-I$5)*H$7),"")</f>
        <v>0</v>
      </c>
      <c r="I582" s="125" t="n">
        <f aca="false">IFERROR(H582+F582,"")</f>
        <v>0</v>
      </c>
      <c r="J582" s="126" t="n">
        <f aca="false">IFERROR(I582/$E$9,"")</f>
        <v>0</v>
      </c>
      <c r="K582" s="127" t="n">
        <f aca="false">IFERROR(ROUNDUP(I582/$E$10,2),"")</f>
        <v>0</v>
      </c>
      <c r="L582" s="128" t="n">
        <f aca="false">IF(F582="","",IF(D582=0,0,IFERROR((IF($A582="",0,VLOOKUP($A582,#REF!,7,FALSE()))),0)))</f>
        <v>0</v>
      </c>
      <c r="M582" s="129" t="n">
        <f aca="false">IF(F582="","",IFERROR(L582*D582,0))</f>
        <v>0</v>
      </c>
      <c r="N582" s="64"/>
      <c r="O582" s="156"/>
      <c r="P582" s="156"/>
    </row>
    <row r="583" customFormat="false" ht="17.35" hidden="false" customHeight="false" outlineLevel="0" collapsed="false">
      <c r="A583" s="118"/>
      <c r="B583" s="148" t="n">
        <f aca="false">IFERROR((IF($A583="",0,IF(VLOOKUP(A583,#REF!,13,0)="нет","Sold Out",VLOOKUP($A583,#REF!,2,FALSE())))),"кода нет в прайсе")</f>
        <v>0</v>
      </c>
      <c r="C583" s="148" t="n">
        <f aca="false">IFERROR((IF($A583="",0,VLOOKUP($A583,#REF!,3,FALSE()))),0)</f>
        <v>0</v>
      </c>
      <c r="D583" s="158"/>
      <c r="E583" s="121" t="n">
        <f aca="false">IFERROR((IF($A583="",0,VLOOKUP($A583,#REF!,6,FALSE()))),0)</f>
        <v>0</v>
      </c>
      <c r="F583" s="122" t="n">
        <f aca="false">IFERROR(IF(VLOOKUP(A583,#REF!,13,0)="нет","",D583*E583),0)</f>
        <v>0</v>
      </c>
      <c r="G583" s="149" t="n">
        <f aca="false">IF(F583="","",IFERROR((IF($A583="",0,VLOOKUP($A583,#REF!,5,FALSE())))*$D583,"0"))</f>
        <v>0</v>
      </c>
      <c r="H583" s="124" t="n">
        <f aca="false">IFERROR(IF(H$7=0,0,G583/(G$7-I$5)*H$7),"")</f>
        <v>0</v>
      </c>
      <c r="I583" s="125" t="n">
        <f aca="false">IFERROR(H583+F583,"")</f>
        <v>0</v>
      </c>
      <c r="J583" s="126" t="n">
        <f aca="false">IFERROR(I583/$E$9,"")</f>
        <v>0</v>
      </c>
      <c r="K583" s="127" t="n">
        <f aca="false">IFERROR(ROUNDUP(I583/$E$10,2),"")</f>
        <v>0</v>
      </c>
      <c r="L583" s="128" t="n">
        <f aca="false">IF(F583="","",IF(D583=0,0,IFERROR((IF($A583="",0,VLOOKUP($A583,#REF!,7,FALSE()))),0)))</f>
        <v>0</v>
      </c>
      <c r="M583" s="129" t="n">
        <f aca="false">IF(F583="","",IFERROR(L583*D583,0))</f>
        <v>0</v>
      </c>
      <c r="N583" s="64"/>
      <c r="O583" s="156"/>
      <c r="P583" s="156"/>
    </row>
    <row r="584" customFormat="false" ht="17.35" hidden="false" customHeight="false" outlineLevel="0" collapsed="false">
      <c r="A584" s="118"/>
      <c r="B584" s="148" t="n">
        <f aca="false">IFERROR((IF($A584="",0,IF(VLOOKUP(A584,#REF!,13,0)="нет","Sold Out",VLOOKUP($A584,#REF!,2,FALSE())))),"кода нет в прайсе")</f>
        <v>0</v>
      </c>
      <c r="C584" s="148" t="n">
        <f aca="false">IFERROR((IF($A584="",0,VLOOKUP($A584,#REF!,3,FALSE()))),0)</f>
        <v>0</v>
      </c>
      <c r="D584" s="158"/>
      <c r="E584" s="132" t="n">
        <f aca="false">IFERROR((IF($A584="",0,VLOOKUP($A584,#REF!,6,FALSE()))),0)</f>
        <v>0</v>
      </c>
      <c r="F584" s="133" t="n">
        <f aca="false">IFERROR(IF(VLOOKUP(A584,#REF!,13,0)="нет","",D584*E584),0)</f>
        <v>0</v>
      </c>
      <c r="G584" s="134" t="n">
        <f aca="false">IF(F584="","",IFERROR((IF($A584="",0,VLOOKUP($A584,#REF!,5,FALSE())))*$D584,"0"))</f>
        <v>0</v>
      </c>
      <c r="H584" s="124" t="n">
        <f aca="false">IFERROR(IF(H$7=0,0,G584/(G$7-I$5)*H$7),"")</f>
        <v>0</v>
      </c>
      <c r="I584" s="135" t="n">
        <f aca="false">IFERROR(H584+F584,"")</f>
        <v>0</v>
      </c>
      <c r="J584" s="136" t="n">
        <f aca="false">IFERROR(I584/$E$9,"")</f>
        <v>0</v>
      </c>
      <c r="K584" s="137" t="n">
        <f aca="false">IFERROR(ROUNDUP(I584/$E$10,2),"")</f>
        <v>0</v>
      </c>
      <c r="L584" s="132" t="n">
        <f aca="false">IF(F584="","",IF(D584=0,0,IFERROR((IF($A584="",0,VLOOKUP($A584,#REF!,7,FALSE()))),0)))</f>
        <v>0</v>
      </c>
      <c r="M584" s="132" t="n">
        <f aca="false">IF(F584="","",IFERROR(L584*D584,0))</f>
        <v>0</v>
      </c>
      <c r="N584" s="64"/>
      <c r="O584" s="156"/>
      <c r="P584" s="156"/>
    </row>
    <row r="585" customFormat="false" ht="17.35" hidden="false" customHeight="false" outlineLevel="0" collapsed="false">
      <c r="A585" s="118"/>
      <c r="B585" s="148" t="n">
        <f aca="false">IFERROR((IF($A585="",0,IF(VLOOKUP(A585,#REF!,13,0)="нет","Sold Out",VLOOKUP($A585,#REF!,2,FALSE())))),"кода нет в прайсе")</f>
        <v>0</v>
      </c>
      <c r="C585" s="148" t="n">
        <f aca="false">IFERROR((IF($A585="",0,VLOOKUP($A585,#REF!,3,FALSE()))),0)</f>
        <v>0</v>
      </c>
      <c r="D585" s="158"/>
      <c r="E585" s="121" t="n">
        <f aca="false">IFERROR((IF($A585="",0,VLOOKUP($A585,#REF!,6,FALSE()))),0)</f>
        <v>0</v>
      </c>
      <c r="F585" s="122" t="n">
        <f aca="false">IFERROR(IF(VLOOKUP(A585,#REF!,13,0)="нет","",D585*E585),0)</f>
        <v>0</v>
      </c>
      <c r="G585" s="149" t="n">
        <f aca="false">IF(F585="","",IFERROR((IF($A585="",0,VLOOKUP($A585,#REF!,5,FALSE())))*$D585,"0"))</f>
        <v>0</v>
      </c>
      <c r="H585" s="124" t="n">
        <f aca="false">IFERROR(IF(H$7=0,0,G585/(G$7-I$5)*H$7),"")</f>
        <v>0</v>
      </c>
      <c r="I585" s="125" t="n">
        <f aca="false">IFERROR(H585+F585,"")</f>
        <v>0</v>
      </c>
      <c r="J585" s="126" t="n">
        <f aca="false">IFERROR(I585/$E$9,"")</f>
        <v>0</v>
      </c>
      <c r="K585" s="127" t="n">
        <f aca="false">IFERROR(ROUNDUP(I585/$E$10,2),"")</f>
        <v>0</v>
      </c>
      <c r="L585" s="128" t="n">
        <f aca="false">IF(F585="","",IF(D585=0,0,IFERROR((IF($A585="",0,VLOOKUP($A585,#REF!,7,FALSE()))),0)))</f>
        <v>0</v>
      </c>
      <c r="M585" s="129" t="n">
        <f aca="false">IF(F585="","",IFERROR(L585*D585,0))</f>
        <v>0</v>
      </c>
      <c r="N585" s="64"/>
      <c r="O585" s="156"/>
      <c r="P585" s="156"/>
    </row>
    <row r="586" customFormat="false" ht="17.35" hidden="false" customHeight="false" outlineLevel="0" collapsed="false">
      <c r="A586" s="141"/>
      <c r="B586" s="148" t="n">
        <f aca="false">IFERROR((IF($A586="",0,IF(VLOOKUP(A586,#REF!,13,0)="нет","Sold Out",VLOOKUP($A586,#REF!,2,FALSE())))),"кода нет в прайсе")</f>
        <v>0</v>
      </c>
      <c r="C586" s="148" t="n">
        <f aca="false">IFERROR((IF($A586="",0,VLOOKUP($A586,#REF!,3,FALSE()))),0)</f>
        <v>0</v>
      </c>
      <c r="D586" s="158"/>
      <c r="E586" s="121" t="n">
        <f aca="false">IFERROR((IF($A586="",0,VLOOKUP($A586,#REF!,6,FALSE()))),0)</f>
        <v>0</v>
      </c>
      <c r="F586" s="122" t="n">
        <f aca="false">IFERROR(IF(VLOOKUP(A586,#REF!,13,0)="нет","",D586*E586),0)</f>
        <v>0</v>
      </c>
      <c r="G586" s="149" t="n">
        <f aca="false">IF(F586="","",IFERROR((IF($A586="",0,VLOOKUP($A586,#REF!,5,FALSE())))*$D586,"0"))</f>
        <v>0</v>
      </c>
      <c r="H586" s="124" t="n">
        <f aca="false">IFERROR(IF(H$7=0,0,G586/(G$7-I$5)*H$7),"")</f>
        <v>0</v>
      </c>
      <c r="I586" s="125" t="n">
        <f aca="false">IFERROR(H586+F586,"")</f>
        <v>0</v>
      </c>
      <c r="J586" s="126" t="n">
        <f aca="false">IFERROR(I586/$E$9,"")</f>
        <v>0</v>
      </c>
      <c r="K586" s="127" t="n">
        <f aca="false">IFERROR(ROUNDUP(I586/$E$10,2),"")</f>
        <v>0</v>
      </c>
      <c r="L586" s="128" t="n">
        <f aca="false">IF(F586="","",IF(D586=0,0,IFERROR((IF($A586="",0,VLOOKUP($A586,#REF!,7,FALSE()))),0)))</f>
        <v>0</v>
      </c>
      <c r="M586" s="129" t="n">
        <f aca="false">IF(F586="","",IFERROR(L586*D586,0))</f>
        <v>0</v>
      </c>
      <c r="N586" s="64"/>
      <c r="O586" s="156"/>
      <c r="P586" s="156"/>
    </row>
    <row r="587" customFormat="false" ht="17.35" hidden="false" customHeight="false" outlineLevel="0" collapsed="false">
      <c r="A587" s="142"/>
      <c r="B587" s="143" t="n">
        <f aca="false">IF(F587=0,0,"Пересылка по Корее при менее 30000")</f>
        <v>0</v>
      </c>
      <c r="C587" s="143"/>
      <c r="D587" s="158"/>
      <c r="E587" s="121" t="n">
        <f aca="false">IFERROR((IF($A587="",0,VLOOKUP($A587,#REF!,6,FALSE()))),0)</f>
        <v>0</v>
      </c>
      <c r="F587" s="144" t="n">
        <f aca="false">IF($F$5=1,IF(SUM(F577:F586)=0,0,IF(SUM(F577:F586)&lt;30000,2500,0)),0)</f>
        <v>0</v>
      </c>
      <c r="G587" s="149" t="n">
        <f aca="false">IF(F587="","",IFERROR((IF($A587="",0,VLOOKUP($A587,#REF!,5,FALSE())))*$D587,"0"))</f>
        <v>0</v>
      </c>
      <c r="H587" s="124" t="n">
        <f aca="false">IFERROR(IF(H$7=0,0,G587/(G$7-I$5)*H$7),"")</f>
        <v>0</v>
      </c>
      <c r="I587" s="125" t="n">
        <f aca="false">IFERROR(H587+F587,"")</f>
        <v>0</v>
      </c>
      <c r="J587" s="126" t="n">
        <f aca="false">IFERROR(I587/$E$9,"")</f>
        <v>0</v>
      </c>
      <c r="K587" s="127" t="n">
        <f aca="false">IFERROR(ROUNDUP(I587/$E$10,2),"")</f>
        <v>0</v>
      </c>
      <c r="L587" s="128" t="n">
        <f aca="false">IF(F587="","",IF(D587=0,0,IFERROR((IF($A587="",0,VLOOKUP($A587,#REF!,7,FALSE()))),0)))</f>
        <v>0</v>
      </c>
      <c r="M587" s="129" t="n">
        <f aca="false">IF(F587="","",IFERROR(L587*D587,0))</f>
        <v>0</v>
      </c>
      <c r="N587" s="64"/>
      <c r="O587" s="156"/>
      <c r="P587" s="156"/>
    </row>
    <row r="588" customFormat="false" ht="17.35" hidden="false" customHeight="false" outlineLevel="0" collapsed="false">
      <c r="A588" s="106" t="n">
        <v>49</v>
      </c>
      <c r="B588" s="107"/>
      <c r="C588" s="107"/>
      <c r="D588" s="146"/>
      <c r="E588" s="109"/>
      <c r="F588" s="110" t="n">
        <f aca="false">SUM(F589:F599)</f>
        <v>0</v>
      </c>
      <c r="G588" s="110" t="n">
        <f aca="false">SUM(G589:G599)</f>
        <v>0</v>
      </c>
      <c r="H588" s="111" t="n">
        <f aca="false">IFERROR($H$7/($G$7-$I$5)*G588,0)</f>
        <v>0</v>
      </c>
      <c r="I588" s="112" t="n">
        <f aca="false">H588+F588</f>
        <v>0</v>
      </c>
      <c r="J588" s="112" t="n">
        <f aca="false">I588/$E$9</f>
        <v>0</v>
      </c>
      <c r="K588" s="113" t="n">
        <f aca="false">SUM(K589:K599)</f>
        <v>0</v>
      </c>
      <c r="L588" s="114" t="n">
        <f aca="false">SUM(L589:L599)</f>
        <v>0</v>
      </c>
      <c r="M588" s="115" t="n">
        <f aca="false">SUM(M589:M599)</f>
        <v>0</v>
      </c>
      <c r="N588" s="64"/>
      <c r="O588" s="156"/>
      <c r="P588" s="156"/>
    </row>
    <row r="589" customFormat="false" ht="17.35" hidden="false" customHeight="false" outlineLevel="0" collapsed="false">
      <c r="A589" s="118"/>
      <c r="B589" s="148" t="n">
        <f aca="false">IFERROR((IF($A589="",0,IF(VLOOKUP(A589,#REF!,13,0)="нет","Sold Out",VLOOKUP($A589,#REF!,2,FALSE())))),"кода нет в прайсе")</f>
        <v>0</v>
      </c>
      <c r="C589" s="148" t="n">
        <f aca="false">IFERROR((IF($A589="",0,VLOOKUP($A589,#REF!,3,FALSE()))),0)</f>
        <v>0</v>
      </c>
      <c r="D589" s="120"/>
      <c r="E589" s="121" t="n">
        <f aca="false">IFERROR((IF($A589="",0,VLOOKUP($A589,#REF!,6,FALSE()))),0)</f>
        <v>0</v>
      </c>
      <c r="F589" s="122" t="n">
        <f aca="false">IFERROR(IF(VLOOKUP(A589,#REF!,13,0)="нет","",D589*E589),0)</f>
        <v>0</v>
      </c>
      <c r="G589" s="149" t="n">
        <f aca="false">IF(F589="","",IFERROR((IF($A589="",0,VLOOKUP($A589,#REF!,5,FALSE())))*$D589,"0"))</f>
        <v>0</v>
      </c>
      <c r="H589" s="124" t="n">
        <f aca="false">IFERROR(IF(H$7=0,0,G589/(G$7-I$5)*H$7),"")</f>
        <v>0</v>
      </c>
      <c r="I589" s="125" t="n">
        <f aca="false">IFERROR(H589+F589,"")</f>
        <v>0</v>
      </c>
      <c r="J589" s="126" t="n">
        <f aca="false">IFERROR(I589/$E$9,"")</f>
        <v>0</v>
      </c>
      <c r="K589" s="127" t="n">
        <f aca="false">IFERROR(ROUNDUP(I589/$E$10,2),"")</f>
        <v>0</v>
      </c>
      <c r="L589" s="128" t="n">
        <f aca="false">IF(F589="","",IF(D589=0,0,IFERROR((IF($A589="",0,VLOOKUP($A589,#REF!,7,FALSE()))),0)))</f>
        <v>0</v>
      </c>
      <c r="M589" s="129" t="n">
        <f aca="false">IF(F589="","",IFERROR(L589*D589,0))</f>
        <v>0</v>
      </c>
      <c r="N589" s="64"/>
      <c r="O589" s="156"/>
      <c r="P589" s="156"/>
    </row>
    <row r="590" customFormat="false" ht="17.35" hidden="false" customHeight="false" outlineLevel="0" collapsed="false">
      <c r="A590" s="118"/>
      <c r="B590" s="148" t="n">
        <f aca="false">IFERROR((IF($A590="",0,IF(VLOOKUP(A590,#REF!,13,0)="нет","Sold Out",VLOOKUP($A590,#REF!,2,FALSE())))),"кода нет в прайсе")</f>
        <v>0</v>
      </c>
      <c r="C590" s="148" t="n">
        <f aca="false">IFERROR((IF($A590="",0,VLOOKUP($A590,#REF!,3,FALSE()))),0)</f>
        <v>0</v>
      </c>
      <c r="D590" s="120"/>
      <c r="E590" s="121" t="n">
        <f aca="false">IFERROR((IF($A590="",0,VLOOKUP($A590,#REF!,6,FALSE()))),0)</f>
        <v>0</v>
      </c>
      <c r="F590" s="122" t="n">
        <f aca="false">IFERROR(IF(VLOOKUP(A590,#REF!,13,0)="нет","",D590*E590),0)</f>
        <v>0</v>
      </c>
      <c r="G590" s="149" t="n">
        <f aca="false">IF(F590="","",IFERROR((IF($A590="",0,VLOOKUP($A590,#REF!,5,FALSE())))*$D590,"0"))</f>
        <v>0</v>
      </c>
      <c r="H590" s="124" t="n">
        <f aca="false">IFERROR(IF(H$7=0,0,G590/(G$7-I$5)*H$7),"")</f>
        <v>0</v>
      </c>
      <c r="I590" s="125" t="n">
        <f aca="false">IFERROR(H590+F590,"")</f>
        <v>0</v>
      </c>
      <c r="J590" s="126" t="n">
        <f aca="false">IFERROR(I590/$E$9,"")</f>
        <v>0</v>
      </c>
      <c r="K590" s="127" t="n">
        <f aca="false">IFERROR(ROUNDUP(I590/$E$10,2),"")</f>
        <v>0</v>
      </c>
      <c r="L590" s="128" t="n">
        <f aca="false">IF(F590="","",IF(D590=0,0,IFERROR((IF($A590="",0,VLOOKUP($A590,#REF!,7,FALSE()))),0)))</f>
        <v>0</v>
      </c>
      <c r="M590" s="129" t="n">
        <f aca="false">IF(F590="","",IFERROR(L590*D590,0))</f>
        <v>0</v>
      </c>
      <c r="N590" s="64"/>
      <c r="O590" s="156"/>
      <c r="P590" s="156"/>
    </row>
    <row r="591" customFormat="false" ht="17.35" hidden="false" customHeight="false" outlineLevel="0" collapsed="false">
      <c r="A591" s="118" t="s">
        <v>152</v>
      </c>
      <c r="B591" s="148" t="str">
        <f aca="false">IFERROR((IF($A591="",0,IF(VLOOKUP(A591,#REF!,13,0)="нет","Sold Out",VLOOKUP($A591,#REF!,2,FALSE())))),"кода нет в прайсе")</f>
        <v>кода нет в прайсе</v>
      </c>
      <c r="C591" s="148" t="n">
        <f aca="false">IFERROR((IF($A591="",0,VLOOKUP($A591,#REF!,3,FALSE()))),0)</f>
        <v>0</v>
      </c>
      <c r="D591" s="158"/>
      <c r="E591" s="121" t="n">
        <f aca="false">IFERROR((IF($A591="",0,VLOOKUP($A591,#REF!,6,FALSE()))),0)</f>
        <v>0</v>
      </c>
      <c r="F591" s="122" t="n">
        <f aca="false">IFERROR(IF(VLOOKUP(A591,#REF!,13,0)="нет","",D591*E591),0)</f>
        <v>0</v>
      </c>
      <c r="G591" s="149" t="str">
        <f aca="false">IF(F591="","",IFERROR((IF($A591="",0,VLOOKUP($A591,#REF!,5,FALSE())))*$D591,"0"))</f>
        <v>0</v>
      </c>
      <c r="H591" s="124" t="n">
        <f aca="false">IFERROR(IF(H$7=0,0,G591/(G$7-I$5)*H$7),"")</f>
        <v>0</v>
      </c>
      <c r="I591" s="125" t="n">
        <f aca="false">IFERROR(H591+F591,"")</f>
        <v>0</v>
      </c>
      <c r="J591" s="126" t="n">
        <f aca="false">IFERROR(I591/$E$9,"")</f>
        <v>0</v>
      </c>
      <c r="K591" s="127" t="n">
        <f aca="false">IFERROR(ROUNDUP(I591/$E$10,2),"")</f>
        <v>0</v>
      </c>
      <c r="L591" s="128" t="n">
        <f aca="false">IF(F591="","",IF(D591=0,0,IFERROR((IF($A591="",0,VLOOKUP($A591,#REF!,7,FALSE()))),0)))</f>
        <v>0</v>
      </c>
      <c r="M591" s="129" t="n">
        <f aca="false">IF(F591="","",IFERROR(L591*D591,0))</f>
        <v>0</v>
      </c>
      <c r="N591" s="64"/>
      <c r="O591" s="156"/>
      <c r="P591" s="156"/>
    </row>
    <row r="592" customFormat="false" ht="17.35" hidden="false" customHeight="false" outlineLevel="0" collapsed="false">
      <c r="A592" s="118"/>
      <c r="B592" s="148" t="n">
        <f aca="false">IFERROR((IF($A592="",0,IF(VLOOKUP(A592,#REF!,13,0)="нет","Sold Out",VLOOKUP($A592,#REF!,2,FALSE())))),"кода нет в прайсе")</f>
        <v>0</v>
      </c>
      <c r="C592" s="148" t="n">
        <f aca="false">IFERROR((IF($A592="",0,VLOOKUP($A592,#REF!,3,FALSE()))),0)</f>
        <v>0</v>
      </c>
      <c r="D592" s="158"/>
      <c r="E592" s="121" t="n">
        <f aca="false">IFERROR((IF($A592="",0,VLOOKUP($A592,#REF!,6,FALSE()))),0)</f>
        <v>0</v>
      </c>
      <c r="F592" s="122" t="n">
        <f aca="false">IFERROR(IF(VLOOKUP(A592,#REF!,13,0)="нет","",D592*E592),0)</f>
        <v>0</v>
      </c>
      <c r="G592" s="149" t="n">
        <f aca="false">IF(F592="","",IFERROR((IF($A592="",0,VLOOKUP($A592,#REF!,5,FALSE())))*$D592,"0"))</f>
        <v>0</v>
      </c>
      <c r="H592" s="124" t="n">
        <f aca="false">IFERROR(IF(H$7=0,0,G592/(G$7-I$5)*H$7),"")</f>
        <v>0</v>
      </c>
      <c r="I592" s="125" t="n">
        <f aca="false">IFERROR(H592+F592,"")</f>
        <v>0</v>
      </c>
      <c r="J592" s="126" t="n">
        <f aca="false">IFERROR(I592/$E$9,"")</f>
        <v>0</v>
      </c>
      <c r="K592" s="127" t="n">
        <f aca="false">IFERROR(ROUNDUP(I592/$E$10,2),"")</f>
        <v>0</v>
      </c>
      <c r="L592" s="128" t="n">
        <f aca="false">IF(F592="","",IF(D592=0,0,IFERROR((IF($A592="",0,VLOOKUP($A592,#REF!,7,FALSE()))),0)))</f>
        <v>0</v>
      </c>
      <c r="M592" s="129" t="n">
        <f aca="false">IF(F592="","",IFERROR(L592*D592,0))</f>
        <v>0</v>
      </c>
      <c r="N592" s="64"/>
      <c r="O592" s="156"/>
      <c r="P592" s="156"/>
    </row>
    <row r="593" customFormat="false" ht="17.35" hidden="false" customHeight="false" outlineLevel="0" collapsed="false">
      <c r="A593" s="118"/>
      <c r="B593" s="148" t="n">
        <f aca="false">IFERROR((IF($A593="",0,IF(VLOOKUP(A593,#REF!,13,0)="нет","Sold Out",VLOOKUP($A593,#REF!,2,FALSE())))),"кода нет в прайсе")</f>
        <v>0</v>
      </c>
      <c r="C593" s="148" t="n">
        <f aca="false">IFERROR((IF($A593="",0,VLOOKUP($A593,#REF!,3,FALSE()))),0)</f>
        <v>0</v>
      </c>
      <c r="D593" s="158"/>
      <c r="E593" s="121" t="n">
        <f aca="false">IFERROR((IF($A593="",0,VLOOKUP($A593,#REF!,6,FALSE()))),0)</f>
        <v>0</v>
      </c>
      <c r="F593" s="122" t="n">
        <f aca="false">IFERROR(IF(VLOOKUP(A593,#REF!,13,0)="нет","",D593*E593),0)</f>
        <v>0</v>
      </c>
      <c r="G593" s="149" t="n">
        <f aca="false">IF(F593="","",IFERROR((IF($A593="",0,VLOOKUP($A593,#REF!,5,FALSE())))*$D593,"0"))</f>
        <v>0</v>
      </c>
      <c r="H593" s="124" t="n">
        <f aca="false">IFERROR(IF(H$7=0,0,G593/(G$7-I$5)*H$7),"")</f>
        <v>0</v>
      </c>
      <c r="I593" s="125" t="n">
        <f aca="false">IFERROR(H593+F593,"")</f>
        <v>0</v>
      </c>
      <c r="J593" s="126" t="n">
        <f aca="false">IFERROR(I593/$E$9,"")</f>
        <v>0</v>
      </c>
      <c r="K593" s="127" t="n">
        <f aca="false">IFERROR(ROUNDUP(I593/$E$10,2),"")</f>
        <v>0</v>
      </c>
      <c r="L593" s="128" t="n">
        <f aca="false">IF(F593="","",IF(D593=0,0,IFERROR((IF($A593="",0,VLOOKUP($A593,#REF!,7,FALSE()))),0)))</f>
        <v>0</v>
      </c>
      <c r="M593" s="129" t="n">
        <f aca="false">IF(F593="","",IFERROR(L593*D593,0))</f>
        <v>0</v>
      </c>
      <c r="N593" s="64"/>
      <c r="O593" s="156"/>
      <c r="P593" s="156"/>
    </row>
    <row r="594" customFormat="false" ht="17.35" hidden="false" customHeight="false" outlineLevel="0" collapsed="false">
      <c r="A594" s="118"/>
      <c r="B594" s="148" t="n">
        <f aca="false">IFERROR((IF($A594="",0,IF(VLOOKUP(A594,#REF!,13,0)="нет","Sold Out",VLOOKUP($A594,#REF!,2,FALSE())))),"кода нет в прайсе")</f>
        <v>0</v>
      </c>
      <c r="C594" s="148" t="n">
        <f aca="false">IFERROR((IF($A594="",0,VLOOKUP($A594,#REF!,3,FALSE()))),0)</f>
        <v>0</v>
      </c>
      <c r="D594" s="158"/>
      <c r="E594" s="121" t="n">
        <f aca="false">IFERROR((IF($A594="",0,VLOOKUP($A594,#REF!,6,FALSE()))),0)</f>
        <v>0</v>
      </c>
      <c r="F594" s="122" t="n">
        <f aca="false">IFERROR(IF(VLOOKUP(A594,#REF!,13,0)="нет","",D594*E594),0)</f>
        <v>0</v>
      </c>
      <c r="G594" s="149" t="n">
        <f aca="false">IF(F594="","",IFERROR((IF($A594="",0,VLOOKUP($A594,#REF!,5,FALSE())))*$D594,"0"))</f>
        <v>0</v>
      </c>
      <c r="H594" s="124" t="n">
        <f aca="false">IFERROR(IF(H$7=0,0,G594/(G$7-I$5)*H$7),"")</f>
        <v>0</v>
      </c>
      <c r="I594" s="125" t="n">
        <f aca="false">IFERROR(H594+F594,"")</f>
        <v>0</v>
      </c>
      <c r="J594" s="126" t="n">
        <f aca="false">IFERROR(I594/$E$9,"")</f>
        <v>0</v>
      </c>
      <c r="K594" s="127" t="n">
        <f aca="false">IFERROR(ROUNDUP(I594/$E$10,2),"")</f>
        <v>0</v>
      </c>
      <c r="L594" s="128" t="n">
        <f aca="false">IF(F594="","",IF(D594=0,0,IFERROR((IF($A594="",0,VLOOKUP($A594,#REF!,7,FALSE()))),0)))</f>
        <v>0</v>
      </c>
      <c r="M594" s="129" t="n">
        <f aca="false">IF(F594="","",IFERROR(L594*D594,0))</f>
        <v>0</v>
      </c>
      <c r="N594" s="64"/>
      <c r="O594" s="156"/>
      <c r="P594" s="156"/>
    </row>
    <row r="595" customFormat="false" ht="17.35" hidden="false" customHeight="false" outlineLevel="0" collapsed="false">
      <c r="A595" s="118"/>
      <c r="B595" s="148" t="n">
        <f aca="false">IFERROR((IF($A595="",0,IF(VLOOKUP(A595,#REF!,13,0)="нет","Sold Out",VLOOKUP($A595,#REF!,2,FALSE())))),"кода нет в прайсе")</f>
        <v>0</v>
      </c>
      <c r="C595" s="148" t="n">
        <f aca="false">IFERROR((IF($A595="",0,VLOOKUP($A595,#REF!,3,FALSE()))),0)</f>
        <v>0</v>
      </c>
      <c r="D595" s="158"/>
      <c r="E595" s="121" t="n">
        <f aca="false">IFERROR((IF($A595="",0,VLOOKUP($A595,#REF!,6,FALSE()))),0)</f>
        <v>0</v>
      </c>
      <c r="F595" s="122" t="n">
        <f aca="false">IFERROR(IF(VLOOKUP(A595,#REF!,13,0)="нет","",D595*E595),0)</f>
        <v>0</v>
      </c>
      <c r="G595" s="149" t="n">
        <f aca="false">IF(F595="","",IFERROR((IF($A595="",0,VLOOKUP($A595,#REF!,5,FALSE())))*$D595,"0"))</f>
        <v>0</v>
      </c>
      <c r="H595" s="124" t="n">
        <f aca="false">IFERROR(IF(H$7=0,0,G595/(G$7-I$5)*H$7),"")</f>
        <v>0</v>
      </c>
      <c r="I595" s="125" t="n">
        <f aca="false">IFERROR(H595+F595,"")</f>
        <v>0</v>
      </c>
      <c r="J595" s="126" t="n">
        <f aca="false">IFERROR(I595/$E$9,"")</f>
        <v>0</v>
      </c>
      <c r="K595" s="127" t="n">
        <f aca="false">IFERROR(ROUNDUP(I595/$E$10,2),"")</f>
        <v>0</v>
      </c>
      <c r="L595" s="128" t="n">
        <f aca="false">IF(F595="","",IF(D595=0,0,IFERROR((IF($A595="",0,VLOOKUP($A595,#REF!,7,FALSE()))),0)))</f>
        <v>0</v>
      </c>
      <c r="M595" s="129" t="n">
        <f aca="false">IF(F595="","",IFERROR(L595*D595,0))</f>
        <v>0</v>
      </c>
      <c r="N595" s="64"/>
      <c r="O595" s="156"/>
      <c r="P595" s="156"/>
    </row>
    <row r="596" customFormat="false" ht="17.35" hidden="false" customHeight="false" outlineLevel="0" collapsed="false">
      <c r="A596" s="118"/>
      <c r="B596" s="148" t="n">
        <f aca="false">IFERROR((IF($A596="",0,IF(VLOOKUP(A596,#REF!,13,0)="нет","Sold Out",VLOOKUP($A596,#REF!,2,FALSE())))),"кода нет в прайсе")</f>
        <v>0</v>
      </c>
      <c r="C596" s="148" t="n">
        <f aca="false">IFERROR((IF($A596="",0,VLOOKUP($A596,#REF!,3,FALSE()))),0)</f>
        <v>0</v>
      </c>
      <c r="D596" s="158"/>
      <c r="E596" s="132" t="n">
        <f aca="false">IFERROR((IF($A596="",0,VLOOKUP($A596,#REF!,6,FALSE()))),0)</f>
        <v>0</v>
      </c>
      <c r="F596" s="133" t="n">
        <f aca="false">IFERROR(IF(VLOOKUP(A596,#REF!,13,0)="нет","",D596*E596),0)</f>
        <v>0</v>
      </c>
      <c r="G596" s="134" t="n">
        <f aca="false">IF(F596="","",IFERROR((IF($A596="",0,VLOOKUP($A596,#REF!,5,FALSE())))*$D596,"0"))</f>
        <v>0</v>
      </c>
      <c r="H596" s="124" t="n">
        <f aca="false">IFERROR(IF(H$7=0,0,G596/(G$7-I$5)*H$7),"")</f>
        <v>0</v>
      </c>
      <c r="I596" s="135" t="n">
        <f aca="false">IFERROR(H596+F596,"")</f>
        <v>0</v>
      </c>
      <c r="J596" s="136" t="n">
        <f aca="false">IFERROR(I596/$E$9,"")</f>
        <v>0</v>
      </c>
      <c r="K596" s="137" t="n">
        <f aca="false">IFERROR(ROUNDUP(I596/$E$10,2),"")</f>
        <v>0</v>
      </c>
      <c r="L596" s="132" t="n">
        <f aca="false">IF(F596="","",IF(D596=0,0,IFERROR((IF($A596="",0,VLOOKUP($A596,#REF!,7,FALSE()))),0)))</f>
        <v>0</v>
      </c>
      <c r="M596" s="132" t="n">
        <f aca="false">IF(F596="","",IFERROR(L596*D596,0))</f>
        <v>0</v>
      </c>
      <c r="N596" s="64"/>
      <c r="O596" s="156"/>
      <c r="P596" s="156"/>
    </row>
    <row r="597" customFormat="false" ht="17.35" hidden="false" customHeight="false" outlineLevel="0" collapsed="false">
      <c r="A597" s="118"/>
      <c r="B597" s="148" t="n">
        <f aca="false">IFERROR((IF($A597="",0,IF(VLOOKUP(A597,#REF!,13,0)="нет","Sold Out",VLOOKUP($A597,#REF!,2,FALSE())))),"кода нет в прайсе")</f>
        <v>0</v>
      </c>
      <c r="C597" s="148" t="n">
        <f aca="false">IFERROR((IF($A597="",0,VLOOKUP($A597,#REF!,3,FALSE()))),0)</f>
        <v>0</v>
      </c>
      <c r="D597" s="158"/>
      <c r="E597" s="121" t="n">
        <f aca="false">IFERROR((IF($A597="",0,VLOOKUP($A597,#REF!,6,FALSE()))),0)</f>
        <v>0</v>
      </c>
      <c r="F597" s="122" t="n">
        <f aca="false">IFERROR(IF(VLOOKUP(A597,#REF!,13,0)="нет","",D597*E597),0)</f>
        <v>0</v>
      </c>
      <c r="G597" s="149" t="n">
        <f aca="false">IF(F597="","",IFERROR((IF($A597="",0,VLOOKUP($A597,#REF!,5,FALSE())))*$D597,"0"))</f>
        <v>0</v>
      </c>
      <c r="H597" s="124" t="n">
        <f aca="false">IFERROR(IF(H$7=0,0,G597/(G$7-I$5)*H$7),"")</f>
        <v>0</v>
      </c>
      <c r="I597" s="125" t="n">
        <f aca="false">IFERROR(H597+F597,"")</f>
        <v>0</v>
      </c>
      <c r="J597" s="126" t="n">
        <f aca="false">IFERROR(I597/$E$9,"")</f>
        <v>0</v>
      </c>
      <c r="K597" s="127" t="n">
        <f aca="false">IFERROR(ROUNDUP(I597/$E$10,2),"")</f>
        <v>0</v>
      </c>
      <c r="L597" s="128" t="n">
        <f aca="false">IF(F597="","",IF(D597=0,0,IFERROR((IF($A597="",0,VLOOKUP($A597,#REF!,7,FALSE()))),0)))</f>
        <v>0</v>
      </c>
      <c r="M597" s="129" t="n">
        <f aca="false">IF(F597="","",IFERROR(L597*D597,0))</f>
        <v>0</v>
      </c>
      <c r="N597" s="64"/>
      <c r="O597" s="156"/>
      <c r="P597" s="156"/>
    </row>
    <row r="598" customFormat="false" ht="17.35" hidden="false" customHeight="false" outlineLevel="0" collapsed="false">
      <c r="A598" s="141"/>
      <c r="B598" s="148" t="n">
        <f aca="false">IFERROR((IF($A598="",0,IF(VLOOKUP(A598,#REF!,13,0)="нет","Sold Out",VLOOKUP($A598,#REF!,2,FALSE())))),"кода нет в прайсе")</f>
        <v>0</v>
      </c>
      <c r="C598" s="148" t="n">
        <f aca="false">IFERROR((IF($A598="",0,VLOOKUP($A598,#REF!,3,FALSE()))),0)</f>
        <v>0</v>
      </c>
      <c r="D598" s="158"/>
      <c r="E598" s="121" t="n">
        <f aca="false">IFERROR((IF($A598="",0,VLOOKUP($A598,#REF!,6,FALSE()))),0)</f>
        <v>0</v>
      </c>
      <c r="F598" s="122" t="n">
        <f aca="false">IFERROR(IF(VLOOKUP(A598,#REF!,13,0)="нет","",D598*E598),0)</f>
        <v>0</v>
      </c>
      <c r="G598" s="149" t="n">
        <f aca="false">IF(F598="","",IFERROR((IF($A598="",0,VLOOKUP($A598,#REF!,5,FALSE())))*$D598,"0"))</f>
        <v>0</v>
      </c>
      <c r="H598" s="124" t="n">
        <f aca="false">IFERROR(IF(H$7=0,0,G598/(G$7-I$5)*H$7),"")</f>
        <v>0</v>
      </c>
      <c r="I598" s="125" t="n">
        <f aca="false">IFERROR(H598+F598,"")</f>
        <v>0</v>
      </c>
      <c r="J598" s="126" t="n">
        <f aca="false">IFERROR(I598/$E$9,"")</f>
        <v>0</v>
      </c>
      <c r="K598" s="127" t="n">
        <f aca="false">IFERROR(ROUNDUP(I598/$E$10,2),"")</f>
        <v>0</v>
      </c>
      <c r="L598" s="128" t="n">
        <f aca="false">IF(F598="","",IF(D598=0,0,IFERROR((IF($A598="",0,VLOOKUP($A598,#REF!,7,FALSE()))),0)))</f>
        <v>0</v>
      </c>
      <c r="M598" s="129" t="n">
        <f aca="false">IF(F598="","",IFERROR(L598*D598,0))</f>
        <v>0</v>
      </c>
      <c r="N598" s="64"/>
      <c r="O598" s="156"/>
      <c r="P598" s="156"/>
    </row>
    <row r="599" customFormat="false" ht="17.35" hidden="false" customHeight="false" outlineLevel="0" collapsed="false">
      <c r="A599" s="142"/>
      <c r="B599" s="143" t="n">
        <f aca="false">IF(F599=0,0,"Пересылка по Корее при менее 30000")</f>
        <v>0</v>
      </c>
      <c r="C599" s="143"/>
      <c r="D599" s="158"/>
      <c r="E599" s="121" t="n">
        <f aca="false">IFERROR((IF($A599="",0,VLOOKUP($A599,#REF!,6,FALSE()))),0)</f>
        <v>0</v>
      </c>
      <c r="F599" s="144" t="n">
        <f aca="false">IF($F$5=1,IF(SUM(F589:F598)=0,0,IF(SUM(F589:F598)&lt;30000,2500,0)),0)</f>
        <v>0</v>
      </c>
      <c r="G599" s="149" t="n">
        <f aca="false">IF(F599="","",IFERROR((IF($A599="",0,VLOOKUP($A599,#REF!,5,FALSE())))*$D599,"0"))</f>
        <v>0</v>
      </c>
      <c r="H599" s="124" t="n">
        <f aca="false">IFERROR(IF(H$7=0,0,G599/(G$7-I$5)*H$7),"")</f>
        <v>0</v>
      </c>
      <c r="I599" s="125" t="n">
        <f aca="false">IFERROR(H599+F599,"")</f>
        <v>0</v>
      </c>
      <c r="J599" s="126" t="n">
        <f aca="false">IFERROR(I599/$E$9,"")</f>
        <v>0</v>
      </c>
      <c r="K599" s="127" t="n">
        <f aca="false">IFERROR(ROUNDUP(I599/$E$10,2),"")</f>
        <v>0</v>
      </c>
      <c r="L599" s="128" t="n">
        <f aca="false">IF(F599="","",IF(D599=0,0,IFERROR((IF($A599="",0,VLOOKUP($A599,#REF!,7,FALSE()))),0)))</f>
        <v>0</v>
      </c>
      <c r="M599" s="129" t="n">
        <f aca="false">IF(F599="","",IFERROR(L599*D599,0))</f>
        <v>0</v>
      </c>
      <c r="N599" s="64"/>
      <c r="O599" s="156"/>
      <c r="P599" s="156"/>
    </row>
    <row r="600" customFormat="false" ht="17.35" hidden="false" customHeight="false" outlineLevel="0" collapsed="false">
      <c r="A600" s="106" t="n">
        <v>50</v>
      </c>
      <c r="B600" s="107"/>
      <c r="C600" s="107"/>
      <c r="D600" s="146"/>
      <c r="E600" s="109"/>
      <c r="F600" s="110" t="n">
        <f aca="false">SUM(F601:F611)</f>
        <v>0</v>
      </c>
      <c r="G600" s="110" t="n">
        <f aca="false">SUM(G601:G611)</f>
        <v>0</v>
      </c>
      <c r="H600" s="111" t="n">
        <f aca="false">IFERROR($H$7/($G$7-$I$5)*G600,0)</f>
        <v>0</v>
      </c>
      <c r="I600" s="112" t="n">
        <f aca="false">H600+F600</f>
        <v>0</v>
      </c>
      <c r="J600" s="112" t="n">
        <f aca="false">I600/$E$9</f>
        <v>0</v>
      </c>
      <c r="K600" s="113" t="n">
        <f aca="false">SUM(K601:K611)</f>
        <v>0</v>
      </c>
      <c r="L600" s="114" t="n">
        <f aca="false">SUM(L601:L611)</f>
        <v>0</v>
      </c>
      <c r="M600" s="115" t="n">
        <f aca="false">SUM(M601:M611)</f>
        <v>0</v>
      </c>
      <c r="N600" s="64"/>
      <c r="O600" s="156"/>
      <c r="P600" s="156"/>
    </row>
    <row r="601" customFormat="false" ht="17.35" hidden="false" customHeight="false" outlineLevel="0" collapsed="false">
      <c r="A601" s="118"/>
      <c r="B601" s="148" t="n">
        <f aca="false">IFERROR((IF($A601="",0,IF(VLOOKUP(A601,#REF!,13,0)="нет","Sold Out",VLOOKUP($A601,#REF!,2,FALSE())))),"кода нет в прайсе")</f>
        <v>0</v>
      </c>
      <c r="C601" s="148" t="n">
        <f aca="false">IFERROR((IF($A601="",0,VLOOKUP($A601,#REF!,3,FALSE()))),0)</f>
        <v>0</v>
      </c>
      <c r="D601" s="120"/>
      <c r="E601" s="121" t="n">
        <f aca="false">IFERROR((IF($A601="",0,VLOOKUP($A601,#REF!,6,FALSE()))),0)</f>
        <v>0</v>
      </c>
      <c r="F601" s="122" t="n">
        <f aca="false">IFERROR(IF(VLOOKUP(A601,#REF!,13,0)="нет","",D601*E601),0)</f>
        <v>0</v>
      </c>
      <c r="G601" s="149" t="n">
        <f aca="false">IF(F601="","",IFERROR((IF($A601="",0,VLOOKUP($A601,#REF!,5,FALSE())))*$D601,"0"))</f>
        <v>0</v>
      </c>
      <c r="H601" s="124" t="n">
        <f aca="false">IFERROR(IF(H$7=0,0,G601/(G$7-I$5)*H$7),"")</f>
        <v>0</v>
      </c>
      <c r="I601" s="125" t="n">
        <f aca="false">IFERROR(H601+F601,"")</f>
        <v>0</v>
      </c>
      <c r="J601" s="126" t="n">
        <f aca="false">IFERROR(I601/$E$9,"")</f>
        <v>0</v>
      </c>
      <c r="K601" s="127" t="n">
        <f aca="false">IFERROR(ROUNDUP(I601/$E$10,2),"")</f>
        <v>0</v>
      </c>
      <c r="L601" s="128" t="n">
        <f aca="false">IF(F601="","",IF(D601=0,0,IFERROR((IF($A601="",0,VLOOKUP($A601,#REF!,7,FALSE()))),0)))</f>
        <v>0</v>
      </c>
      <c r="M601" s="129" t="n">
        <f aca="false">IF(F601="","",IFERROR(L601*D601,0))</f>
        <v>0</v>
      </c>
      <c r="N601" s="64"/>
      <c r="O601" s="156"/>
      <c r="P601" s="156"/>
    </row>
    <row r="602" customFormat="false" ht="17.35" hidden="false" customHeight="false" outlineLevel="0" collapsed="false">
      <c r="A602" s="118"/>
      <c r="B602" s="148" t="n">
        <f aca="false">IFERROR((IF($A602="",0,IF(VLOOKUP(A602,#REF!,13,0)="нет","Sold Out",VLOOKUP($A602,#REF!,2,FALSE())))),"кода нет в прайсе")</f>
        <v>0</v>
      </c>
      <c r="C602" s="148" t="n">
        <f aca="false">IFERROR((IF($A602="",0,VLOOKUP($A602,#REF!,3,FALSE()))),0)</f>
        <v>0</v>
      </c>
      <c r="D602" s="120"/>
      <c r="E602" s="121" t="n">
        <f aca="false">IFERROR((IF($A602="",0,VLOOKUP($A602,#REF!,6,FALSE()))),0)</f>
        <v>0</v>
      </c>
      <c r="F602" s="122" t="n">
        <f aca="false">IFERROR(IF(VLOOKUP(A602,#REF!,13,0)="нет","",D602*E602),0)</f>
        <v>0</v>
      </c>
      <c r="G602" s="149" t="n">
        <f aca="false">IF(F602="","",IFERROR((IF($A602="",0,VLOOKUP($A602,#REF!,5,FALSE())))*$D602,"0"))</f>
        <v>0</v>
      </c>
      <c r="H602" s="124" t="n">
        <f aca="false">IFERROR(IF(H$7=0,0,G602/(G$7-I$5)*H$7),"")</f>
        <v>0</v>
      </c>
      <c r="I602" s="125" t="n">
        <f aca="false">IFERROR(H602+F602,"")</f>
        <v>0</v>
      </c>
      <c r="J602" s="126" t="n">
        <f aca="false">IFERROR(I602/$E$9,"")</f>
        <v>0</v>
      </c>
      <c r="K602" s="127" t="n">
        <f aca="false">IFERROR(ROUNDUP(I602/$E$10,2),"")</f>
        <v>0</v>
      </c>
      <c r="L602" s="128" t="n">
        <f aca="false">IF(F602="","",IF(D602=0,0,IFERROR((IF($A602="",0,VLOOKUP($A602,#REF!,7,FALSE()))),0)))</f>
        <v>0</v>
      </c>
      <c r="M602" s="129" t="n">
        <f aca="false">IF(F602="","",IFERROR(L602*D602,0))</f>
        <v>0</v>
      </c>
      <c r="N602" s="64"/>
      <c r="O602" s="156"/>
      <c r="P602" s="156"/>
    </row>
    <row r="603" customFormat="false" ht="17.35" hidden="false" customHeight="false" outlineLevel="0" collapsed="false">
      <c r="A603" s="118"/>
      <c r="B603" s="148" t="n">
        <f aca="false">IFERROR((IF($A603="",0,IF(VLOOKUP(A603,#REF!,13,0)="нет","Sold Out",VLOOKUP($A603,#REF!,2,FALSE())))),"кода нет в прайсе")</f>
        <v>0</v>
      </c>
      <c r="C603" s="148" t="n">
        <f aca="false">IFERROR((IF($A603="",0,VLOOKUP($A603,#REF!,3,FALSE()))),0)</f>
        <v>0</v>
      </c>
      <c r="D603" s="158"/>
      <c r="E603" s="121" t="n">
        <f aca="false">IFERROR((IF($A603="",0,VLOOKUP($A603,#REF!,6,FALSE()))),0)</f>
        <v>0</v>
      </c>
      <c r="F603" s="122" t="n">
        <f aca="false">IFERROR(IF(VLOOKUP(A603,#REF!,13,0)="нет","",D603*E603),0)</f>
        <v>0</v>
      </c>
      <c r="G603" s="149" t="n">
        <f aca="false">IF(F603="","",IFERROR((IF($A603="",0,VLOOKUP($A603,#REF!,5,FALSE())))*$D603,"0"))</f>
        <v>0</v>
      </c>
      <c r="H603" s="124" t="n">
        <f aca="false">IFERROR(IF(H$7=0,0,G603/(G$7-I$5)*H$7),"")</f>
        <v>0</v>
      </c>
      <c r="I603" s="125" t="n">
        <f aca="false">IFERROR(H603+F603,"")</f>
        <v>0</v>
      </c>
      <c r="J603" s="126" t="n">
        <f aca="false">IFERROR(I603/$E$9,"")</f>
        <v>0</v>
      </c>
      <c r="K603" s="127" t="n">
        <f aca="false">IFERROR(ROUNDUP(I603/$E$10,2),"")</f>
        <v>0</v>
      </c>
      <c r="L603" s="128" t="n">
        <f aca="false">IF(F603="","",IF(D603=0,0,IFERROR((IF($A603="",0,VLOOKUP($A603,#REF!,7,FALSE()))),0)))</f>
        <v>0</v>
      </c>
      <c r="M603" s="129" t="n">
        <f aca="false">IF(F603="","",IFERROR(L603*D603,0))</f>
        <v>0</v>
      </c>
      <c r="N603" s="64"/>
      <c r="O603" s="156"/>
      <c r="P603" s="156"/>
    </row>
    <row r="604" customFormat="false" ht="17.35" hidden="false" customHeight="false" outlineLevel="0" collapsed="false">
      <c r="A604" s="118"/>
      <c r="B604" s="148" t="n">
        <f aca="false">IFERROR((IF($A604="",0,IF(VLOOKUP(A604,#REF!,13,0)="нет","Sold Out",VLOOKUP($A604,#REF!,2,FALSE())))),"кода нет в прайсе")</f>
        <v>0</v>
      </c>
      <c r="C604" s="148" t="n">
        <f aca="false">IFERROR((IF($A604="",0,VLOOKUP($A604,#REF!,3,FALSE()))),0)</f>
        <v>0</v>
      </c>
      <c r="D604" s="158"/>
      <c r="E604" s="121" t="n">
        <f aca="false">IFERROR((IF($A604="",0,VLOOKUP($A604,#REF!,6,FALSE()))),0)</f>
        <v>0</v>
      </c>
      <c r="F604" s="122" t="n">
        <f aca="false">IFERROR(IF(VLOOKUP(A604,#REF!,13,0)="нет","",D604*E604),0)</f>
        <v>0</v>
      </c>
      <c r="G604" s="149" t="n">
        <f aca="false">IF(F604="","",IFERROR((IF($A604="",0,VLOOKUP($A604,#REF!,5,FALSE())))*$D604,"0"))</f>
        <v>0</v>
      </c>
      <c r="H604" s="124" t="n">
        <f aca="false">IFERROR(IF(H$7=0,0,G604/(G$7-I$5)*H$7),"")</f>
        <v>0</v>
      </c>
      <c r="I604" s="125" t="n">
        <f aca="false">IFERROR(H604+F604,"")</f>
        <v>0</v>
      </c>
      <c r="J604" s="126" t="n">
        <f aca="false">IFERROR(I604/$E$9,"")</f>
        <v>0</v>
      </c>
      <c r="K604" s="127" t="n">
        <f aca="false">IFERROR(ROUNDUP(I604/$E$10,2),"")</f>
        <v>0</v>
      </c>
      <c r="L604" s="128" t="n">
        <f aca="false">IF(F604="","",IF(D604=0,0,IFERROR((IF($A604="",0,VLOOKUP($A604,#REF!,7,FALSE()))),0)))</f>
        <v>0</v>
      </c>
      <c r="M604" s="129" t="n">
        <f aca="false">IF(F604="","",IFERROR(L604*D604,0))</f>
        <v>0</v>
      </c>
      <c r="N604" s="64"/>
      <c r="O604" s="156"/>
      <c r="P604" s="156"/>
    </row>
    <row r="605" customFormat="false" ht="17.35" hidden="false" customHeight="false" outlineLevel="0" collapsed="false">
      <c r="A605" s="118"/>
      <c r="B605" s="148" t="n">
        <f aca="false">IFERROR((IF($A605="",0,IF(VLOOKUP(A605,#REF!,13,0)="нет","Sold Out",VLOOKUP($A605,#REF!,2,FALSE())))),"кода нет в прайсе")</f>
        <v>0</v>
      </c>
      <c r="C605" s="148" t="n">
        <f aca="false">IFERROR((IF($A605="",0,VLOOKUP($A605,#REF!,3,FALSE()))),0)</f>
        <v>0</v>
      </c>
      <c r="D605" s="158"/>
      <c r="E605" s="121" t="n">
        <f aca="false">IFERROR((IF($A605="",0,VLOOKUP($A605,#REF!,6,FALSE()))),0)</f>
        <v>0</v>
      </c>
      <c r="F605" s="122" t="n">
        <f aca="false">IFERROR(IF(VLOOKUP(A605,#REF!,13,0)="нет","",D605*E605),0)</f>
        <v>0</v>
      </c>
      <c r="G605" s="149" t="n">
        <f aca="false">IF(F605="","",IFERROR((IF($A605="",0,VLOOKUP($A605,#REF!,5,FALSE())))*$D605,"0"))</f>
        <v>0</v>
      </c>
      <c r="H605" s="124" t="n">
        <f aca="false">IFERROR(IF(H$7=0,0,G605/(G$7-I$5)*H$7),"")</f>
        <v>0</v>
      </c>
      <c r="I605" s="125" t="n">
        <f aca="false">IFERROR(H605+F605,"")</f>
        <v>0</v>
      </c>
      <c r="J605" s="126" t="n">
        <f aca="false">IFERROR(I605/$E$9,"")</f>
        <v>0</v>
      </c>
      <c r="K605" s="127" t="n">
        <f aca="false">IFERROR(ROUNDUP(I605/$E$10,2),"")</f>
        <v>0</v>
      </c>
      <c r="L605" s="128" t="n">
        <f aca="false">IF(F605="","",IF(D605=0,0,IFERROR((IF($A605="",0,VLOOKUP($A605,#REF!,7,FALSE()))),0)))</f>
        <v>0</v>
      </c>
      <c r="M605" s="129" t="n">
        <f aca="false">IF(F605="","",IFERROR(L605*D605,0))</f>
        <v>0</v>
      </c>
      <c r="N605" s="64"/>
      <c r="O605" s="156"/>
      <c r="P605" s="156"/>
    </row>
    <row r="606" customFormat="false" ht="17.35" hidden="false" customHeight="false" outlineLevel="0" collapsed="false">
      <c r="A606" s="118"/>
      <c r="B606" s="148" t="n">
        <f aca="false">IFERROR((IF($A606="",0,IF(VLOOKUP(A606,#REF!,13,0)="нет","Sold Out",VLOOKUP($A606,#REF!,2,FALSE())))),"кода нет в прайсе")</f>
        <v>0</v>
      </c>
      <c r="C606" s="148" t="n">
        <f aca="false">IFERROR((IF($A606="",0,VLOOKUP($A606,#REF!,3,FALSE()))),0)</f>
        <v>0</v>
      </c>
      <c r="D606" s="158"/>
      <c r="E606" s="121" t="n">
        <f aca="false">IFERROR((IF($A606="",0,VLOOKUP($A606,#REF!,6,FALSE()))),0)</f>
        <v>0</v>
      </c>
      <c r="F606" s="122" t="n">
        <f aca="false">IFERROR(IF(VLOOKUP(A606,#REF!,13,0)="нет","",D606*E606),0)</f>
        <v>0</v>
      </c>
      <c r="G606" s="149" t="n">
        <f aca="false">IF(F606="","",IFERROR((IF($A606="",0,VLOOKUP($A606,#REF!,5,FALSE())))*$D606,"0"))</f>
        <v>0</v>
      </c>
      <c r="H606" s="124" t="n">
        <f aca="false">IFERROR(IF(H$7=0,0,G606/(G$7-I$5)*H$7),"")</f>
        <v>0</v>
      </c>
      <c r="I606" s="125" t="n">
        <f aca="false">IFERROR(H606+F606,"")</f>
        <v>0</v>
      </c>
      <c r="J606" s="126" t="n">
        <f aca="false">IFERROR(I606/$E$9,"")</f>
        <v>0</v>
      </c>
      <c r="K606" s="127" t="n">
        <f aca="false">IFERROR(ROUNDUP(I606/$E$10,2),"")</f>
        <v>0</v>
      </c>
      <c r="L606" s="128" t="n">
        <f aca="false">IF(F606="","",IF(D606=0,0,IFERROR((IF($A606="",0,VLOOKUP($A606,#REF!,7,FALSE()))),0)))</f>
        <v>0</v>
      </c>
      <c r="M606" s="129" t="n">
        <f aca="false">IF(F606="","",IFERROR(L606*D606,0))</f>
        <v>0</v>
      </c>
      <c r="N606" s="64"/>
      <c r="O606" s="156"/>
      <c r="P606" s="156"/>
    </row>
    <row r="607" customFormat="false" ht="17.35" hidden="false" customHeight="false" outlineLevel="0" collapsed="false">
      <c r="A607" s="118"/>
      <c r="B607" s="148" t="n">
        <f aca="false">IFERROR((IF($A607="",0,IF(VLOOKUP(A607,#REF!,13,0)="нет","Sold Out",VLOOKUP($A607,#REF!,2,FALSE())))),"кода нет в прайсе")</f>
        <v>0</v>
      </c>
      <c r="C607" s="148" t="n">
        <f aca="false">IFERROR((IF($A607="",0,VLOOKUP($A607,#REF!,3,FALSE()))),0)</f>
        <v>0</v>
      </c>
      <c r="D607" s="158"/>
      <c r="E607" s="121" t="n">
        <f aca="false">IFERROR((IF($A607="",0,VLOOKUP($A607,#REF!,6,FALSE()))),0)</f>
        <v>0</v>
      </c>
      <c r="F607" s="122" t="n">
        <f aca="false">IFERROR(IF(VLOOKUP(A607,#REF!,13,0)="нет","",D607*E607),0)</f>
        <v>0</v>
      </c>
      <c r="G607" s="149" t="n">
        <f aca="false">IF(F607="","",IFERROR((IF($A607="",0,VLOOKUP($A607,#REF!,5,FALSE())))*$D607,"0"))</f>
        <v>0</v>
      </c>
      <c r="H607" s="124" t="n">
        <f aca="false">IFERROR(IF(H$7=0,0,G607/(G$7-I$5)*H$7),"")</f>
        <v>0</v>
      </c>
      <c r="I607" s="125" t="n">
        <f aca="false">IFERROR(H607+F607,"")</f>
        <v>0</v>
      </c>
      <c r="J607" s="126" t="n">
        <f aca="false">IFERROR(I607/$E$9,"")</f>
        <v>0</v>
      </c>
      <c r="K607" s="127" t="n">
        <f aca="false">IFERROR(ROUNDUP(I607/$E$10,2),"")</f>
        <v>0</v>
      </c>
      <c r="L607" s="128" t="n">
        <f aca="false">IF(F607="","",IF(D607=0,0,IFERROR((IF($A607="",0,VLOOKUP($A607,#REF!,7,FALSE()))),0)))</f>
        <v>0</v>
      </c>
      <c r="M607" s="129" t="n">
        <f aca="false">IF(F607="","",IFERROR(L607*D607,0))</f>
        <v>0</v>
      </c>
      <c r="N607" s="64"/>
      <c r="O607" s="156"/>
      <c r="P607" s="156"/>
    </row>
    <row r="608" customFormat="false" ht="17.35" hidden="false" customHeight="false" outlineLevel="0" collapsed="false">
      <c r="A608" s="118"/>
      <c r="B608" s="148" t="n">
        <f aca="false">IFERROR((IF($A608="",0,IF(VLOOKUP(A608,#REF!,13,0)="нет","Sold Out",VLOOKUP($A608,#REF!,2,FALSE())))),"кода нет в прайсе")</f>
        <v>0</v>
      </c>
      <c r="C608" s="148" t="n">
        <f aca="false">IFERROR((IF($A608="",0,VLOOKUP($A608,#REF!,3,FALSE()))),0)</f>
        <v>0</v>
      </c>
      <c r="D608" s="158"/>
      <c r="E608" s="132" t="n">
        <f aca="false">IFERROR((IF($A608="",0,VLOOKUP($A608,#REF!,6,FALSE()))),0)</f>
        <v>0</v>
      </c>
      <c r="F608" s="133" t="n">
        <f aca="false">IFERROR(IF(VLOOKUP(A608,#REF!,13,0)="нет","",D608*E608),0)</f>
        <v>0</v>
      </c>
      <c r="G608" s="134" t="n">
        <f aca="false">IF(F608="","",IFERROR((IF($A608="",0,VLOOKUP($A608,#REF!,5,FALSE())))*$D608,"0"))</f>
        <v>0</v>
      </c>
      <c r="H608" s="124" t="n">
        <f aca="false">IFERROR(IF(H$7=0,0,G608/(G$7-I$5)*H$7),"")</f>
        <v>0</v>
      </c>
      <c r="I608" s="135" t="n">
        <f aca="false">IFERROR(H608+F608,"")</f>
        <v>0</v>
      </c>
      <c r="J608" s="136" t="n">
        <f aca="false">IFERROR(I608/$E$9,"")</f>
        <v>0</v>
      </c>
      <c r="K608" s="137" t="n">
        <f aca="false">IFERROR(ROUNDUP(I608/$E$10,2),"")</f>
        <v>0</v>
      </c>
      <c r="L608" s="132" t="n">
        <f aca="false">IF(F608="","",IF(D608=0,0,IFERROR((IF($A608="",0,VLOOKUP($A608,#REF!,7,FALSE()))),0)))</f>
        <v>0</v>
      </c>
      <c r="M608" s="132" t="n">
        <f aca="false">IF(F608="","",IFERROR(L608*D608,0))</f>
        <v>0</v>
      </c>
      <c r="N608" s="64"/>
      <c r="O608" s="156"/>
      <c r="P608" s="156"/>
    </row>
    <row r="609" customFormat="false" ht="17.35" hidden="false" customHeight="false" outlineLevel="0" collapsed="false">
      <c r="A609" s="118"/>
      <c r="B609" s="148" t="n">
        <f aca="false">IFERROR((IF($A609="",0,IF(VLOOKUP(A609,#REF!,13,0)="нет","Sold Out",VLOOKUP($A609,#REF!,2,FALSE())))),"кода нет в прайсе")</f>
        <v>0</v>
      </c>
      <c r="C609" s="148" t="n">
        <f aca="false">IFERROR((IF($A609="",0,VLOOKUP($A609,#REF!,3,FALSE()))),0)</f>
        <v>0</v>
      </c>
      <c r="D609" s="158"/>
      <c r="E609" s="121" t="n">
        <f aca="false">IFERROR((IF($A609="",0,VLOOKUP($A609,#REF!,6,FALSE()))),0)</f>
        <v>0</v>
      </c>
      <c r="F609" s="122" t="n">
        <f aca="false">IFERROR(IF(VLOOKUP(A609,#REF!,13,0)="нет","",D609*E609),0)</f>
        <v>0</v>
      </c>
      <c r="G609" s="149" t="n">
        <f aca="false">IF(F609="","",IFERROR((IF($A609="",0,VLOOKUP($A609,#REF!,5,FALSE())))*$D609,"0"))</f>
        <v>0</v>
      </c>
      <c r="H609" s="124" t="n">
        <f aca="false">IFERROR(IF(H$7=0,0,G609/(G$7-I$5)*H$7),"")</f>
        <v>0</v>
      </c>
      <c r="I609" s="125" t="n">
        <f aca="false">IFERROR(H609+F609,"")</f>
        <v>0</v>
      </c>
      <c r="J609" s="126" t="n">
        <f aca="false">IFERROR(I609/$E$9,"")</f>
        <v>0</v>
      </c>
      <c r="K609" s="127" t="n">
        <f aca="false">IFERROR(ROUNDUP(I609/$E$10,2),"")</f>
        <v>0</v>
      </c>
      <c r="L609" s="128" t="n">
        <f aca="false">IF(F609="","",IF(D609=0,0,IFERROR((IF($A609="",0,VLOOKUP($A609,#REF!,7,FALSE()))),0)))</f>
        <v>0</v>
      </c>
      <c r="M609" s="129" t="n">
        <f aca="false">IF(F609="","",IFERROR(L609*D609,0))</f>
        <v>0</v>
      </c>
      <c r="N609" s="64"/>
      <c r="O609" s="156"/>
      <c r="P609" s="156"/>
    </row>
    <row r="610" customFormat="false" ht="17.35" hidden="false" customHeight="false" outlineLevel="0" collapsed="false">
      <c r="A610" s="141"/>
      <c r="B610" s="148" t="n">
        <f aca="false">IFERROR((IF($A610="",0,IF(VLOOKUP(A610,#REF!,13,0)="нет","Sold Out",VLOOKUP($A610,#REF!,2,FALSE())))),"кода нет в прайсе")</f>
        <v>0</v>
      </c>
      <c r="C610" s="148" t="n">
        <f aca="false">IFERROR((IF($A610="",0,VLOOKUP($A610,#REF!,3,FALSE()))),0)</f>
        <v>0</v>
      </c>
      <c r="D610" s="158"/>
      <c r="E610" s="121" t="n">
        <f aca="false">IFERROR((IF($A610="",0,VLOOKUP($A610,#REF!,6,FALSE()))),0)</f>
        <v>0</v>
      </c>
      <c r="F610" s="122" t="n">
        <f aca="false">IFERROR(IF(VLOOKUP(A610,#REF!,13,0)="нет","",D610*E610),0)</f>
        <v>0</v>
      </c>
      <c r="G610" s="149" t="n">
        <f aca="false">IF(F610="","",IFERROR((IF($A610="",0,VLOOKUP($A610,#REF!,5,FALSE())))*$D610,"0"))</f>
        <v>0</v>
      </c>
      <c r="H610" s="124" t="n">
        <f aca="false">IFERROR(IF(H$7=0,0,G610/(G$7-I$5)*H$7),"")</f>
        <v>0</v>
      </c>
      <c r="I610" s="125" t="n">
        <f aca="false">IFERROR(H610+F610,"")</f>
        <v>0</v>
      </c>
      <c r="J610" s="126" t="n">
        <f aca="false">IFERROR(I610/$E$9,"")</f>
        <v>0</v>
      </c>
      <c r="K610" s="127" t="n">
        <f aca="false">IFERROR(ROUNDUP(I610/$E$10,2),"")</f>
        <v>0</v>
      </c>
      <c r="L610" s="128" t="n">
        <f aca="false">IF(F610="","",IF(D610=0,0,IFERROR((IF($A610="",0,VLOOKUP($A610,#REF!,7,FALSE()))),0)))</f>
        <v>0</v>
      </c>
      <c r="M610" s="129" t="n">
        <f aca="false">IF(F610="","",IFERROR(L610*D610,0))</f>
        <v>0</v>
      </c>
      <c r="N610" s="64"/>
      <c r="O610" s="156"/>
      <c r="P610" s="156"/>
    </row>
    <row r="611" customFormat="false" ht="17.35" hidden="false" customHeight="false" outlineLevel="0" collapsed="false">
      <c r="A611" s="142"/>
      <c r="B611" s="143" t="n">
        <f aca="false">IF(F611=0,0,"Пересылка по Корее при менее 30000")</f>
        <v>0</v>
      </c>
      <c r="C611" s="143"/>
      <c r="D611" s="158"/>
      <c r="E611" s="121" t="n">
        <f aca="false">IFERROR((IF($A611="",0,VLOOKUP($A611,#REF!,6,FALSE()))),0)</f>
        <v>0</v>
      </c>
      <c r="F611" s="144" t="n">
        <f aca="false">IF($F$5=1,IF(SUM(F601:F610)=0,0,IF(SUM(F601:F610)&lt;30000,2500,0)),0)</f>
        <v>0</v>
      </c>
      <c r="G611" s="149" t="n">
        <f aca="false">IF(F611="","",IFERROR((IF($A611="",0,VLOOKUP($A611,#REF!,5,FALSE())))*$D611,"0"))</f>
        <v>0</v>
      </c>
      <c r="H611" s="124" t="n">
        <f aca="false">IFERROR(IF(H$7=0,0,G611/(G$7-I$5)*H$7),"")</f>
        <v>0</v>
      </c>
      <c r="I611" s="125" t="n">
        <f aca="false">IFERROR(H611+F611,"")</f>
        <v>0</v>
      </c>
      <c r="J611" s="126" t="n">
        <f aca="false">IFERROR(I611/$E$9,"")</f>
        <v>0</v>
      </c>
      <c r="K611" s="127" t="n">
        <f aca="false">IFERROR(ROUNDUP(I611/$E$10,2),"")</f>
        <v>0</v>
      </c>
      <c r="L611" s="128" t="n">
        <f aca="false">IF(F611="","",IF(D611=0,0,IFERROR((IF($A611="",0,VLOOKUP($A611,#REF!,7,FALSE()))),0)))</f>
        <v>0</v>
      </c>
      <c r="M611" s="129" t="n">
        <f aca="false">IF(F611="","",IFERROR(L611*D611,0))</f>
        <v>0</v>
      </c>
      <c r="N611" s="64"/>
      <c r="O611" s="156"/>
      <c r="P611" s="156"/>
    </row>
    <row r="612" customFormat="false" ht="17.35" hidden="false" customHeight="false" outlineLevel="0" collapsed="false">
      <c r="A612" s="106" t="n">
        <v>51</v>
      </c>
      <c r="B612" s="107"/>
      <c r="C612" s="107"/>
      <c r="D612" s="146"/>
      <c r="E612" s="109"/>
      <c r="F612" s="110" t="n">
        <f aca="false">SUM(F613:F623)</f>
        <v>0</v>
      </c>
      <c r="G612" s="110" t="n">
        <f aca="false">SUM(G613:G623)</f>
        <v>0</v>
      </c>
      <c r="H612" s="111" t="n">
        <f aca="false">IFERROR($H$7/($G$7-$I$5)*G612,0)</f>
        <v>0</v>
      </c>
      <c r="I612" s="112" t="n">
        <f aca="false">H612+F612</f>
        <v>0</v>
      </c>
      <c r="J612" s="112" t="n">
        <f aca="false">I612/$E$9</f>
        <v>0</v>
      </c>
      <c r="K612" s="113" t="n">
        <f aca="false">SUM(K613:K623)</f>
        <v>0</v>
      </c>
      <c r="L612" s="114" t="n">
        <f aca="false">SUM(L613:L623)</f>
        <v>0</v>
      </c>
      <c r="M612" s="115" t="n">
        <f aca="false">SUM(M613:M623)</f>
        <v>0</v>
      </c>
      <c r="N612" s="64"/>
      <c r="O612" s="156"/>
      <c r="P612" s="156"/>
    </row>
    <row r="613" customFormat="false" ht="17.35" hidden="false" customHeight="false" outlineLevel="0" collapsed="false">
      <c r="A613" s="118"/>
      <c r="B613" s="148" t="n">
        <f aca="false">IFERROR((IF($A613="",0,IF(VLOOKUP(A613,#REF!,13,0)="нет","Sold Out",VLOOKUP($A613,#REF!,2,FALSE())))),"кода нет в прайсе")</f>
        <v>0</v>
      </c>
      <c r="C613" s="148" t="n">
        <f aca="false">IFERROR((IF($A613="",0,VLOOKUP($A613,#REF!,3,FALSE()))),0)</f>
        <v>0</v>
      </c>
      <c r="D613" s="120"/>
      <c r="E613" s="121" t="n">
        <f aca="false">IFERROR((IF($A613="",0,VLOOKUP($A613,#REF!,6,FALSE()))),0)</f>
        <v>0</v>
      </c>
      <c r="F613" s="122" t="n">
        <f aca="false">IFERROR(IF(VLOOKUP(A613,#REF!,13,0)="нет","",D613*E613),0)</f>
        <v>0</v>
      </c>
      <c r="G613" s="149" t="n">
        <f aca="false">IF(F613="","",IFERROR((IF($A613="",0,VLOOKUP($A613,#REF!,5,FALSE())))*$D613,"0"))</f>
        <v>0</v>
      </c>
      <c r="H613" s="124" t="n">
        <f aca="false">IFERROR(IF(H$7=0,0,G613/(G$7-I$5)*H$7),"")</f>
        <v>0</v>
      </c>
      <c r="I613" s="125" t="n">
        <f aca="false">IFERROR(H613+F613,"")</f>
        <v>0</v>
      </c>
      <c r="J613" s="126" t="n">
        <f aca="false">IFERROR(I613/$E$9,"")</f>
        <v>0</v>
      </c>
      <c r="K613" s="127" t="n">
        <f aca="false">IFERROR(ROUNDUP(I613/$E$10,2),"")</f>
        <v>0</v>
      </c>
      <c r="L613" s="128" t="n">
        <f aca="false">IF(F613="","",IF(D613=0,0,IFERROR((IF($A613="",0,VLOOKUP($A613,#REF!,7,FALSE()))),0)))</f>
        <v>0</v>
      </c>
      <c r="M613" s="129" t="n">
        <f aca="false">IF(F613="","",IFERROR(L613*D613,0))</f>
        <v>0</v>
      </c>
      <c r="N613" s="64"/>
      <c r="O613" s="156"/>
      <c r="P613" s="156"/>
    </row>
    <row r="614" customFormat="false" ht="17.35" hidden="false" customHeight="false" outlineLevel="0" collapsed="false">
      <c r="A614" s="118"/>
      <c r="B614" s="148" t="n">
        <f aca="false">IFERROR((IF($A614="",0,IF(VLOOKUP(A614,#REF!,13,0)="нет","Sold Out",VLOOKUP($A614,#REF!,2,FALSE())))),"кода нет в прайсе")</f>
        <v>0</v>
      </c>
      <c r="C614" s="148" t="n">
        <f aca="false">IFERROR((IF($A614="",0,VLOOKUP($A614,#REF!,3,FALSE()))),0)</f>
        <v>0</v>
      </c>
      <c r="D614" s="120"/>
      <c r="E614" s="121" t="n">
        <f aca="false">IFERROR((IF($A614="",0,VLOOKUP($A614,#REF!,6,FALSE()))),0)</f>
        <v>0</v>
      </c>
      <c r="F614" s="122" t="n">
        <f aca="false">IFERROR(IF(VLOOKUP(A614,#REF!,13,0)="нет","",D614*E614),0)</f>
        <v>0</v>
      </c>
      <c r="G614" s="149" t="n">
        <f aca="false">IF(F614="","",IFERROR((IF($A614="",0,VLOOKUP($A614,#REF!,5,FALSE())))*$D614,"0"))</f>
        <v>0</v>
      </c>
      <c r="H614" s="124" t="n">
        <f aca="false">IFERROR(IF(H$7=0,0,G614/(G$7-I$5)*H$7),"")</f>
        <v>0</v>
      </c>
      <c r="I614" s="125" t="n">
        <f aca="false">IFERROR(H614+F614,"")</f>
        <v>0</v>
      </c>
      <c r="J614" s="126" t="n">
        <f aca="false">IFERROR(I614/$E$9,"")</f>
        <v>0</v>
      </c>
      <c r="K614" s="127" t="n">
        <f aca="false">IFERROR(ROUNDUP(I614/$E$10,2),"")</f>
        <v>0</v>
      </c>
      <c r="L614" s="128" t="n">
        <f aca="false">IF(F614="","",IF(D614=0,0,IFERROR((IF($A614="",0,VLOOKUP($A614,#REF!,7,FALSE()))),0)))</f>
        <v>0</v>
      </c>
      <c r="M614" s="129" t="n">
        <f aca="false">IF(F614="","",IFERROR(L614*D614,0))</f>
        <v>0</v>
      </c>
      <c r="N614" s="64"/>
      <c r="O614" s="156"/>
      <c r="P614" s="156"/>
    </row>
    <row r="615" customFormat="false" ht="17.35" hidden="false" customHeight="false" outlineLevel="0" collapsed="false">
      <c r="A615" s="118"/>
      <c r="B615" s="148" t="n">
        <f aca="false">IFERROR((IF($A615="",0,IF(VLOOKUP(A615,#REF!,13,0)="нет","Sold Out",VLOOKUP($A615,#REF!,2,FALSE())))),"кода нет в прайсе")</f>
        <v>0</v>
      </c>
      <c r="C615" s="148" t="n">
        <f aca="false">IFERROR((IF($A615="",0,VLOOKUP($A615,#REF!,3,FALSE()))),0)</f>
        <v>0</v>
      </c>
      <c r="D615" s="158"/>
      <c r="E615" s="121" t="n">
        <f aca="false">IFERROR((IF($A615="",0,VLOOKUP($A615,#REF!,6,FALSE()))),0)</f>
        <v>0</v>
      </c>
      <c r="F615" s="122" t="n">
        <f aca="false">IFERROR(IF(VLOOKUP(A615,#REF!,13,0)="нет","",D615*E615),0)</f>
        <v>0</v>
      </c>
      <c r="G615" s="149" t="n">
        <f aca="false">IF(F615="","",IFERROR((IF($A615="",0,VLOOKUP($A615,#REF!,5,FALSE())))*$D615,"0"))</f>
        <v>0</v>
      </c>
      <c r="H615" s="124" t="n">
        <f aca="false">IFERROR(IF(H$7=0,0,G615/(G$7-I$5)*H$7),"")</f>
        <v>0</v>
      </c>
      <c r="I615" s="125" t="n">
        <f aca="false">IFERROR(H615+F615,"")</f>
        <v>0</v>
      </c>
      <c r="J615" s="126" t="n">
        <f aca="false">IFERROR(I615/$E$9,"")</f>
        <v>0</v>
      </c>
      <c r="K615" s="127" t="n">
        <f aca="false">IFERROR(ROUNDUP(I615/$E$10,2),"")</f>
        <v>0</v>
      </c>
      <c r="L615" s="128" t="n">
        <f aca="false">IF(F615="","",IF(D615=0,0,IFERROR((IF($A615="",0,VLOOKUP($A615,#REF!,7,FALSE()))),0)))</f>
        <v>0</v>
      </c>
      <c r="M615" s="129" t="n">
        <f aca="false">IF(F615="","",IFERROR(L615*D615,0))</f>
        <v>0</v>
      </c>
      <c r="N615" s="64"/>
      <c r="O615" s="156"/>
      <c r="P615" s="156"/>
    </row>
    <row r="616" customFormat="false" ht="17.35" hidden="false" customHeight="false" outlineLevel="0" collapsed="false">
      <c r="A616" s="118"/>
      <c r="B616" s="148" t="n">
        <f aca="false">IFERROR((IF($A616="",0,IF(VLOOKUP(A616,#REF!,13,0)="нет","Sold Out",VLOOKUP($A616,#REF!,2,FALSE())))),"кода нет в прайсе")</f>
        <v>0</v>
      </c>
      <c r="C616" s="148" t="n">
        <f aca="false">IFERROR((IF($A616="",0,VLOOKUP($A616,#REF!,3,FALSE()))),0)</f>
        <v>0</v>
      </c>
      <c r="D616" s="158"/>
      <c r="E616" s="121" t="n">
        <f aca="false">IFERROR((IF($A616="",0,VLOOKUP($A616,#REF!,6,FALSE()))),0)</f>
        <v>0</v>
      </c>
      <c r="F616" s="122" t="n">
        <f aca="false">IFERROR(IF(VLOOKUP(A616,#REF!,13,0)="нет","",D616*E616),0)</f>
        <v>0</v>
      </c>
      <c r="G616" s="149" t="n">
        <f aca="false">IF(F616="","",IFERROR((IF($A616="",0,VLOOKUP($A616,#REF!,5,FALSE())))*$D616,"0"))</f>
        <v>0</v>
      </c>
      <c r="H616" s="124" t="n">
        <f aca="false">IFERROR(IF(H$7=0,0,G616/(G$7-I$5)*H$7),"")</f>
        <v>0</v>
      </c>
      <c r="I616" s="125" t="n">
        <f aca="false">IFERROR(H616+F616,"")</f>
        <v>0</v>
      </c>
      <c r="J616" s="126" t="n">
        <f aca="false">IFERROR(I616/$E$9,"")</f>
        <v>0</v>
      </c>
      <c r="K616" s="127" t="n">
        <f aca="false">IFERROR(ROUNDUP(I616/$E$10,2),"")</f>
        <v>0</v>
      </c>
      <c r="L616" s="128" t="n">
        <f aca="false">IF(F616="","",IF(D616=0,0,IFERROR((IF($A616="",0,VLOOKUP($A616,#REF!,7,FALSE()))),0)))</f>
        <v>0</v>
      </c>
      <c r="M616" s="129" t="n">
        <f aca="false">IF(F616="","",IFERROR(L616*D616,0))</f>
        <v>0</v>
      </c>
      <c r="N616" s="64"/>
      <c r="O616" s="156"/>
      <c r="P616" s="156"/>
    </row>
    <row r="617" customFormat="false" ht="17.35" hidden="false" customHeight="false" outlineLevel="0" collapsed="false">
      <c r="A617" s="118"/>
      <c r="B617" s="148" t="n">
        <f aca="false">IFERROR((IF($A617="",0,IF(VLOOKUP(A617,#REF!,13,0)="нет","Sold Out",VLOOKUP($A617,#REF!,2,FALSE())))),"кода нет в прайсе")</f>
        <v>0</v>
      </c>
      <c r="C617" s="148" t="n">
        <f aca="false">IFERROR((IF($A617="",0,VLOOKUP($A617,#REF!,3,FALSE()))),0)</f>
        <v>0</v>
      </c>
      <c r="D617" s="158"/>
      <c r="E617" s="121" t="n">
        <f aca="false">IFERROR((IF($A617="",0,VLOOKUP($A617,#REF!,6,FALSE()))),0)</f>
        <v>0</v>
      </c>
      <c r="F617" s="122" t="n">
        <f aca="false">IFERROR(IF(VLOOKUP(A617,#REF!,13,0)="нет","",D617*E617),0)</f>
        <v>0</v>
      </c>
      <c r="G617" s="149" t="n">
        <f aca="false">IF(F617="","",IFERROR((IF($A617="",0,VLOOKUP($A617,#REF!,5,FALSE())))*$D617,"0"))</f>
        <v>0</v>
      </c>
      <c r="H617" s="124" t="n">
        <f aca="false">IFERROR(IF(H$7=0,0,G617/(G$7-I$5)*H$7),"")</f>
        <v>0</v>
      </c>
      <c r="I617" s="125" t="n">
        <f aca="false">IFERROR(H617+F617,"")</f>
        <v>0</v>
      </c>
      <c r="J617" s="126" t="n">
        <f aca="false">IFERROR(I617/$E$9,"")</f>
        <v>0</v>
      </c>
      <c r="K617" s="127" t="n">
        <f aca="false">IFERROR(ROUNDUP(I617/$E$10,2),"")</f>
        <v>0</v>
      </c>
      <c r="L617" s="128" t="n">
        <f aca="false">IF(F617="","",IF(D617=0,0,IFERROR((IF($A617="",0,VLOOKUP($A617,#REF!,7,FALSE()))),0)))</f>
        <v>0</v>
      </c>
      <c r="M617" s="129" t="n">
        <f aca="false">IF(F617="","",IFERROR(L617*D617,0))</f>
        <v>0</v>
      </c>
      <c r="N617" s="64"/>
      <c r="O617" s="156"/>
      <c r="P617" s="156"/>
    </row>
    <row r="618" customFormat="false" ht="17.35" hidden="false" customHeight="false" outlineLevel="0" collapsed="false">
      <c r="A618" s="118"/>
      <c r="B618" s="148" t="n">
        <f aca="false">IFERROR((IF($A618="",0,IF(VLOOKUP(A618,#REF!,13,0)="нет","Sold Out",VLOOKUP($A618,#REF!,2,FALSE())))),"кода нет в прайсе")</f>
        <v>0</v>
      </c>
      <c r="C618" s="148" t="n">
        <f aca="false">IFERROR((IF($A618="",0,VLOOKUP($A618,#REF!,3,FALSE()))),0)</f>
        <v>0</v>
      </c>
      <c r="D618" s="158"/>
      <c r="E618" s="121" t="n">
        <f aca="false">IFERROR((IF($A618="",0,VLOOKUP($A618,#REF!,6,FALSE()))),0)</f>
        <v>0</v>
      </c>
      <c r="F618" s="122" t="n">
        <f aca="false">IFERROR(IF(VLOOKUP(A618,#REF!,13,0)="нет","",D618*E618),0)</f>
        <v>0</v>
      </c>
      <c r="G618" s="149" t="n">
        <f aca="false">IF(F618="","",IFERROR((IF($A618="",0,VLOOKUP($A618,#REF!,5,FALSE())))*$D618,"0"))</f>
        <v>0</v>
      </c>
      <c r="H618" s="124" t="n">
        <f aca="false">IFERROR(IF(H$7=0,0,G618/(G$7-I$5)*H$7),"")</f>
        <v>0</v>
      </c>
      <c r="I618" s="125" t="n">
        <f aca="false">IFERROR(H618+F618,"")</f>
        <v>0</v>
      </c>
      <c r="J618" s="126" t="n">
        <f aca="false">IFERROR(I618/$E$9,"")</f>
        <v>0</v>
      </c>
      <c r="K618" s="127" t="n">
        <f aca="false">IFERROR(ROUNDUP(I618/$E$10,2),"")</f>
        <v>0</v>
      </c>
      <c r="L618" s="128" t="n">
        <f aca="false">IF(F618="","",IF(D618=0,0,IFERROR((IF($A618="",0,VLOOKUP($A618,#REF!,7,FALSE()))),0)))</f>
        <v>0</v>
      </c>
      <c r="M618" s="129" t="n">
        <f aca="false">IF(F618="","",IFERROR(L618*D618,0))</f>
        <v>0</v>
      </c>
      <c r="N618" s="64"/>
      <c r="O618" s="156"/>
      <c r="P618" s="156"/>
    </row>
    <row r="619" customFormat="false" ht="17.35" hidden="false" customHeight="false" outlineLevel="0" collapsed="false">
      <c r="A619" s="118"/>
      <c r="B619" s="148" t="n">
        <f aca="false">IFERROR((IF($A619="",0,IF(VLOOKUP(A619,#REF!,13,0)="нет","Sold Out",VLOOKUP($A619,#REF!,2,FALSE())))),"кода нет в прайсе")</f>
        <v>0</v>
      </c>
      <c r="C619" s="148" t="n">
        <f aca="false">IFERROR((IF($A619="",0,VLOOKUP($A619,#REF!,3,FALSE()))),0)</f>
        <v>0</v>
      </c>
      <c r="D619" s="158"/>
      <c r="E619" s="121" t="n">
        <f aca="false">IFERROR((IF($A619="",0,VLOOKUP($A619,#REF!,6,FALSE()))),0)</f>
        <v>0</v>
      </c>
      <c r="F619" s="122" t="n">
        <f aca="false">IFERROR(IF(VLOOKUP(A619,#REF!,13,0)="нет","",D619*E619),0)</f>
        <v>0</v>
      </c>
      <c r="G619" s="149" t="n">
        <f aca="false">IF(F619="","",IFERROR((IF($A619="",0,VLOOKUP($A619,#REF!,5,FALSE())))*$D619,"0"))</f>
        <v>0</v>
      </c>
      <c r="H619" s="124" t="n">
        <f aca="false">IFERROR(IF(H$7=0,0,G619/(G$7-I$5)*H$7),"")</f>
        <v>0</v>
      </c>
      <c r="I619" s="125" t="n">
        <f aca="false">IFERROR(H619+F619,"")</f>
        <v>0</v>
      </c>
      <c r="J619" s="126" t="n">
        <f aca="false">IFERROR(I619/$E$9,"")</f>
        <v>0</v>
      </c>
      <c r="K619" s="127" t="n">
        <f aca="false">IFERROR(ROUNDUP(I619/$E$10,2),"")</f>
        <v>0</v>
      </c>
      <c r="L619" s="128" t="n">
        <f aca="false">IF(F619="","",IF(D619=0,0,IFERROR((IF($A619="",0,VLOOKUP($A619,#REF!,7,FALSE()))),0)))</f>
        <v>0</v>
      </c>
      <c r="M619" s="129" t="n">
        <f aca="false">IF(F619="","",IFERROR(L619*D619,0))</f>
        <v>0</v>
      </c>
      <c r="N619" s="64"/>
      <c r="O619" s="156"/>
      <c r="P619" s="156"/>
    </row>
    <row r="620" customFormat="false" ht="17.35" hidden="false" customHeight="false" outlineLevel="0" collapsed="false">
      <c r="A620" s="118"/>
      <c r="B620" s="148" t="n">
        <f aca="false">IFERROR((IF($A620="",0,IF(VLOOKUP(A620,#REF!,13,0)="нет","Sold Out",VLOOKUP($A620,#REF!,2,FALSE())))),"кода нет в прайсе")</f>
        <v>0</v>
      </c>
      <c r="C620" s="148" t="n">
        <f aca="false">IFERROR((IF($A620="",0,VLOOKUP($A620,#REF!,3,FALSE()))),0)</f>
        <v>0</v>
      </c>
      <c r="D620" s="158"/>
      <c r="E620" s="132" t="n">
        <f aca="false">IFERROR((IF($A620="",0,VLOOKUP($A620,#REF!,6,FALSE()))),0)</f>
        <v>0</v>
      </c>
      <c r="F620" s="133" t="n">
        <f aca="false">IFERROR(IF(VLOOKUP(A620,#REF!,13,0)="нет","",D620*E620),0)</f>
        <v>0</v>
      </c>
      <c r="G620" s="134" t="n">
        <f aca="false">IF(F620="","",IFERROR((IF($A620="",0,VLOOKUP($A620,#REF!,5,FALSE())))*$D620,"0"))</f>
        <v>0</v>
      </c>
      <c r="H620" s="124" t="n">
        <f aca="false">IFERROR(IF(H$7=0,0,G620/(G$7-I$5)*H$7),"")</f>
        <v>0</v>
      </c>
      <c r="I620" s="135" t="n">
        <f aca="false">IFERROR(H620+F620,"")</f>
        <v>0</v>
      </c>
      <c r="J620" s="136" t="n">
        <f aca="false">IFERROR(I620/$E$9,"")</f>
        <v>0</v>
      </c>
      <c r="K620" s="137" t="n">
        <f aca="false">IFERROR(ROUNDUP(I620/$E$10,2),"")</f>
        <v>0</v>
      </c>
      <c r="L620" s="132" t="n">
        <f aca="false">IF(F620="","",IF(D620=0,0,IFERROR((IF($A620="",0,VLOOKUP($A620,#REF!,7,FALSE()))),0)))</f>
        <v>0</v>
      </c>
      <c r="M620" s="132" t="n">
        <f aca="false">IF(F620="","",IFERROR(L620*D620,0))</f>
        <v>0</v>
      </c>
      <c r="N620" s="64"/>
      <c r="O620" s="156"/>
      <c r="P620" s="156"/>
    </row>
    <row r="621" customFormat="false" ht="17.35" hidden="false" customHeight="false" outlineLevel="0" collapsed="false">
      <c r="A621" s="118"/>
      <c r="B621" s="148" t="n">
        <f aca="false">IFERROR((IF($A621="",0,IF(VLOOKUP(A621,#REF!,13,0)="нет","Sold Out",VLOOKUP($A621,#REF!,2,FALSE())))),"кода нет в прайсе")</f>
        <v>0</v>
      </c>
      <c r="C621" s="148" t="n">
        <f aca="false">IFERROR((IF($A621="",0,VLOOKUP($A621,#REF!,3,FALSE()))),0)</f>
        <v>0</v>
      </c>
      <c r="D621" s="158"/>
      <c r="E621" s="121" t="n">
        <f aca="false">IFERROR((IF($A621="",0,VLOOKUP($A621,#REF!,6,FALSE()))),0)</f>
        <v>0</v>
      </c>
      <c r="F621" s="122" t="n">
        <f aca="false">IFERROR(IF(VLOOKUP(A621,#REF!,13,0)="нет","",D621*E621),0)</f>
        <v>0</v>
      </c>
      <c r="G621" s="149" t="n">
        <f aca="false">IF(F621="","",IFERROR((IF($A621="",0,VLOOKUP($A621,#REF!,5,FALSE())))*$D621,"0"))</f>
        <v>0</v>
      </c>
      <c r="H621" s="124" t="n">
        <f aca="false">IFERROR(IF(H$7=0,0,G621/(G$7-I$5)*H$7),"")</f>
        <v>0</v>
      </c>
      <c r="I621" s="125" t="n">
        <f aca="false">IFERROR(H621+F621,"")</f>
        <v>0</v>
      </c>
      <c r="J621" s="126" t="n">
        <f aca="false">IFERROR(I621/$E$9,"")</f>
        <v>0</v>
      </c>
      <c r="K621" s="127" t="n">
        <f aca="false">IFERROR(ROUNDUP(I621/$E$10,2),"")</f>
        <v>0</v>
      </c>
      <c r="L621" s="128" t="n">
        <f aca="false">IF(F621="","",IF(D621=0,0,IFERROR((IF($A621="",0,VLOOKUP($A621,#REF!,7,FALSE()))),0)))</f>
        <v>0</v>
      </c>
      <c r="M621" s="129" t="n">
        <f aca="false">IF(F621="","",IFERROR(L621*D621,0))</f>
        <v>0</v>
      </c>
      <c r="N621" s="64"/>
      <c r="O621" s="156"/>
      <c r="P621" s="156"/>
    </row>
    <row r="622" customFormat="false" ht="17.35" hidden="false" customHeight="false" outlineLevel="0" collapsed="false">
      <c r="A622" s="141"/>
      <c r="B622" s="148" t="n">
        <f aca="false">IFERROR((IF($A622="",0,IF(VLOOKUP(A622,#REF!,13,0)="нет","Sold Out",VLOOKUP($A622,#REF!,2,FALSE())))),"кода нет в прайсе")</f>
        <v>0</v>
      </c>
      <c r="C622" s="148" t="n">
        <f aca="false">IFERROR((IF($A622="",0,VLOOKUP($A622,#REF!,3,FALSE()))),0)</f>
        <v>0</v>
      </c>
      <c r="D622" s="158"/>
      <c r="E622" s="121" t="n">
        <f aca="false">IFERROR((IF($A622="",0,VLOOKUP($A622,#REF!,6,FALSE()))),0)</f>
        <v>0</v>
      </c>
      <c r="F622" s="122" t="n">
        <f aca="false">IFERROR(IF(VLOOKUP(A622,#REF!,13,0)="нет","",D622*E622),0)</f>
        <v>0</v>
      </c>
      <c r="G622" s="149" t="n">
        <f aca="false">IF(F622="","",IFERROR((IF($A622="",0,VLOOKUP($A622,#REF!,5,FALSE())))*$D622,"0"))</f>
        <v>0</v>
      </c>
      <c r="H622" s="124" t="n">
        <f aca="false">IFERROR(IF(H$7=0,0,G622/(G$7-I$5)*H$7),"")</f>
        <v>0</v>
      </c>
      <c r="I622" s="125" t="n">
        <f aca="false">IFERROR(H622+F622,"")</f>
        <v>0</v>
      </c>
      <c r="J622" s="126" t="n">
        <f aca="false">IFERROR(I622/$E$9,"")</f>
        <v>0</v>
      </c>
      <c r="K622" s="127" t="n">
        <f aca="false">IFERROR(ROUNDUP(I622/$E$10,2),"")</f>
        <v>0</v>
      </c>
      <c r="L622" s="128" t="n">
        <f aca="false">IF(F622="","",IF(D622=0,0,IFERROR((IF($A622="",0,VLOOKUP($A622,#REF!,7,FALSE()))),0)))</f>
        <v>0</v>
      </c>
      <c r="M622" s="129" t="n">
        <f aca="false">IF(F622="","",IFERROR(L622*D622,0))</f>
        <v>0</v>
      </c>
      <c r="N622" s="64"/>
      <c r="O622" s="156"/>
      <c r="P622" s="156"/>
    </row>
    <row r="623" customFormat="false" ht="17.35" hidden="false" customHeight="false" outlineLevel="0" collapsed="false">
      <c r="A623" s="142"/>
      <c r="B623" s="143" t="n">
        <f aca="false">IF(F623=0,0,"Пересылка по Корее при менее 30000")</f>
        <v>0</v>
      </c>
      <c r="C623" s="143"/>
      <c r="D623" s="158"/>
      <c r="E623" s="121" t="n">
        <f aca="false">IFERROR((IF($A623="",0,VLOOKUP($A623,#REF!,6,FALSE()))),0)</f>
        <v>0</v>
      </c>
      <c r="F623" s="144" t="n">
        <f aca="false">IF($F$5=1,IF(SUM(F613:F622)=0,0,IF(SUM(F613:F622)&lt;30000,2500,0)),0)</f>
        <v>0</v>
      </c>
      <c r="G623" s="149" t="n">
        <f aca="false">IF(F623="","",IFERROR((IF($A623="",0,VLOOKUP($A623,#REF!,5,FALSE())))*$D623,"0"))</f>
        <v>0</v>
      </c>
      <c r="H623" s="124" t="n">
        <f aca="false">IFERROR(IF(H$7=0,0,G623/(G$7-I$5)*H$7),"")</f>
        <v>0</v>
      </c>
      <c r="I623" s="125" t="n">
        <f aca="false">IFERROR(H623+F623,"")</f>
        <v>0</v>
      </c>
      <c r="J623" s="126" t="n">
        <f aca="false">IFERROR(I623/$E$9,"")</f>
        <v>0</v>
      </c>
      <c r="K623" s="127" t="n">
        <f aca="false">IFERROR(ROUNDUP(I623/$E$10,2),"")</f>
        <v>0</v>
      </c>
      <c r="L623" s="128" t="n">
        <f aca="false">IF(F623="","",IF(D623=0,0,IFERROR((IF($A623="",0,VLOOKUP($A623,#REF!,7,FALSE()))),0)))</f>
        <v>0</v>
      </c>
      <c r="M623" s="129" t="n">
        <f aca="false">IF(F623="","",IFERROR(L623*D623,0))</f>
        <v>0</v>
      </c>
      <c r="N623" s="64"/>
      <c r="O623" s="156"/>
      <c r="P623" s="156"/>
    </row>
    <row r="624" customFormat="false" ht="17.35" hidden="false" customHeight="false" outlineLevel="0" collapsed="false">
      <c r="A624" s="106" t="n">
        <v>52</v>
      </c>
      <c r="B624" s="107"/>
      <c r="C624" s="107"/>
      <c r="D624" s="146"/>
      <c r="E624" s="109"/>
      <c r="F624" s="110" t="n">
        <f aca="false">SUM(F625:F635)</f>
        <v>0</v>
      </c>
      <c r="G624" s="110" t="n">
        <f aca="false">SUM(G625:G635)</f>
        <v>0</v>
      </c>
      <c r="H624" s="111" t="n">
        <f aca="false">IFERROR($H$7/($G$7-$I$5)*G624,0)</f>
        <v>0</v>
      </c>
      <c r="I624" s="112" t="n">
        <f aca="false">H624+F624</f>
        <v>0</v>
      </c>
      <c r="J624" s="112" t="n">
        <f aca="false">I624/$E$9</f>
        <v>0</v>
      </c>
      <c r="K624" s="113" t="n">
        <f aca="false">SUM(K625:K635)</f>
        <v>0</v>
      </c>
      <c r="L624" s="114" t="n">
        <f aca="false">SUM(L625:L635)</f>
        <v>0</v>
      </c>
      <c r="M624" s="115" t="n">
        <f aca="false">SUM(M625:M635)</f>
        <v>0</v>
      </c>
      <c r="N624" s="64"/>
      <c r="O624" s="156"/>
      <c r="P624" s="156"/>
    </row>
    <row r="625" customFormat="false" ht="17.35" hidden="false" customHeight="false" outlineLevel="0" collapsed="false">
      <c r="A625" s="118"/>
      <c r="B625" s="148" t="n">
        <f aca="false">IFERROR((IF($A625="",0,IF(VLOOKUP(A625,#REF!,13,0)="нет","Sold Out",VLOOKUP($A625,#REF!,2,FALSE())))),"кода нет в прайсе")</f>
        <v>0</v>
      </c>
      <c r="C625" s="148" t="n">
        <f aca="false">IFERROR((IF($A625="",0,VLOOKUP($A625,#REF!,3,FALSE()))),0)</f>
        <v>0</v>
      </c>
      <c r="D625" s="120"/>
      <c r="E625" s="121" t="n">
        <f aca="false">IFERROR((IF($A625="",0,VLOOKUP($A625,#REF!,6,FALSE()))),0)</f>
        <v>0</v>
      </c>
      <c r="F625" s="122" t="n">
        <f aca="false">IFERROR(IF(VLOOKUP(A625,#REF!,13,0)="нет","",D625*E625),0)</f>
        <v>0</v>
      </c>
      <c r="G625" s="149" t="n">
        <f aca="false">IF(F625="","",IFERROR((IF($A625="",0,VLOOKUP($A625,#REF!,5,FALSE())))*$D625,"0"))</f>
        <v>0</v>
      </c>
      <c r="H625" s="124" t="n">
        <f aca="false">IFERROR(IF(H$7=0,0,G625/(G$7-I$5)*H$7),"")</f>
        <v>0</v>
      </c>
      <c r="I625" s="125" t="n">
        <f aca="false">IFERROR(H625+F625,"")</f>
        <v>0</v>
      </c>
      <c r="J625" s="126" t="n">
        <f aca="false">IFERROR(I625/$E$9,"")</f>
        <v>0</v>
      </c>
      <c r="K625" s="127" t="n">
        <f aca="false">IFERROR(ROUNDUP(I625/$E$10,2),"")</f>
        <v>0</v>
      </c>
      <c r="L625" s="128" t="n">
        <f aca="false">IF(F625="","",IF(D625=0,0,IFERROR((IF($A625="",0,VLOOKUP($A625,#REF!,7,FALSE()))),0)))</f>
        <v>0</v>
      </c>
      <c r="M625" s="129" t="n">
        <f aca="false">IF(F625="","",IFERROR(L625*D625,0))</f>
        <v>0</v>
      </c>
      <c r="N625" s="64"/>
      <c r="O625" s="156"/>
      <c r="P625" s="156"/>
    </row>
    <row r="626" customFormat="false" ht="17.35" hidden="false" customHeight="false" outlineLevel="0" collapsed="false">
      <c r="A626" s="118"/>
      <c r="B626" s="148" t="n">
        <f aca="false">IFERROR((IF($A626="",0,IF(VLOOKUP(A626,#REF!,13,0)="нет","Sold Out",VLOOKUP($A626,#REF!,2,FALSE())))),"кода нет в прайсе")</f>
        <v>0</v>
      </c>
      <c r="C626" s="148" t="n">
        <f aca="false">IFERROR((IF($A626="",0,VLOOKUP($A626,#REF!,3,FALSE()))),0)</f>
        <v>0</v>
      </c>
      <c r="D626" s="120"/>
      <c r="E626" s="121" t="n">
        <f aca="false">IFERROR((IF($A626="",0,VLOOKUP($A626,#REF!,6,FALSE()))),0)</f>
        <v>0</v>
      </c>
      <c r="F626" s="122" t="n">
        <f aca="false">IFERROR(IF(VLOOKUP(A626,#REF!,13,0)="нет","",D626*E626),0)</f>
        <v>0</v>
      </c>
      <c r="G626" s="149" t="n">
        <f aca="false">IF(F626="","",IFERROR((IF($A626="",0,VLOOKUP($A626,#REF!,5,FALSE())))*$D626,"0"))</f>
        <v>0</v>
      </c>
      <c r="H626" s="124" t="n">
        <f aca="false">IFERROR(IF(H$7=0,0,G626/(G$7-I$5)*H$7),"")</f>
        <v>0</v>
      </c>
      <c r="I626" s="125" t="n">
        <f aca="false">IFERROR(H626+F626,"")</f>
        <v>0</v>
      </c>
      <c r="J626" s="126" t="n">
        <f aca="false">IFERROR(I626/$E$9,"")</f>
        <v>0</v>
      </c>
      <c r="K626" s="127" t="n">
        <f aca="false">IFERROR(ROUNDUP(I626/$E$10,2),"")</f>
        <v>0</v>
      </c>
      <c r="L626" s="128" t="n">
        <f aca="false">IF(F626="","",IF(D626=0,0,IFERROR((IF($A626="",0,VLOOKUP($A626,#REF!,7,FALSE()))),0)))</f>
        <v>0</v>
      </c>
      <c r="M626" s="129" t="n">
        <f aca="false">IF(F626="","",IFERROR(L626*D626,0))</f>
        <v>0</v>
      </c>
      <c r="N626" s="64"/>
      <c r="O626" s="156"/>
      <c r="P626" s="156"/>
    </row>
    <row r="627" customFormat="false" ht="17.35" hidden="false" customHeight="false" outlineLevel="0" collapsed="false">
      <c r="A627" s="118"/>
      <c r="B627" s="148" t="n">
        <f aca="false">IFERROR((IF($A627="",0,IF(VLOOKUP(A627,#REF!,13,0)="нет","Sold Out",VLOOKUP($A627,#REF!,2,FALSE())))),"кода нет в прайсе")</f>
        <v>0</v>
      </c>
      <c r="C627" s="148" t="n">
        <f aca="false">IFERROR((IF($A627="",0,VLOOKUP($A627,#REF!,3,FALSE()))),0)</f>
        <v>0</v>
      </c>
      <c r="D627" s="158"/>
      <c r="E627" s="121" t="n">
        <f aca="false">IFERROR((IF($A627="",0,VLOOKUP($A627,#REF!,6,FALSE()))),0)</f>
        <v>0</v>
      </c>
      <c r="F627" s="122" t="n">
        <f aca="false">IFERROR(IF(VLOOKUP(A627,#REF!,13,0)="нет","",D627*E627),0)</f>
        <v>0</v>
      </c>
      <c r="G627" s="149" t="n">
        <f aca="false">IF(F627="","",IFERROR((IF($A627="",0,VLOOKUP($A627,#REF!,5,FALSE())))*$D627,"0"))</f>
        <v>0</v>
      </c>
      <c r="H627" s="124" t="n">
        <f aca="false">IFERROR(IF(H$7=0,0,G627/(G$7-I$5)*H$7),"")</f>
        <v>0</v>
      </c>
      <c r="I627" s="125" t="n">
        <f aca="false">IFERROR(H627+F627,"")</f>
        <v>0</v>
      </c>
      <c r="J627" s="126" t="n">
        <f aca="false">IFERROR(I627/$E$9,"")</f>
        <v>0</v>
      </c>
      <c r="K627" s="127" t="n">
        <f aca="false">IFERROR(ROUNDUP(I627/$E$10,2),"")</f>
        <v>0</v>
      </c>
      <c r="L627" s="128" t="n">
        <f aca="false">IF(F627="","",IF(D627=0,0,IFERROR((IF($A627="",0,VLOOKUP($A627,#REF!,7,FALSE()))),0)))</f>
        <v>0</v>
      </c>
      <c r="M627" s="129" t="n">
        <f aca="false">IF(F627="","",IFERROR(L627*D627,0))</f>
        <v>0</v>
      </c>
      <c r="N627" s="64"/>
      <c r="O627" s="156"/>
      <c r="P627" s="156"/>
    </row>
    <row r="628" customFormat="false" ht="17.35" hidden="false" customHeight="false" outlineLevel="0" collapsed="false">
      <c r="A628" s="118"/>
      <c r="B628" s="148" t="n">
        <f aca="false">IFERROR((IF($A628="",0,IF(VLOOKUP(A628,#REF!,13,0)="нет","Sold Out",VLOOKUP($A628,#REF!,2,FALSE())))),"кода нет в прайсе")</f>
        <v>0</v>
      </c>
      <c r="C628" s="148" t="n">
        <f aca="false">IFERROR((IF($A628="",0,VLOOKUP($A628,#REF!,3,FALSE()))),0)</f>
        <v>0</v>
      </c>
      <c r="D628" s="158"/>
      <c r="E628" s="121" t="n">
        <f aca="false">IFERROR((IF($A628="",0,VLOOKUP($A628,#REF!,6,FALSE()))),0)</f>
        <v>0</v>
      </c>
      <c r="F628" s="122" t="n">
        <f aca="false">IFERROR(IF(VLOOKUP(A628,#REF!,13,0)="нет","",D628*E628),0)</f>
        <v>0</v>
      </c>
      <c r="G628" s="149" t="n">
        <f aca="false">IF(F628="","",IFERROR((IF($A628="",0,VLOOKUP($A628,#REF!,5,FALSE())))*$D628,"0"))</f>
        <v>0</v>
      </c>
      <c r="H628" s="124" t="n">
        <f aca="false">IFERROR(IF(H$7=0,0,G628/(G$7-I$5)*H$7),"")</f>
        <v>0</v>
      </c>
      <c r="I628" s="125" t="n">
        <f aca="false">IFERROR(H628+F628,"")</f>
        <v>0</v>
      </c>
      <c r="J628" s="126" t="n">
        <f aca="false">IFERROR(I628/$E$9,"")</f>
        <v>0</v>
      </c>
      <c r="K628" s="127" t="n">
        <f aca="false">IFERROR(ROUNDUP(I628/$E$10,2),"")</f>
        <v>0</v>
      </c>
      <c r="L628" s="128" t="n">
        <f aca="false">IF(F628="","",IF(D628=0,0,IFERROR((IF($A628="",0,VLOOKUP($A628,#REF!,7,FALSE()))),0)))</f>
        <v>0</v>
      </c>
      <c r="M628" s="129" t="n">
        <f aca="false">IF(F628="","",IFERROR(L628*D628,0))</f>
        <v>0</v>
      </c>
      <c r="N628" s="64"/>
      <c r="O628" s="156"/>
      <c r="P628" s="156"/>
    </row>
    <row r="629" customFormat="false" ht="17.35" hidden="false" customHeight="false" outlineLevel="0" collapsed="false">
      <c r="A629" s="118"/>
      <c r="B629" s="148" t="n">
        <f aca="false">IFERROR((IF($A629="",0,IF(VLOOKUP(A629,#REF!,13,0)="нет","Sold Out",VLOOKUP($A629,#REF!,2,FALSE())))),"кода нет в прайсе")</f>
        <v>0</v>
      </c>
      <c r="C629" s="148" t="n">
        <f aca="false">IFERROR((IF($A629="",0,VLOOKUP($A629,#REF!,3,FALSE()))),0)</f>
        <v>0</v>
      </c>
      <c r="D629" s="158"/>
      <c r="E629" s="121" t="n">
        <f aca="false">IFERROR((IF($A629="",0,VLOOKUP($A629,#REF!,6,FALSE()))),0)</f>
        <v>0</v>
      </c>
      <c r="F629" s="122" t="n">
        <f aca="false">IFERROR(IF(VLOOKUP(A629,#REF!,13,0)="нет","",D629*E629),0)</f>
        <v>0</v>
      </c>
      <c r="G629" s="149" t="n">
        <f aca="false">IF(F629="","",IFERROR((IF($A629="",0,VLOOKUP($A629,#REF!,5,FALSE())))*$D629,"0"))</f>
        <v>0</v>
      </c>
      <c r="H629" s="124" t="n">
        <f aca="false">IFERROR(IF(H$7=0,0,G629/(G$7-I$5)*H$7),"")</f>
        <v>0</v>
      </c>
      <c r="I629" s="125" t="n">
        <f aca="false">IFERROR(H629+F629,"")</f>
        <v>0</v>
      </c>
      <c r="J629" s="126" t="n">
        <f aca="false">IFERROR(I629/$E$9,"")</f>
        <v>0</v>
      </c>
      <c r="K629" s="127" t="n">
        <f aca="false">IFERROR(ROUNDUP(I629/$E$10,2),"")</f>
        <v>0</v>
      </c>
      <c r="L629" s="128" t="n">
        <f aca="false">IF(F629="","",IF(D629=0,0,IFERROR((IF($A629="",0,VLOOKUP($A629,#REF!,7,FALSE()))),0)))</f>
        <v>0</v>
      </c>
      <c r="M629" s="129" t="n">
        <f aca="false">IF(F629="","",IFERROR(L629*D629,0))</f>
        <v>0</v>
      </c>
      <c r="N629" s="64"/>
      <c r="O629" s="156"/>
      <c r="P629" s="156"/>
    </row>
    <row r="630" customFormat="false" ht="17.35" hidden="false" customHeight="false" outlineLevel="0" collapsed="false">
      <c r="A630" s="118"/>
      <c r="B630" s="148" t="n">
        <f aca="false">IFERROR((IF($A630="",0,IF(VLOOKUP(A630,#REF!,13,0)="нет","Sold Out",VLOOKUP($A630,#REF!,2,FALSE())))),"кода нет в прайсе")</f>
        <v>0</v>
      </c>
      <c r="C630" s="148" t="n">
        <f aca="false">IFERROR((IF($A630="",0,VLOOKUP($A630,#REF!,3,FALSE()))),0)</f>
        <v>0</v>
      </c>
      <c r="D630" s="158"/>
      <c r="E630" s="121" t="n">
        <f aca="false">IFERROR((IF($A630="",0,VLOOKUP($A630,#REF!,6,FALSE()))),0)</f>
        <v>0</v>
      </c>
      <c r="F630" s="122" t="n">
        <f aca="false">IFERROR(IF(VLOOKUP(A630,#REF!,13,0)="нет","",D630*E630),0)</f>
        <v>0</v>
      </c>
      <c r="G630" s="149" t="n">
        <f aca="false">IF(F630="","",IFERROR((IF($A630="",0,VLOOKUP($A630,#REF!,5,FALSE())))*$D630,"0"))</f>
        <v>0</v>
      </c>
      <c r="H630" s="124" t="n">
        <f aca="false">IFERROR(IF(H$7=0,0,G630/(G$7-I$5)*H$7),"")</f>
        <v>0</v>
      </c>
      <c r="I630" s="125" t="n">
        <f aca="false">IFERROR(H630+F630,"")</f>
        <v>0</v>
      </c>
      <c r="J630" s="126" t="n">
        <f aca="false">IFERROR(I630/$E$9,"")</f>
        <v>0</v>
      </c>
      <c r="K630" s="127" t="n">
        <f aca="false">IFERROR(ROUNDUP(I630/$E$10,2),"")</f>
        <v>0</v>
      </c>
      <c r="L630" s="128" t="n">
        <f aca="false">IF(F630="","",IF(D630=0,0,IFERROR((IF($A630="",0,VLOOKUP($A630,#REF!,7,FALSE()))),0)))</f>
        <v>0</v>
      </c>
      <c r="M630" s="129" t="n">
        <f aca="false">IF(F630="","",IFERROR(L630*D630,0))</f>
        <v>0</v>
      </c>
      <c r="N630" s="64"/>
      <c r="O630" s="156"/>
      <c r="P630" s="156"/>
    </row>
    <row r="631" customFormat="false" ht="17.35" hidden="false" customHeight="false" outlineLevel="0" collapsed="false">
      <c r="A631" s="118"/>
      <c r="B631" s="148" t="n">
        <f aca="false">IFERROR((IF($A631="",0,IF(VLOOKUP(A631,#REF!,13,0)="нет","Sold Out",VLOOKUP($A631,#REF!,2,FALSE())))),"кода нет в прайсе")</f>
        <v>0</v>
      </c>
      <c r="C631" s="148" t="n">
        <f aca="false">IFERROR((IF($A631="",0,VLOOKUP($A631,#REF!,3,FALSE()))),0)</f>
        <v>0</v>
      </c>
      <c r="D631" s="158"/>
      <c r="E631" s="121" t="n">
        <f aca="false">IFERROR((IF($A631="",0,VLOOKUP($A631,#REF!,6,FALSE()))),0)</f>
        <v>0</v>
      </c>
      <c r="F631" s="122" t="n">
        <f aca="false">IFERROR(IF(VLOOKUP(A631,#REF!,13,0)="нет","",D631*E631),0)</f>
        <v>0</v>
      </c>
      <c r="G631" s="149" t="n">
        <f aca="false">IF(F631="","",IFERROR((IF($A631="",0,VLOOKUP($A631,#REF!,5,FALSE())))*$D631,"0"))</f>
        <v>0</v>
      </c>
      <c r="H631" s="124" t="n">
        <f aca="false">IFERROR(IF(H$7=0,0,G631/(G$7-I$5)*H$7),"")</f>
        <v>0</v>
      </c>
      <c r="I631" s="125" t="n">
        <f aca="false">IFERROR(H631+F631,"")</f>
        <v>0</v>
      </c>
      <c r="J631" s="126" t="n">
        <f aca="false">IFERROR(I631/$E$9,"")</f>
        <v>0</v>
      </c>
      <c r="K631" s="127" t="n">
        <f aca="false">IFERROR(ROUNDUP(I631/$E$10,2),"")</f>
        <v>0</v>
      </c>
      <c r="L631" s="128" t="n">
        <f aca="false">IF(F631="","",IF(D631=0,0,IFERROR((IF($A631="",0,VLOOKUP($A631,#REF!,7,FALSE()))),0)))</f>
        <v>0</v>
      </c>
      <c r="M631" s="129" t="n">
        <f aca="false">IF(F631="","",IFERROR(L631*D631,0))</f>
        <v>0</v>
      </c>
      <c r="N631" s="64"/>
      <c r="O631" s="156"/>
      <c r="P631" s="156"/>
    </row>
    <row r="632" customFormat="false" ht="17.35" hidden="false" customHeight="false" outlineLevel="0" collapsed="false">
      <c r="A632" s="118"/>
      <c r="B632" s="148" t="n">
        <f aca="false">IFERROR((IF($A632="",0,IF(VLOOKUP(A632,#REF!,13,0)="нет","Sold Out",VLOOKUP($A632,#REF!,2,FALSE())))),"кода нет в прайсе")</f>
        <v>0</v>
      </c>
      <c r="C632" s="148" t="n">
        <f aca="false">IFERROR((IF($A632="",0,VLOOKUP($A632,#REF!,3,FALSE()))),0)</f>
        <v>0</v>
      </c>
      <c r="D632" s="158"/>
      <c r="E632" s="132" t="n">
        <f aca="false">IFERROR((IF($A632="",0,VLOOKUP($A632,#REF!,6,FALSE()))),0)</f>
        <v>0</v>
      </c>
      <c r="F632" s="133" t="n">
        <f aca="false">IFERROR(IF(VLOOKUP(A632,#REF!,13,0)="нет","",D632*E632),0)</f>
        <v>0</v>
      </c>
      <c r="G632" s="134" t="n">
        <f aca="false">IF(F632="","",IFERROR((IF($A632="",0,VLOOKUP($A632,#REF!,5,FALSE())))*$D632,"0"))</f>
        <v>0</v>
      </c>
      <c r="H632" s="124" t="n">
        <f aca="false">IFERROR(IF(H$7=0,0,G632/(G$7-I$5)*H$7),"")</f>
        <v>0</v>
      </c>
      <c r="I632" s="135" t="n">
        <f aca="false">IFERROR(H632+F632,"")</f>
        <v>0</v>
      </c>
      <c r="J632" s="136" t="n">
        <f aca="false">IFERROR(I632/$E$9,"")</f>
        <v>0</v>
      </c>
      <c r="K632" s="137" t="n">
        <f aca="false">IFERROR(ROUNDUP(I632/$E$10,2),"")</f>
        <v>0</v>
      </c>
      <c r="L632" s="132" t="n">
        <f aca="false">IF(F632="","",IF(D632=0,0,IFERROR((IF($A632="",0,VLOOKUP($A632,#REF!,7,FALSE()))),0)))</f>
        <v>0</v>
      </c>
      <c r="M632" s="132" t="n">
        <f aca="false">IF(F632="","",IFERROR(L632*D632,0))</f>
        <v>0</v>
      </c>
      <c r="N632" s="64"/>
      <c r="O632" s="156"/>
      <c r="P632" s="156"/>
    </row>
    <row r="633" customFormat="false" ht="17.35" hidden="false" customHeight="false" outlineLevel="0" collapsed="false">
      <c r="A633" s="118"/>
      <c r="B633" s="148" t="n">
        <f aca="false">IFERROR((IF($A633="",0,IF(VLOOKUP(A633,#REF!,13,0)="нет","Sold Out",VLOOKUP($A633,#REF!,2,FALSE())))),"кода нет в прайсе")</f>
        <v>0</v>
      </c>
      <c r="C633" s="148" t="n">
        <f aca="false">IFERROR((IF($A633="",0,VLOOKUP($A633,#REF!,3,FALSE()))),0)</f>
        <v>0</v>
      </c>
      <c r="D633" s="158"/>
      <c r="E633" s="121" t="n">
        <f aca="false">IFERROR((IF($A633="",0,VLOOKUP($A633,#REF!,6,FALSE()))),0)</f>
        <v>0</v>
      </c>
      <c r="F633" s="122" t="n">
        <f aca="false">IFERROR(IF(VLOOKUP(A633,#REF!,13,0)="нет","",D633*E633),0)</f>
        <v>0</v>
      </c>
      <c r="G633" s="149" t="n">
        <f aca="false">IF(F633="","",IFERROR((IF($A633="",0,VLOOKUP($A633,#REF!,5,FALSE())))*$D633,"0"))</f>
        <v>0</v>
      </c>
      <c r="H633" s="124" t="n">
        <f aca="false">IFERROR(IF(H$7=0,0,G633/(G$7-I$5)*H$7),"")</f>
        <v>0</v>
      </c>
      <c r="I633" s="125" t="n">
        <f aca="false">IFERROR(H633+F633,"")</f>
        <v>0</v>
      </c>
      <c r="J633" s="126" t="n">
        <f aca="false">IFERROR(I633/$E$9,"")</f>
        <v>0</v>
      </c>
      <c r="K633" s="127" t="n">
        <f aca="false">IFERROR(ROUNDUP(I633/$E$10,2),"")</f>
        <v>0</v>
      </c>
      <c r="L633" s="128" t="n">
        <f aca="false">IF(F633="","",IF(D633=0,0,IFERROR((IF($A633="",0,VLOOKUP($A633,#REF!,7,FALSE()))),0)))</f>
        <v>0</v>
      </c>
      <c r="M633" s="129" t="n">
        <f aca="false">IF(F633="","",IFERROR(L633*D633,0))</f>
        <v>0</v>
      </c>
      <c r="N633" s="64"/>
      <c r="O633" s="156"/>
      <c r="P633" s="156"/>
    </row>
    <row r="634" customFormat="false" ht="17.35" hidden="false" customHeight="false" outlineLevel="0" collapsed="false">
      <c r="A634" s="141"/>
      <c r="B634" s="148" t="n">
        <f aca="false">IFERROR((IF($A634="",0,IF(VLOOKUP(A634,#REF!,13,0)="нет","Sold Out",VLOOKUP($A634,#REF!,2,FALSE())))),"кода нет в прайсе")</f>
        <v>0</v>
      </c>
      <c r="C634" s="148" t="n">
        <f aca="false">IFERROR((IF($A634="",0,VLOOKUP($A634,#REF!,3,FALSE()))),0)</f>
        <v>0</v>
      </c>
      <c r="D634" s="158"/>
      <c r="E634" s="121" t="n">
        <f aca="false">IFERROR((IF($A634="",0,VLOOKUP($A634,#REF!,6,FALSE()))),0)</f>
        <v>0</v>
      </c>
      <c r="F634" s="122" t="n">
        <f aca="false">IFERROR(IF(VLOOKUP(A634,#REF!,13,0)="нет","",D634*E634),0)</f>
        <v>0</v>
      </c>
      <c r="G634" s="149" t="n">
        <f aca="false">IF(F634="","",IFERROR((IF($A634="",0,VLOOKUP($A634,#REF!,5,FALSE())))*$D634,"0"))</f>
        <v>0</v>
      </c>
      <c r="H634" s="124" t="n">
        <f aca="false">IFERROR(IF(H$7=0,0,G634/(G$7-I$5)*H$7),"")</f>
        <v>0</v>
      </c>
      <c r="I634" s="125" t="n">
        <f aca="false">IFERROR(H634+F634,"")</f>
        <v>0</v>
      </c>
      <c r="J634" s="126" t="n">
        <f aca="false">IFERROR(I634/$E$9,"")</f>
        <v>0</v>
      </c>
      <c r="K634" s="127" t="n">
        <f aca="false">IFERROR(ROUNDUP(I634/$E$10,2),"")</f>
        <v>0</v>
      </c>
      <c r="L634" s="128" t="n">
        <f aca="false">IF(F634="","",IF(D634=0,0,IFERROR((IF($A634="",0,VLOOKUP($A634,#REF!,7,FALSE()))),0)))</f>
        <v>0</v>
      </c>
      <c r="M634" s="129" t="n">
        <f aca="false">IF(F634="","",IFERROR(L634*D634,0))</f>
        <v>0</v>
      </c>
      <c r="N634" s="64"/>
      <c r="O634" s="156"/>
      <c r="P634" s="156"/>
    </row>
    <row r="635" customFormat="false" ht="17.35" hidden="false" customHeight="false" outlineLevel="0" collapsed="false">
      <c r="A635" s="142"/>
      <c r="B635" s="143" t="n">
        <f aca="false">IF(F635=0,0,"Пересылка по Корее при менее 30000")</f>
        <v>0</v>
      </c>
      <c r="C635" s="143"/>
      <c r="D635" s="158"/>
      <c r="E635" s="121" t="n">
        <f aca="false">IFERROR((IF($A635="",0,VLOOKUP($A635,#REF!,6,FALSE()))),0)</f>
        <v>0</v>
      </c>
      <c r="F635" s="144" t="n">
        <f aca="false">IF($F$5=1,IF(SUM(F625:F634)=0,0,IF(SUM(F625:F634)&lt;30000,2500,0)),0)</f>
        <v>0</v>
      </c>
      <c r="G635" s="149" t="n">
        <f aca="false">IF(F635="","",IFERROR((IF($A635="",0,VLOOKUP($A635,#REF!,5,FALSE())))*$D635,"0"))</f>
        <v>0</v>
      </c>
      <c r="H635" s="124" t="n">
        <f aca="false">IFERROR(IF(H$7=0,0,G635/(G$7-I$5)*H$7),"")</f>
        <v>0</v>
      </c>
      <c r="I635" s="125" t="n">
        <f aca="false">IFERROR(H635+F635,"")</f>
        <v>0</v>
      </c>
      <c r="J635" s="126" t="n">
        <f aca="false">IFERROR(I635/$E$9,"")</f>
        <v>0</v>
      </c>
      <c r="K635" s="127" t="n">
        <f aca="false">IFERROR(ROUNDUP(I635/$E$10,2),"")</f>
        <v>0</v>
      </c>
      <c r="L635" s="128" t="n">
        <f aca="false">IF(F635="","",IF(D635=0,0,IFERROR((IF($A635="",0,VLOOKUP($A635,#REF!,7,FALSE()))),0)))</f>
        <v>0</v>
      </c>
      <c r="M635" s="129" t="n">
        <f aca="false">IF(F635="","",IFERROR(L635*D635,0))</f>
        <v>0</v>
      </c>
      <c r="N635" s="64"/>
      <c r="O635" s="156"/>
      <c r="P635" s="156"/>
    </row>
    <row r="636" customFormat="false" ht="17.35" hidden="false" customHeight="false" outlineLevel="0" collapsed="false">
      <c r="A636" s="106" t="n">
        <v>53</v>
      </c>
      <c r="B636" s="107"/>
      <c r="C636" s="107"/>
      <c r="D636" s="146"/>
      <c r="E636" s="109"/>
      <c r="F636" s="110" t="n">
        <f aca="false">SUM(F637:F647)</f>
        <v>0</v>
      </c>
      <c r="G636" s="110" t="n">
        <f aca="false">SUM(G637:G647)</f>
        <v>0</v>
      </c>
      <c r="H636" s="111" t="n">
        <f aca="false">IFERROR($H$7/($G$7-$I$5)*G636,0)</f>
        <v>0</v>
      </c>
      <c r="I636" s="112" t="n">
        <f aca="false">H636+F636</f>
        <v>0</v>
      </c>
      <c r="J636" s="112" t="n">
        <f aca="false">I636/$E$9</f>
        <v>0</v>
      </c>
      <c r="K636" s="113" t="n">
        <f aca="false">SUM(K637:K647)</f>
        <v>0</v>
      </c>
      <c r="L636" s="114" t="n">
        <f aca="false">SUM(L637:L647)</f>
        <v>0</v>
      </c>
      <c r="M636" s="115" t="n">
        <f aca="false">SUM(M637:M647)</f>
        <v>0</v>
      </c>
      <c r="N636" s="64"/>
      <c r="O636" s="156"/>
      <c r="P636" s="156"/>
    </row>
    <row r="637" customFormat="false" ht="17.35" hidden="false" customHeight="false" outlineLevel="0" collapsed="false">
      <c r="A637" s="118"/>
      <c r="B637" s="148" t="n">
        <f aca="false">IFERROR((IF($A637="",0,IF(VLOOKUP(A637,#REF!,13,0)="нет","Sold Out",VLOOKUP($A637,#REF!,2,FALSE())))),"кода нет в прайсе")</f>
        <v>0</v>
      </c>
      <c r="C637" s="148" t="n">
        <f aca="false">IFERROR((IF($A637="",0,VLOOKUP($A637,#REF!,3,FALSE()))),0)</f>
        <v>0</v>
      </c>
      <c r="D637" s="120"/>
      <c r="E637" s="121" t="n">
        <f aca="false">IFERROR((IF($A637="",0,VLOOKUP($A637,#REF!,6,FALSE()))),0)</f>
        <v>0</v>
      </c>
      <c r="F637" s="122" t="n">
        <f aca="false">IFERROR(IF(VLOOKUP(A637,#REF!,13,0)="нет","",D637*E637),0)</f>
        <v>0</v>
      </c>
      <c r="G637" s="149" t="n">
        <f aca="false">IF(F637="","",IFERROR((IF($A637="",0,VLOOKUP($A637,#REF!,5,FALSE())))*$D637,"0"))</f>
        <v>0</v>
      </c>
      <c r="H637" s="124" t="n">
        <f aca="false">IFERROR(IF(H$7=0,0,G637/(G$7-I$5)*H$7),"")</f>
        <v>0</v>
      </c>
      <c r="I637" s="125" t="n">
        <f aca="false">IFERROR(H637+F637,"")</f>
        <v>0</v>
      </c>
      <c r="J637" s="126" t="n">
        <f aca="false">IFERROR(I637/$E$9,"")</f>
        <v>0</v>
      </c>
      <c r="K637" s="127" t="n">
        <f aca="false">IFERROR(ROUNDUP(I637/$E$10,2),"")</f>
        <v>0</v>
      </c>
      <c r="L637" s="128" t="n">
        <f aca="false">IF(F637="","",IF(D637=0,0,IFERROR((IF($A637="",0,VLOOKUP($A637,#REF!,7,FALSE()))),0)))</f>
        <v>0</v>
      </c>
      <c r="M637" s="129" t="n">
        <f aca="false">IF(F637="","",IFERROR(L637*D637,0))</f>
        <v>0</v>
      </c>
      <c r="N637" s="64"/>
      <c r="O637" s="156"/>
      <c r="P637" s="156"/>
    </row>
    <row r="638" customFormat="false" ht="17.35" hidden="false" customHeight="false" outlineLevel="0" collapsed="false">
      <c r="A638" s="118"/>
      <c r="B638" s="148" t="n">
        <f aca="false">IFERROR((IF($A638="",0,IF(VLOOKUP(A638,#REF!,13,0)="нет","Sold Out",VLOOKUP($A638,#REF!,2,FALSE())))),"кода нет в прайсе")</f>
        <v>0</v>
      </c>
      <c r="C638" s="148" t="n">
        <f aca="false">IFERROR((IF($A638="",0,VLOOKUP($A638,#REF!,3,FALSE()))),0)</f>
        <v>0</v>
      </c>
      <c r="D638" s="120"/>
      <c r="E638" s="121" t="n">
        <f aca="false">IFERROR((IF($A638="",0,VLOOKUP($A638,#REF!,6,FALSE()))),0)</f>
        <v>0</v>
      </c>
      <c r="F638" s="122" t="n">
        <f aca="false">IFERROR(IF(VLOOKUP(A638,#REF!,13,0)="нет","",D638*E638),0)</f>
        <v>0</v>
      </c>
      <c r="G638" s="149" t="n">
        <f aca="false">IF(F638="","",IFERROR((IF($A638="",0,VLOOKUP($A638,#REF!,5,FALSE())))*$D638,"0"))</f>
        <v>0</v>
      </c>
      <c r="H638" s="124" t="n">
        <f aca="false">IFERROR(IF(H$7=0,0,G638/(G$7-I$5)*H$7),"")</f>
        <v>0</v>
      </c>
      <c r="I638" s="125" t="n">
        <f aca="false">IFERROR(H638+F638,"")</f>
        <v>0</v>
      </c>
      <c r="J638" s="126" t="n">
        <f aca="false">IFERROR(I638/$E$9,"")</f>
        <v>0</v>
      </c>
      <c r="K638" s="127" t="n">
        <f aca="false">IFERROR(ROUNDUP(I638/$E$10,2),"")</f>
        <v>0</v>
      </c>
      <c r="L638" s="128" t="n">
        <f aca="false">IF(F638="","",IF(D638=0,0,IFERROR((IF($A638="",0,VLOOKUP($A638,#REF!,7,FALSE()))),0)))</f>
        <v>0</v>
      </c>
      <c r="M638" s="129" t="n">
        <f aca="false">IF(F638="","",IFERROR(L638*D638,0))</f>
        <v>0</v>
      </c>
      <c r="N638" s="64"/>
      <c r="O638" s="156"/>
      <c r="P638" s="156"/>
    </row>
    <row r="639" customFormat="false" ht="17.35" hidden="false" customHeight="false" outlineLevel="0" collapsed="false">
      <c r="A639" s="118"/>
      <c r="B639" s="148" t="n">
        <f aca="false">IFERROR((IF($A639="",0,IF(VLOOKUP(A639,#REF!,13,0)="нет","Sold Out",VLOOKUP($A639,#REF!,2,FALSE())))),"кода нет в прайсе")</f>
        <v>0</v>
      </c>
      <c r="C639" s="148" t="n">
        <f aca="false">IFERROR((IF($A639="",0,VLOOKUP($A639,#REF!,3,FALSE()))),0)</f>
        <v>0</v>
      </c>
      <c r="D639" s="158"/>
      <c r="E639" s="121" t="n">
        <f aca="false">IFERROR((IF($A639="",0,VLOOKUP($A639,#REF!,6,FALSE()))),0)</f>
        <v>0</v>
      </c>
      <c r="F639" s="122" t="n">
        <f aca="false">IFERROR(IF(VLOOKUP(A639,#REF!,13,0)="нет","",D639*E639),0)</f>
        <v>0</v>
      </c>
      <c r="G639" s="149" t="n">
        <f aca="false">IF(F639="","",IFERROR((IF($A639="",0,VLOOKUP($A639,#REF!,5,FALSE())))*$D639,"0"))</f>
        <v>0</v>
      </c>
      <c r="H639" s="124" t="n">
        <f aca="false">IFERROR(IF(H$7=0,0,G639/(G$7-I$5)*H$7),"")</f>
        <v>0</v>
      </c>
      <c r="I639" s="125" t="n">
        <f aca="false">IFERROR(H639+F639,"")</f>
        <v>0</v>
      </c>
      <c r="J639" s="126" t="n">
        <f aca="false">IFERROR(I639/$E$9,"")</f>
        <v>0</v>
      </c>
      <c r="K639" s="127" t="n">
        <f aca="false">IFERROR(ROUNDUP(I639/$E$10,2),"")</f>
        <v>0</v>
      </c>
      <c r="L639" s="128" t="n">
        <f aca="false">IF(F639="","",IF(D639=0,0,IFERROR((IF($A639="",0,VLOOKUP($A639,#REF!,7,FALSE()))),0)))</f>
        <v>0</v>
      </c>
      <c r="M639" s="129" t="n">
        <f aca="false">IF(F639="","",IFERROR(L639*D639,0))</f>
        <v>0</v>
      </c>
      <c r="N639" s="64"/>
      <c r="O639" s="156"/>
      <c r="P639" s="156"/>
    </row>
    <row r="640" customFormat="false" ht="17.35" hidden="false" customHeight="false" outlineLevel="0" collapsed="false">
      <c r="A640" s="118"/>
      <c r="B640" s="148" t="n">
        <f aca="false">IFERROR((IF($A640="",0,IF(VLOOKUP(A640,#REF!,13,0)="нет","Sold Out",VLOOKUP($A640,#REF!,2,FALSE())))),"кода нет в прайсе")</f>
        <v>0</v>
      </c>
      <c r="C640" s="148" t="n">
        <f aca="false">IFERROR((IF($A640="",0,VLOOKUP($A640,#REF!,3,FALSE()))),0)</f>
        <v>0</v>
      </c>
      <c r="D640" s="158"/>
      <c r="E640" s="121" t="n">
        <f aca="false">IFERROR((IF($A640="",0,VLOOKUP($A640,#REF!,6,FALSE()))),0)</f>
        <v>0</v>
      </c>
      <c r="F640" s="122" t="n">
        <f aca="false">IFERROR(IF(VLOOKUP(A640,#REF!,13,0)="нет","",D640*E640),0)</f>
        <v>0</v>
      </c>
      <c r="G640" s="149" t="n">
        <f aca="false">IF(F640="","",IFERROR((IF($A640="",0,VLOOKUP($A640,#REF!,5,FALSE())))*$D640,"0"))</f>
        <v>0</v>
      </c>
      <c r="H640" s="124" t="n">
        <f aca="false">IFERROR(IF(H$7=0,0,G640/(G$7-I$5)*H$7),"")</f>
        <v>0</v>
      </c>
      <c r="I640" s="125" t="n">
        <f aca="false">IFERROR(H640+F640,"")</f>
        <v>0</v>
      </c>
      <c r="J640" s="126" t="n">
        <f aca="false">IFERROR(I640/$E$9,"")</f>
        <v>0</v>
      </c>
      <c r="K640" s="127" t="n">
        <f aca="false">IFERROR(ROUNDUP(I640/$E$10,2),"")</f>
        <v>0</v>
      </c>
      <c r="L640" s="128" t="n">
        <f aca="false">IF(F640="","",IF(D640=0,0,IFERROR((IF($A640="",0,VLOOKUP($A640,#REF!,7,FALSE()))),0)))</f>
        <v>0</v>
      </c>
      <c r="M640" s="129" t="n">
        <f aca="false">IF(F640="","",IFERROR(L640*D640,0))</f>
        <v>0</v>
      </c>
      <c r="N640" s="64"/>
      <c r="O640" s="156"/>
      <c r="P640" s="156"/>
    </row>
    <row r="641" customFormat="false" ht="17.35" hidden="false" customHeight="false" outlineLevel="0" collapsed="false">
      <c r="A641" s="118"/>
      <c r="B641" s="148" t="n">
        <f aca="false">IFERROR((IF($A641="",0,IF(VLOOKUP(A641,#REF!,13,0)="нет","Sold Out",VLOOKUP($A641,#REF!,2,FALSE())))),"кода нет в прайсе")</f>
        <v>0</v>
      </c>
      <c r="C641" s="148" t="n">
        <f aca="false">IFERROR((IF($A641="",0,VLOOKUP($A641,#REF!,3,FALSE()))),0)</f>
        <v>0</v>
      </c>
      <c r="D641" s="158"/>
      <c r="E641" s="121" t="n">
        <f aca="false">IFERROR((IF($A641="",0,VLOOKUP($A641,#REF!,6,FALSE()))),0)</f>
        <v>0</v>
      </c>
      <c r="F641" s="122" t="n">
        <f aca="false">IFERROR(IF(VLOOKUP(A641,#REF!,13,0)="нет","",D641*E641),0)</f>
        <v>0</v>
      </c>
      <c r="G641" s="149" t="n">
        <f aca="false">IF(F641="","",IFERROR((IF($A641="",0,VLOOKUP($A641,#REF!,5,FALSE())))*$D641,"0"))</f>
        <v>0</v>
      </c>
      <c r="H641" s="124" t="n">
        <f aca="false">IFERROR(IF(H$7=0,0,G641/(G$7-I$5)*H$7),"")</f>
        <v>0</v>
      </c>
      <c r="I641" s="125" t="n">
        <f aca="false">IFERROR(H641+F641,"")</f>
        <v>0</v>
      </c>
      <c r="J641" s="126" t="n">
        <f aca="false">IFERROR(I641/$E$9,"")</f>
        <v>0</v>
      </c>
      <c r="K641" s="127" t="n">
        <f aca="false">IFERROR(ROUNDUP(I641/$E$10,2),"")</f>
        <v>0</v>
      </c>
      <c r="L641" s="128" t="n">
        <f aca="false">IF(F641="","",IF(D641=0,0,IFERROR((IF($A641="",0,VLOOKUP($A641,#REF!,7,FALSE()))),0)))</f>
        <v>0</v>
      </c>
      <c r="M641" s="129" t="n">
        <f aca="false">IF(F641="","",IFERROR(L641*D641,0))</f>
        <v>0</v>
      </c>
      <c r="N641" s="64"/>
      <c r="O641" s="156"/>
      <c r="P641" s="156"/>
    </row>
    <row r="642" customFormat="false" ht="17.35" hidden="false" customHeight="false" outlineLevel="0" collapsed="false">
      <c r="A642" s="118"/>
      <c r="B642" s="148" t="n">
        <f aca="false">IFERROR((IF($A642="",0,IF(VLOOKUP(A642,#REF!,13,0)="нет","Sold Out",VLOOKUP($A642,#REF!,2,FALSE())))),"кода нет в прайсе")</f>
        <v>0</v>
      </c>
      <c r="C642" s="148" t="n">
        <f aca="false">IFERROR((IF($A642="",0,VLOOKUP($A642,#REF!,3,FALSE()))),0)</f>
        <v>0</v>
      </c>
      <c r="D642" s="158"/>
      <c r="E642" s="121" t="n">
        <f aca="false">IFERROR((IF($A642="",0,VLOOKUP($A642,#REF!,6,FALSE()))),0)</f>
        <v>0</v>
      </c>
      <c r="F642" s="122" t="n">
        <f aca="false">IFERROR(IF(VLOOKUP(A642,#REF!,13,0)="нет","",D642*E642),0)</f>
        <v>0</v>
      </c>
      <c r="G642" s="149" t="n">
        <f aca="false">IF(F642="","",IFERROR((IF($A642="",0,VLOOKUP($A642,#REF!,5,FALSE())))*$D642,"0"))</f>
        <v>0</v>
      </c>
      <c r="H642" s="124" t="n">
        <f aca="false">IFERROR(IF(H$7=0,0,G642/(G$7-I$5)*H$7),"")</f>
        <v>0</v>
      </c>
      <c r="I642" s="125" t="n">
        <f aca="false">IFERROR(H642+F642,"")</f>
        <v>0</v>
      </c>
      <c r="J642" s="126" t="n">
        <f aca="false">IFERROR(I642/$E$9,"")</f>
        <v>0</v>
      </c>
      <c r="K642" s="127" t="n">
        <f aca="false">IFERROR(ROUNDUP(I642/$E$10,2),"")</f>
        <v>0</v>
      </c>
      <c r="L642" s="128" t="n">
        <f aca="false">IF(F642="","",IF(D642=0,0,IFERROR((IF($A642="",0,VLOOKUP($A642,#REF!,7,FALSE()))),0)))</f>
        <v>0</v>
      </c>
      <c r="M642" s="129" t="n">
        <f aca="false">IF(F642="","",IFERROR(L642*D642,0))</f>
        <v>0</v>
      </c>
      <c r="N642" s="64"/>
      <c r="O642" s="156"/>
      <c r="P642" s="156"/>
    </row>
    <row r="643" customFormat="false" ht="17.35" hidden="false" customHeight="false" outlineLevel="0" collapsed="false">
      <c r="A643" s="118"/>
      <c r="B643" s="148" t="n">
        <f aca="false">IFERROR((IF($A643="",0,IF(VLOOKUP(A643,#REF!,13,0)="нет","Sold Out",VLOOKUP($A643,#REF!,2,FALSE())))),"кода нет в прайсе")</f>
        <v>0</v>
      </c>
      <c r="C643" s="148" t="n">
        <f aca="false">IFERROR((IF($A643="",0,VLOOKUP($A643,#REF!,3,FALSE()))),0)</f>
        <v>0</v>
      </c>
      <c r="D643" s="158"/>
      <c r="E643" s="121" t="n">
        <f aca="false">IFERROR((IF($A643="",0,VLOOKUP($A643,#REF!,6,FALSE()))),0)</f>
        <v>0</v>
      </c>
      <c r="F643" s="122" t="n">
        <f aca="false">IFERROR(IF(VLOOKUP(A643,#REF!,13,0)="нет","",D643*E643),0)</f>
        <v>0</v>
      </c>
      <c r="G643" s="149" t="n">
        <f aca="false">IF(F643="","",IFERROR((IF($A643="",0,VLOOKUP($A643,#REF!,5,FALSE())))*$D643,"0"))</f>
        <v>0</v>
      </c>
      <c r="H643" s="124" t="n">
        <f aca="false">IFERROR(IF(H$7=0,0,G643/(G$7-I$5)*H$7),"")</f>
        <v>0</v>
      </c>
      <c r="I643" s="125" t="n">
        <f aca="false">IFERROR(H643+F643,"")</f>
        <v>0</v>
      </c>
      <c r="J643" s="126" t="n">
        <f aca="false">IFERROR(I643/$E$9,"")</f>
        <v>0</v>
      </c>
      <c r="K643" s="127" t="n">
        <f aca="false">IFERROR(ROUNDUP(I643/$E$10,2),"")</f>
        <v>0</v>
      </c>
      <c r="L643" s="128" t="n">
        <f aca="false">IF(F643="","",IF(D643=0,0,IFERROR((IF($A643="",0,VLOOKUP($A643,#REF!,7,FALSE()))),0)))</f>
        <v>0</v>
      </c>
      <c r="M643" s="129" t="n">
        <f aca="false">IF(F643="","",IFERROR(L643*D643,0))</f>
        <v>0</v>
      </c>
      <c r="N643" s="64"/>
      <c r="O643" s="156"/>
      <c r="P643" s="156"/>
    </row>
    <row r="644" customFormat="false" ht="17.35" hidden="false" customHeight="false" outlineLevel="0" collapsed="false">
      <c r="A644" s="118"/>
      <c r="B644" s="148" t="n">
        <f aca="false">IFERROR((IF($A644="",0,IF(VLOOKUP(A644,#REF!,13,0)="нет","Sold Out",VLOOKUP($A644,#REF!,2,FALSE())))),"кода нет в прайсе")</f>
        <v>0</v>
      </c>
      <c r="C644" s="148" t="n">
        <f aca="false">IFERROR((IF($A644="",0,VLOOKUP($A644,#REF!,3,FALSE()))),0)</f>
        <v>0</v>
      </c>
      <c r="D644" s="158"/>
      <c r="E644" s="132" t="n">
        <f aca="false">IFERROR((IF($A644="",0,VLOOKUP($A644,#REF!,6,FALSE()))),0)</f>
        <v>0</v>
      </c>
      <c r="F644" s="133" t="n">
        <f aca="false">IFERROR(IF(VLOOKUP(A644,#REF!,13,0)="нет","",D644*E644),0)</f>
        <v>0</v>
      </c>
      <c r="G644" s="134" t="n">
        <f aca="false">IF(F644="","",IFERROR((IF($A644="",0,VLOOKUP($A644,#REF!,5,FALSE())))*$D644,"0"))</f>
        <v>0</v>
      </c>
      <c r="H644" s="124" t="n">
        <f aca="false">IFERROR(IF(H$7=0,0,G644/(G$7-I$5)*H$7),"")</f>
        <v>0</v>
      </c>
      <c r="I644" s="135" t="n">
        <f aca="false">IFERROR(H644+F644,"")</f>
        <v>0</v>
      </c>
      <c r="J644" s="136" t="n">
        <f aca="false">IFERROR(I644/$E$9,"")</f>
        <v>0</v>
      </c>
      <c r="K644" s="137" t="n">
        <f aca="false">IFERROR(ROUNDUP(I644/$E$10,2),"")</f>
        <v>0</v>
      </c>
      <c r="L644" s="132" t="n">
        <f aca="false">IF(F644="","",IF(D644=0,0,IFERROR((IF($A644="",0,VLOOKUP($A644,#REF!,7,FALSE()))),0)))</f>
        <v>0</v>
      </c>
      <c r="M644" s="132" t="n">
        <f aca="false">IF(F644="","",IFERROR(L644*D644,0))</f>
        <v>0</v>
      </c>
      <c r="N644" s="64"/>
      <c r="O644" s="156"/>
      <c r="P644" s="156"/>
    </row>
    <row r="645" customFormat="false" ht="17.35" hidden="false" customHeight="false" outlineLevel="0" collapsed="false">
      <c r="A645" s="118"/>
      <c r="B645" s="148" t="n">
        <f aca="false">IFERROR((IF($A645="",0,IF(VLOOKUP(A645,#REF!,13,0)="нет","Sold Out",VLOOKUP($A645,#REF!,2,FALSE())))),"кода нет в прайсе")</f>
        <v>0</v>
      </c>
      <c r="C645" s="148" t="n">
        <f aca="false">IFERROR((IF($A645="",0,VLOOKUP($A645,#REF!,3,FALSE()))),0)</f>
        <v>0</v>
      </c>
      <c r="D645" s="158"/>
      <c r="E645" s="121" t="n">
        <f aca="false">IFERROR((IF($A645="",0,VLOOKUP($A645,#REF!,6,FALSE()))),0)</f>
        <v>0</v>
      </c>
      <c r="F645" s="122" t="n">
        <f aca="false">IFERROR(IF(VLOOKUP(A645,#REF!,13,0)="нет","",D645*E645),0)</f>
        <v>0</v>
      </c>
      <c r="G645" s="149" t="n">
        <f aca="false">IF(F645="","",IFERROR((IF($A645="",0,VLOOKUP($A645,#REF!,5,FALSE())))*$D645,"0"))</f>
        <v>0</v>
      </c>
      <c r="H645" s="124" t="n">
        <f aca="false">IFERROR(IF(H$7=0,0,G645/(G$7-I$5)*H$7),"")</f>
        <v>0</v>
      </c>
      <c r="I645" s="125" t="n">
        <f aca="false">IFERROR(H645+F645,"")</f>
        <v>0</v>
      </c>
      <c r="J645" s="126" t="n">
        <f aca="false">IFERROR(I645/$E$9,"")</f>
        <v>0</v>
      </c>
      <c r="K645" s="127" t="n">
        <f aca="false">IFERROR(ROUNDUP(I645/$E$10,2),"")</f>
        <v>0</v>
      </c>
      <c r="L645" s="128" t="n">
        <f aca="false">IF(F645="","",IF(D645=0,0,IFERROR((IF($A645="",0,VLOOKUP($A645,#REF!,7,FALSE()))),0)))</f>
        <v>0</v>
      </c>
      <c r="M645" s="129" t="n">
        <f aca="false">IF(F645="","",IFERROR(L645*D645,0))</f>
        <v>0</v>
      </c>
      <c r="N645" s="64"/>
      <c r="O645" s="156"/>
      <c r="P645" s="156"/>
    </row>
    <row r="646" customFormat="false" ht="17.35" hidden="false" customHeight="false" outlineLevel="0" collapsed="false">
      <c r="A646" s="141"/>
      <c r="B646" s="148" t="n">
        <f aca="false">IFERROR((IF($A646="",0,IF(VLOOKUP(A646,#REF!,13,0)="нет","Sold Out",VLOOKUP($A646,#REF!,2,FALSE())))),"кода нет в прайсе")</f>
        <v>0</v>
      </c>
      <c r="C646" s="148" t="n">
        <f aca="false">IFERROR((IF($A646="",0,VLOOKUP($A646,#REF!,3,FALSE()))),0)</f>
        <v>0</v>
      </c>
      <c r="D646" s="158"/>
      <c r="E646" s="121" t="n">
        <f aca="false">IFERROR((IF($A646="",0,VLOOKUP($A646,#REF!,6,FALSE()))),0)</f>
        <v>0</v>
      </c>
      <c r="F646" s="122" t="n">
        <f aca="false">IFERROR(IF(VLOOKUP(A646,#REF!,13,0)="нет","",D646*E646),0)</f>
        <v>0</v>
      </c>
      <c r="G646" s="149" t="n">
        <f aca="false">IF(F646="","",IFERROR((IF($A646="",0,VLOOKUP($A646,#REF!,5,FALSE())))*$D646,"0"))</f>
        <v>0</v>
      </c>
      <c r="H646" s="124" t="n">
        <f aca="false">IFERROR(IF(H$7=0,0,G646/(G$7-I$5)*H$7),"")</f>
        <v>0</v>
      </c>
      <c r="I646" s="125" t="n">
        <f aca="false">IFERROR(H646+F646,"")</f>
        <v>0</v>
      </c>
      <c r="J646" s="126" t="n">
        <f aca="false">IFERROR(I646/$E$9,"")</f>
        <v>0</v>
      </c>
      <c r="K646" s="127" t="n">
        <f aca="false">IFERROR(ROUNDUP(I646/$E$10,2),"")</f>
        <v>0</v>
      </c>
      <c r="L646" s="128" t="n">
        <f aca="false">IF(F646="","",IF(D646=0,0,IFERROR((IF($A646="",0,VLOOKUP($A646,#REF!,7,FALSE()))),0)))</f>
        <v>0</v>
      </c>
      <c r="M646" s="129" t="n">
        <f aca="false">IF(F646="","",IFERROR(L646*D646,0))</f>
        <v>0</v>
      </c>
      <c r="N646" s="64"/>
      <c r="O646" s="156"/>
      <c r="P646" s="156"/>
    </row>
    <row r="647" customFormat="false" ht="17.35" hidden="false" customHeight="false" outlineLevel="0" collapsed="false">
      <c r="A647" s="142"/>
      <c r="B647" s="143" t="n">
        <f aca="false">IF(F647=0,0,"Пересылка по Корее при менее 30000")</f>
        <v>0</v>
      </c>
      <c r="C647" s="143"/>
      <c r="D647" s="158"/>
      <c r="E647" s="121" t="n">
        <f aca="false">IFERROR((IF($A647="",0,VLOOKUP($A647,#REF!,6,FALSE()))),0)</f>
        <v>0</v>
      </c>
      <c r="F647" s="144" t="n">
        <f aca="false">IF($F$5=1,IF(SUM(F637:F646)=0,0,IF(SUM(F637:F646)&lt;30000,2500,0)),0)</f>
        <v>0</v>
      </c>
      <c r="G647" s="149" t="n">
        <f aca="false">IF(F647="","",IFERROR((IF($A647="",0,VLOOKUP($A647,#REF!,5,FALSE())))*$D647,"0"))</f>
        <v>0</v>
      </c>
      <c r="H647" s="124" t="n">
        <f aca="false">IFERROR(IF(H$7=0,0,G647/(G$7-I$5)*H$7),"")</f>
        <v>0</v>
      </c>
      <c r="I647" s="125" t="n">
        <f aca="false">IFERROR(H647+F647,"")</f>
        <v>0</v>
      </c>
      <c r="J647" s="126" t="n">
        <f aca="false">IFERROR(I647/$E$9,"")</f>
        <v>0</v>
      </c>
      <c r="K647" s="127" t="n">
        <f aca="false">IFERROR(ROUNDUP(I647/$E$10,2),"")</f>
        <v>0</v>
      </c>
      <c r="L647" s="128" t="n">
        <f aca="false">IF(F647="","",IF(D647=0,0,IFERROR((IF($A647="",0,VLOOKUP($A647,#REF!,7,FALSE()))),0)))</f>
        <v>0</v>
      </c>
      <c r="M647" s="129" t="n">
        <f aca="false">IF(F647="","",IFERROR(L647*D647,0))</f>
        <v>0</v>
      </c>
      <c r="N647" s="64"/>
      <c r="O647" s="156"/>
      <c r="P647" s="156"/>
    </row>
    <row r="648" customFormat="false" ht="17.35" hidden="false" customHeight="false" outlineLevel="0" collapsed="false">
      <c r="A648" s="106" t="n">
        <v>54</v>
      </c>
      <c r="B648" s="107"/>
      <c r="C648" s="107"/>
      <c r="D648" s="146"/>
      <c r="E648" s="109"/>
      <c r="F648" s="110" t="n">
        <f aca="false">SUM(F649:F659)</f>
        <v>0</v>
      </c>
      <c r="G648" s="110" t="n">
        <f aca="false">SUM(G649:G659)</f>
        <v>0</v>
      </c>
      <c r="H648" s="111" t="n">
        <f aca="false">IFERROR($H$7/($G$7-$I$5)*G648,0)</f>
        <v>0</v>
      </c>
      <c r="I648" s="112" t="n">
        <f aca="false">H648+F648</f>
        <v>0</v>
      </c>
      <c r="J648" s="112" t="n">
        <f aca="false">I648/$E$9</f>
        <v>0</v>
      </c>
      <c r="K648" s="113" t="n">
        <f aca="false">SUM(K649:K659)</f>
        <v>0</v>
      </c>
      <c r="L648" s="114" t="n">
        <f aca="false">SUM(L649:L659)</f>
        <v>0</v>
      </c>
      <c r="M648" s="115" t="n">
        <f aca="false">SUM(M649:M659)</f>
        <v>0</v>
      </c>
      <c r="N648" s="64"/>
      <c r="O648" s="156"/>
      <c r="P648" s="156"/>
    </row>
    <row r="649" customFormat="false" ht="17.35" hidden="false" customHeight="false" outlineLevel="0" collapsed="false">
      <c r="A649" s="118"/>
      <c r="B649" s="148" t="n">
        <f aca="false">IFERROR((IF($A649="",0,IF(VLOOKUP(A649,#REF!,13,0)="нет","Sold Out",VLOOKUP($A649,#REF!,2,FALSE())))),"кода нет в прайсе")</f>
        <v>0</v>
      </c>
      <c r="C649" s="148" t="n">
        <f aca="false">IFERROR((IF($A649="",0,VLOOKUP($A649,#REF!,3,FALSE()))),0)</f>
        <v>0</v>
      </c>
      <c r="D649" s="120"/>
      <c r="E649" s="121" t="n">
        <f aca="false">IFERROR((IF($A649="",0,VLOOKUP($A649,#REF!,6,FALSE()))),0)</f>
        <v>0</v>
      </c>
      <c r="F649" s="122" t="n">
        <f aca="false">IFERROR(IF(VLOOKUP(A649,#REF!,13,0)="нет","",D649*E649),0)</f>
        <v>0</v>
      </c>
      <c r="G649" s="149" t="n">
        <f aca="false">IF(F649="","",IFERROR((IF($A649="",0,VLOOKUP($A649,#REF!,5,FALSE())))*$D649,"0"))</f>
        <v>0</v>
      </c>
      <c r="H649" s="124" t="n">
        <f aca="false">IFERROR(IF(H$7=0,0,G649/(G$7-I$5)*H$7),"")</f>
        <v>0</v>
      </c>
      <c r="I649" s="125" t="n">
        <f aca="false">IFERROR(H649+F649,"")</f>
        <v>0</v>
      </c>
      <c r="J649" s="126" t="n">
        <f aca="false">IFERROR(I649/$E$9,"")</f>
        <v>0</v>
      </c>
      <c r="K649" s="127" t="n">
        <f aca="false">IFERROR(ROUNDUP(I649/$E$10,2),"")</f>
        <v>0</v>
      </c>
      <c r="L649" s="128" t="n">
        <f aca="false">IF(F649="","",IF(D649=0,0,IFERROR((IF($A649="",0,VLOOKUP($A649,#REF!,7,FALSE()))),0)))</f>
        <v>0</v>
      </c>
      <c r="M649" s="129" t="n">
        <f aca="false">IF(F649="","",IFERROR(L649*D649,0))</f>
        <v>0</v>
      </c>
      <c r="N649" s="64"/>
      <c r="O649" s="156"/>
      <c r="P649" s="156"/>
    </row>
    <row r="650" customFormat="false" ht="17.35" hidden="false" customHeight="false" outlineLevel="0" collapsed="false">
      <c r="A650" s="118"/>
      <c r="B650" s="148" t="n">
        <f aca="false">IFERROR((IF($A650="",0,IF(VLOOKUP(A650,#REF!,13,0)="нет","Sold Out",VLOOKUP($A650,#REF!,2,FALSE())))),"кода нет в прайсе")</f>
        <v>0</v>
      </c>
      <c r="C650" s="148" t="n">
        <f aca="false">IFERROR((IF($A650="",0,VLOOKUP($A650,#REF!,3,FALSE()))),0)</f>
        <v>0</v>
      </c>
      <c r="D650" s="120"/>
      <c r="E650" s="121" t="n">
        <f aca="false">IFERROR((IF($A650="",0,VLOOKUP($A650,#REF!,6,FALSE()))),0)</f>
        <v>0</v>
      </c>
      <c r="F650" s="122" t="n">
        <f aca="false">IFERROR(IF(VLOOKUP(A650,#REF!,13,0)="нет","",D650*E650),0)</f>
        <v>0</v>
      </c>
      <c r="G650" s="149" t="n">
        <f aca="false">IF(F650="","",IFERROR((IF($A650="",0,VLOOKUP($A650,#REF!,5,FALSE())))*$D650,"0"))</f>
        <v>0</v>
      </c>
      <c r="H650" s="124" t="n">
        <f aca="false">IFERROR(IF(H$7=0,0,G650/(G$7-I$5)*H$7),"")</f>
        <v>0</v>
      </c>
      <c r="I650" s="125" t="n">
        <f aca="false">IFERROR(H650+F650,"")</f>
        <v>0</v>
      </c>
      <c r="J650" s="126" t="n">
        <f aca="false">IFERROR(I650/$E$9,"")</f>
        <v>0</v>
      </c>
      <c r="K650" s="127" t="n">
        <f aca="false">IFERROR(ROUNDUP(I650/$E$10,2),"")</f>
        <v>0</v>
      </c>
      <c r="L650" s="128" t="n">
        <f aca="false">IF(F650="","",IF(D650=0,0,IFERROR((IF($A650="",0,VLOOKUP($A650,#REF!,7,FALSE()))),0)))</f>
        <v>0</v>
      </c>
      <c r="M650" s="129" t="n">
        <f aca="false">IF(F650="","",IFERROR(L650*D650,0))</f>
        <v>0</v>
      </c>
      <c r="N650" s="64"/>
      <c r="O650" s="156"/>
      <c r="P650" s="156"/>
    </row>
    <row r="651" customFormat="false" ht="17.35" hidden="false" customHeight="false" outlineLevel="0" collapsed="false">
      <c r="A651" s="118"/>
      <c r="B651" s="148" t="n">
        <f aca="false">IFERROR((IF($A651="",0,IF(VLOOKUP(A651,#REF!,13,0)="нет","Sold Out",VLOOKUP($A651,#REF!,2,FALSE())))),"кода нет в прайсе")</f>
        <v>0</v>
      </c>
      <c r="C651" s="148" t="n">
        <f aca="false">IFERROR((IF($A651="",0,VLOOKUP($A651,#REF!,3,FALSE()))),0)</f>
        <v>0</v>
      </c>
      <c r="D651" s="158"/>
      <c r="E651" s="121" t="n">
        <f aca="false">IFERROR((IF($A651="",0,VLOOKUP($A651,#REF!,6,FALSE()))),0)</f>
        <v>0</v>
      </c>
      <c r="F651" s="122" t="n">
        <f aca="false">IFERROR(IF(VLOOKUP(A651,#REF!,13,0)="нет","",D651*E651),0)</f>
        <v>0</v>
      </c>
      <c r="G651" s="149" t="n">
        <f aca="false">IF(F651="","",IFERROR((IF($A651="",0,VLOOKUP($A651,#REF!,5,FALSE())))*$D651,"0"))</f>
        <v>0</v>
      </c>
      <c r="H651" s="124" t="n">
        <f aca="false">IFERROR(IF(H$7=0,0,G651/(G$7-I$5)*H$7),"")</f>
        <v>0</v>
      </c>
      <c r="I651" s="125" t="n">
        <f aca="false">IFERROR(H651+F651,"")</f>
        <v>0</v>
      </c>
      <c r="J651" s="126" t="n">
        <f aca="false">IFERROR(I651/$E$9,"")</f>
        <v>0</v>
      </c>
      <c r="K651" s="127" t="n">
        <f aca="false">IFERROR(ROUNDUP(I651/$E$10,2),"")</f>
        <v>0</v>
      </c>
      <c r="L651" s="128" t="n">
        <f aca="false">IF(F651="","",IF(D651=0,0,IFERROR((IF($A651="",0,VLOOKUP($A651,#REF!,7,FALSE()))),0)))</f>
        <v>0</v>
      </c>
      <c r="M651" s="129" t="n">
        <f aca="false">IF(F651="","",IFERROR(L651*D651,0))</f>
        <v>0</v>
      </c>
      <c r="N651" s="64"/>
      <c r="O651" s="156"/>
      <c r="P651" s="156"/>
    </row>
    <row r="652" customFormat="false" ht="17.35" hidden="false" customHeight="false" outlineLevel="0" collapsed="false">
      <c r="A652" s="118"/>
      <c r="B652" s="148" t="n">
        <f aca="false">IFERROR((IF($A652="",0,IF(VLOOKUP(A652,#REF!,13,0)="нет","Sold Out",VLOOKUP($A652,#REF!,2,FALSE())))),"кода нет в прайсе")</f>
        <v>0</v>
      </c>
      <c r="C652" s="148" t="n">
        <f aca="false">IFERROR((IF($A652="",0,VLOOKUP($A652,#REF!,3,FALSE()))),0)</f>
        <v>0</v>
      </c>
      <c r="D652" s="158"/>
      <c r="E652" s="121" t="n">
        <f aca="false">IFERROR((IF($A652="",0,VLOOKUP($A652,#REF!,6,FALSE()))),0)</f>
        <v>0</v>
      </c>
      <c r="F652" s="122" t="n">
        <f aca="false">IFERROR(IF(VLOOKUP(A652,#REF!,13,0)="нет","",D652*E652),0)</f>
        <v>0</v>
      </c>
      <c r="G652" s="149" t="n">
        <f aca="false">IF(F652="","",IFERROR((IF($A652="",0,VLOOKUP($A652,#REF!,5,FALSE())))*$D652,"0"))</f>
        <v>0</v>
      </c>
      <c r="H652" s="124" t="n">
        <f aca="false">IFERROR(IF(H$7=0,0,G652/(G$7-I$5)*H$7),"")</f>
        <v>0</v>
      </c>
      <c r="I652" s="125" t="n">
        <f aca="false">IFERROR(H652+F652,"")</f>
        <v>0</v>
      </c>
      <c r="J652" s="126" t="n">
        <f aca="false">IFERROR(I652/$E$9,"")</f>
        <v>0</v>
      </c>
      <c r="K652" s="127" t="n">
        <f aca="false">IFERROR(ROUNDUP(I652/$E$10,2),"")</f>
        <v>0</v>
      </c>
      <c r="L652" s="128" t="n">
        <f aca="false">IF(F652="","",IF(D652=0,0,IFERROR((IF($A652="",0,VLOOKUP($A652,#REF!,7,FALSE()))),0)))</f>
        <v>0</v>
      </c>
      <c r="M652" s="129" t="n">
        <f aca="false">IF(F652="","",IFERROR(L652*D652,0))</f>
        <v>0</v>
      </c>
      <c r="N652" s="64"/>
      <c r="O652" s="156"/>
      <c r="P652" s="156"/>
    </row>
    <row r="653" customFormat="false" ht="17.35" hidden="false" customHeight="false" outlineLevel="0" collapsed="false">
      <c r="A653" s="118"/>
      <c r="B653" s="148" t="n">
        <f aca="false">IFERROR((IF($A653="",0,IF(VLOOKUP(A653,#REF!,13,0)="нет","Sold Out",VLOOKUP($A653,#REF!,2,FALSE())))),"кода нет в прайсе")</f>
        <v>0</v>
      </c>
      <c r="C653" s="148" t="n">
        <f aca="false">IFERROR((IF($A653="",0,VLOOKUP($A653,#REF!,3,FALSE()))),0)</f>
        <v>0</v>
      </c>
      <c r="D653" s="158"/>
      <c r="E653" s="121" t="n">
        <f aca="false">IFERROR((IF($A653="",0,VLOOKUP($A653,#REF!,6,FALSE()))),0)</f>
        <v>0</v>
      </c>
      <c r="F653" s="122" t="n">
        <f aca="false">IFERROR(IF(VLOOKUP(A653,#REF!,13,0)="нет","",D653*E653),0)</f>
        <v>0</v>
      </c>
      <c r="G653" s="149" t="n">
        <f aca="false">IF(F653="","",IFERROR((IF($A653="",0,VLOOKUP($A653,#REF!,5,FALSE())))*$D653,"0"))</f>
        <v>0</v>
      </c>
      <c r="H653" s="124" t="n">
        <f aca="false">IFERROR(IF(H$7=0,0,G653/(G$7-I$5)*H$7),"")</f>
        <v>0</v>
      </c>
      <c r="I653" s="125" t="n">
        <f aca="false">IFERROR(H653+F653,"")</f>
        <v>0</v>
      </c>
      <c r="J653" s="126" t="n">
        <f aca="false">IFERROR(I653/$E$9,"")</f>
        <v>0</v>
      </c>
      <c r="K653" s="127" t="n">
        <f aca="false">IFERROR(ROUNDUP(I653/$E$10,2),"")</f>
        <v>0</v>
      </c>
      <c r="L653" s="128" t="n">
        <f aca="false">IF(F653="","",IF(D653=0,0,IFERROR((IF($A653="",0,VLOOKUP($A653,#REF!,7,FALSE()))),0)))</f>
        <v>0</v>
      </c>
      <c r="M653" s="129" t="n">
        <f aca="false">IF(F653="","",IFERROR(L653*D653,0))</f>
        <v>0</v>
      </c>
      <c r="N653" s="64"/>
      <c r="O653" s="156"/>
      <c r="P653" s="156"/>
    </row>
    <row r="654" customFormat="false" ht="17.35" hidden="false" customHeight="false" outlineLevel="0" collapsed="false">
      <c r="A654" s="118"/>
      <c r="B654" s="148" t="n">
        <f aca="false">IFERROR((IF($A654="",0,IF(VLOOKUP(A654,#REF!,13,0)="нет","Sold Out",VLOOKUP($A654,#REF!,2,FALSE())))),"кода нет в прайсе")</f>
        <v>0</v>
      </c>
      <c r="C654" s="148" t="n">
        <f aca="false">IFERROR((IF($A654="",0,VLOOKUP($A654,#REF!,3,FALSE()))),0)</f>
        <v>0</v>
      </c>
      <c r="D654" s="158"/>
      <c r="E654" s="121" t="n">
        <f aca="false">IFERROR((IF($A654="",0,VLOOKUP($A654,#REF!,6,FALSE()))),0)</f>
        <v>0</v>
      </c>
      <c r="F654" s="122" t="n">
        <f aca="false">IFERROR(IF(VLOOKUP(A654,#REF!,13,0)="нет","",D654*E654),0)</f>
        <v>0</v>
      </c>
      <c r="G654" s="149" t="n">
        <f aca="false">IF(F654="","",IFERROR((IF($A654="",0,VLOOKUP($A654,#REF!,5,FALSE())))*$D654,"0"))</f>
        <v>0</v>
      </c>
      <c r="H654" s="124" t="n">
        <f aca="false">IFERROR(IF(H$7=0,0,G654/(G$7-I$5)*H$7),"")</f>
        <v>0</v>
      </c>
      <c r="I654" s="125" t="n">
        <f aca="false">IFERROR(H654+F654,"")</f>
        <v>0</v>
      </c>
      <c r="J654" s="126" t="n">
        <f aca="false">IFERROR(I654/$E$9,"")</f>
        <v>0</v>
      </c>
      <c r="K654" s="127" t="n">
        <f aca="false">IFERROR(ROUNDUP(I654/$E$10,2),"")</f>
        <v>0</v>
      </c>
      <c r="L654" s="128" t="n">
        <f aca="false">IF(F654="","",IF(D654=0,0,IFERROR((IF($A654="",0,VLOOKUP($A654,#REF!,7,FALSE()))),0)))</f>
        <v>0</v>
      </c>
      <c r="M654" s="129" t="n">
        <f aca="false">IF(F654="","",IFERROR(L654*D654,0))</f>
        <v>0</v>
      </c>
      <c r="N654" s="64"/>
      <c r="O654" s="156"/>
      <c r="P654" s="156"/>
    </row>
    <row r="655" customFormat="false" ht="17.35" hidden="false" customHeight="false" outlineLevel="0" collapsed="false">
      <c r="A655" s="118"/>
      <c r="B655" s="148" t="n">
        <f aca="false">IFERROR((IF($A655="",0,IF(VLOOKUP(A655,#REF!,13,0)="нет","Sold Out",VLOOKUP($A655,#REF!,2,FALSE())))),"кода нет в прайсе")</f>
        <v>0</v>
      </c>
      <c r="C655" s="148" t="n">
        <f aca="false">IFERROR((IF($A655="",0,VLOOKUP($A655,#REF!,3,FALSE()))),0)</f>
        <v>0</v>
      </c>
      <c r="D655" s="158"/>
      <c r="E655" s="121" t="n">
        <f aca="false">IFERROR((IF($A655="",0,VLOOKUP($A655,#REF!,6,FALSE()))),0)</f>
        <v>0</v>
      </c>
      <c r="F655" s="122" t="n">
        <f aca="false">IFERROR(IF(VLOOKUP(A655,#REF!,13,0)="нет","",D655*E655),0)</f>
        <v>0</v>
      </c>
      <c r="G655" s="149" t="n">
        <f aca="false">IF(F655="","",IFERROR((IF($A655="",0,VLOOKUP($A655,#REF!,5,FALSE())))*$D655,"0"))</f>
        <v>0</v>
      </c>
      <c r="H655" s="124" t="n">
        <f aca="false">IFERROR(IF(H$7=0,0,G655/(G$7-I$5)*H$7),"")</f>
        <v>0</v>
      </c>
      <c r="I655" s="125" t="n">
        <f aca="false">IFERROR(H655+F655,"")</f>
        <v>0</v>
      </c>
      <c r="J655" s="126" t="n">
        <f aca="false">IFERROR(I655/$E$9,"")</f>
        <v>0</v>
      </c>
      <c r="K655" s="127" t="n">
        <f aca="false">IFERROR(ROUNDUP(I655/$E$10,2),"")</f>
        <v>0</v>
      </c>
      <c r="L655" s="128" t="n">
        <f aca="false">IF(F655="","",IF(D655=0,0,IFERROR((IF($A655="",0,VLOOKUP($A655,#REF!,7,FALSE()))),0)))</f>
        <v>0</v>
      </c>
      <c r="M655" s="129" t="n">
        <f aca="false">IF(F655="","",IFERROR(L655*D655,0))</f>
        <v>0</v>
      </c>
      <c r="N655" s="64"/>
      <c r="O655" s="156"/>
      <c r="P655" s="156"/>
    </row>
    <row r="656" customFormat="false" ht="17.35" hidden="false" customHeight="false" outlineLevel="0" collapsed="false">
      <c r="A656" s="118"/>
      <c r="B656" s="148" t="n">
        <f aca="false">IFERROR((IF($A656="",0,IF(VLOOKUP(A656,#REF!,13,0)="нет","Sold Out",VLOOKUP($A656,#REF!,2,FALSE())))),"кода нет в прайсе")</f>
        <v>0</v>
      </c>
      <c r="C656" s="148" t="n">
        <f aca="false">IFERROR((IF($A656="",0,VLOOKUP($A656,#REF!,3,FALSE()))),0)</f>
        <v>0</v>
      </c>
      <c r="D656" s="158"/>
      <c r="E656" s="132" t="n">
        <f aca="false">IFERROR((IF($A656="",0,VLOOKUP($A656,#REF!,6,FALSE()))),0)</f>
        <v>0</v>
      </c>
      <c r="F656" s="133" t="n">
        <f aca="false">IFERROR(IF(VLOOKUP(A656,#REF!,13,0)="нет","",D656*E656),0)</f>
        <v>0</v>
      </c>
      <c r="G656" s="134" t="n">
        <f aca="false">IF(F656="","",IFERROR((IF($A656="",0,VLOOKUP($A656,#REF!,5,FALSE())))*$D656,"0"))</f>
        <v>0</v>
      </c>
      <c r="H656" s="124" t="n">
        <f aca="false">IFERROR(IF(H$7=0,0,G656/(G$7-I$5)*H$7),"")</f>
        <v>0</v>
      </c>
      <c r="I656" s="135" t="n">
        <f aca="false">IFERROR(H656+F656,"")</f>
        <v>0</v>
      </c>
      <c r="J656" s="136" t="n">
        <f aca="false">IFERROR(I656/$E$9,"")</f>
        <v>0</v>
      </c>
      <c r="K656" s="137" t="n">
        <f aca="false">IFERROR(ROUNDUP(I656/$E$10,2),"")</f>
        <v>0</v>
      </c>
      <c r="L656" s="132" t="n">
        <f aca="false">IF(F656="","",IF(D656=0,0,IFERROR((IF($A656="",0,VLOOKUP($A656,#REF!,7,FALSE()))),0)))</f>
        <v>0</v>
      </c>
      <c r="M656" s="132" t="n">
        <f aca="false">IF(F656="","",IFERROR(L656*D656,0))</f>
        <v>0</v>
      </c>
      <c r="N656" s="64"/>
      <c r="O656" s="156"/>
      <c r="P656" s="156"/>
    </row>
    <row r="657" customFormat="false" ht="17.35" hidden="false" customHeight="false" outlineLevel="0" collapsed="false">
      <c r="A657" s="118"/>
      <c r="B657" s="148" t="n">
        <f aca="false">IFERROR((IF($A657="",0,IF(VLOOKUP(A657,#REF!,13,0)="нет","Sold Out",VLOOKUP($A657,#REF!,2,FALSE())))),"кода нет в прайсе")</f>
        <v>0</v>
      </c>
      <c r="C657" s="148" t="n">
        <f aca="false">IFERROR((IF($A657="",0,VLOOKUP($A657,#REF!,3,FALSE()))),0)</f>
        <v>0</v>
      </c>
      <c r="D657" s="158"/>
      <c r="E657" s="121" t="n">
        <f aca="false">IFERROR((IF($A657="",0,VLOOKUP($A657,#REF!,6,FALSE()))),0)</f>
        <v>0</v>
      </c>
      <c r="F657" s="122" t="n">
        <f aca="false">IFERROR(IF(VLOOKUP(A657,#REF!,13,0)="нет","",D657*E657),0)</f>
        <v>0</v>
      </c>
      <c r="G657" s="149" t="n">
        <f aca="false">IF(F657="","",IFERROR((IF($A657="",0,VLOOKUP($A657,#REF!,5,FALSE())))*$D657,"0"))</f>
        <v>0</v>
      </c>
      <c r="H657" s="124" t="n">
        <f aca="false">IFERROR(IF(H$7=0,0,G657/(G$7-I$5)*H$7),"")</f>
        <v>0</v>
      </c>
      <c r="I657" s="125" t="n">
        <f aca="false">IFERROR(H657+F657,"")</f>
        <v>0</v>
      </c>
      <c r="J657" s="126" t="n">
        <f aca="false">IFERROR(I657/$E$9,"")</f>
        <v>0</v>
      </c>
      <c r="K657" s="127" t="n">
        <f aca="false">IFERROR(ROUNDUP(I657/$E$10,2),"")</f>
        <v>0</v>
      </c>
      <c r="L657" s="128" t="n">
        <f aca="false">IF(F657="","",IF(D657=0,0,IFERROR((IF($A657="",0,VLOOKUP($A657,#REF!,7,FALSE()))),0)))</f>
        <v>0</v>
      </c>
      <c r="M657" s="129" t="n">
        <f aca="false">IF(F657="","",IFERROR(L657*D657,0))</f>
        <v>0</v>
      </c>
      <c r="N657" s="64"/>
      <c r="O657" s="156"/>
      <c r="P657" s="156"/>
    </row>
    <row r="658" customFormat="false" ht="17.35" hidden="false" customHeight="false" outlineLevel="0" collapsed="false">
      <c r="A658" s="141"/>
      <c r="B658" s="148" t="n">
        <f aca="false">IFERROR((IF($A658="",0,IF(VLOOKUP(A658,#REF!,13,0)="нет","Sold Out",VLOOKUP($A658,#REF!,2,FALSE())))),"кода нет в прайсе")</f>
        <v>0</v>
      </c>
      <c r="C658" s="148" t="n">
        <f aca="false">IFERROR((IF($A658="",0,VLOOKUP($A658,#REF!,3,FALSE()))),0)</f>
        <v>0</v>
      </c>
      <c r="D658" s="158"/>
      <c r="E658" s="121" t="n">
        <f aca="false">IFERROR((IF($A658="",0,VLOOKUP($A658,#REF!,6,FALSE()))),0)</f>
        <v>0</v>
      </c>
      <c r="F658" s="122" t="n">
        <f aca="false">IFERROR(IF(VLOOKUP(A658,#REF!,13,0)="нет","",D658*E658),0)</f>
        <v>0</v>
      </c>
      <c r="G658" s="149" t="n">
        <f aca="false">IF(F658="","",IFERROR((IF($A658="",0,VLOOKUP($A658,#REF!,5,FALSE())))*$D658,"0"))</f>
        <v>0</v>
      </c>
      <c r="H658" s="124" t="n">
        <f aca="false">IFERROR(IF(H$7=0,0,G658/(G$7-I$5)*H$7),"")</f>
        <v>0</v>
      </c>
      <c r="I658" s="125" t="n">
        <f aca="false">IFERROR(H658+F658,"")</f>
        <v>0</v>
      </c>
      <c r="J658" s="126" t="n">
        <f aca="false">IFERROR(I658/$E$9,"")</f>
        <v>0</v>
      </c>
      <c r="K658" s="127" t="n">
        <f aca="false">IFERROR(ROUNDUP(I658/$E$10,2),"")</f>
        <v>0</v>
      </c>
      <c r="L658" s="128" t="n">
        <f aca="false">IF(F658="","",IF(D658=0,0,IFERROR((IF($A658="",0,VLOOKUP($A658,#REF!,7,FALSE()))),0)))</f>
        <v>0</v>
      </c>
      <c r="M658" s="129" t="n">
        <f aca="false">IF(F658="","",IFERROR(L658*D658,0))</f>
        <v>0</v>
      </c>
      <c r="N658" s="64"/>
      <c r="O658" s="156"/>
      <c r="P658" s="156"/>
    </row>
    <row r="659" customFormat="false" ht="17.35" hidden="false" customHeight="false" outlineLevel="0" collapsed="false">
      <c r="A659" s="142"/>
      <c r="B659" s="143" t="n">
        <f aca="false">IF(F659=0,0,"Пересылка по Корее при менее 30000")</f>
        <v>0</v>
      </c>
      <c r="C659" s="143"/>
      <c r="D659" s="158"/>
      <c r="E659" s="121" t="n">
        <f aca="false">IFERROR((IF($A659="",0,VLOOKUP($A659,#REF!,6,FALSE()))),0)</f>
        <v>0</v>
      </c>
      <c r="F659" s="144" t="n">
        <f aca="false">IF($F$5=1,IF(SUM(F649:F658)=0,0,IF(SUM(F649:F658)&lt;30000,2500,0)),0)</f>
        <v>0</v>
      </c>
      <c r="G659" s="149" t="n">
        <f aca="false">IF(F659="","",IFERROR((IF($A659="",0,VLOOKUP($A659,#REF!,5,FALSE())))*$D659,"0"))</f>
        <v>0</v>
      </c>
      <c r="H659" s="124" t="n">
        <f aca="false">IFERROR(IF(H$7=0,0,G659/(G$7-I$5)*H$7),"")</f>
        <v>0</v>
      </c>
      <c r="I659" s="125" t="n">
        <f aca="false">IFERROR(H659+F659,"")</f>
        <v>0</v>
      </c>
      <c r="J659" s="126" t="n">
        <f aca="false">IFERROR(I659/$E$9,"")</f>
        <v>0</v>
      </c>
      <c r="K659" s="127" t="n">
        <f aca="false">IFERROR(ROUNDUP(I659/$E$10,2),"")</f>
        <v>0</v>
      </c>
      <c r="L659" s="128" t="n">
        <f aca="false">IF(F659="","",IF(D659=0,0,IFERROR((IF($A659="",0,VLOOKUP($A659,#REF!,7,FALSE()))),0)))</f>
        <v>0</v>
      </c>
      <c r="M659" s="129" t="n">
        <f aca="false">IF(F659="","",IFERROR(L659*D659,0))</f>
        <v>0</v>
      </c>
      <c r="N659" s="64"/>
      <c r="O659" s="156"/>
      <c r="P659" s="156"/>
    </row>
    <row r="660" customFormat="false" ht="17.35" hidden="false" customHeight="false" outlineLevel="0" collapsed="false">
      <c r="A660" s="106" t="n">
        <v>55</v>
      </c>
      <c r="B660" s="107"/>
      <c r="C660" s="107"/>
      <c r="D660" s="146"/>
      <c r="E660" s="109"/>
      <c r="F660" s="110" t="n">
        <f aca="false">SUM(F661:F671)</f>
        <v>0</v>
      </c>
      <c r="G660" s="110" t="n">
        <f aca="false">SUM(G661:G671)</f>
        <v>0</v>
      </c>
      <c r="H660" s="111" t="n">
        <f aca="false">IFERROR($H$7/($G$7-$I$5)*G660,0)</f>
        <v>0</v>
      </c>
      <c r="I660" s="112" t="n">
        <f aca="false">H660+F660</f>
        <v>0</v>
      </c>
      <c r="J660" s="112" t="n">
        <f aca="false">I660/$E$9</f>
        <v>0</v>
      </c>
      <c r="K660" s="113" t="n">
        <f aca="false">SUM(K661:K671)</f>
        <v>0</v>
      </c>
      <c r="L660" s="114" t="n">
        <f aca="false">SUM(L661:L671)</f>
        <v>0</v>
      </c>
      <c r="M660" s="115" t="n">
        <f aca="false">SUM(M661:M671)</f>
        <v>0</v>
      </c>
      <c r="N660" s="64"/>
      <c r="O660" s="156"/>
      <c r="P660" s="156"/>
    </row>
    <row r="661" customFormat="false" ht="17.35" hidden="false" customHeight="false" outlineLevel="0" collapsed="false">
      <c r="A661" s="118"/>
      <c r="B661" s="148" t="n">
        <f aca="false">IFERROR((IF($A661="",0,IF(VLOOKUP(A661,#REF!,13,0)="нет","Sold Out",VLOOKUP($A661,#REF!,2,FALSE())))),"кода нет в прайсе")</f>
        <v>0</v>
      </c>
      <c r="C661" s="148" t="n">
        <f aca="false">IFERROR((IF($A661="",0,VLOOKUP($A661,#REF!,3,FALSE()))),0)</f>
        <v>0</v>
      </c>
      <c r="D661" s="120"/>
      <c r="E661" s="121" t="n">
        <f aca="false">IFERROR((IF($A661="",0,VLOOKUP($A661,#REF!,6,FALSE()))),0)</f>
        <v>0</v>
      </c>
      <c r="F661" s="122" t="n">
        <f aca="false">IFERROR(IF(VLOOKUP(A661,#REF!,13,0)="нет","",D661*E661),0)</f>
        <v>0</v>
      </c>
      <c r="G661" s="149" t="n">
        <f aca="false">IF(F661="","",IFERROR((IF($A661="",0,VLOOKUP($A661,#REF!,5,FALSE())))*$D661,"0"))</f>
        <v>0</v>
      </c>
      <c r="H661" s="124" t="n">
        <f aca="false">IFERROR(IF(H$7=0,0,G661/(G$7-I$5)*H$7),"")</f>
        <v>0</v>
      </c>
      <c r="I661" s="125" t="n">
        <f aca="false">IFERROR(H661+F661,"")</f>
        <v>0</v>
      </c>
      <c r="J661" s="126" t="n">
        <f aca="false">IFERROR(I661/$E$9,"")</f>
        <v>0</v>
      </c>
      <c r="K661" s="127" t="n">
        <f aca="false">IFERROR(ROUNDUP(I661/$E$10,2),"")</f>
        <v>0</v>
      </c>
      <c r="L661" s="128" t="n">
        <f aca="false">IF(F661="","",IF(D661=0,0,IFERROR((IF($A661="",0,VLOOKUP($A661,#REF!,7,FALSE()))),0)))</f>
        <v>0</v>
      </c>
      <c r="M661" s="129" t="n">
        <f aca="false">IF(F661="","",IFERROR(L661*D661,0))</f>
        <v>0</v>
      </c>
      <c r="N661" s="64"/>
      <c r="O661" s="156"/>
      <c r="P661" s="156"/>
    </row>
    <row r="662" customFormat="false" ht="17.35" hidden="false" customHeight="false" outlineLevel="0" collapsed="false">
      <c r="A662" s="118"/>
      <c r="B662" s="148" t="n">
        <f aca="false">IFERROR((IF($A662="",0,IF(VLOOKUP(A662,#REF!,13,0)="нет","Sold Out",VLOOKUP($A662,#REF!,2,FALSE())))),"кода нет в прайсе")</f>
        <v>0</v>
      </c>
      <c r="C662" s="148" t="n">
        <f aca="false">IFERROR((IF($A662="",0,VLOOKUP($A662,#REF!,3,FALSE()))),0)</f>
        <v>0</v>
      </c>
      <c r="D662" s="120"/>
      <c r="E662" s="121" t="n">
        <f aca="false">IFERROR((IF($A662="",0,VLOOKUP($A662,#REF!,6,FALSE()))),0)</f>
        <v>0</v>
      </c>
      <c r="F662" s="122" t="n">
        <f aca="false">IFERROR(IF(VLOOKUP(A662,#REF!,13,0)="нет","",D662*E662),0)</f>
        <v>0</v>
      </c>
      <c r="G662" s="149" t="n">
        <f aca="false">IF(F662="","",IFERROR((IF($A662="",0,VLOOKUP($A662,#REF!,5,FALSE())))*$D662,"0"))</f>
        <v>0</v>
      </c>
      <c r="H662" s="124" t="n">
        <f aca="false">IFERROR(IF(H$7=0,0,G662/(G$7-I$5)*H$7),"")</f>
        <v>0</v>
      </c>
      <c r="I662" s="125" t="n">
        <f aca="false">IFERROR(H662+F662,"")</f>
        <v>0</v>
      </c>
      <c r="J662" s="126" t="n">
        <f aca="false">IFERROR(I662/$E$9,"")</f>
        <v>0</v>
      </c>
      <c r="K662" s="127" t="n">
        <f aca="false">IFERROR(ROUNDUP(I662/$E$10,2),"")</f>
        <v>0</v>
      </c>
      <c r="L662" s="128" t="n">
        <f aca="false">IF(F662="","",IF(D662=0,0,IFERROR((IF($A662="",0,VLOOKUP($A662,#REF!,7,FALSE()))),0)))</f>
        <v>0</v>
      </c>
      <c r="M662" s="129" t="n">
        <f aca="false">IF(F662="","",IFERROR(L662*D662,0))</f>
        <v>0</v>
      </c>
      <c r="N662" s="64"/>
      <c r="O662" s="156"/>
      <c r="P662" s="156"/>
    </row>
    <row r="663" customFormat="false" ht="17.35" hidden="false" customHeight="false" outlineLevel="0" collapsed="false">
      <c r="A663" s="118"/>
      <c r="B663" s="148" t="n">
        <f aca="false">IFERROR((IF($A663="",0,IF(VLOOKUP(A663,#REF!,13,0)="нет","Sold Out",VLOOKUP($A663,#REF!,2,FALSE())))),"кода нет в прайсе")</f>
        <v>0</v>
      </c>
      <c r="C663" s="148" t="n">
        <f aca="false">IFERROR((IF($A663="",0,VLOOKUP($A663,#REF!,3,FALSE()))),0)</f>
        <v>0</v>
      </c>
      <c r="D663" s="158"/>
      <c r="E663" s="121" t="n">
        <f aca="false">IFERROR((IF($A663="",0,VLOOKUP($A663,#REF!,6,FALSE()))),0)</f>
        <v>0</v>
      </c>
      <c r="F663" s="122" t="n">
        <f aca="false">IFERROR(IF(VLOOKUP(A663,#REF!,13,0)="нет","",D663*E663),0)</f>
        <v>0</v>
      </c>
      <c r="G663" s="149" t="n">
        <f aca="false">IF(F663="","",IFERROR((IF($A663="",0,VLOOKUP($A663,#REF!,5,FALSE())))*$D663,"0"))</f>
        <v>0</v>
      </c>
      <c r="H663" s="124" t="n">
        <f aca="false">IFERROR(IF(H$7=0,0,G663/(G$7-I$5)*H$7),"")</f>
        <v>0</v>
      </c>
      <c r="I663" s="125" t="n">
        <f aca="false">IFERROR(H663+F663,"")</f>
        <v>0</v>
      </c>
      <c r="J663" s="126" t="n">
        <f aca="false">IFERROR(I663/$E$9,"")</f>
        <v>0</v>
      </c>
      <c r="K663" s="127" t="n">
        <f aca="false">IFERROR(ROUNDUP(I663/$E$10,2),"")</f>
        <v>0</v>
      </c>
      <c r="L663" s="128" t="n">
        <f aca="false">IF(F663="","",IF(D663=0,0,IFERROR((IF($A663="",0,VLOOKUP($A663,#REF!,7,FALSE()))),0)))</f>
        <v>0</v>
      </c>
      <c r="M663" s="129" t="n">
        <f aca="false">IF(F663="","",IFERROR(L663*D663,0))</f>
        <v>0</v>
      </c>
      <c r="N663" s="64"/>
      <c r="O663" s="156"/>
      <c r="P663" s="156"/>
    </row>
    <row r="664" customFormat="false" ht="17.35" hidden="false" customHeight="false" outlineLevel="0" collapsed="false">
      <c r="A664" s="118"/>
      <c r="B664" s="148" t="n">
        <f aca="false">IFERROR((IF($A664="",0,IF(VLOOKUP(A664,#REF!,13,0)="нет","Sold Out",VLOOKUP($A664,#REF!,2,FALSE())))),"кода нет в прайсе")</f>
        <v>0</v>
      </c>
      <c r="C664" s="148" t="n">
        <f aca="false">IFERROR((IF($A664="",0,VLOOKUP($A664,#REF!,3,FALSE()))),0)</f>
        <v>0</v>
      </c>
      <c r="D664" s="158"/>
      <c r="E664" s="121" t="n">
        <f aca="false">IFERROR((IF($A664="",0,VLOOKUP($A664,#REF!,6,FALSE()))),0)</f>
        <v>0</v>
      </c>
      <c r="F664" s="122" t="n">
        <f aca="false">IFERROR(IF(VLOOKUP(A664,#REF!,13,0)="нет","",D664*E664),0)</f>
        <v>0</v>
      </c>
      <c r="G664" s="149" t="n">
        <f aca="false">IF(F664="","",IFERROR((IF($A664="",0,VLOOKUP($A664,#REF!,5,FALSE())))*$D664,"0"))</f>
        <v>0</v>
      </c>
      <c r="H664" s="124" t="n">
        <f aca="false">IFERROR(IF(H$7=0,0,G664/(G$7-I$5)*H$7),"")</f>
        <v>0</v>
      </c>
      <c r="I664" s="125" t="n">
        <f aca="false">IFERROR(H664+F664,"")</f>
        <v>0</v>
      </c>
      <c r="J664" s="126" t="n">
        <f aca="false">IFERROR(I664/$E$9,"")</f>
        <v>0</v>
      </c>
      <c r="K664" s="127" t="n">
        <f aca="false">IFERROR(ROUNDUP(I664/$E$10,2),"")</f>
        <v>0</v>
      </c>
      <c r="L664" s="128" t="n">
        <f aca="false">IF(F664="","",IF(D664=0,0,IFERROR((IF($A664="",0,VLOOKUP($A664,#REF!,7,FALSE()))),0)))</f>
        <v>0</v>
      </c>
      <c r="M664" s="129" t="n">
        <f aca="false">IF(F664="","",IFERROR(L664*D664,0))</f>
        <v>0</v>
      </c>
      <c r="N664" s="64"/>
      <c r="O664" s="156"/>
      <c r="P664" s="156"/>
      <c r="Z664" s="4"/>
      <c r="AA664" s="4"/>
    </row>
    <row r="665" customFormat="false" ht="17.35" hidden="false" customHeight="false" outlineLevel="0" collapsed="false">
      <c r="A665" s="118"/>
      <c r="B665" s="148" t="n">
        <f aca="false">IFERROR((IF($A665="",0,IF(VLOOKUP(A665,#REF!,13,0)="нет","Sold Out",VLOOKUP($A665,#REF!,2,FALSE())))),"кода нет в прайсе")</f>
        <v>0</v>
      </c>
      <c r="C665" s="148" t="n">
        <f aca="false">IFERROR((IF($A665="",0,VLOOKUP($A665,#REF!,3,FALSE()))),0)</f>
        <v>0</v>
      </c>
      <c r="D665" s="158"/>
      <c r="E665" s="121" t="n">
        <f aca="false">IFERROR((IF($A665="",0,VLOOKUP($A665,#REF!,6,FALSE()))),0)</f>
        <v>0</v>
      </c>
      <c r="F665" s="122" t="n">
        <f aca="false">IFERROR(IF(VLOOKUP(A665,#REF!,13,0)="нет","",D665*E665),0)</f>
        <v>0</v>
      </c>
      <c r="G665" s="149" t="n">
        <f aca="false">IF(F665="","",IFERROR((IF($A665="",0,VLOOKUP($A665,#REF!,5,FALSE())))*$D665,"0"))</f>
        <v>0</v>
      </c>
      <c r="H665" s="124" t="n">
        <f aca="false">IFERROR(IF(H$7=0,0,G665/(G$7-I$5)*H$7),"")</f>
        <v>0</v>
      </c>
      <c r="I665" s="125" t="n">
        <f aca="false">IFERROR(H665+F665,"")</f>
        <v>0</v>
      </c>
      <c r="J665" s="126" t="n">
        <f aca="false">IFERROR(I665/$E$9,"")</f>
        <v>0</v>
      </c>
      <c r="K665" s="127" t="n">
        <f aca="false">IFERROR(ROUNDUP(I665/$E$10,2),"")</f>
        <v>0</v>
      </c>
      <c r="L665" s="128" t="n">
        <f aca="false">IF(F665="","",IF(D665=0,0,IFERROR((IF($A665="",0,VLOOKUP($A665,#REF!,7,FALSE()))),0)))</f>
        <v>0</v>
      </c>
      <c r="M665" s="129" t="n">
        <f aca="false">IF(F665="","",IFERROR(L665*D665,0))</f>
        <v>0</v>
      </c>
      <c r="N665" s="64"/>
      <c r="O665" s="156"/>
      <c r="P665" s="156"/>
      <c r="Z665" s="4"/>
      <c r="AA665" s="4"/>
    </row>
    <row r="666" customFormat="false" ht="17.35" hidden="false" customHeight="false" outlineLevel="0" collapsed="false">
      <c r="A666" s="118"/>
      <c r="B666" s="148" t="n">
        <f aca="false">IFERROR((IF($A666="",0,IF(VLOOKUP(A666,#REF!,13,0)="нет","Sold Out",VLOOKUP($A666,#REF!,2,FALSE())))),"кода нет в прайсе")</f>
        <v>0</v>
      </c>
      <c r="C666" s="148" t="n">
        <f aca="false">IFERROR((IF($A666="",0,VLOOKUP($A666,#REF!,3,FALSE()))),0)</f>
        <v>0</v>
      </c>
      <c r="D666" s="158"/>
      <c r="E666" s="121" t="n">
        <f aca="false">IFERROR((IF($A666="",0,VLOOKUP($A666,#REF!,6,FALSE()))),0)</f>
        <v>0</v>
      </c>
      <c r="F666" s="122" t="n">
        <f aca="false">IFERROR(IF(VLOOKUP(A666,#REF!,13,0)="нет","",D666*E666),0)</f>
        <v>0</v>
      </c>
      <c r="G666" s="149" t="n">
        <f aca="false">IF(F666="","",IFERROR((IF($A666="",0,VLOOKUP($A666,#REF!,5,FALSE())))*$D666,"0"))</f>
        <v>0</v>
      </c>
      <c r="H666" s="124" t="n">
        <f aca="false">IFERROR(IF(H$7=0,0,G666/(G$7-I$5)*H$7),"")</f>
        <v>0</v>
      </c>
      <c r="I666" s="125" t="n">
        <f aca="false">IFERROR(H666+F666,"")</f>
        <v>0</v>
      </c>
      <c r="J666" s="126" t="n">
        <f aca="false">IFERROR(I666/$E$9,"")</f>
        <v>0</v>
      </c>
      <c r="K666" s="127" t="n">
        <f aca="false">IFERROR(ROUNDUP(I666/$E$10,2),"")</f>
        <v>0</v>
      </c>
      <c r="L666" s="128" t="n">
        <f aca="false">IF(F666="","",IF(D666=0,0,IFERROR((IF($A666="",0,VLOOKUP($A666,#REF!,7,FALSE()))),0)))</f>
        <v>0</v>
      </c>
      <c r="M666" s="129" t="n">
        <f aca="false">IF(F666="","",IFERROR(L666*D666,0))</f>
        <v>0</v>
      </c>
      <c r="N666" s="64"/>
      <c r="O666" s="156"/>
      <c r="P666" s="156"/>
      <c r="Z666" s="4"/>
      <c r="AA666" s="4"/>
    </row>
    <row r="667" customFormat="false" ht="17.35" hidden="false" customHeight="false" outlineLevel="0" collapsed="false">
      <c r="A667" s="118"/>
      <c r="B667" s="148" t="n">
        <f aca="false">IFERROR((IF($A667="",0,IF(VLOOKUP(A667,#REF!,13,0)="нет","Sold Out",VLOOKUP($A667,#REF!,2,FALSE())))),"кода нет в прайсе")</f>
        <v>0</v>
      </c>
      <c r="C667" s="148" t="n">
        <f aca="false">IFERROR((IF($A667="",0,VLOOKUP($A667,#REF!,3,FALSE()))),0)</f>
        <v>0</v>
      </c>
      <c r="D667" s="158"/>
      <c r="E667" s="121" t="n">
        <f aca="false">IFERROR((IF($A667="",0,VLOOKUP($A667,#REF!,6,FALSE()))),0)</f>
        <v>0</v>
      </c>
      <c r="F667" s="122" t="n">
        <f aca="false">IFERROR(IF(VLOOKUP(A667,#REF!,13,0)="нет","",D667*E667),0)</f>
        <v>0</v>
      </c>
      <c r="G667" s="149" t="n">
        <f aca="false">IF(F667="","",IFERROR((IF($A667="",0,VLOOKUP($A667,#REF!,5,FALSE())))*$D667,"0"))</f>
        <v>0</v>
      </c>
      <c r="H667" s="124" t="n">
        <f aca="false">IFERROR(IF(H$7=0,0,G667/(G$7-I$5)*H$7),"")</f>
        <v>0</v>
      </c>
      <c r="I667" s="125" t="n">
        <f aca="false">IFERROR(H667+F667,"")</f>
        <v>0</v>
      </c>
      <c r="J667" s="126" t="n">
        <f aca="false">IFERROR(I667/$E$9,"")</f>
        <v>0</v>
      </c>
      <c r="K667" s="127" t="n">
        <f aca="false">IFERROR(ROUNDUP(I667/$E$10,2),"")</f>
        <v>0</v>
      </c>
      <c r="L667" s="128" t="n">
        <f aca="false">IF(F667="","",IF(D667=0,0,IFERROR((IF($A667="",0,VLOOKUP($A667,#REF!,7,FALSE()))),0)))</f>
        <v>0</v>
      </c>
      <c r="M667" s="129" t="n">
        <f aca="false">IF(F667="","",IFERROR(L667*D667,0))</f>
        <v>0</v>
      </c>
      <c r="N667" s="64"/>
      <c r="O667" s="156"/>
      <c r="P667" s="156"/>
      <c r="Z667" s="4"/>
      <c r="AA667" s="4"/>
    </row>
    <row r="668" customFormat="false" ht="17.35" hidden="false" customHeight="false" outlineLevel="0" collapsed="false">
      <c r="A668" s="118"/>
      <c r="B668" s="148" t="n">
        <f aca="false">IFERROR((IF($A668="",0,IF(VLOOKUP(A668,#REF!,13,0)="нет","Sold Out",VLOOKUP($A668,#REF!,2,FALSE())))),"кода нет в прайсе")</f>
        <v>0</v>
      </c>
      <c r="C668" s="148" t="n">
        <f aca="false">IFERROR((IF($A668="",0,VLOOKUP($A668,#REF!,3,FALSE()))),0)</f>
        <v>0</v>
      </c>
      <c r="D668" s="158"/>
      <c r="E668" s="132" t="n">
        <f aca="false">IFERROR((IF($A668="",0,VLOOKUP($A668,#REF!,6,FALSE()))),0)</f>
        <v>0</v>
      </c>
      <c r="F668" s="133" t="n">
        <f aca="false">IFERROR(IF(VLOOKUP(A668,#REF!,13,0)="нет","",D668*E668),0)</f>
        <v>0</v>
      </c>
      <c r="G668" s="134" t="n">
        <f aca="false">IF(F668="","",IFERROR((IF($A668="",0,VLOOKUP($A668,#REF!,5,FALSE())))*$D668,"0"))</f>
        <v>0</v>
      </c>
      <c r="H668" s="124" t="n">
        <f aca="false">IFERROR(IF(H$7=0,0,G668/(G$7-I$5)*H$7),"")</f>
        <v>0</v>
      </c>
      <c r="I668" s="135" t="n">
        <f aca="false">IFERROR(H668+F668,"")</f>
        <v>0</v>
      </c>
      <c r="J668" s="136" t="n">
        <f aca="false">IFERROR(I668/$E$9,"")</f>
        <v>0</v>
      </c>
      <c r="K668" s="137" t="n">
        <f aca="false">IFERROR(ROUNDUP(I668/$E$10,2),"")</f>
        <v>0</v>
      </c>
      <c r="L668" s="132" t="n">
        <f aca="false">IF(F668="","",IF(D668=0,0,IFERROR((IF($A668="",0,VLOOKUP($A668,#REF!,7,FALSE()))),0)))</f>
        <v>0</v>
      </c>
      <c r="M668" s="132" t="n">
        <f aca="false">IF(F668="","",IFERROR(L668*D668,0))</f>
        <v>0</v>
      </c>
      <c r="N668" s="64"/>
      <c r="O668" s="156"/>
      <c r="P668" s="156"/>
      <c r="Z668" s="4"/>
      <c r="AA668" s="4"/>
    </row>
    <row r="669" customFormat="false" ht="17.35" hidden="false" customHeight="false" outlineLevel="0" collapsed="false">
      <c r="A669" s="118"/>
      <c r="B669" s="148" t="n">
        <f aca="false">IFERROR((IF($A669="",0,IF(VLOOKUP(A669,#REF!,13,0)="нет","Sold Out",VLOOKUP($A669,#REF!,2,FALSE())))),"кода нет в прайсе")</f>
        <v>0</v>
      </c>
      <c r="C669" s="148" t="n">
        <f aca="false">IFERROR((IF($A669="",0,VLOOKUP($A669,#REF!,3,FALSE()))),0)</f>
        <v>0</v>
      </c>
      <c r="D669" s="158"/>
      <c r="E669" s="121" t="n">
        <f aca="false">IFERROR((IF($A669="",0,VLOOKUP($A669,#REF!,6,FALSE()))),0)</f>
        <v>0</v>
      </c>
      <c r="F669" s="122" t="n">
        <f aca="false">IFERROR(IF(VLOOKUP(A669,#REF!,13,0)="нет","",D669*E669),0)</f>
        <v>0</v>
      </c>
      <c r="G669" s="149" t="n">
        <f aca="false">IF(F669="","",IFERROR((IF($A669="",0,VLOOKUP($A669,#REF!,5,FALSE())))*$D669,"0"))</f>
        <v>0</v>
      </c>
      <c r="H669" s="124" t="n">
        <f aca="false">IFERROR(IF(H$7=0,0,G669/(G$7-I$5)*H$7),"")</f>
        <v>0</v>
      </c>
      <c r="I669" s="125" t="n">
        <f aca="false">IFERROR(H669+F669,"")</f>
        <v>0</v>
      </c>
      <c r="J669" s="126" t="n">
        <f aca="false">IFERROR(I669/$E$9,"")</f>
        <v>0</v>
      </c>
      <c r="K669" s="127" t="n">
        <f aca="false">IFERROR(ROUNDUP(I669/$E$10,2),"")</f>
        <v>0</v>
      </c>
      <c r="L669" s="128" t="n">
        <f aca="false">IF(F669="","",IF(D669=0,0,IFERROR((IF($A669="",0,VLOOKUP($A669,#REF!,7,FALSE()))),0)))</f>
        <v>0</v>
      </c>
      <c r="M669" s="129" t="n">
        <f aca="false">IF(F669="","",IFERROR(L669*D669,0))</f>
        <v>0</v>
      </c>
      <c r="N669" s="64"/>
      <c r="O669" s="156"/>
      <c r="P669" s="156"/>
      <c r="Z669" s="4"/>
      <c r="AA669" s="4"/>
    </row>
    <row r="670" customFormat="false" ht="17.35" hidden="false" customHeight="false" outlineLevel="0" collapsed="false">
      <c r="A670" s="141"/>
      <c r="B670" s="148" t="n">
        <f aca="false">IFERROR((IF($A670="",0,IF(VLOOKUP(A670,#REF!,13,0)="нет","Sold Out",VLOOKUP($A670,#REF!,2,FALSE())))),"кода нет в прайсе")</f>
        <v>0</v>
      </c>
      <c r="C670" s="148" t="n">
        <f aca="false">IFERROR((IF($A670="",0,VLOOKUP($A670,#REF!,3,FALSE()))),0)</f>
        <v>0</v>
      </c>
      <c r="D670" s="158"/>
      <c r="E670" s="121" t="n">
        <f aca="false">IFERROR((IF($A670="",0,VLOOKUP($A670,#REF!,6,FALSE()))),0)</f>
        <v>0</v>
      </c>
      <c r="F670" s="122" t="n">
        <f aca="false">IFERROR(IF(VLOOKUP(A670,#REF!,13,0)="нет","",D670*E670),0)</f>
        <v>0</v>
      </c>
      <c r="G670" s="149" t="n">
        <f aca="false">IF(F670="","",IFERROR((IF($A670="",0,VLOOKUP($A670,#REF!,5,FALSE())))*$D670,"0"))</f>
        <v>0</v>
      </c>
      <c r="H670" s="124" t="n">
        <f aca="false">IFERROR(IF(H$7=0,0,G670/(G$7-I$5)*H$7),"")</f>
        <v>0</v>
      </c>
      <c r="I670" s="125" t="n">
        <f aca="false">IFERROR(H670+F670,"")</f>
        <v>0</v>
      </c>
      <c r="J670" s="126" t="n">
        <f aca="false">IFERROR(I670/$E$9,"")</f>
        <v>0</v>
      </c>
      <c r="K670" s="127" t="n">
        <f aca="false">IFERROR(ROUNDUP(I670/$E$10,2),"")</f>
        <v>0</v>
      </c>
      <c r="L670" s="128" t="n">
        <f aca="false">IF(F670="","",IF(D670=0,0,IFERROR((IF($A670="",0,VLOOKUP($A670,#REF!,7,FALSE()))),0)))</f>
        <v>0</v>
      </c>
      <c r="M670" s="129" t="n">
        <f aca="false">IF(F670="","",IFERROR(L670*D670,0))</f>
        <v>0</v>
      </c>
      <c r="N670" s="64"/>
      <c r="O670" s="156"/>
      <c r="P670" s="156"/>
      <c r="Z670" s="4"/>
      <c r="AA670" s="4"/>
    </row>
    <row r="671" customFormat="false" ht="17.35" hidden="false" customHeight="false" outlineLevel="0" collapsed="false">
      <c r="A671" s="142"/>
      <c r="B671" s="143" t="n">
        <f aca="false">IF(F671=0,0,"Пересылка по Корее при менее 30000")</f>
        <v>0</v>
      </c>
      <c r="C671" s="143"/>
      <c r="D671" s="158"/>
      <c r="E671" s="121" t="n">
        <f aca="false">IFERROR((IF($A671="",0,VLOOKUP($A671,#REF!,6,FALSE()))),0)</f>
        <v>0</v>
      </c>
      <c r="F671" s="144" t="n">
        <f aca="false">IF($F$5=1,IF(SUM(F661:F670)=0,0,IF(SUM(F661:F670)&lt;30000,2500,0)),0)</f>
        <v>0</v>
      </c>
      <c r="G671" s="149" t="n">
        <f aca="false">IF(F671="","",IFERROR((IF($A671="",0,VLOOKUP($A671,#REF!,5,FALSE())))*$D671,"0"))</f>
        <v>0</v>
      </c>
      <c r="H671" s="124" t="n">
        <f aca="false">IFERROR(IF(H$7=0,0,G671/(G$7-I$5)*H$7),"")</f>
        <v>0</v>
      </c>
      <c r="I671" s="125" t="n">
        <f aca="false">IFERROR(H671+F671,"")</f>
        <v>0</v>
      </c>
      <c r="J671" s="126" t="n">
        <f aca="false">IFERROR(I671/$E$9,"")</f>
        <v>0</v>
      </c>
      <c r="K671" s="127" t="n">
        <f aca="false">IFERROR(ROUNDUP(I671/$E$10,2),"")</f>
        <v>0</v>
      </c>
      <c r="L671" s="128" t="n">
        <f aca="false">IF(F671="","",IF(D671=0,0,IFERROR((IF($A671="",0,VLOOKUP($A671,#REF!,7,FALSE()))),0)))</f>
        <v>0</v>
      </c>
      <c r="M671" s="129" t="n">
        <f aca="false">IF(F671="","",IFERROR(L671*D671,0))</f>
        <v>0</v>
      </c>
      <c r="N671" s="64"/>
      <c r="O671" s="156"/>
      <c r="P671" s="156"/>
      <c r="Z671" s="4"/>
      <c r="AA671" s="4"/>
    </row>
    <row r="672" customFormat="false" ht="17.35" hidden="false" customHeight="false" outlineLevel="0" collapsed="false">
      <c r="A672" s="106" t="n">
        <v>56</v>
      </c>
      <c r="B672" s="107"/>
      <c r="C672" s="107"/>
      <c r="D672" s="146"/>
      <c r="E672" s="109"/>
      <c r="F672" s="110" t="n">
        <f aca="false">SUM(F673:F683)</f>
        <v>0</v>
      </c>
      <c r="G672" s="110" t="n">
        <f aca="false">SUM(G673:G683)</f>
        <v>0</v>
      </c>
      <c r="H672" s="111" t="n">
        <f aca="false">IFERROR($H$7/($G$7-$I$5)*G672,0)</f>
        <v>0</v>
      </c>
      <c r="I672" s="112" t="n">
        <f aca="false">H672+F672</f>
        <v>0</v>
      </c>
      <c r="J672" s="112" t="n">
        <f aca="false">I672/$E$9</f>
        <v>0</v>
      </c>
      <c r="K672" s="113" t="n">
        <f aca="false">SUM(K673:K683)</f>
        <v>0</v>
      </c>
      <c r="L672" s="114" t="n">
        <f aca="false">SUM(L673:L683)</f>
        <v>0</v>
      </c>
      <c r="M672" s="115" t="n">
        <f aca="false">SUM(M673:M683)</f>
        <v>0</v>
      </c>
      <c r="N672" s="64"/>
      <c r="O672" s="156"/>
      <c r="P672" s="156"/>
      <c r="Z672" s="4"/>
      <c r="AA672" s="4"/>
    </row>
    <row r="673" customFormat="false" ht="17.35" hidden="false" customHeight="false" outlineLevel="0" collapsed="false">
      <c r="A673" s="118"/>
      <c r="B673" s="148" t="n">
        <f aca="false">IFERROR((IF($A673="",0,IF(VLOOKUP(A673,#REF!,13,0)="нет","Sold Out",VLOOKUP($A673,#REF!,2,FALSE())))),"кода нет в прайсе")</f>
        <v>0</v>
      </c>
      <c r="C673" s="148" t="n">
        <f aca="false">IFERROR((IF($A673="",0,VLOOKUP($A673,#REF!,3,FALSE()))),0)</f>
        <v>0</v>
      </c>
      <c r="D673" s="120"/>
      <c r="E673" s="121" t="n">
        <f aca="false">IFERROR((IF($A673="",0,VLOOKUP($A673,#REF!,6,FALSE()))),0)</f>
        <v>0</v>
      </c>
      <c r="F673" s="122" t="n">
        <f aca="false">IFERROR(IF(VLOOKUP(A673,#REF!,13,0)="нет","",D673*E673),0)</f>
        <v>0</v>
      </c>
      <c r="G673" s="149" t="n">
        <f aca="false">IF(F673="","",IFERROR((IF($A673="",0,VLOOKUP($A673,#REF!,5,FALSE())))*$D673,"0"))</f>
        <v>0</v>
      </c>
      <c r="H673" s="124" t="n">
        <f aca="false">IFERROR(IF(H$7=0,0,G673/(G$7-I$5)*H$7),"")</f>
        <v>0</v>
      </c>
      <c r="I673" s="125" t="n">
        <f aca="false">IFERROR(H673+F673,"")</f>
        <v>0</v>
      </c>
      <c r="J673" s="126" t="n">
        <f aca="false">IFERROR(I673/$E$9,"")</f>
        <v>0</v>
      </c>
      <c r="K673" s="127" t="n">
        <f aca="false">IFERROR(ROUNDUP(I673/$E$10,2),"")</f>
        <v>0</v>
      </c>
      <c r="L673" s="128" t="n">
        <f aca="false">IF(F673="","",IF(D673=0,0,IFERROR((IF($A673="",0,VLOOKUP($A673,#REF!,7,FALSE()))),0)))</f>
        <v>0</v>
      </c>
      <c r="M673" s="129" t="n">
        <f aca="false">IF(F673="","",IFERROR(L673*D673,0))</f>
        <v>0</v>
      </c>
      <c r="N673" s="64"/>
      <c r="O673" s="156"/>
      <c r="P673" s="156"/>
      <c r="Z673" s="4"/>
      <c r="AA673" s="4"/>
    </row>
    <row r="674" customFormat="false" ht="17.35" hidden="false" customHeight="false" outlineLevel="0" collapsed="false">
      <c r="A674" s="118"/>
      <c r="B674" s="148" t="n">
        <f aca="false">IFERROR((IF($A674="",0,IF(VLOOKUP(A674,#REF!,13,0)="нет","Sold Out",VLOOKUP($A674,#REF!,2,FALSE())))),"кода нет в прайсе")</f>
        <v>0</v>
      </c>
      <c r="C674" s="148" t="n">
        <f aca="false">IFERROR((IF($A674="",0,VLOOKUP($A674,#REF!,3,FALSE()))),0)</f>
        <v>0</v>
      </c>
      <c r="D674" s="120"/>
      <c r="E674" s="121" t="n">
        <f aca="false">IFERROR((IF($A674="",0,VLOOKUP($A674,#REF!,6,FALSE()))),0)</f>
        <v>0</v>
      </c>
      <c r="F674" s="122" t="n">
        <f aca="false">IFERROR(IF(VLOOKUP(A674,#REF!,13,0)="нет","",D674*E674),0)</f>
        <v>0</v>
      </c>
      <c r="G674" s="149" t="n">
        <f aca="false">IF(F674="","",IFERROR((IF($A674="",0,VLOOKUP($A674,#REF!,5,FALSE())))*$D674,"0"))</f>
        <v>0</v>
      </c>
      <c r="H674" s="124" t="n">
        <f aca="false">IFERROR(IF(H$7=0,0,G674/(G$7-I$5)*H$7),"")</f>
        <v>0</v>
      </c>
      <c r="I674" s="125" t="n">
        <f aca="false">IFERROR(H674+F674,"")</f>
        <v>0</v>
      </c>
      <c r="J674" s="126" t="n">
        <f aca="false">IFERROR(I674/$E$9,"")</f>
        <v>0</v>
      </c>
      <c r="K674" s="127" t="n">
        <f aca="false">IFERROR(ROUNDUP(I674/$E$10,2),"")</f>
        <v>0</v>
      </c>
      <c r="L674" s="128" t="n">
        <f aca="false">IF(F674="","",IF(D674=0,0,IFERROR((IF($A674="",0,VLOOKUP($A674,#REF!,7,FALSE()))),0)))</f>
        <v>0</v>
      </c>
      <c r="M674" s="129" t="n">
        <f aca="false">IF(F674="","",IFERROR(L674*D674,0))</f>
        <v>0</v>
      </c>
      <c r="N674" s="64"/>
      <c r="O674" s="156"/>
      <c r="P674" s="156"/>
      <c r="Z674" s="4"/>
      <c r="AA674" s="4"/>
    </row>
    <row r="675" customFormat="false" ht="17.35" hidden="false" customHeight="false" outlineLevel="0" collapsed="false">
      <c r="A675" s="118"/>
      <c r="B675" s="148" t="n">
        <f aca="false">IFERROR((IF($A675="",0,IF(VLOOKUP(A675,#REF!,13,0)="нет","Sold Out",VLOOKUP($A675,#REF!,2,FALSE())))),"кода нет в прайсе")</f>
        <v>0</v>
      </c>
      <c r="C675" s="148" t="n">
        <f aca="false">IFERROR((IF($A675="",0,VLOOKUP($A675,#REF!,3,FALSE()))),0)</f>
        <v>0</v>
      </c>
      <c r="D675" s="158"/>
      <c r="E675" s="121" t="n">
        <f aca="false">IFERROR((IF($A675="",0,VLOOKUP($A675,#REF!,6,FALSE()))),0)</f>
        <v>0</v>
      </c>
      <c r="F675" s="122" t="n">
        <f aca="false">IFERROR(IF(VLOOKUP(A675,#REF!,13,0)="нет","",D675*E675),0)</f>
        <v>0</v>
      </c>
      <c r="G675" s="149" t="n">
        <f aca="false">IF(F675="","",IFERROR((IF($A675="",0,VLOOKUP($A675,#REF!,5,FALSE())))*$D675,"0"))</f>
        <v>0</v>
      </c>
      <c r="H675" s="124" t="n">
        <f aca="false">IFERROR(IF(H$7=0,0,G675/(G$7-I$5)*H$7),"")</f>
        <v>0</v>
      </c>
      <c r="I675" s="125" t="n">
        <f aca="false">IFERROR(H675+F675,"")</f>
        <v>0</v>
      </c>
      <c r="J675" s="126" t="n">
        <f aca="false">IFERROR(I675/$E$9,"")</f>
        <v>0</v>
      </c>
      <c r="K675" s="127" t="n">
        <f aca="false">IFERROR(ROUNDUP(I675/$E$10,2),"")</f>
        <v>0</v>
      </c>
      <c r="L675" s="128" t="n">
        <f aca="false">IF(F675="","",IF(D675=0,0,IFERROR((IF($A675="",0,VLOOKUP($A675,#REF!,7,FALSE()))),0)))</f>
        <v>0</v>
      </c>
      <c r="M675" s="129" t="n">
        <f aca="false">IF(F675="","",IFERROR(L675*D675,0))</f>
        <v>0</v>
      </c>
      <c r="N675" s="64"/>
      <c r="O675" s="156"/>
      <c r="P675" s="156"/>
      <c r="Z675" s="4"/>
      <c r="AA675" s="4"/>
    </row>
    <row r="676" customFormat="false" ht="17.35" hidden="false" customHeight="false" outlineLevel="0" collapsed="false">
      <c r="A676" s="118"/>
      <c r="B676" s="148" t="n">
        <f aca="false">IFERROR((IF($A676="",0,IF(VLOOKUP(A676,#REF!,13,0)="нет","Sold Out",VLOOKUP($A676,#REF!,2,FALSE())))),"кода нет в прайсе")</f>
        <v>0</v>
      </c>
      <c r="C676" s="148" t="n">
        <f aca="false">IFERROR((IF($A676="",0,VLOOKUP($A676,#REF!,3,FALSE()))),0)</f>
        <v>0</v>
      </c>
      <c r="D676" s="158"/>
      <c r="E676" s="121" t="n">
        <f aca="false">IFERROR((IF($A676="",0,VLOOKUP($A676,#REF!,6,FALSE()))),0)</f>
        <v>0</v>
      </c>
      <c r="F676" s="122" t="n">
        <f aca="false">IFERROR(IF(VLOOKUP(A676,#REF!,13,0)="нет","",D676*E676),0)</f>
        <v>0</v>
      </c>
      <c r="G676" s="149" t="n">
        <f aca="false">IF(F676="","",IFERROR((IF($A676="",0,VLOOKUP($A676,#REF!,5,FALSE())))*$D676,"0"))</f>
        <v>0</v>
      </c>
      <c r="H676" s="124" t="n">
        <f aca="false">IFERROR(IF(H$7=0,0,G676/(G$7-I$5)*H$7),"")</f>
        <v>0</v>
      </c>
      <c r="I676" s="125" t="n">
        <f aca="false">IFERROR(H676+F676,"")</f>
        <v>0</v>
      </c>
      <c r="J676" s="126" t="n">
        <f aca="false">IFERROR(I676/$E$9,"")</f>
        <v>0</v>
      </c>
      <c r="K676" s="127" t="n">
        <f aca="false">IFERROR(ROUNDUP(I676/$E$10,2),"")</f>
        <v>0</v>
      </c>
      <c r="L676" s="128" t="n">
        <f aca="false">IF(F676="","",IF(D676=0,0,IFERROR((IF($A676="",0,VLOOKUP($A676,#REF!,7,FALSE()))),0)))</f>
        <v>0</v>
      </c>
      <c r="M676" s="129" t="n">
        <f aca="false">IF(F676="","",IFERROR(L676*D676,0))</f>
        <v>0</v>
      </c>
      <c r="N676" s="64"/>
      <c r="O676" s="156"/>
      <c r="P676" s="156"/>
      <c r="Z676" s="4"/>
      <c r="AA676" s="4"/>
    </row>
    <row r="677" customFormat="false" ht="17.35" hidden="false" customHeight="false" outlineLevel="0" collapsed="false">
      <c r="A677" s="118"/>
      <c r="B677" s="148" t="n">
        <f aca="false">IFERROR((IF($A677="",0,IF(VLOOKUP(A677,#REF!,13,0)="нет","Sold Out",VLOOKUP($A677,#REF!,2,FALSE())))),"кода нет в прайсе")</f>
        <v>0</v>
      </c>
      <c r="C677" s="148" t="n">
        <f aca="false">IFERROR((IF($A677="",0,VLOOKUP($A677,#REF!,3,FALSE()))),0)</f>
        <v>0</v>
      </c>
      <c r="D677" s="158"/>
      <c r="E677" s="121" t="n">
        <f aca="false">IFERROR((IF($A677="",0,VLOOKUP($A677,#REF!,6,FALSE()))),0)</f>
        <v>0</v>
      </c>
      <c r="F677" s="122" t="n">
        <f aca="false">IFERROR(IF(VLOOKUP(A677,#REF!,13,0)="нет","",D677*E677),0)</f>
        <v>0</v>
      </c>
      <c r="G677" s="149" t="n">
        <f aca="false">IF(F677="","",IFERROR((IF($A677="",0,VLOOKUP($A677,#REF!,5,FALSE())))*$D677,"0"))</f>
        <v>0</v>
      </c>
      <c r="H677" s="124" t="n">
        <f aca="false">IFERROR(IF(H$7=0,0,G677/(G$7-I$5)*H$7),"")</f>
        <v>0</v>
      </c>
      <c r="I677" s="125" t="n">
        <f aca="false">IFERROR(H677+F677,"")</f>
        <v>0</v>
      </c>
      <c r="J677" s="126" t="n">
        <f aca="false">IFERROR(I677/$E$9,"")</f>
        <v>0</v>
      </c>
      <c r="K677" s="127" t="n">
        <f aca="false">IFERROR(ROUNDUP(I677/$E$10,2),"")</f>
        <v>0</v>
      </c>
      <c r="L677" s="128" t="n">
        <f aca="false">IF(F677="","",IF(D677=0,0,IFERROR((IF($A677="",0,VLOOKUP($A677,#REF!,7,FALSE()))),0)))</f>
        <v>0</v>
      </c>
      <c r="M677" s="129" t="n">
        <f aca="false">IF(F677="","",IFERROR(L677*D677,0))</f>
        <v>0</v>
      </c>
      <c r="N677" s="64"/>
      <c r="O677" s="156"/>
      <c r="P677" s="156"/>
      <c r="Z677" s="4"/>
      <c r="AA677" s="4"/>
    </row>
    <row r="678" customFormat="false" ht="17.35" hidden="false" customHeight="false" outlineLevel="0" collapsed="false">
      <c r="A678" s="118"/>
      <c r="B678" s="148" t="n">
        <f aca="false">IFERROR((IF($A678="",0,IF(VLOOKUP(A678,#REF!,13,0)="нет","Sold Out",VLOOKUP($A678,#REF!,2,FALSE())))),"кода нет в прайсе")</f>
        <v>0</v>
      </c>
      <c r="C678" s="148" t="n">
        <f aca="false">IFERROR((IF($A678="",0,VLOOKUP($A678,#REF!,3,FALSE()))),0)</f>
        <v>0</v>
      </c>
      <c r="D678" s="158"/>
      <c r="E678" s="121" t="n">
        <f aca="false">IFERROR((IF($A678="",0,VLOOKUP($A678,#REF!,6,FALSE()))),0)</f>
        <v>0</v>
      </c>
      <c r="F678" s="122" t="n">
        <f aca="false">IFERROR(IF(VLOOKUP(A678,#REF!,13,0)="нет","",D678*E678),0)</f>
        <v>0</v>
      </c>
      <c r="G678" s="149" t="n">
        <f aca="false">IF(F678="","",IFERROR((IF($A678="",0,VLOOKUP($A678,#REF!,5,FALSE())))*$D678,"0"))</f>
        <v>0</v>
      </c>
      <c r="H678" s="124" t="n">
        <f aca="false">IFERROR(IF(H$7=0,0,G678/(G$7-I$5)*H$7),"")</f>
        <v>0</v>
      </c>
      <c r="I678" s="125" t="n">
        <f aca="false">IFERROR(H678+F678,"")</f>
        <v>0</v>
      </c>
      <c r="J678" s="126" t="n">
        <f aca="false">IFERROR(I678/$E$9,"")</f>
        <v>0</v>
      </c>
      <c r="K678" s="127" t="n">
        <f aca="false">IFERROR(ROUNDUP(I678/$E$10,2),"")</f>
        <v>0</v>
      </c>
      <c r="L678" s="128" t="n">
        <f aca="false">IF(F678="","",IF(D678=0,0,IFERROR((IF($A678="",0,VLOOKUP($A678,#REF!,7,FALSE()))),0)))</f>
        <v>0</v>
      </c>
      <c r="M678" s="129" t="n">
        <f aca="false">IF(F678="","",IFERROR(L678*D678,0))</f>
        <v>0</v>
      </c>
      <c r="N678" s="64"/>
      <c r="O678" s="156"/>
      <c r="P678" s="156"/>
      <c r="Z678" s="4"/>
      <c r="AA678" s="4"/>
    </row>
    <row r="679" customFormat="false" ht="17.35" hidden="false" customHeight="false" outlineLevel="0" collapsed="false">
      <c r="A679" s="118"/>
      <c r="B679" s="148" t="n">
        <f aca="false">IFERROR((IF($A679="",0,IF(VLOOKUP(A679,#REF!,13,0)="нет","Sold Out",VLOOKUP($A679,#REF!,2,FALSE())))),"кода нет в прайсе")</f>
        <v>0</v>
      </c>
      <c r="C679" s="148" t="n">
        <f aca="false">IFERROR((IF($A679="",0,VLOOKUP($A679,#REF!,3,FALSE()))),0)</f>
        <v>0</v>
      </c>
      <c r="D679" s="158"/>
      <c r="E679" s="121" t="n">
        <f aca="false">IFERROR((IF($A679="",0,VLOOKUP($A679,#REF!,6,FALSE()))),0)</f>
        <v>0</v>
      </c>
      <c r="F679" s="122" t="n">
        <f aca="false">IFERROR(IF(VLOOKUP(A679,#REF!,13,0)="нет","",D679*E679),0)</f>
        <v>0</v>
      </c>
      <c r="G679" s="149" t="n">
        <f aca="false">IF(F679="","",IFERROR((IF($A679="",0,VLOOKUP($A679,#REF!,5,FALSE())))*$D679,"0"))</f>
        <v>0</v>
      </c>
      <c r="H679" s="124" t="n">
        <f aca="false">IFERROR(IF(H$7=0,0,G679/(G$7-I$5)*H$7),"")</f>
        <v>0</v>
      </c>
      <c r="I679" s="125" t="n">
        <f aca="false">IFERROR(H679+F679,"")</f>
        <v>0</v>
      </c>
      <c r="J679" s="126" t="n">
        <f aca="false">IFERROR(I679/$E$9,"")</f>
        <v>0</v>
      </c>
      <c r="K679" s="127" t="n">
        <f aca="false">IFERROR(ROUNDUP(I679/$E$10,2),"")</f>
        <v>0</v>
      </c>
      <c r="L679" s="128" t="n">
        <f aca="false">IF(F679="","",IF(D679=0,0,IFERROR((IF($A679="",0,VLOOKUP($A679,#REF!,7,FALSE()))),0)))</f>
        <v>0</v>
      </c>
      <c r="M679" s="129" t="n">
        <f aca="false">IF(F679="","",IFERROR(L679*D679,0))</f>
        <v>0</v>
      </c>
      <c r="N679" s="64"/>
      <c r="O679" s="156"/>
      <c r="P679" s="156"/>
      <c r="Z679" s="4"/>
      <c r="AA679" s="4"/>
    </row>
    <row r="680" customFormat="false" ht="17.35" hidden="false" customHeight="false" outlineLevel="0" collapsed="false">
      <c r="A680" s="118"/>
      <c r="B680" s="148" t="n">
        <f aca="false">IFERROR((IF($A680="",0,IF(VLOOKUP(A680,#REF!,13,0)="нет","Sold Out",VLOOKUP($A680,#REF!,2,FALSE())))),"кода нет в прайсе")</f>
        <v>0</v>
      </c>
      <c r="C680" s="148" t="n">
        <f aca="false">IFERROR((IF($A680="",0,VLOOKUP($A680,#REF!,3,FALSE()))),0)</f>
        <v>0</v>
      </c>
      <c r="D680" s="158"/>
      <c r="E680" s="132" t="n">
        <f aca="false">IFERROR((IF($A680="",0,VLOOKUP($A680,#REF!,6,FALSE()))),0)</f>
        <v>0</v>
      </c>
      <c r="F680" s="133" t="n">
        <f aca="false">IFERROR(IF(VLOOKUP(A680,#REF!,13,0)="нет","",D680*E680),0)</f>
        <v>0</v>
      </c>
      <c r="G680" s="134" t="n">
        <f aca="false">IF(F680="","",IFERROR((IF($A680="",0,VLOOKUP($A680,#REF!,5,FALSE())))*$D680,"0"))</f>
        <v>0</v>
      </c>
      <c r="H680" s="124" t="n">
        <f aca="false">IFERROR(IF(H$7=0,0,G680/(G$7-I$5)*H$7),"")</f>
        <v>0</v>
      </c>
      <c r="I680" s="135" t="n">
        <f aca="false">IFERROR(H680+F680,"")</f>
        <v>0</v>
      </c>
      <c r="J680" s="136" t="n">
        <f aca="false">IFERROR(I680/$E$9,"")</f>
        <v>0</v>
      </c>
      <c r="K680" s="137" t="n">
        <f aca="false">IFERROR(ROUNDUP(I680/$E$10,2),"")</f>
        <v>0</v>
      </c>
      <c r="L680" s="132" t="n">
        <f aca="false">IF(F680="","",IF(D680=0,0,IFERROR((IF($A680="",0,VLOOKUP($A680,#REF!,7,FALSE()))),0)))</f>
        <v>0</v>
      </c>
      <c r="M680" s="132" t="n">
        <f aca="false">IF(F680="","",IFERROR(L680*D680,0))</f>
        <v>0</v>
      </c>
      <c r="N680" s="64"/>
      <c r="O680" s="156"/>
      <c r="P680" s="156"/>
      <c r="Z680" s="4"/>
      <c r="AA680" s="4"/>
    </row>
    <row r="681" customFormat="false" ht="17.35" hidden="false" customHeight="false" outlineLevel="0" collapsed="false">
      <c r="A681" s="118"/>
      <c r="B681" s="148" t="n">
        <f aca="false">IFERROR((IF($A681="",0,IF(VLOOKUP(A681,#REF!,13,0)="нет","Sold Out",VLOOKUP($A681,#REF!,2,FALSE())))),"кода нет в прайсе")</f>
        <v>0</v>
      </c>
      <c r="C681" s="148" t="n">
        <f aca="false">IFERROR((IF($A681="",0,VLOOKUP($A681,#REF!,3,FALSE()))),0)</f>
        <v>0</v>
      </c>
      <c r="D681" s="158"/>
      <c r="E681" s="121" t="n">
        <f aca="false">IFERROR((IF($A681="",0,VLOOKUP($A681,#REF!,6,FALSE()))),0)</f>
        <v>0</v>
      </c>
      <c r="F681" s="122" t="n">
        <f aca="false">IFERROR(IF(VLOOKUP(A681,#REF!,13,0)="нет","",D681*E681),0)</f>
        <v>0</v>
      </c>
      <c r="G681" s="149" t="n">
        <f aca="false">IF(F681="","",IFERROR((IF($A681="",0,VLOOKUP($A681,#REF!,5,FALSE())))*$D681,"0"))</f>
        <v>0</v>
      </c>
      <c r="H681" s="124" t="n">
        <f aca="false">IFERROR(IF(H$7=0,0,G681/(G$7-I$5)*H$7),"")</f>
        <v>0</v>
      </c>
      <c r="I681" s="125" t="n">
        <f aca="false">IFERROR(H681+F681,"")</f>
        <v>0</v>
      </c>
      <c r="J681" s="126" t="n">
        <f aca="false">IFERROR(I681/$E$9,"")</f>
        <v>0</v>
      </c>
      <c r="K681" s="127" t="n">
        <f aca="false">IFERROR(ROUNDUP(I681/$E$10,2),"")</f>
        <v>0</v>
      </c>
      <c r="L681" s="128" t="n">
        <f aca="false">IF(F681="","",IF(D681=0,0,IFERROR((IF($A681="",0,VLOOKUP($A681,#REF!,7,FALSE()))),0)))</f>
        <v>0</v>
      </c>
      <c r="M681" s="129" t="n">
        <f aca="false">IF(F681="","",IFERROR(L681*D681,0))</f>
        <v>0</v>
      </c>
      <c r="N681" s="64"/>
      <c r="O681" s="156"/>
      <c r="P681" s="156"/>
      <c r="Z681" s="4"/>
      <c r="AA681" s="4"/>
    </row>
    <row r="682" customFormat="false" ht="17.35" hidden="false" customHeight="false" outlineLevel="0" collapsed="false">
      <c r="A682" s="141"/>
      <c r="B682" s="148" t="n">
        <f aca="false">IFERROR((IF($A682="",0,IF(VLOOKUP(A682,#REF!,13,0)="нет","Sold Out",VLOOKUP($A682,#REF!,2,FALSE())))),"кода нет в прайсе")</f>
        <v>0</v>
      </c>
      <c r="C682" s="148" t="n">
        <f aca="false">IFERROR((IF($A682="",0,VLOOKUP($A682,#REF!,3,FALSE()))),0)</f>
        <v>0</v>
      </c>
      <c r="D682" s="158"/>
      <c r="E682" s="121" t="n">
        <f aca="false">IFERROR((IF($A682="",0,VLOOKUP($A682,#REF!,6,FALSE()))),0)</f>
        <v>0</v>
      </c>
      <c r="F682" s="122" t="n">
        <f aca="false">IFERROR(IF(VLOOKUP(A682,#REF!,13,0)="нет","",D682*E682),0)</f>
        <v>0</v>
      </c>
      <c r="G682" s="149" t="n">
        <f aca="false">IF(F682="","",IFERROR((IF($A682="",0,VLOOKUP($A682,#REF!,5,FALSE())))*$D682,"0"))</f>
        <v>0</v>
      </c>
      <c r="H682" s="124" t="n">
        <f aca="false">IFERROR(IF(H$7=0,0,G682/(G$7-I$5)*H$7),"")</f>
        <v>0</v>
      </c>
      <c r="I682" s="125" t="n">
        <f aca="false">IFERROR(H682+F682,"")</f>
        <v>0</v>
      </c>
      <c r="J682" s="126" t="n">
        <f aca="false">IFERROR(I682/$E$9,"")</f>
        <v>0</v>
      </c>
      <c r="K682" s="127" t="n">
        <f aca="false">IFERROR(ROUNDUP(I682/$E$10,2),"")</f>
        <v>0</v>
      </c>
      <c r="L682" s="128" t="n">
        <f aca="false">IF(F682="","",IF(D682=0,0,IFERROR((IF($A682="",0,VLOOKUP($A682,#REF!,7,FALSE()))),0)))</f>
        <v>0</v>
      </c>
      <c r="M682" s="129" t="n">
        <f aca="false">IF(F682="","",IFERROR(L682*D682,0))</f>
        <v>0</v>
      </c>
      <c r="N682" s="64"/>
      <c r="O682" s="156"/>
      <c r="P682" s="156"/>
      <c r="Z682" s="4"/>
      <c r="AA682" s="4"/>
    </row>
    <row r="683" customFormat="false" ht="17.35" hidden="false" customHeight="false" outlineLevel="0" collapsed="false">
      <c r="A683" s="142"/>
      <c r="B683" s="143" t="n">
        <f aca="false">IF(F683=0,0,"Пересылка по Корее при менее 30000")</f>
        <v>0</v>
      </c>
      <c r="C683" s="143"/>
      <c r="D683" s="158"/>
      <c r="E683" s="121" t="n">
        <f aca="false">IFERROR((IF($A683="",0,VLOOKUP($A683,#REF!,6,FALSE()))),0)</f>
        <v>0</v>
      </c>
      <c r="F683" s="144" t="n">
        <f aca="false">IF($F$5=1,IF(SUM(F673:F682)=0,0,IF(SUM(F673:F682)&lt;30000,2500,0)),0)</f>
        <v>0</v>
      </c>
      <c r="G683" s="149" t="n">
        <f aca="false">IF(F683="","",IFERROR((IF($A683="",0,VLOOKUP($A683,#REF!,5,FALSE())))*$D683,"0"))</f>
        <v>0</v>
      </c>
      <c r="H683" s="124" t="n">
        <f aca="false">IFERROR(IF(H$7=0,0,G683/(G$7-I$5)*H$7),"")</f>
        <v>0</v>
      </c>
      <c r="I683" s="125" t="n">
        <f aca="false">IFERROR(H683+F683,"")</f>
        <v>0</v>
      </c>
      <c r="J683" s="126" t="n">
        <f aca="false">IFERROR(I683/$E$9,"")</f>
        <v>0</v>
      </c>
      <c r="K683" s="127" t="n">
        <f aca="false">IFERROR(ROUNDUP(I683/$E$10,2),"")</f>
        <v>0</v>
      </c>
      <c r="L683" s="128" t="n">
        <f aca="false">IF(F683="","",IF(D683=0,0,IFERROR((IF($A683="",0,VLOOKUP($A683,#REF!,7,FALSE()))),0)))</f>
        <v>0</v>
      </c>
      <c r="M683" s="129" t="n">
        <f aca="false">IF(F683="","",IFERROR(L683*D683,0))</f>
        <v>0</v>
      </c>
      <c r="N683" s="64"/>
      <c r="O683" s="156"/>
      <c r="P683" s="156"/>
      <c r="Z683" s="4"/>
      <c r="AA683" s="4"/>
    </row>
    <row r="684" customFormat="false" ht="17.35" hidden="false" customHeight="false" outlineLevel="0" collapsed="false">
      <c r="A684" s="106" t="n">
        <v>57</v>
      </c>
      <c r="B684" s="107"/>
      <c r="C684" s="107"/>
      <c r="D684" s="146"/>
      <c r="E684" s="109"/>
      <c r="F684" s="110" t="n">
        <f aca="false">SUM(F685:F695)</f>
        <v>0</v>
      </c>
      <c r="G684" s="110" t="n">
        <f aca="false">SUM(G685:G695)</f>
        <v>0</v>
      </c>
      <c r="H684" s="111" t="n">
        <f aca="false">IFERROR($H$7/($G$7-$I$5)*G684,0)</f>
        <v>0</v>
      </c>
      <c r="I684" s="112" t="n">
        <f aca="false">H684+F684</f>
        <v>0</v>
      </c>
      <c r="J684" s="112" t="n">
        <f aca="false">I684/$E$9</f>
        <v>0</v>
      </c>
      <c r="K684" s="113" t="n">
        <f aca="false">SUM(K685:K695)</f>
        <v>0</v>
      </c>
      <c r="L684" s="114" t="n">
        <f aca="false">SUM(L685:L695)</f>
        <v>0</v>
      </c>
      <c r="M684" s="115" t="n">
        <f aca="false">SUM(M685:M695)</f>
        <v>0</v>
      </c>
      <c r="N684" s="64"/>
      <c r="O684" s="156"/>
      <c r="P684" s="156"/>
      <c r="Z684" s="4"/>
      <c r="AA684" s="4"/>
    </row>
    <row r="685" customFormat="false" ht="17.35" hidden="false" customHeight="false" outlineLevel="0" collapsed="false">
      <c r="A685" s="118"/>
      <c r="B685" s="148" t="n">
        <f aca="false">IFERROR((IF($A685="",0,IF(VLOOKUP(A685,#REF!,13,0)="нет","Sold Out",VLOOKUP($A685,#REF!,2,FALSE())))),"кода нет в прайсе")</f>
        <v>0</v>
      </c>
      <c r="C685" s="148" t="n">
        <f aca="false">IFERROR((IF($A685="",0,VLOOKUP($A685,#REF!,3,FALSE()))),0)</f>
        <v>0</v>
      </c>
      <c r="D685" s="120"/>
      <c r="E685" s="121" t="n">
        <f aca="false">IFERROR((IF($A685="",0,VLOOKUP($A685,#REF!,6,FALSE()))),0)</f>
        <v>0</v>
      </c>
      <c r="F685" s="122" t="n">
        <f aca="false">IFERROR(IF(VLOOKUP(A685,#REF!,13,0)="нет","",D685*E685),0)</f>
        <v>0</v>
      </c>
      <c r="G685" s="149" t="n">
        <f aca="false">IF(F685="","",IFERROR((IF($A685="",0,VLOOKUP($A685,#REF!,5,FALSE())))*$D685,"0"))</f>
        <v>0</v>
      </c>
      <c r="H685" s="124" t="n">
        <f aca="false">IFERROR(IF(H$7=0,0,G685/(G$7-I$5)*H$7),"")</f>
        <v>0</v>
      </c>
      <c r="I685" s="125" t="n">
        <f aca="false">IFERROR(H685+F685,"")</f>
        <v>0</v>
      </c>
      <c r="J685" s="126" t="n">
        <f aca="false">IFERROR(I685/$E$9,"")</f>
        <v>0</v>
      </c>
      <c r="K685" s="127" t="n">
        <f aca="false">IFERROR(ROUNDUP(I685/$E$10,2),"")</f>
        <v>0</v>
      </c>
      <c r="L685" s="128" t="n">
        <f aca="false">IF(F685="","",IF(D685=0,0,IFERROR((IF($A685="",0,VLOOKUP($A685,#REF!,7,FALSE()))),0)))</f>
        <v>0</v>
      </c>
      <c r="M685" s="129" t="n">
        <f aca="false">IF(F685="","",IFERROR(L685*D685,0))</f>
        <v>0</v>
      </c>
      <c r="N685" s="64"/>
      <c r="O685" s="156"/>
      <c r="P685" s="156"/>
      <c r="Z685" s="4"/>
      <c r="AA685" s="4"/>
    </row>
    <row r="686" customFormat="false" ht="17.35" hidden="false" customHeight="false" outlineLevel="0" collapsed="false">
      <c r="A686" s="118"/>
      <c r="B686" s="148" t="n">
        <f aca="false">IFERROR((IF($A686="",0,IF(VLOOKUP(A686,#REF!,13,0)="нет","Sold Out",VLOOKUP($A686,#REF!,2,FALSE())))),"кода нет в прайсе")</f>
        <v>0</v>
      </c>
      <c r="C686" s="148" t="n">
        <f aca="false">IFERROR((IF($A686="",0,VLOOKUP($A686,#REF!,3,FALSE()))),0)</f>
        <v>0</v>
      </c>
      <c r="D686" s="120"/>
      <c r="E686" s="121" t="n">
        <f aca="false">IFERROR((IF($A686="",0,VLOOKUP($A686,#REF!,6,FALSE()))),0)</f>
        <v>0</v>
      </c>
      <c r="F686" s="122" t="n">
        <f aca="false">IFERROR(IF(VLOOKUP(A686,#REF!,13,0)="нет","",D686*E686),0)</f>
        <v>0</v>
      </c>
      <c r="G686" s="149" t="n">
        <f aca="false">IF(F686="","",IFERROR((IF($A686="",0,VLOOKUP($A686,#REF!,5,FALSE())))*$D686,"0"))</f>
        <v>0</v>
      </c>
      <c r="H686" s="124" t="n">
        <f aca="false">IFERROR(IF(H$7=0,0,G686/(G$7-I$5)*H$7),"")</f>
        <v>0</v>
      </c>
      <c r="I686" s="125" t="n">
        <f aca="false">IFERROR(H686+F686,"")</f>
        <v>0</v>
      </c>
      <c r="J686" s="126" t="n">
        <f aca="false">IFERROR(I686/$E$9,"")</f>
        <v>0</v>
      </c>
      <c r="K686" s="127" t="n">
        <f aca="false">IFERROR(ROUNDUP(I686/$E$10,2),"")</f>
        <v>0</v>
      </c>
      <c r="L686" s="128" t="n">
        <f aca="false">IF(F686="","",IF(D686=0,0,IFERROR((IF($A686="",0,VLOOKUP($A686,#REF!,7,FALSE()))),0)))</f>
        <v>0</v>
      </c>
      <c r="M686" s="129" t="n">
        <f aca="false">IF(F686="","",IFERROR(L686*D686,0))</f>
        <v>0</v>
      </c>
      <c r="N686" s="64"/>
      <c r="O686" s="156"/>
      <c r="P686" s="156"/>
      <c r="Z686" s="4"/>
      <c r="AA686" s="4"/>
    </row>
    <row r="687" customFormat="false" ht="17.35" hidden="false" customHeight="false" outlineLevel="0" collapsed="false">
      <c r="A687" s="118"/>
      <c r="B687" s="148" t="n">
        <f aca="false">IFERROR((IF($A687="",0,IF(VLOOKUP(A687,#REF!,13,0)="нет","Sold Out",VLOOKUP($A687,#REF!,2,FALSE())))),"кода нет в прайсе")</f>
        <v>0</v>
      </c>
      <c r="C687" s="148" t="n">
        <f aca="false">IFERROR((IF($A687="",0,VLOOKUP($A687,#REF!,3,FALSE()))),0)</f>
        <v>0</v>
      </c>
      <c r="D687" s="158"/>
      <c r="E687" s="121" t="n">
        <f aca="false">IFERROR((IF($A687="",0,VLOOKUP($A687,#REF!,6,FALSE()))),0)</f>
        <v>0</v>
      </c>
      <c r="F687" s="122" t="n">
        <f aca="false">IFERROR(IF(VLOOKUP(A687,#REF!,13,0)="нет","",D687*E687),0)</f>
        <v>0</v>
      </c>
      <c r="G687" s="149" t="n">
        <f aca="false">IF(F687="","",IFERROR((IF($A687="",0,VLOOKUP($A687,#REF!,5,FALSE())))*$D687,"0"))</f>
        <v>0</v>
      </c>
      <c r="H687" s="124" t="n">
        <f aca="false">IFERROR(IF(H$7=0,0,G687/(G$7-I$5)*H$7),"")</f>
        <v>0</v>
      </c>
      <c r="I687" s="125" t="n">
        <f aca="false">IFERROR(H687+F687,"")</f>
        <v>0</v>
      </c>
      <c r="J687" s="126" t="n">
        <f aca="false">IFERROR(I687/$E$9,"")</f>
        <v>0</v>
      </c>
      <c r="K687" s="127" t="n">
        <f aca="false">IFERROR(ROUNDUP(I687/$E$10,2),"")</f>
        <v>0</v>
      </c>
      <c r="L687" s="128" t="n">
        <f aca="false">IF(F687="","",IF(D687=0,0,IFERROR((IF($A687="",0,VLOOKUP($A687,#REF!,7,FALSE()))),0)))</f>
        <v>0</v>
      </c>
      <c r="M687" s="129" t="n">
        <f aca="false">IF(F687="","",IFERROR(L687*D687,0))</f>
        <v>0</v>
      </c>
      <c r="N687" s="64"/>
      <c r="O687" s="156"/>
      <c r="P687" s="156"/>
      <c r="Z687" s="4"/>
      <c r="AA687" s="4"/>
    </row>
    <row r="688" customFormat="false" ht="17.35" hidden="false" customHeight="false" outlineLevel="0" collapsed="false">
      <c r="A688" s="118"/>
      <c r="B688" s="148" t="n">
        <f aca="false">IFERROR((IF($A688="",0,IF(VLOOKUP(A688,#REF!,13,0)="нет","Sold Out",VLOOKUP($A688,#REF!,2,FALSE())))),"кода нет в прайсе")</f>
        <v>0</v>
      </c>
      <c r="C688" s="148" t="n">
        <f aca="false">IFERROR((IF($A688="",0,VLOOKUP($A688,#REF!,3,FALSE()))),0)</f>
        <v>0</v>
      </c>
      <c r="D688" s="158"/>
      <c r="E688" s="121" t="n">
        <f aca="false">IFERROR((IF($A688="",0,VLOOKUP($A688,#REF!,6,FALSE()))),0)</f>
        <v>0</v>
      </c>
      <c r="F688" s="122" t="n">
        <f aca="false">IFERROR(IF(VLOOKUP(A688,#REF!,13,0)="нет","",D688*E688),0)</f>
        <v>0</v>
      </c>
      <c r="G688" s="149" t="n">
        <f aca="false">IF(F688="","",IFERROR((IF($A688="",0,VLOOKUP($A688,#REF!,5,FALSE())))*$D688,"0"))</f>
        <v>0</v>
      </c>
      <c r="H688" s="124" t="n">
        <f aca="false">IFERROR(IF(H$7=0,0,G688/(G$7-I$5)*H$7),"")</f>
        <v>0</v>
      </c>
      <c r="I688" s="125" t="n">
        <f aca="false">IFERROR(H688+F688,"")</f>
        <v>0</v>
      </c>
      <c r="J688" s="126" t="n">
        <f aca="false">IFERROR(I688/$E$9,"")</f>
        <v>0</v>
      </c>
      <c r="K688" s="127" t="n">
        <f aca="false">IFERROR(ROUNDUP(I688/$E$10,2),"")</f>
        <v>0</v>
      </c>
      <c r="L688" s="128" t="n">
        <f aca="false">IF(F688="","",IF(D688=0,0,IFERROR((IF($A688="",0,VLOOKUP($A688,#REF!,7,FALSE()))),0)))</f>
        <v>0</v>
      </c>
      <c r="M688" s="129" t="n">
        <f aca="false">IF(F688="","",IFERROR(L688*D688,0))</f>
        <v>0</v>
      </c>
      <c r="N688" s="64"/>
      <c r="O688" s="156"/>
      <c r="P688" s="156"/>
      <c r="Z688" s="4"/>
      <c r="AA688" s="4"/>
    </row>
    <row r="689" customFormat="false" ht="17.35" hidden="false" customHeight="false" outlineLevel="0" collapsed="false">
      <c r="A689" s="118"/>
      <c r="B689" s="148" t="n">
        <f aca="false">IFERROR((IF($A689="",0,IF(VLOOKUP(A689,#REF!,13,0)="нет","Sold Out",VLOOKUP($A689,#REF!,2,FALSE())))),"кода нет в прайсе")</f>
        <v>0</v>
      </c>
      <c r="C689" s="148" t="n">
        <f aca="false">IFERROR((IF($A689="",0,VLOOKUP($A689,#REF!,3,FALSE()))),0)</f>
        <v>0</v>
      </c>
      <c r="D689" s="158"/>
      <c r="E689" s="121" t="n">
        <f aca="false">IFERROR((IF($A689="",0,VLOOKUP($A689,#REF!,6,FALSE()))),0)</f>
        <v>0</v>
      </c>
      <c r="F689" s="122" t="n">
        <f aca="false">IFERROR(IF(VLOOKUP(A689,#REF!,13,0)="нет","",D689*E689),0)</f>
        <v>0</v>
      </c>
      <c r="G689" s="149" t="n">
        <f aca="false">IF(F689="","",IFERROR((IF($A689="",0,VLOOKUP($A689,#REF!,5,FALSE())))*$D689,"0"))</f>
        <v>0</v>
      </c>
      <c r="H689" s="124" t="n">
        <f aca="false">IFERROR(IF(H$7=0,0,G689/(G$7-I$5)*H$7),"")</f>
        <v>0</v>
      </c>
      <c r="I689" s="125" t="n">
        <f aca="false">IFERROR(H689+F689,"")</f>
        <v>0</v>
      </c>
      <c r="J689" s="126" t="n">
        <f aca="false">IFERROR(I689/$E$9,"")</f>
        <v>0</v>
      </c>
      <c r="K689" s="127" t="n">
        <f aca="false">IFERROR(ROUNDUP(I689/$E$10,2),"")</f>
        <v>0</v>
      </c>
      <c r="L689" s="128" t="n">
        <f aca="false">IF(F689="","",IF(D689=0,0,IFERROR((IF($A689="",0,VLOOKUP($A689,#REF!,7,FALSE()))),0)))</f>
        <v>0</v>
      </c>
      <c r="M689" s="129" t="n">
        <f aca="false">IF(F689="","",IFERROR(L689*D689,0))</f>
        <v>0</v>
      </c>
      <c r="N689" s="64"/>
      <c r="O689" s="156"/>
      <c r="P689" s="156"/>
      <c r="Z689" s="4"/>
      <c r="AA689" s="4"/>
    </row>
    <row r="690" customFormat="false" ht="17.35" hidden="false" customHeight="false" outlineLevel="0" collapsed="false">
      <c r="A690" s="118"/>
      <c r="B690" s="148" t="n">
        <f aca="false">IFERROR((IF($A690="",0,IF(VLOOKUP(A690,#REF!,13,0)="нет","Sold Out",VLOOKUP($A690,#REF!,2,FALSE())))),"кода нет в прайсе")</f>
        <v>0</v>
      </c>
      <c r="C690" s="148" t="n">
        <f aca="false">IFERROR((IF($A690="",0,VLOOKUP($A690,#REF!,3,FALSE()))),0)</f>
        <v>0</v>
      </c>
      <c r="D690" s="158"/>
      <c r="E690" s="121" t="n">
        <f aca="false">IFERROR((IF($A690="",0,VLOOKUP($A690,#REF!,6,FALSE()))),0)</f>
        <v>0</v>
      </c>
      <c r="F690" s="122" t="n">
        <f aca="false">IFERROR(IF(VLOOKUP(A690,#REF!,13,0)="нет","",D690*E690),0)</f>
        <v>0</v>
      </c>
      <c r="G690" s="149" t="n">
        <f aca="false">IF(F690="","",IFERROR((IF($A690="",0,VLOOKUP($A690,#REF!,5,FALSE())))*$D690,"0"))</f>
        <v>0</v>
      </c>
      <c r="H690" s="124" t="n">
        <f aca="false">IFERROR(IF(H$7=0,0,G690/(G$7-I$5)*H$7),"")</f>
        <v>0</v>
      </c>
      <c r="I690" s="125" t="n">
        <f aca="false">IFERROR(H690+F690,"")</f>
        <v>0</v>
      </c>
      <c r="J690" s="126" t="n">
        <f aca="false">IFERROR(I690/$E$9,"")</f>
        <v>0</v>
      </c>
      <c r="K690" s="127" t="n">
        <f aca="false">IFERROR(ROUNDUP(I690/$E$10,2),"")</f>
        <v>0</v>
      </c>
      <c r="L690" s="128" t="n">
        <f aca="false">IF(F690="","",IF(D690=0,0,IFERROR((IF($A690="",0,VLOOKUP($A690,#REF!,7,FALSE()))),0)))</f>
        <v>0</v>
      </c>
      <c r="M690" s="129" t="n">
        <f aca="false">IF(F690="","",IFERROR(L690*D690,0))</f>
        <v>0</v>
      </c>
      <c r="N690" s="64"/>
      <c r="O690" s="156"/>
      <c r="P690" s="156"/>
      <c r="Z690" s="4"/>
      <c r="AA690" s="4"/>
    </row>
    <row r="691" customFormat="false" ht="17.35" hidden="false" customHeight="false" outlineLevel="0" collapsed="false">
      <c r="A691" s="118"/>
      <c r="B691" s="148" t="n">
        <f aca="false">IFERROR((IF($A691="",0,IF(VLOOKUP(A691,#REF!,13,0)="нет","Sold Out",VLOOKUP($A691,#REF!,2,FALSE())))),"кода нет в прайсе")</f>
        <v>0</v>
      </c>
      <c r="C691" s="148" t="n">
        <f aca="false">IFERROR((IF($A691="",0,VLOOKUP($A691,#REF!,3,FALSE()))),0)</f>
        <v>0</v>
      </c>
      <c r="D691" s="158"/>
      <c r="E691" s="121" t="n">
        <f aca="false">IFERROR((IF($A691="",0,VLOOKUP($A691,#REF!,6,FALSE()))),0)</f>
        <v>0</v>
      </c>
      <c r="F691" s="122" t="n">
        <f aca="false">IFERROR(IF(VLOOKUP(A691,#REF!,13,0)="нет","",D691*E691),0)</f>
        <v>0</v>
      </c>
      <c r="G691" s="149" t="n">
        <f aca="false">IF(F691="","",IFERROR((IF($A691="",0,VLOOKUP($A691,#REF!,5,FALSE())))*$D691,"0"))</f>
        <v>0</v>
      </c>
      <c r="H691" s="124" t="n">
        <f aca="false">IFERROR(IF(H$7=0,0,G691/(G$7-I$5)*H$7),"")</f>
        <v>0</v>
      </c>
      <c r="I691" s="125" t="n">
        <f aca="false">IFERROR(H691+F691,"")</f>
        <v>0</v>
      </c>
      <c r="J691" s="126" t="n">
        <f aca="false">IFERROR(I691/$E$9,"")</f>
        <v>0</v>
      </c>
      <c r="K691" s="127" t="n">
        <f aca="false">IFERROR(ROUNDUP(I691/$E$10,2),"")</f>
        <v>0</v>
      </c>
      <c r="L691" s="128" t="n">
        <f aca="false">IF(F691="","",IF(D691=0,0,IFERROR((IF($A691="",0,VLOOKUP($A691,#REF!,7,FALSE()))),0)))</f>
        <v>0</v>
      </c>
      <c r="M691" s="129" t="n">
        <f aca="false">IF(F691="","",IFERROR(L691*D691,0))</f>
        <v>0</v>
      </c>
      <c r="N691" s="64"/>
      <c r="O691" s="156"/>
      <c r="P691" s="156"/>
      <c r="Z691" s="4"/>
      <c r="AA691" s="4"/>
    </row>
    <row r="692" customFormat="false" ht="17.35" hidden="false" customHeight="false" outlineLevel="0" collapsed="false">
      <c r="A692" s="118"/>
      <c r="B692" s="148" t="n">
        <f aca="false">IFERROR((IF($A692="",0,IF(VLOOKUP(A692,#REF!,13,0)="нет","Sold Out",VLOOKUP($A692,#REF!,2,FALSE())))),"кода нет в прайсе")</f>
        <v>0</v>
      </c>
      <c r="C692" s="148" t="n">
        <f aca="false">IFERROR((IF($A692="",0,VLOOKUP($A692,#REF!,3,FALSE()))),0)</f>
        <v>0</v>
      </c>
      <c r="D692" s="158"/>
      <c r="E692" s="132" t="n">
        <f aca="false">IFERROR((IF($A692="",0,VLOOKUP($A692,#REF!,6,FALSE()))),0)</f>
        <v>0</v>
      </c>
      <c r="F692" s="133" t="n">
        <f aca="false">IFERROR(IF(VLOOKUP(A692,#REF!,13,0)="нет","",D692*E692),0)</f>
        <v>0</v>
      </c>
      <c r="G692" s="134" t="n">
        <f aca="false">IF(F692="","",IFERROR((IF($A692="",0,VLOOKUP($A692,#REF!,5,FALSE())))*$D692,"0"))</f>
        <v>0</v>
      </c>
      <c r="H692" s="124" t="n">
        <f aca="false">IFERROR(IF(H$7=0,0,G692/(G$7-I$5)*H$7),"")</f>
        <v>0</v>
      </c>
      <c r="I692" s="135" t="n">
        <f aca="false">IFERROR(H692+F692,"")</f>
        <v>0</v>
      </c>
      <c r="J692" s="136" t="n">
        <f aca="false">IFERROR(I692/$E$9,"")</f>
        <v>0</v>
      </c>
      <c r="K692" s="137" t="n">
        <f aca="false">IFERROR(ROUNDUP(I692/$E$10,2),"")</f>
        <v>0</v>
      </c>
      <c r="L692" s="132" t="n">
        <f aca="false">IF(F692="","",IF(D692=0,0,IFERROR((IF($A692="",0,VLOOKUP($A692,#REF!,7,FALSE()))),0)))</f>
        <v>0</v>
      </c>
      <c r="M692" s="132" t="n">
        <f aca="false">IF(F692="","",IFERROR(L692*D692,0))</f>
        <v>0</v>
      </c>
      <c r="N692" s="64"/>
      <c r="O692" s="156"/>
      <c r="P692" s="156"/>
      <c r="Z692" s="4"/>
      <c r="AA692" s="4"/>
    </row>
    <row r="693" customFormat="false" ht="17.35" hidden="false" customHeight="false" outlineLevel="0" collapsed="false">
      <c r="A693" s="118"/>
      <c r="B693" s="148" t="n">
        <f aca="false">IFERROR((IF($A693="",0,IF(VLOOKUP(A693,#REF!,13,0)="нет","Sold Out",VLOOKUP($A693,#REF!,2,FALSE())))),"кода нет в прайсе")</f>
        <v>0</v>
      </c>
      <c r="C693" s="148" t="n">
        <f aca="false">IFERROR((IF($A693="",0,VLOOKUP($A693,#REF!,3,FALSE()))),0)</f>
        <v>0</v>
      </c>
      <c r="D693" s="158"/>
      <c r="E693" s="121" t="n">
        <f aca="false">IFERROR((IF($A693="",0,VLOOKUP($A693,#REF!,6,FALSE()))),0)</f>
        <v>0</v>
      </c>
      <c r="F693" s="122" t="n">
        <f aca="false">IFERROR(IF(VLOOKUP(A693,#REF!,13,0)="нет","",D693*E693),0)</f>
        <v>0</v>
      </c>
      <c r="G693" s="149" t="n">
        <f aca="false">IF(F693="","",IFERROR((IF($A693="",0,VLOOKUP($A693,#REF!,5,FALSE())))*$D693,"0"))</f>
        <v>0</v>
      </c>
      <c r="H693" s="124" t="n">
        <f aca="false">IFERROR(IF(H$7=0,0,G693/(G$7-I$5)*H$7),"")</f>
        <v>0</v>
      </c>
      <c r="I693" s="125" t="n">
        <f aca="false">IFERROR(H693+F693,"")</f>
        <v>0</v>
      </c>
      <c r="J693" s="126" t="n">
        <f aca="false">IFERROR(I693/$E$9,"")</f>
        <v>0</v>
      </c>
      <c r="K693" s="127" t="n">
        <f aca="false">IFERROR(ROUNDUP(I693/$E$10,2),"")</f>
        <v>0</v>
      </c>
      <c r="L693" s="128" t="n">
        <f aca="false">IF(F693="","",IF(D693=0,0,IFERROR((IF($A693="",0,VLOOKUP($A693,#REF!,7,FALSE()))),0)))</f>
        <v>0</v>
      </c>
      <c r="M693" s="129" t="n">
        <f aca="false">IF(F693="","",IFERROR(L693*D693,0))</f>
        <v>0</v>
      </c>
      <c r="N693" s="64"/>
      <c r="O693" s="156"/>
      <c r="P693" s="156"/>
      <c r="Z693" s="4"/>
      <c r="AA693" s="4"/>
    </row>
    <row r="694" customFormat="false" ht="17.35" hidden="false" customHeight="false" outlineLevel="0" collapsed="false">
      <c r="A694" s="141"/>
      <c r="B694" s="148" t="n">
        <f aca="false">IFERROR((IF($A694="",0,IF(VLOOKUP(A694,#REF!,13,0)="нет","Sold Out",VLOOKUP($A694,#REF!,2,FALSE())))),"кода нет в прайсе")</f>
        <v>0</v>
      </c>
      <c r="C694" s="148" t="n">
        <f aca="false">IFERROR((IF($A694="",0,VLOOKUP($A694,#REF!,3,FALSE()))),0)</f>
        <v>0</v>
      </c>
      <c r="D694" s="158"/>
      <c r="E694" s="121" t="n">
        <f aca="false">IFERROR((IF($A694="",0,VLOOKUP($A694,#REF!,6,FALSE()))),0)</f>
        <v>0</v>
      </c>
      <c r="F694" s="122" t="n">
        <f aca="false">IFERROR(IF(VLOOKUP(A694,#REF!,13,0)="нет","",D694*E694),0)</f>
        <v>0</v>
      </c>
      <c r="G694" s="149" t="n">
        <f aca="false">IF(F694="","",IFERROR((IF($A694="",0,VLOOKUP($A694,#REF!,5,FALSE())))*$D694,"0"))</f>
        <v>0</v>
      </c>
      <c r="H694" s="124" t="n">
        <f aca="false">IFERROR(IF(H$7=0,0,G694/(G$7-I$5)*H$7),"")</f>
        <v>0</v>
      </c>
      <c r="I694" s="125" t="n">
        <f aca="false">IFERROR(H694+F694,"")</f>
        <v>0</v>
      </c>
      <c r="J694" s="126" t="n">
        <f aca="false">IFERROR(I694/$E$9,"")</f>
        <v>0</v>
      </c>
      <c r="K694" s="127" t="n">
        <f aca="false">IFERROR(ROUNDUP(I694/$E$10,2),"")</f>
        <v>0</v>
      </c>
      <c r="L694" s="128" t="n">
        <f aca="false">IF(F694="","",IF(D694=0,0,IFERROR((IF($A694="",0,VLOOKUP($A694,#REF!,7,FALSE()))),0)))</f>
        <v>0</v>
      </c>
      <c r="M694" s="129" t="n">
        <f aca="false">IF(F694="","",IFERROR(L694*D694,0))</f>
        <v>0</v>
      </c>
      <c r="N694" s="64"/>
      <c r="O694" s="156"/>
      <c r="P694" s="156"/>
      <c r="Z694" s="4"/>
      <c r="AA694" s="4"/>
    </row>
    <row r="695" customFormat="false" ht="17.35" hidden="false" customHeight="false" outlineLevel="0" collapsed="false">
      <c r="A695" s="142"/>
      <c r="B695" s="143" t="n">
        <f aca="false">IF(F695=0,0,"Пересылка по Корее при менее 30000")</f>
        <v>0</v>
      </c>
      <c r="C695" s="143"/>
      <c r="D695" s="158"/>
      <c r="E695" s="121" t="n">
        <f aca="false">IFERROR((IF($A695="",0,VLOOKUP($A695,#REF!,6,FALSE()))),0)</f>
        <v>0</v>
      </c>
      <c r="F695" s="144" t="n">
        <f aca="false">IF($F$5=1,IF(SUM(F685:F694)=0,0,IF(SUM(F685:F694)&lt;30000,2500,0)),0)</f>
        <v>0</v>
      </c>
      <c r="G695" s="149" t="n">
        <f aca="false">IF(F695="","",IFERROR((IF($A695="",0,VLOOKUP($A695,#REF!,5,FALSE())))*$D695,"0"))</f>
        <v>0</v>
      </c>
      <c r="H695" s="124" t="n">
        <f aca="false">IFERROR(IF(H$7=0,0,G695/(G$7-I$5)*H$7),"")</f>
        <v>0</v>
      </c>
      <c r="I695" s="125" t="n">
        <f aca="false">IFERROR(H695+F695,"")</f>
        <v>0</v>
      </c>
      <c r="J695" s="126" t="n">
        <f aca="false">IFERROR(I695/$E$9,"")</f>
        <v>0</v>
      </c>
      <c r="K695" s="127" t="n">
        <f aca="false">IFERROR(ROUNDUP(I695/$E$10,2),"")</f>
        <v>0</v>
      </c>
      <c r="L695" s="128" t="n">
        <f aca="false">IF(F695="","",IF(D695=0,0,IFERROR((IF($A695="",0,VLOOKUP($A695,#REF!,7,FALSE()))),0)))</f>
        <v>0</v>
      </c>
      <c r="M695" s="129" t="n">
        <f aca="false">IF(F695="","",IFERROR(L695*D695,0))</f>
        <v>0</v>
      </c>
      <c r="N695" s="64"/>
      <c r="O695" s="156"/>
      <c r="P695" s="156"/>
      <c r="Z695" s="4"/>
      <c r="AA695" s="4"/>
    </row>
    <row r="696" customFormat="false" ht="17.35" hidden="false" customHeight="false" outlineLevel="0" collapsed="false">
      <c r="A696" s="106" t="n">
        <v>58</v>
      </c>
      <c r="B696" s="107"/>
      <c r="C696" s="107"/>
      <c r="D696" s="146"/>
      <c r="E696" s="109"/>
      <c r="F696" s="110" t="n">
        <f aca="false">SUM(F697:F707)</f>
        <v>0</v>
      </c>
      <c r="G696" s="110" t="n">
        <f aca="false">SUM(G697:G707)</f>
        <v>0</v>
      </c>
      <c r="H696" s="111" t="n">
        <f aca="false">IFERROR($H$7/($G$7-$I$5)*G696,0)</f>
        <v>0</v>
      </c>
      <c r="I696" s="112" t="n">
        <f aca="false">H696+F696</f>
        <v>0</v>
      </c>
      <c r="J696" s="112" t="n">
        <f aca="false">I696/$E$9</f>
        <v>0</v>
      </c>
      <c r="K696" s="113" t="n">
        <f aca="false">SUM(K697:K707)</f>
        <v>0</v>
      </c>
      <c r="L696" s="114" t="n">
        <f aca="false">SUM(L697:L707)</f>
        <v>0</v>
      </c>
      <c r="M696" s="115" t="n">
        <f aca="false">SUM(M697:M707)</f>
        <v>0</v>
      </c>
      <c r="N696" s="64"/>
      <c r="O696" s="156"/>
      <c r="P696" s="156"/>
      <c r="Z696" s="4"/>
      <c r="AA696" s="4"/>
    </row>
    <row r="697" customFormat="false" ht="17.35" hidden="false" customHeight="false" outlineLevel="0" collapsed="false">
      <c r="A697" s="118"/>
      <c r="B697" s="148" t="n">
        <f aca="false">IFERROR((IF($A697="",0,IF(VLOOKUP(A697,#REF!,13,0)="нет","Sold Out",VLOOKUP($A697,#REF!,2,FALSE())))),"кода нет в прайсе")</f>
        <v>0</v>
      </c>
      <c r="C697" s="148" t="n">
        <f aca="false">IFERROR((IF($A697="",0,VLOOKUP($A697,#REF!,3,FALSE()))),0)</f>
        <v>0</v>
      </c>
      <c r="D697" s="120"/>
      <c r="E697" s="121" t="n">
        <f aca="false">IFERROR((IF($A697="",0,VLOOKUP($A697,#REF!,6,FALSE()))),0)</f>
        <v>0</v>
      </c>
      <c r="F697" s="122" t="n">
        <f aca="false">IFERROR(IF(VLOOKUP(A697,#REF!,13,0)="нет","",D697*E697),0)</f>
        <v>0</v>
      </c>
      <c r="G697" s="149" t="n">
        <f aca="false">IF(F697="","",IFERROR((IF($A697="",0,VLOOKUP($A697,#REF!,5,FALSE())))*$D697,"0"))</f>
        <v>0</v>
      </c>
      <c r="H697" s="124" t="n">
        <f aca="false">IFERROR(IF(H$7=0,0,G697/(G$7-I$5)*H$7),"")</f>
        <v>0</v>
      </c>
      <c r="I697" s="125" t="n">
        <f aca="false">IFERROR(H697+F697,"")</f>
        <v>0</v>
      </c>
      <c r="J697" s="126" t="n">
        <f aca="false">IFERROR(I697/$E$9,"")</f>
        <v>0</v>
      </c>
      <c r="K697" s="127" t="n">
        <f aca="false">IFERROR(ROUNDUP(I697/$E$10,2),"")</f>
        <v>0</v>
      </c>
      <c r="L697" s="128" t="n">
        <f aca="false">IF(F697="","",IF(D697=0,0,IFERROR((IF($A697="",0,VLOOKUP($A697,#REF!,7,FALSE()))),0)))</f>
        <v>0</v>
      </c>
      <c r="M697" s="129" t="n">
        <f aca="false">IF(F697="","",IFERROR(L697*D697,0))</f>
        <v>0</v>
      </c>
      <c r="N697" s="64"/>
      <c r="O697" s="156"/>
      <c r="P697" s="156"/>
      <c r="Z697" s="4"/>
      <c r="AA697" s="4"/>
    </row>
    <row r="698" customFormat="false" ht="17.35" hidden="false" customHeight="false" outlineLevel="0" collapsed="false">
      <c r="A698" s="118"/>
      <c r="B698" s="148" t="n">
        <f aca="false">IFERROR((IF($A698="",0,IF(VLOOKUP(A698,#REF!,13,0)="нет","Sold Out",VLOOKUP($A698,#REF!,2,FALSE())))),"кода нет в прайсе")</f>
        <v>0</v>
      </c>
      <c r="C698" s="148" t="n">
        <f aca="false">IFERROR((IF($A698="",0,VLOOKUP($A698,#REF!,3,FALSE()))),0)</f>
        <v>0</v>
      </c>
      <c r="D698" s="120"/>
      <c r="E698" s="121" t="n">
        <f aca="false">IFERROR((IF($A698="",0,VLOOKUP($A698,#REF!,6,FALSE()))),0)</f>
        <v>0</v>
      </c>
      <c r="F698" s="122" t="n">
        <f aca="false">IFERROR(IF(VLOOKUP(A698,#REF!,13,0)="нет","",D698*E698),0)</f>
        <v>0</v>
      </c>
      <c r="G698" s="149" t="n">
        <f aca="false">IF(F698="","",IFERROR((IF($A698="",0,VLOOKUP($A698,#REF!,5,FALSE())))*$D698,"0"))</f>
        <v>0</v>
      </c>
      <c r="H698" s="124" t="n">
        <f aca="false">IFERROR(IF(H$7=0,0,G698/(G$7-I$5)*H$7),"")</f>
        <v>0</v>
      </c>
      <c r="I698" s="125" t="n">
        <f aca="false">IFERROR(H698+F698,"")</f>
        <v>0</v>
      </c>
      <c r="J698" s="126" t="n">
        <f aca="false">IFERROR(I698/$E$9,"")</f>
        <v>0</v>
      </c>
      <c r="K698" s="127" t="n">
        <f aca="false">IFERROR(ROUNDUP(I698/$E$10,2),"")</f>
        <v>0</v>
      </c>
      <c r="L698" s="128" t="n">
        <f aca="false">IF(F698="","",IF(D698=0,0,IFERROR((IF($A698="",0,VLOOKUP($A698,#REF!,7,FALSE()))),0)))</f>
        <v>0</v>
      </c>
      <c r="M698" s="129" t="n">
        <f aca="false">IF(F698="","",IFERROR(L698*D698,0))</f>
        <v>0</v>
      </c>
      <c r="N698" s="64"/>
      <c r="O698" s="156"/>
      <c r="P698" s="156"/>
      <c r="Z698" s="4"/>
      <c r="AA698" s="4"/>
    </row>
    <row r="699" customFormat="false" ht="17.35" hidden="false" customHeight="false" outlineLevel="0" collapsed="false">
      <c r="A699" s="118"/>
      <c r="B699" s="148" t="n">
        <f aca="false">IFERROR((IF($A699="",0,IF(VLOOKUP(A699,#REF!,13,0)="нет","Sold Out",VLOOKUP($A699,#REF!,2,FALSE())))),"кода нет в прайсе")</f>
        <v>0</v>
      </c>
      <c r="C699" s="148" t="n">
        <f aca="false">IFERROR((IF($A699="",0,VLOOKUP($A699,#REF!,3,FALSE()))),0)</f>
        <v>0</v>
      </c>
      <c r="D699" s="158"/>
      <c r="E699" s="121" t="n">
        <f aca="false">IFERROR((IF($A699="",0,VLOOKUP($A699,#REF!,6,FALSE()))),0)</f>
        <v>0</v>
      </c>
      <c r="F699" s="122" t="n">
        <f aca="false">IFERROR(IF(VLOOKUP(A699,#REF!,13,0)="нет","",D699*E699),0)</f>
        <v>0</v>
      </c>
      <c r="G699" s="149" t="n">
        <f aca="false">IF(F699="","",IFERROR((IF($A699="",0,VLOOKUP($A699,#REF!,5,FALSE())))*$D699,"0"))</f>
        <v>0</v>
      </c>
      <c r="H699" s="124" t="n">
        <f aca="false">IFERROR(IF(H$7=0,0,G699/(G$7-I$5)*H$7),"")</f>
        <v>0</v>
      </c>
      <c r="I699" s="125" t="n">
        <f aca="false">IFERROR(H699+F699,"")</f>
        <v>0</v>
      </c>
      <c r="J699" s="126" t="n">
        <f aca="false">IFERROR(I699/$E$9,"")</f>
        <v>0</v>
      </c>
      <c r="K699" s="127" t="n">
        <f aca="false">IFERROR(ROUNDUP(I699/$E$10,2),"")</f>
        <v>0</v>
      </c>
      <c r="L699" s="128" t="n">
        <f aca="false">IF(F699="","",IF(D699=0,0,IFERROR((IF($A699="",0,VLOOKUP($A699,#REF!,7,FALSE()))),0)))</f>
        <v>0</v>
      </c>
      <c r="M699" s="129" t="n">
        <f aca="false">IF(F699="","",IFERROR(L699*D699,0))</f>
        <v>0</v>
      </c>
      <c r="N699" s="64"/>
      <c r="O699" s="156"/>
      <c r="P699" s="156"/>
      <c r="Z699" s="4"/>
      <c r="AA699" s="4"/>
    </row>
    <row r="700" customFormat="false" ht="17.35" hidden="false" customHeight="false" outlineLevel="0" collapsed="false">
      <c r="A700" s="118"/>
      <c r="B700" s="148" t="n">
        <f aca="false">IFERROR((IF($A700="",0,IF(VLOOKUP(A700,#REF!,13,0)="нет","Sold Out",VLOOKUP($A700,#REF!,2,FALSE())))),"кода нет в прайсе")</f>
        <v>0</v>
      </c>
      <c r="C700" s="148" t="n">
        <f aca="false">IFERROR((IF($A700="",0,VLOOKUP($A700,#REF!,3,FALSE()))),0)</f>
        <v>0</v>
      </c>
      <c r="D700" s="158"/>
      <c r="E700" s="121" t="n">
        <f aca="false">IFERROR((IF($A700="",0,VLOOKUP($A700,#REF!,6,FALSE()))),0)</f>
        <v>0</v>
      </c>
      <c r="F700" s="122" t="n">
        <f aca="false">IFERROR(IF(VLOOKUP(A700,#REF!,13,0)="нет","",D700*E700),0)</f>
        <v>0</v>
      </c>
      <c r="G700" s="149" t="n">
        <f aca="false">IF(F700="","",IFERROR((IF($A700="",0,VLOOKUP($A700,#REF!,5,FALSE())))*$D700,"0"))</f>
        <v>0</v>
      </c>
      <c r="H700" s="124" t="n">
        <f aca="false">IFERROR(IF(H$7=0,0,G700/(G$7-I$5)*H$7),"")</f>
        <v>0</v>
      </c>
      <c r="I700" s="125" t="n">
        <f aca="false">IFERROR(H700+F700,"")</f>
        <v>0</v>
      </c>
      <c r="J700" s="126" t="n">
        <f aca="false">IFERROR(I700/$E$9,"")</f>
        <v>0</v>
      </c>
      <c r="K700" s="127" t="n">
        <f aca="false">IFERROR(ROUNDUP(I700/$E$10,2),"")</f>
        <v>0</v>
      </c>
      <c r="L700" s="128" t="n">
        <f aca="false">IF(F700="","",IF(D700=0,0,IFERROR((IF($A700="",0,VLOOKUP($A700,#REF!,7,FALSE()))),0)))</f>
        <v>0</v>
      </c>
      <c r="M700" s="129" t="n">
        <f aca="false">IF(F700="","",IFERROR(L700*D700,0))</f>
        <v>0</v>
      </c>
      <c r="N700" s="64"/>
      <c r="O700" s="156"/>
      <c r="P700" s="156"/>
      <c r="Z700" s="4"/>
      <c r="AA700" s="4"/>
    </row>
    <row r="701" customFormat="false" ht="17.35" hidden="false" customHeight="false" outlineLevel="0" collapsed="false">
      <c r="A701" s="118"/>
      <c r="B701" s="148" t="n">
        <f aca="false">IFERROR((IF($A701="",0,IF(VLOOKUP(A701,#REF!,13,0)="нет","Sold Out",VLOOKUP($A701,#REF!,2,FALSE())))),"кода нет в прайсе")</f>
        <v>0</v>
      </c>
      <c r="C701" s="148" t="n">
        <f aca="false">IFERROR((IF($A701="",0,VLOOKUP($A701,#REF!,3,FALSE()))),0)</f>
        <v>0</v>
      </c>
      <c r="D701" s="158"/>
      <c r="E701" s="121" t="n">
        <f aca="false">IFERROR((IF($A701="",0,VLOOKUP($A701,#REF!,6,FALSE()))),0)</f>
        <v>0</v>
      </c>
      <c r="F701" s="122" t="n">
        <f aca="false">IFERROR(IF(VLOOKUP(A701,#REF!,13,0)="нет","",D701*E701),0)</f>
        <v>0</v>
      </c>
      <c r="G701" s="149" t="n">
        <f aca="false">IF(F701="","",IFERROR((IF($A701="",0,VLOOKUP($A701,#REF!,5,FALSE())))*$D701,"0"))</f>
        <v>0</v>
      </c>
      <c r="H701" s="124" t="n">
        <f aca="false">IFERROR(IF(H$7=0,0,G701/(G$7-I$5)*H$7),"")</f>
        <v>0</v>
      </c>
      <c r="I701" s="125" t="n">
        <f aca="false">IFERROR(H701+F701,"")</f>
        <v>0</v>
      </c>
      <c r="J701" s="126" t="n">
        <f aca="false">IFERROR(I701/$E$9,"")</f>
        <v>0</v>
      </c>
      <c r="K701" s="127" t="n">
        <f aca="false">IFERROR(ROUNDUP(I701/$E$10,2),"")</f>
        <v>0</v>
      </c>
      <c r="L701" s="128" t="n">
        <f aca="false">IF(F701="","",IF(D701=0,0,IFERROR((IF($A701="",0,VLOOKUP($A701,#REF!,7,FALSE()))),0)))</f>
        <v>0</v>
      </c>
      <c r="M701" s="129" t="n">
        <f aca="false">IF(F701="","",IFERROR(L701*D701,0))</f>
        <v>0</v>
      </c>
      <c r="N701" s="64"/>
      <c r="O701" s="156"/>
      <c r="P701" s="156"/>
      <c r="Z701" s="4"/>
      <c r="AA701" s="4"/>
    </row>
    <row r="702" customFormat="false" ht="17.35" hidden="false" customHeight="false" outlineLevel="0" collapsed="false">
      <c r="A702" s="118"/>
      <c r="B702" s="148" t="n">
        <f aca="false">IFERROR((IF($A702="",0,IF(VLOOKUP(A702,#REF!,13,0)="нет","Sold Out",VLOOKUP($A702,#REF!,2,FALSE())))),"кода нет в прайсе")</f>
        <v>0</v>
      </c>
      <c r="C702" s="148" t="n">
        <f aca="false">IFERROR((IF($A702="",0,VLOOKUP($A702,#REF!,3,FALSE()))),0)</f>
        <v>0</v>
      </c>
      <c r="D702" s="158"/>
      <c r="E702" s="121" t="n">
        <f aca="false">IFERROR((IF($A702="",0,VLOOKUP($A702,#REF!,6,FALSE()))),0)</f>
        <v>0</v>
      </c>
      <c r="F702" s="122" t="n">
        <f aca="false">IFERROR(IF(VLOOKUP(A702,#REF!,13,0)="нет","",D702*E702),0)</f>
        <v>0</v>
      </c>
      <c r="G702" s="149" t="n">
        <f aca="false">IF(F702="","",IFERROR((IF($A702="",0,VLOOKUP($A702,#REF!,5,FALSE())))*$D702,"0"))</f>
        <v>0</v>
      </c>
      <c r="H702" s="124" t="n">
        <f aca="false">IFERROR(IF(H$7=0,0,G702/(G$7-I$5)*H$7),"")</f>
        <v>0</v>
      </c>
      <c r="I702" s="125" t="n">
        <f aca="false">IFERROR(H702+F702,"")</f>
        <v>0</v>
      </c>
      <c r="J702" s="126" t="n">
        <f aca="false">IFERROR(I702/$E$9,"")</f>
        <v>0</v>
      </c>
      <c r="K702" s="127" t="n">
        <f aca="false">IFERROR(ROUNDUP(I702/$E$10,2),"")</f>
        <v>0</v>
      </c>
      <c r="L702" s="128" t="n">
        <f aca="false">IF(F702="","",IF(D702=0,0,IFERROR((IF($A702="",0,VLOOKUP($A702,#REF!,7,FALSE()))),0)))</f>
        <v>0</v>
      </c>
      <c r="M702" s="129" t="n">
        <f aca="false">IF(F702="","",IFERROR(L702*D702,0))</f>
        <v>0</v>
      </c>
      <c r="N702" s="64"/>
      <c r="O702" s="156"/>
      <c r="P702" s="156"/>
      <c r="Z702" s="4"/>
      <c r="AA702" s="4"/>
    </row>
    <row r="703" customFormat="false" ht="17.35" hidden="false" customHeight="false" outlineLevel="0" collapsed="false">
      <c r="A703" s="118"/>
      <c r="B703" s="148" t="n">
        <f aca="false">IFERROR((IF($A703="",0,IF(VLOOKUP(A703,#REF!,13,0)="нет","Sold Out",VLOOKUP($A703,#REF!,2,FALSE())))),"кода нет в прайсе")</f>
        <v>0</v>
      </c>
      <c r="C703" s="148" t="n">
        <f aca="false">IFERROR((IF($A703="",0,VLOOKUP($A703,#REF!,3,FALSE()))),0)</f>
        <v>0</v>
      </c>
      <c r="D703" s="158"/>
      <c r="E703" s="121" t="n">
        <f aca="false">IFERROR((IF($A703="",0,VLOOKUP($A703,#REF!,6,FALSE()))),0)</f>
        <v>0</v>
      </c>
      <c r="F703" s="122" t="n">
        <f aca="false">IFERROR(IF(VLOOKUP(A703,#REF!,13,0)="нет","",D703*E703),0)</f>
        <v>0</v>
      </c>
      <c r="G703" s="149" t="n">
        <f aca="false">IF(F703="","",IFERROR((IF($A703="",0,VLOOKUP($A703,#REF!,5,FALSE())))*$D703,"0"))</f>
        <v>0</v>
      </c>
      <c r="H703" s="124" t="n">
        <f aca="false">IFERROR(IF(H$7=0,0,G703/(G$7-I$5)*H$7),"")</f>
        <v>0</v>
      </c>
      <c r="I703" s="125" t="n">
        <f aca="false">IFERROR(H703+F703,"")</f>
        <v>0</v>
      </c>
      <c r="J703" s="126" t="n">
        <f aca="false">IFERROR(I703/$E$9,"")</f>
        <v>0</v>
      </c>
      <c r="K703" s="127" t="n">
        <f aca="false">IFERROR(ROUNDUP(I703/$E$10,2),"")</f>
        <v>0</v>
      </c>
      <c r="L703" s="128" t="n">
        <f aca="false">IF(F703="","",IF(D703=0,0,IFERROR((IF($A703="",0,VLOOKUP($A703,#REF!,7,FALSE()))),0)))</f>
        <v>0</v>
      </c>
      <c r="M703" s="129" t="n">
        <f aca="false">IF(F703="","",IFERROR(L703*D703,0))</f>
        <v>0</v>
      </c>
      <c r="N703" s="64"/>
      <c r="O703" s="156"/>
      <c r="P703" s="156"/>
      <c r="Z703" s="4"/>
      <c r="AA703" s="4"/>
    </row>
    <row r="704" customFormat="false" ht="17.35" hidden="false" customHeight="false" outlineLevel="0" collapsed="false">
      <c r="A704" s="118"/>
      <c r="B704" s="148" t="n">
        <f aca="false">IFERROR((IF($A704="",0,IF(VLOOKUP(A704,#REF!,13,0)="нет","Sold Out",VLOOKUP($A704,#REF!,2,FALSE())))),"кода нет в прайсе")</f>
        <v>0</v>
      </c>
      <c r="C704" s="148" t="n">
        <f aca="false">IFERROR((IF($A704="",0,VLOOKUP($A704,#REF!,3,FALSE()))),0)</f>
        <v>0</v>
      </c>
      <c r="D704" s="158"/>
      <c r="E704" s="132" t="n">
        <f aca="false">IFERROR((IF($A704="",0,VLOOKUP($A704,#REF!,6,FALSE()))),0)</f>
        <v>0</v>
      </c>
      <c r="F704" s="133" t="n">
        <f aca="false">IFERROR(IF(VLOOKUP(A704,#REF!,13,0)="нет","",D704*E704),0)</f>
        <v>0</v>
      </c>
      <c r="G704" s="134" t="n">
        <f aca="false">IF(F704="","",IFERROR((IF($A704="",0,VLOOKUP($A704,#REF!,5,FALSE())))*$D704,"0"))</f>
        <v>0</v>
      </c>
      <c r="H704" s="124" t="n">
        <f aca="false">IFERROR(IF(H$7=0,0,G704/(G$7-I$5)*H$7),"")</f>
        <v>0</v>
      </c>
      <c r="I704" s="135" t="n">
        <f aca="false">IFERROR(H704+F704,"")</f>
        <v>0</v>
      </c>
      <c r="J704" s="136" t="n">
        <f aca="false">IFERROR(I704/$E$9,"")</f>
        <v>0</v>
      </c>
      <c r="K704" s="137" t="n">
        <f aca="false">IFERROR(ROUNDUP(I704/$E$10,2),"")</f>
        <v>0</v>
      </c>
      <c r="L704" s="132" t="n">
        <f aca="false">IF(F704="","",IF(D704=0,0,IFERROR((IF($A704="",0,VLOOKUP($A704,#REF!,7,FALSE()))),0)))</f>
        <v>0</v>
      </c>
      <c r="M704" s="132" t="n">
        <f aca="false">IF(F704="","",IFERROR(L704*D704,0))</f>
        <v>0</v>
      </c>
      <c r="N704" s="64"/>
      <c r="O704" s="156"/>
      <c r="P704" s="156"/>
      <c r="Z704" s="4"/>
      <c r="AA704" s="4"/>
    </row>
    <row r="705" customFormat="false" ht="17.35" hidden="false" customHeight="false" outlineLevel="0" collapsed="false">
      <c r="A705" s="118"/>
      <c r="B705" s="148" t="n">
        <f aca="false">IFERROR((IF($A705="",0,IF(VLOOKUP(A705,#REF!,13,0)="нет","Sold Out",VLOOKUP($A705,#REF!,2,FALSE())))),"кода нет в прайсе")</f>
        <v>0</v>
      </c>
      <c r="C705" s="148" t="n">
        <f aca="false">IFERROR((IF($A705="",0,VLOOKUP($A705,#REF!,3,FALSE()))),0)</f>
        <v>0</v>
      </c>
      <c r="D705" s="158"/>
      <c r="E705" s="121" t="n">
        <f aca="false">IFERROR((IF($A705="",0,VLOOKUP($A705,#REF!,6,FALSE()))),0)</f>
        <v>0</v>
      </c>
      <c r="F705" s="122" t="n">
        <f aca="false">IFERROR(IF(VLOOKUP(A705,#REF!,13,0)="нет","",D705*E705),0)</f>
        <v>0</v>
      </c>
      <c r="G705" s="149" t="n">
        <f aca="false">IF(F705="","",IFERROR((IF($A705="",0,VLOOKUP($A705,#REF!,5,FALSE())))*$D705,"0"))</f>
        <v>0</v>
      </c>
      <c r="H705" s="124" t="n">
        <f aca="false">IFERROR(IF(H$7=0,0,G705/(G$7-I$5)*H$7),"")</f>
        <v>0</v>
      </c>
      <c r="I705" s="125" t="n">
        <f aca="false">IFERROR(H705+F705,"")</f>
        <v>0</v>
      </c>
      <c r="J705" s="126" t="n">
        <f aca="false">IFERROR(I705/$E$9,"")</f>
        <v>0</v>
      </c>
      <c r="K705" s="127" t="n">
        <f aca="false">IFERROR(ROUNDUP(I705/$E$10,2),"")</f>
        <v>0</v>
      </c>
      <c r="L705" s="128" t="n">
        <f aca="false">IF(F705="","",IF(D705=0,0,IFERROR((IF($A705="",0,VLOOKUP($A705,#REF!,7,FALSE()))),0)))</f>
        <v>0</v>
      </c>
      <c r="M705" s="129" t="n">
        <f aca="false">IF(F705="","",IFERROR(L705*D705,0))</f>
        <v>0</v>
      </c>
      <c r="N705" s="64"/>
      <c r="O705" s="156"/>
      <c r="P705" s="156"/>
      <c r="Z705" s="4"/>
      <c r="AA705" s="4"/>
    </row>
    <row r="706" customFormat="false" ht="17.35" hidden="false" customHeight="false" outlineLevel="0" collapsed="false">
      <c r="A706" s="141"/>
      <c r="B706" s="148" t="n">
        <f aca="false">IFERROR((IF($A706="",0,IF(VLOOKUP(A706,#REF!,13,0)="нет","Sold Out",VLOOKUP($A706,#REF!,2,FALSE())))),"кода нет в прайсе")</f>
        <v>0</v>
      </c>
      <c r="C706" s="148" t="n">
        <f aca="false">IFERROR((IF($A706="",0,VLOOKUP($A706,#REF!,3,FALSE()))),0)</f>
        <v>0</v>
      </c>
      <c r="D706" s="158"/>
      <c r="E706" s="121" t="n">
        <f aca="false">IFERROR((IF($A706="",0,VLOOKUP($A706,#REF!,6,FALSE()))),0)</f>
        <v>0</v>
      </c>
      <c r="F706" s="122" t="n">
        <f aca="false">IFERROR(IF(VLOOKUP(A706,#REF!,13,0)="нет","",D706*E706),0)</f>
        <v>0</v>
      </c>
      <c r="G706" s="149" t="n">
        <f aca="false">IF(F706="","",IFERROR((IF($A706="",0,VLOOKUP($A706,#REF!,5,FALSE())))*$D706,"0"))</f>
        <v>0</v>
      </c>
      <c r="H706" s="124" t="n">
        <f aca="false">IFERROR(IF(H$7=0,0,G706/(G$7-I$5)*H$7),"")</f>
        <v>0</v>
      </c>
      <c r="I706" s="125" t="n">
        <f aca="false">IFERROR(H706+F706,"")</f>
        <v>0</v>
      </c>
      <c r="J706" s="126" t="n">
        <f aca="false">IFERROR(I706/$E$9,"")</f>
        <v>0</v>
      </c>
      <c r="K706" s="127" t="n">
        <f aca="false">IFERROR(ROUNDUP(I706/$E$10,2),"")</f>
        <v>0</v>
      </c>
      <c r="L706" s="128" t="n">
        <f aca="false">IF(F706="","",IF(D706=0,0,IFERROR((IF($A706="",0,VLOOKUP($A706,#REF!,7,FALSE()))),0)))</f>
        <v>0</v>
      </c>
      <c r="M706" s="129" t="n">
        <f aca="false">IF(F706="","",IFERROR(L706*D706,0))</f>
        <v>0</v>
      </c>
      <c r="N706" s="64"/>
      <c r="O706" s="156"/>
      <c r="P706" s="156"/>
      <c r="Z706" s="4"/>
      <c r="AA706" s="4"/>
    </row>
    <row r="707" customFormat="false" ht="17.35" hidden="false" customHeight="false" outlineLevel="0" collapsed="false">
      <c r="A707" s="142"/>
      <c r="B707" s="143" t="n">
        <f aca="false">IF(F707=0,0,"Пересылка по Корее при менее 30000")</f>
        <v>0</v>
      </c>
      <c r="C707" s="143"/>
      <c r="D707" s="158"/>
      <c r="E707" s="121" t="n">
        <f aca="false">IFERROR((IF($A707="",0,VLOOKUP($A707,#REF!,6,FALSE()))),0)</f>
        <v>0</v>
      </c>
      <c r="F707" s="144" t="n">
        <f aca="false">IF($F$5=1,IF(SUM(F697:F706)=0,0,IF(SUM(F697:F706)&lt;30000,2500,0)),0)</f>
        <v>0</v>
      </c>
      <c r="G707" s="149" t="n">
        <f aca="false">IF(F707="","",IFERROR((IF($A707="",0,VLOOKUP($A707,#REF!,5,FALSE())))*$D707,"0"))</f>
        <v>0</v>
      </c>
      <c r="H707" s="124" t="n">
        <f aca="false">IFERROR(IF(H$7=0,0,G707/(G$7-I$5)*H$7),"")</f>
        <v>0</v>
      </c>
      <c r="I707" s="125" t="n">
        <f aca="false">IFERROR(H707+F707,"")</f>
        <v>0</v>
      </c>
      <c r="J707" s="126" t="n">
        <f aca="false">IFERROR(I707/$E$9,"")</f>
        <v>0</v>
      </c>
      <c r="K707" s="127" t="n">
        <f aca="false">IFERROR(ROUNDUP(I707/$E$10,2),"")</f>
        <v>0</v>
      </c>
      <c r="L707" s="128" t="n">
        <f aca="false">IF(F707="","",IF(D707=0,0,IFERROR((IF($A707="",0,VLOOKUP($A707,#REF!,7,FALSE()))),0)))</f>
        <v>0</v>
      </c>
      <c r="M707" s="129" t="n">
        <f aca="false">IF(F707="","",IFERROR(L707*D707,0))</f>
        <v>0</v>
      </c>
      <c r="N707" s="64"/>
      <c r="O707" s="156"/>
      <c r="P707" s="156"/>
      <c r="Z707" s="4"/>
      <c r="AA707" s="4"/>
    </row>
    <row r="708" customFormat="false" ht="17.35" hidden="false" customHeight="false" outlineLevel="0" collapsed="false">
      <c r="A708" s="106" t="n">
        <v>59</v>
      </c>
      <c r="B708" s="107"/>
      <c r="C708" s="107"/>
      <c r="D708" s="146"/>
      <c r="E708" s="109"/>
      <c r="F708" s="110" t="n">
        <f aca="false">SUM(F709:F719)</f>
        <v>0</v>
      </c>
      <c r="G708" s="110" t="n">
        <f aca="false">SUM(G709:G719)</f>
        <v>0</v>
      </c>
      <c r="H708" s="111" t="n">
        <f aca="false">IFERROR($H$7/($G$7-$I$5)*G708,0)</f>
        <v>0</v>
      </c>
      <c r="I708" s="112" t="n">
        <f aca="false">H708+F708</f>
        <v>0</v>
      </c>
      <c r="J708" s="112" t="n">
        <f aca="false">I708/$E$9</f>
        <v>0</v>
      </c>
      <c r="K708" s="113" t="n">
        <f aca="false">SUM(K709:K719)</f>
        <v>0</v>
      </c>
      <c r="L708" s="114" t="n">
        <f aca="false">SUM(L709:L719)</f>
        <v>0</v>
      </c>
      <c r="M708" s="115" t="n">
        <f aca="false">SUM(M709:M719)</f>
        <v>0</v>
      </c>
      <c r="N708" s="64"/>
      <c r="O708" s="156"/>
      <c r="P708" s="156"/>
      <c r="Z708" s="4"/>
      <c r="AA708" s="4"/>
    </row>
    <row r="709" customFormat="false" ht="17.35" hidden="false" customHeight="false" outlineLevel="0" collapsed="false">
      <c r="A709" s="118"/>
      <c r="B709" s="148" t="n">
        <f aca="false">IFERROR((IF($A709="",0,IF(VLOOKUP(A709,#REF!,13,0)="нет","Sold Out",VLOOKUP($A709,#REF!,2,FALSE())))),"кода нет в прайсе")</f>
        <v>0</v>
      </c>
      <c r="C709" s="148" t="n">
        <f aca="false">IFERROR((IF($A709="",0,VLOOKUP($A709,#REF!,3,FALSE()))),0)</f>
        <v>0</v>
      </c>
      <c r="D709" s="120"/>
      <c r="E709" s="121" t="n">
        <f aca="false">IFERROR((IF($A709="",0,VLOOKUP($A709,#REF!,6,FALSE()))),0)</f>
        <v>0</v>
      </c>
      <c r="F709" s="122" t="n">
        <f aca="false">IFERROR(IF(VLOOKUP(A709,#REF!,13,0)="нет","",D709*E709),0)</f>
        <v>0</v>
      </c>
      <c r="G709" s="149" t="n">
        <f aca="false">IF(F709="","",IFERROR((IF($A709="",0,VLOOKUP($A709,#REF!,5,FALSE())))*$D709,"0"))</f>
        <v>0</v>
      </c>
      <c r="H709" s="124" t="n">
        <f aca="false">IFERROR(IF(H$7=0,0,G709/(G$7-I$5)*H$7),"")</f>
        <v>0</v>
      </c>
      <c r="I709" s="125" t="n">
        <f aca="false">IFERROR(H709+F709,"")</f>
        <v>0</v>
      </c>
      <c r="J709" s="126" t="n">
        <f aca="false">IFERROR(I709/$E$9,"")</f>
        <v>0</v>
      </c>
      <c r="K709" s="127" t="n">
        <f aca="false">IFERROR(ROUNDUP(I709/$E$10,2),"")</f>
        <v>0</v>
      </c>
      <c r="L709" s="128" t="n">
        <f aca="false">IF(F709="","",IF(D709=0,0,IFERROR((IF($A709="",0,VLOOKUP($A709,#REF!,7,FALSE()))),0)))</f>
        <v>0</v>
      </c>
      <c r="M709" s="129" t="n">
        <f aca="false">IF(F709="","",IFERROR(L709*D709,0))</f>
        <v>0</v>
      </c>
      <c r="N709" s="64"/>
      <c r="O709" s="156"/>
      <c r="P709" s="156"/>
      <c r="Z709" s="4"/>
      <c r="AA709" s="4"/>
    </row>
    <row r="710" customFormat="false" ht="17.35" hidden="false" customHeight="false" outlineLevel="0" collapsed="false">
      <c r="A710" s="118"/>
      <c r="B710" s="148" t="n">
        <f aca="false">IFERROR((IF($A710="",0,IF(VLOOKUP(A710,#REF!,13,0)="нет","Sold Out",VLOOKUP($A710,#REF!,2,FALSE())))),"кода нет в прайсе")</f>
        <v>0</v>
      </c>
      <c r="C710" s="148" t="n">
        <f aca="false">IFERROR((IF($A710="",0,VLOOKUP($A710,#REF!,3,FALSE()))),0)</f>
        <v>0</v>
      </c>
      <c r="D710" s="120"/>
      <c r="E710" s="121" t="n">
        <f aca="false">IFERROR((IF($A710="",0,VLOOKUP($A710,#REF!,6,FALSE()))),0)</f>
        <v>0</v>
      </c>
      <c r="F710" s="122" t="n">
        <f aca="false">IFERROR(IF(VLOOKUP(A710,#REF!,13,0)="нет","",D710*E710),0)</f>
        <v>0</v>
      </c>
      <c r="G710" s="149" t="n">
        <f aca="false">IF(F710="","",IFERROR((IF($A710="",0,VLOOKUP($A710,#REF!,5,FALSE())))*$D710,"0"))</f>
        <v>0</v>
      </c>
      <c r="H710" s="124" t="n">
        <f aca="false">IFERROR(IF(H$7=0,0,G710/(G$7-I$5)*H$7),"")</f>
        <v>0</v>
      </c>
      <c r="I710" s="125" t="n">
        <f aca="false">IFERROR(H710+F710,"")</f>
        <v>0</v>
      </c>
      <c r="J710" s="126" t="n">
        <f aca="false">IFERROR(I710/$E$9,"")</f>
        <v>0</v>
      </c>
      <c r="K710" s="127" t="n">
        <f aca="false">IFERROR(ROUNDUP(I710/$E$10,2),"")</f>
        <v>0</v>
      </c>
      <c r="L710" s="128" t="n">
        <f aca="false">IF(F710="","",IF(D710=0,0,IFERROR((IF($A710="",0,VLOOKUP($A710,#REF!,7,FALSE()))),0)))</f>
        <v>0</v>
      </c>
      <c r="M710" s="129" t="n">
        <f aca="false">IF(F710="","",IFERROR(L710*D710,0))</f>
        <v>0</v>
      </c>
      <c r="N710" s="64"/>
      <c r="O710" s="156"/>
      <c r="P710" s="156"/>
      <c r="Z710" s="4"/>
      <c r="AA710" s="4"/>
    </row>
    <row r="711" customFormat="false" ht="17.35" hidden="false" customHeight="false" outlineLevel="0" collapsed="false">
      <c r="A711" s="118"/>
      <c r="B711" s="148" t="n">
        <f aca="false">IFERROR((IF($A711="",0,IF(VLOOKUP(A711,#REF!,13,0)="нет","Sold Out",VLOOKUP($A711,#REF!,2,FALSE())))),"кода нет в прайсе")</f>
        <v>0</v>
      </c>
      <c r="C711" s="148" t="n">
        <f aca="false">IFERROR((IF($A711="",0,VLOOKUP($A711,#REF!,3,FALSE()))),0)</f>
        <v>0</v>
      </c>
      <c r="D711" s="158"/>
      <c r="E711" s="121" t="n">
        <f aca="false">IFERROR((IF($A711="",0,VLOOKUP($A711,#REF!,6,FALSE()))),0)</f>
        <v>0</v>
      </c>
      <c r="F711" s="122" t="n">
        <f aca="false">IFERROR(IF(VLOOKUP(A711,#REF!,13,0)="нет","",D711*E711),0)</f>
        <v>0</v>
      </c>
      <c r="G711" s="149" t="n">
        <f aca="false">IF(F711="","",IFERROR((IF($A711="",0,VLOOKUP($A711,#REF!,5,FALSE())))*$D711,"0"))</f>
        <v>0</v>
      </c>
      <c r="H711" s="124" t="n">
        <f aca="false">IFERROR(IF(H$7=0,0,G711/(G$7-I$5)*H$7),"")</f>
        <v>0</v>
      </c>
      <c r="I711" s="125" t="n">
        <f aca="false">IFERROR(H711+F711,"")</f>
        <v>0</v>
      </c>
      <c r="J711" s="126" t="n">
        <f aca="false">IFERROR(I711/$E$9,"")</f>
        <v>0</v>
      </c>
      <c r="K711" s="127" t="n">
        <f aca="false">IFERROR(ROUNDUP(I711/$E$10,2),"")</f>
        <v>0</v>
      </c>
      <c r="L711" s="128" t="n">
        <f aca="false">IF(F711="","",IF(D711=0,0,IFERROR((IF($A711="",0,VLOOKUP($A711,#REF!,7,FALSE()))),0)))</f>
        <v>0</v>
      </c>
      <c r="M711" s="129" t="n">
        <f aca="false">IF(F711="","",IFERROR(L711*D711,0))</f>
        <v>0</v>
      </c>
      <c r="N711" s="64"/>
      <c r="O711" s="156"/>
      <c r="P711" s="156"/>
      <c r="Z711" s="4"/>
      <c r="AA711" s="4"/>
    </row>
    <row r="712" customFormat="false" ht="17.35" hidden="false" customHeight="false" outlineLevel="0" collapsed="false">
      <c r="A712" s="118"/>
      <c r="B712" s="148" t="n">
        <f aca="false">IFERROR((IF($A712="",0,IF(VLOOKUP(A712,#REF!,13,0)="нет","Sold Out",VLOOKUP($A712,#REF!,2,FALSE())))),"кода нет в прайсе")</f>
        <v>0</v>
      </c>
      <c r="C712" s="148" t="n">
        <f aca="false">IFERROR((IF($A712="",0,VLOOKUP($A712,#REF!,3,FALSE()))),0)</f>
        <v>0</v>
      </c>
      <c r="D712" s="158"/>
      <c r="E712" s="121" t="n">
        <f aca="false">IFERROR((IF($A712="",0,VLOOKUP($A712,#REF!,6,FALSE()))),0)</f>
        <v>0</v>
      </c>
      <c r="F712" s="122" t="n">
        <f aca="false">IFERROR(IF(VLOOKUP(A712,#REF!,13,0)="нет","",D712*E712),0)</f>
        <v>0</v>
      </c>
      <c r="G712" s="149" t="n">
        <f aca="false">IF(F712="","",IFERROR((IF($A712="",0,VLOOKUP($A712,#REF!,5,FALSE())))*$D712,"0"))</f>
        <v>0</v>
      </c>
      <c r="H712" s="124" t="n">
        <f aca="false">IFERROR(IF(H$7=0,0,G712/(G$7-I$5)*H$7),"")</f>
        <v>0</v>
      </c>
      <c r="I712" s="125" t="n">
        <f aca="false">IFERROR(H712+F712,"")</f>
        <v>0</v>
      </c>
      <c r="J712" s="126" t="n">
        <f aca="false">IFERROR(I712/$E$9,"")</f>
        <v>0</v>
      </c>
      <c r="K712" s="127" t="n">
        <f aca="false">IFERROR(ROUNDUP(I712/$E$10,2),"")</f>
        <v>0</v>
      </c>
      <c r="L712" s="128" t="n">
        <f aca="false">IF(F712="","",IF(D712=0,0,IFERROR((IF($A712="",0,VLOOKUP($A712,#REF!,7,FALSE()))),0)))</f>
        <v>0</v>
      </c>
      <c r="M712" s="129" t="n">
        <f aca="false">IF(F712="","",IFERROR(L712*D712,0))</f>
        <v>0</v>
      </c>
      <c r="N712" s="64"/>
      <c r="O712" s="156"/>
      <c r="P712" s="156"/>
      <c r="Z712" s="4"/>
      <c r="AA712" s="4"/>
    </row>
    <row r="713" customFormat="false" ht="17.35" hidden="false" customHeight="false" outlineLevel="0" collapsed="false">
      <c r="A713" s="118"/>
      <c r="B713" s="148" t="n">
        <f aca="false">IFERROR((IF($A713="",0,IF(VLOOKUP(A713,#REF!,13,0)="нет","Sold Out",VLOOKUP($A713,#REF!,2,FALSE())))),"кода нет в прайсе")</f>
        <v>0</v>
      </c>
      <c r="C713" s="148" t="n">
        <f aca="false">IFERROR((IF($A713="",0,VLOOKUP($A713,#REF!,3,FALSE()))),0)</f>
        <v>0</v>
      </c>
      <c r="D713" s="158"/>
      <c r="E713" s="121" t="n">
        <f aca="false">IFERROR((IF($A713="",0,VLOOKUP($A713,#REF!,6,FALSE()))),0)</f>
        <v>0</v>
      </c>
      <c r="F713" s="122" t="n">
        <f aca="false">IFERROR(IF(VLOOKUP(A713,#REF!,13,0)="нет","",D713*E713),0)</f>
        <v>0</v>
      </c>
      <c r="G713" s="149" t="n">
        <f aca="false">IF(F713="","",IFERROR((IF($A713="",0,VLOOKUP($A713,#REF!,5,FALSE())))*$D713,"0"))</f>
        <v>0</v>
      </c>
      <c r="H713" s="124" t="n">
        <f aca="false">IFERROR(IF(H$7=0,0,G713/(G$7-I$5)*H$7),"")</f>
        <v>0</v>
      </c>
      <c r="I713" s="125" t="n">
        <f aca="false">IFERROR(H713+F713,"")</f>
        <v>0</v>
      </c>
      <c r="J713" s="126" t="n">
        <f aca="false">IFERROR(I713/$E$9,"")</f>
        <v>0</v>
      </c>
      <c r="K713" s="127" t="n">
        <f aca="false">IFERROR(ROUNDUP(I713/$E$10,2),"")</f>
        <v>0</v>
      </c>
      <c r="L713" s="128" t="n">
        <f aca="false">IF(F713="","",IF(D713=0,0,IFERROR((IF($A713="",0,VLOOKUP($A713,#REF!,7,FALSE()))),0)))</f>
        <v>0</v>
      </c>
      <c r="M713" s="129" t="n">
        <f aca="false">IF(F713="","",IFERROR(L713*D713,0))</f>
        <v>0</v>
      </c>
      <c r="N713" s="64"/>
      <c r="O713" s="156"/>
      <c r="P713" s="156"/>
      <c r="Z713" s="4"/>
      <c r="AA713" s="4"/>
    </row>
    <row r="714" customFormat="false" ht="17.35" hidden="false" customHeight="false" outlineLevel="0" collapsed="false">
      <c r="A714" s="118"/>
      <c r="B714" s="148" t="n">
        <f aca="false">IFERROR((IF($A714="",0,IF(VLOOKUP(A714,#REF!,13,0)="нет","Sold Out",VLOOKUP($A714,#REF!,2,FALSE())))),"кода нет в прайсе")</f>
        <v>0</v>
      </c>
      <c r="C714" s="148" t="n">
        <f aca="false">IFERROR((IF($A714="",0,VLOOKUP($A714,#REF!,3,FALSE()))),0)</f>
        <v>0</v>
      </c>
      <c r="D714" s="158"/>
      <c r="E714" s="121" t="n">
        <f aca="false">IFERROR((IF($A714="",0,VLOOKUP($A714,#REF!,6,FALSE()))),0)</f>
        <v>0</v>
      </c>
      <c r="F714" s="122" t="n">
        <f aca="false">IFERROR(IF(VLOOKUP(A714,#REF!,13,0)="нет","",D714*E714),0)</f>
        <v>0</v>
      </c>
      <c r="G714" s="149" t="n">
        <f aca="false">IF(F714="","",IFERROR((IF($A714="",0,VLOOKUP($A714,#REF!,5,FALSE())))*$D714,"0"))</f>
        <v>0</v>
      </c>
      <c r="H714" s="124" t="n">
        <f aca="false">IFERROR(IF(H$7=0,0,G714/(G$7-I$5)*H$7),"")</f>
        <v>0</v>
      </c>
      <c r="I714" s="125" t="n">
        <f aca="false">IFERROR(H714+F714,"")</f>
        <v>0</v>
      </c>
      <c r="J714" s="126" t="n">
        <f aca="false">IFERROR(I714/$E$9,"")</f>
        <v>0</v>
      </c>
      <c r="K714" s="127" t="n">
        <f aca="false">IFERROR(ROUNDUP(I714/$E$10,2),"")</f>
        <v>0</v>
      </c>
      <c r="L714" s="128" t="n">
        <f aca="false">IF(F714="","",IF(D714=0,0,IFERROR((IF($A714="",0,VLOOKUP($A714,#REF!,7,FALSE()))),0)))</f>
        <v>0</v>
      </c>
      <c r="M714" s="129" t="n">
        <f aca="false">IF(F714="","",IFERROR(L714*D714,0))</f>
        <v>0</v>
      </c>
      <c r="N714" s="64"/>
      <c r="O714" s="156"/>
      <c r="P714" s="156"/>
      <c r="Z714" s="4"/>
      <c r="AA714" s="4"/>
    </row>
    <row r="715" customFormat="false" ht="17.35" hidden="false" customHeight="false" outlineLevel="0" collapsed="false">
      <c r="A715" s="118"/>
      <c r="B715" s="148" t="n">
        <f aca="false">IFERROR((IF($A715="",0,IF(VLOOKUP(A715,#REF!,13,0)="нет","Sold Out",VLOOKUP($A715,#REF!,2,FALSE())))),"кода нет в прайсе")</f>
        <v>0</v>
      </c>
      <c r="C715" s="148" t="n">
        <f aca="false">IFERROR((IF($A715="",0,VLOOKUP($A715,#REF!,3,FALSE()))),0)</f>
        <v>0</v>
      </c>
      <c r="D715" s="158"/>
      <c r="E715" s="121" t="n">
        <f aca="false">IFERROR((IF($A715="",0,VLOOKUP($A715,#REF!,6,FALSE()))),0)</f>
        <v>0</v>
      </c>
      <c r="F715" s="122" t="n">
        <f aca="false">IFERROR(IF(VLOOKUP(A715,#REF!,13,0)="нет","",D715*E715),0)</f>
        <v>0</v>
      </c>
      <c r="G715" s="149" t="n">
        <f aca="false">IF(F715="","",IFERROR((IF($A715="",0,VLOOKUP($A715,#REF!,5,FALSE())))*$D715,"0"))</f>
        <v>0</v>
      </c>
      <c r="H715" s="124" t="n">
        <f aca="false">IFERROR(IF(H$7=0,0,G715/(G$7-I$5)*H$7),"")</f>
        <v>0</v>
      </c>
      <c r="I715" s="125" t="n">
        <f aca="false">IFERROR(H715+F715,"")</f>
        <v>0</v>
      </c>
      <c r="J715" s="126" t="n">
        <f aca="false">IFERROR(I715/$E$9,"")</f>
        <v>0</v>
      </c>
      <c r="K715" s="127" t="n">
        <f aca="false">IFERROR(ROUNDUP(I715/$E$10,2),"")</f>
        <v>0</v>
      </c>
      <c r="L715" s="128" t="n">
        <f aca="false">IF(F715="","",IF(D715=0,0,IFERROR((IF($A715="",0,VLOOKUP($A715,#REF!,7,FALSE()))),0)))</f>
        <v>0</v>
      </c>
      <c r="M715" s="129" t="n">
        <f aca="false">IF(F715="","",IFERROR(L715*D715,0))</f>
        <v>0</v>
      </c>
      <c r="N715" s="64"/>
      <c r="O715" s="156"/>
      <c r="P715" s="156"/>
      <c r="Z715" s="4"/>
      <c r="AA715" s="4"/>
    </row>
    <row r="716" customFormat="false" ht="17.35" hidden="false" customHeight="false" outlineLevel="0" collapsed="false">
      <c r="A716" s="118"/>
      <c r="B716" s="148" t="n">
        <f aca="false">IFERROR((IF($A716="",0,IF(VLOOKUP(A716,#REF!,13,0)="нет","Sold Out",VLOOKUP($A716,#REF!,2,FALSE())))),"кода нет в прайсе")</f>
        <v>0</v>
      </c>
      <c r="C716" s="148" t="n">
        <f aca="false">IFERROR((IF($A716="",0,VLOOKUP($A716,#REF!,3,FALSE()))),0)</f>
        <v>0</v>
      </c>
      <c r="D716" s="158"/>
      <c r="E716" s="132" t="n">
        <f aca="false">IFERROR((IF($A716="",0,VLOOKUP($A716,#REF!,6,FALSE()))),0)</f>
        <v>0</v>
      </c>
      <c r="F716" s="133" t="n">
        <f aca="false">IFERROR(IF(VLOOKUP(A716,#REF!,13,0)="нет","",D716*E716),0)</f>
        <v>0</v>
      </c>
      <c r="G716" s="134" t="n">
        <f aca="false">IF(F716="","",IFERROR((IF($A716="",0,VLOOKUP($A716,#REF!,5,FALSE())))*$D716,"0"))</f>
        <v>0</v>
      </c>
      <c r="H716" s="124" t="n">
        <f aca="false">IFERROR(IF(H$7=0,0,G716/(G$7-I$5)*H$7),"")</f>
        <v>0</v>
      </c>
      <c r="I716" s="135" t="n">
        <f aca="false">IFERROR(H716+F716,"")</f>
        <v>0</v>
      </c>
      <c r="J716" s="136" t="n">
        <f aca="false">IFERROR(I716/$E$9,"")</f>
        <v>0</v>
      </c>
      <c r="K716" s="137" t="n">
        <f aca="false">IFERROR(ROUNDUP(I716/$E$10,2),"")</f>
        <v>0</v>
      </c>
      <c r="L716" s="132" t="n">
        <f aca="false">IF(F716="","",IF(D716=0,0,IFERROR((IF($A716="",0,VLOOKUP($A716,#REF!,7,FALSE()))),0)))</f>
        <v>0</v>
      </c>
      <c r="M716" s="132" t="n">
        <f aca="false">IF(F716="","",IFERROR(L716*D716,0))</f>
        <v>0</v>
      </c>
      <c r="N716" s="64"/>
      <c r="O716" s="156"/>
      <c r="P716" s="156"/>
      <c r="Z716" s="4"/>
      <c r="AA716" s="4"/>
    </row>
    <row r="717" customFormat="false" ht="17.35" hidden="false" customHeight="false" outlineLevel="0" collapsed="false">
      <c r="A717" s="118"/>
      <c r="B717" s="148" t="n">
        <f aca="false">IFERROR((IF($A717="",0,IF(VLOOKUP(A717,#REF!,13,0)="нет","Sold Out",VLOOKUP($A717,#REF!,2,FALSE())))),"кода нет в прайсе")</f>
        <v>0</v>
      </c>
      <c r="C717" s="148" t="n">
        <f aca="false">IFERROR((IF($A717="",0,VLOOKUP($A717,#REF!,3,FALSE()))),0)</f>
        <v>0</v>
      </c>
      <c r="D717" s="158"/>
      <c r="E717" s="121" t="n">
        <f aca="false">IFERROR((IF($A717="",0,VLOOKUP($A717,#REF!,6,FALSE()))),0)</f>
        <v>0</v>
      </c>
      <c r="F717" s="122" t="n">
        <f aca="false">IFERROR(IF(VLOOKUP(A717,#REF!,13,0)="нет","",D717*E717),0)</f>
        <v>0</v>
      </c>
      <c r="G717" s="149" t="n">
        <f aca="false">IF(F717="","",IFERROR((IF($A717="",0,VLOOKUP($A717,#REF!,5,FALSE())))*$D717,"0"))</f>
        <v>0</v>
      </c>
      <c r="H717" s="124" t="n">
        <f aca="false">IFERROR(IF(H$7=0,0,G717/(G$7-I$5)*H$7),"")</f>
        <v>0</v>
      </c>
      <c r="I717" s="125" t="n">
        <f aca="false">IFERROR(H717+F717,"")</f>
        <v>0</v>
      </c>
      <c r="J717" s="126" t="n">
        <f aca="false">IFERROR(I717/$E$9,"")</f>
        <v>0</v>
      </c>
      <c r="K717" s="127" t="n">
        <f aca="false">IFERROR(ROUNDUP(I717/$E$10,2),"")</f>
        <v>0</v>
      </c>
      <c r="L717" s="128" t="n">
        <f aca="false">IF(F717="","",IF(D717=0,0,IFERROR((IF($A717="",0,VLOOKUP($A717,#REF!,7,FALSE()))),0)))</f>
        <v>0</v>
      </c>
      <c r="M717" s="129" t="n">
        <f aca="false">IF(F717="","",IFERROR(L717*D717,0))</f>
        <v>0</v>
      </c>
      <c r="N717" s="64"/>
      <c r="O717" s="156"/>
      <c r="P717" s="156"/>
      <c r="Z717" s="4"/>
      <c r="AA717" s="4"/>
    </row>
    <row r="718" customFormat="false" ht="17.35" hidden="false" customHeight="false" outlineLevel="0" collapsed="false">
      <c r="A718" s="141"/>
      <c r="B718" s="148" t="n">
        <f aca="false">IFERROR((IF($A718="",0,IF(VLOOKUP(A718,#REF!,13,0)="нет","Sold Out",VLOOKUP($A718,#REF!,2,FALSE())))),"кода нет в прайсе")</f>
        <v>0</v>
      </c>
      <c r="C718" s="148" t="n">
        <f aca="false">IFERROR((IF($A718="",0,VLOOKUP($A718,#REF!,3,FALSE()))),0)</f>
        <v>0</v>
      </c>
      <c r="D718" s="158"/>
      <c r="E718" s="121" t="n">
        <f aca="false">IFERROR((IF($A718="",0,VLOOKUP($A718,#REF!,6,FALSE()))),0)</f>
        <v>0</v>
      </c>
      <c r="F718" s="122" t="n">
        <f aca="false">IFERROR(IF(VLOOKUP(A718,#REF!,13,0)="нет","",D718*E718),0)</f>
        <v>0</v>
      </c>
      <c r="G718" s="149" t="n">
        <f aca="false">IF(F718="","",IFERROR((IF($A718="",0,VLOOKUP($A718,#REF!,5,FALSE())))*$D718,"0"))</f>
        <v>0</v>
      </c>
      <c r="H718" s="124" t="n">
        <f aca="false">IFERROR(IF(H$7=0,0,G718/(G$7-I$5)*H$7),"")</f>
        <v>0</v>
      </c>
      <c r="I718" s="125" t="n">
        <f aca="false">IFERROR(H718+F718,"")</f>
        <v>0</v>
      </c>
      <c r="J718" s="126" t="n">
        <f aca="false">IFERROR(I718/$E$9,"")</f>
        <v>0</v>
      </c>
      <c r="K718" s="127" t="n">
        <f aca="false">IFERROR(ROUNDUP(I718/$E$10,2),"")</f>
        <v>0</v>
      </c>
      <c r="L718" s="128" t="n">
        <f aca="false">IF(F718="","",IF(D718=0,0,IFERROR((IF($A718="",0,VLOOKUP($A718,#REF!,7,FALSE()))),0)))</f>
        <v>0</v>
      </c>
      <c r="M718" s="129" t="n">
        <f aca="false">IF(F718="","",IFERROR(L718*D718,0))</f>
        <v>0</v>
      </c>
      <c r="N718" s="64"/>
      <c r="O718" s="156"/>
      <c r="P718" s="156"/>
      <c r="Z718" s="4"/>
      <c r="AA718" s="4"/>
    </row>
    <row r="719" customFormat="false" ht="17.35" hidden="false" customHeight="false" outlineLevel="0" collapsed="false">
      <c r="A719" s="142"/>
      <c r="B719" s="143" t="n">
        <f aca="false">IF(F719=0,0,"Пересылка по Корее при менее 30000")</f>
        <v>0</v>
      </c>
      <c r="C719" s="143"/>
      <c r="D719" s="158"/>
      <c r="E719" s="121" t="n">
        <f aca="false">IFERROR((IF($A719="",0,VLOOKUP($A719,#REF!,6,FALSE()))),0)</f>
        <v>0</v>
      </c>
      <c r="F719" s="144" t="n">
        <f aca="false">IF($F$5=1,IF(SUM(F709:F718)=0,0,IF(SUM(F709:F718)&lt;30000,2500,0)),0)</f>
        <v>0</v>
      </c>
      <c r="G719" s="149" t="n">
        <f aca="false">IF(F719="","",IFERROR((IF($A719="",0,VLOOKUP($A719,#REF!,5,FALSE())))*$D719,"0"))</f>
        <v>0</v>
      </c>
      <c r="H719" s="124" t="n">
        <f aca="false">IFERROR(IF(H$7=0,0,G719/(G$7-I$5)*H$7),"")</f>
        <v>0</v>
      </c>
      <c r="I719" s="125" t="n">
        <f aca="false">IFERROR(H719+F719,"")</f>
        <v>0</v>
      </c>
      <c r="J719" s="126" t="n">
        <f aca="false">IFERROR(I719/$E$9,"")</f>
        <v>0</v>
      </c>
      <c r="K719" s="127" t="n">
        <f aca="false">IFERROR(ROUNDUP(I719/$E$10,2),"")</f>
        <v>0</v>
      </c>
      <c r="L719" s="128" t="n">
        <f aca="false">IF(F719="","",IF(D719=0,0,IFERROR((IF($A719="",0,VLOOKUP($A719,#REF!,7,FALSE()))),0)))</f>
        <v>0</v>
      </c>
      <c r="M719" s="129" t="n">
        <f aca="false">IF(F719="","",IFERROR(L719*D719,0))</f>
        <v>0</v>
      </c>
      <c r="N719" s="64"/>
      <c r="O719" s="156"/>
      <c r="P719" s="156"/>
      <c r="Z719" s="4"/>
      <c r="AA719" s="4"/>
    </row>
    <row r="720" customFormat="false" ht="17.35" hidden="false" customHeight="false" outlineLevel="0" collapsed="false">
      <c r="A720" s="106" t="n">
        <v>60</v>
      </c>
      <c r="B720" s="107"/>
      <c r="C720" s="107"/>
      <c r="D720" s="146"/>
      <c r="E720" s="109"/>
      <c r="F720" s="110" t="n">
        <f aca="false">SUM(F721:F731)</f>
        <v>0</v>
      </c>
      <c r="G720" s="110" t="n">
        <f aca="false">SUM(G721:G731)</f>
        <v>0</v>
      </c>
      <c r="H720" s="111" t="n">
        <f aca="false">IFERROR($H$7/($G$7-$I$5)*G720,0)</f>
        <v>0</v>
      </c>
      <c r="I720" s="112" t="n">
        <f aca="false">H720+F720</f>
        <v>0</v>
      </c>
      <c r="J720" s="112" t="n">
        <f aca="false">I720/$E$9</f>
        <v>0</v>
      </c>
      <c r="K720" s="113" t="n">
        <f aca="false">SUM(K721:K731)</f>
        <v>0</v>
      </c>
      <c r="L720" s="114" t="n">
        <f aca="false">SUM(L721:L731)</f>
        <v>0</v>
      </c>
      <c r="M720" s="115" t="n">
        <f aca="false">SUM(M721:M731)</f>
        <v>0</v>
      </c>
      <c r="N720" s="64"/>
      <c r="O720" s="156"/>
      <c r="P720" s="156"/>
      <c r="Z720" s="4"/>
      <c r="AA720" s="4"/>
    </row>
    <row r="721" customFormat="false" ht="17.35" hidden="false" customHeight="false" outlineLevel="0" collapsed="false">
      <c r="A721" s="118"/>
      <c r="B721" s="148" t="n">
        <f aca="false">IFERROR((IF($A721="",0,IF(VLOOKUP(A721,#REF!,13,0)="нет","Sold Out",VLOOKUP($A721,#REF!,2,FALSE())))),"кода нет в прайсе")</f>
        <v>0</v>
      </c>
      <c r="C721" s="148" t="n">
        <f aca="false">IFERROR((IF($A721="",0,VLOOKUP($A721,#REF!,3,FALSE()))),0)</f>
        <v>0</v>
      </c>
      <c r="D721" s="120"/>
      <c r="E721" s="121" t="n">
        <f aca="false">IFERROR((IF($A721="",0,VLOOKUP($A721,#REF!,6,FALSE()))),0)</f>
        <v>0</v>
      </c>
      <c r="F721" s="122" t="n">
        <f aca="false">IFERROR(IF(VLOOKUP(A721,#REF!,13,0)="нет","",D721*E721),0)</f>
        <v>0</v>
      </c>
      <c r="G721" s="149" t="n">
        <f aca="false">IF(F721="","",IFERROR((IF($A721="",0,VLOOKUP($A721,#REF!,5,FALSE())))*$D721,"0"))</f>
        <v>0</v>
      </c>
      <c r="H721" s="124" t="n">
        <f aca="false">IFERROR(IF(H$7=0,0,G721/(G$7-I$5)*H$7),"")</f>
        <v>0</v>
      </c>
      <c r="I721" s="125" t="n">
        <f aca="false">IFERROR(H721+F721,"")</f>
        <v>0</v>
      </c>
      <c r="J721" s="126" t="n">
        <f aca="false">IFERROR(I721/$E$9,"")</f>
        <v>0</v>
      </c>
      <c r="K721" s="127" t="n">
        <f aca="false">IFERROR(ROUNDUP(I721/$E$10,2),"")</f>
        <v>0</v>
      </c>
      <c r="L721" s="128" t="n">
        <f aca="false">IF(F721="","",IF(D721=0,0,IFERROR((IF($A721="",0,VLOOKUP($A721,#REF!,7,FALSE()))),0)))</f>
        <v>0</v>
      </c>
      <c r="M721" s="129" t="n">
        <f aca="false">IF(F721="","",IFERROR(L721*D721,0))</f>
        <v>0</v>
      </c>
      <c r="N721" s="64"/>
      <c r="O721" s="156"/>
      <c r="P721" s="156"/>
      <c r="Z721" s="4"/>
      <c r="AA721" s="4"/>
    </row>
    <row r="722" customFormat="false" ht="17.35" hidden="false" customHeight="false" outlineLevel="0" collapsed="false">
      <c r="A722" s="118"/>
      <c r="B722" s="148" t="n">
        <f aca="false">IFERROR((IF($A722="",0,IF(VLOOKUP(A722,#REF!,13,0)="нет","Sold Out",VLOOKUP($A722,#REF!,2,FALSE())))),"кода нет в прайсе")</f>
        <v>0</v>
      </c>
      <c r="C722" s="148" t="n">
        <f aca="false">IFERROR((IF($A722="",0,VLOOKUP($A722,#REF!,3,FALSE()))),0)</f>
        <v>0</v>
      </c>
      <c r="D722" s="120"/>
      <c r="E722" s="121" t="n">
        <f aca="false">IFERROR((IF($A722="",0,VLOOKUP($A722,#REF!,6,FALSE()))),0)</f>
        <v>0</v>
      </c>
      <c r="F722" s="122" t="n">
        <f aca="false">IFERROR(IF(VLOOKUP(A722,#REF!,13,0)="нет","",D722*E722),0)</f>
        <v>0</v>
      </c>
      <c r="G722" s="149" t="n">
        <f aca="false">IF(F722="","",IFERROR((IF($A722="",0,VLOOKUP($A722,#REF!,5,FALSE())))*$D722,"0"))</f>
        <v>0</v>
      </c>
      <c r="H722" s="124" t="n">
        <f aca="false">IFERROR(IF(H$7=0,0,G722/(G$7-I$5)*H$7),"")</f>
        <v>0</v>
      </c>
      <c r="I722" s="125" t="n">
        <f aca="false">IFERROR(H722+F722,"")</f>
        <v>0</v>
      </c>
      <c r="J722" s="126" t="n">
        <f aca="false">IFERROR(I722/$E$9,"")</f>
        <v>0</v>
      </c>
      <c r="K722" s="127" t="n">
        <f aca="false">IFERROR(ROUNDUP(I722/$E$10,2),"")</f>
        <v>0</v>
      </c>
      <c r="L722" s="128" t="n">
        <f aca="false">IF(F722="","",IF(D722=0,0,IFERROR((IF($A722="",0,VLOOKUP($A722,#REF!,7,FALSE()))),0)))</f>
        <v>0</v>
      </c>
      <c r="M722" s="129" t="n">
        <f aca="false">IF(F722="","",IFERROR(L722*D722,0))</f>
        <v>0</v>
      </c>
      <c r="N722" s="64"/>
      <c r="O722" s="156"/>
      <c r="P722" s="156"/>
      <c r="Z722" s="4"/>
      <c r="AA722" s="4"/>
    </row>
    <row r="723" customFormat="false" ht="17.35" hidden="false" customHeight="false" outlineLevel="0" collapsed="false">
      <c r="A723" s="118"/>
      <c r="B723" s="148" t="n">
        <f aca="false">IFERROR((IF($A723="",0,IF(VLOOKUP(A723,#REF!,13,0)="нет","Sold Out",VLOOKUP($A723,#REF!,2,FALSE())))),"кода нет в прайсе")</f>
        <v>0</v>
      </c>
      <c r="C723" s="148" t="n">
        <f aca="false">IFERROR((IF($A723="",0,VLOOKUP($A723,#REF!,3,FALSE()))),0)</f>
        <v>0</v>
      </c>
      <c r="D723" s="158"/>
      <c r="E723" s="121" t="n">
        <f aca="false">IFERROR((IF($A723="",0,VLOOKUP($A723,#REF!,6,FALSE()))),0)</f>
        <v>0</v>
      </c>
      <c r="F723" s="122" t="n">
        <f aca="false">IFERROR(IF(VLOOKUP(A723,#REF!,13,0)="нет","",D723*E723),0)</f>
        <v>0</v>
      </c>
      <c r="G723" s="149" t="n">
        <f aca="false">IF(F723="","",IFERROR((IF($A723="",0,VLOOKUP($A723,#REF!,5,FALSE())))*$D723,"0"))</f>
        <v>0</v>
      </c>
      <c r="H723" s="124" t="n">
        <f aca="false">IFERROR(IF(H$7=0,0,G723/(G$7-I$5)*H$7),"")</f>
        <v>0</v>
      </c>
      <c r="I723" s="125" t="n">
        <f aca="false">IFERROR(H723+F723,"")</f>
        <v>0</v>
      </c>
      <c r="J723" s="126" t="n">
        <f aca="false">IFERROR(I723/$E$9,"")</f>
        <v>0</v>
      </c>
      <c r="K723" s="127" t="n">
        <f aca="false">IFERROR(ROUNDUP(I723/$E$10,2),"")</f>
        <v>0</v>
      </c>
      <c r="L723" s="128" t="n">
        <f aca="false">IF(F723="","",IF(D723=0,0,IFERROR((IF($A723="",0,VLOOKUP($A723,#REF!,7,FALSE()))),0)))</f>
        <v>0</v>
      </c>
      <c r="M723" s="129" t="n">
        <f aca="false">IF(F723="","",IFERROR(L723*D723,0))</f>
        <v>0</v>
      </c>
      <c r="N723" s="64"/>
      <c r="O723" s="156"/>
      <c r="P723" s="156"/>
      <c r="Z723" s="4"/>
      <c r="AA723" s="4"/>
    </row>
    <row r="724" customFormat="false" ht="17.35" hidden="false" customHeight="false" outlineLevel="0" collapsed="false">
      <c r="A724" s="118"/>
      <c r="B724" s="148" t="n">
        <f aca="false">IFERROR((IF($A724="",0,IF(VLOOKUP(A724,#REF!,13,0)="нет","Sold Out",VLOOKUP($A724,#REF!,2,FALSE())))),"кода нет в прайсе")</f>
        <v>0</v>
      </c>
      <c r="C724" s="148" t="n">
        <f aca="false">IFERROR((IF($A724="",0,VLOOKUP($A724,#REF!,3,FALSE()))),0)</f>
        <v>0</v>
      </c>
      <c r="D724" s="158"/>
      <c r="E724" s="121" t="n">
        <f aca="false">IFERROR((IF($A724="",0,VLOOKUP($A724,#REF!,6,FALSE()))),0)</f>
        <v>0</v>
      </c>
      <c r="F724" s="122" t="n">
        <f aca="false">IFERROR(IF(VLOOKUP(A724,#REF!,13,0)="нет","",D724*E724),0)</f>
        <v>0</v>
      </c>
      <c r="G724" s="149" t="n">
        <f aca="false">IF(F724="","",IFERROR((IF($A724="",0,VLOOKUP($A724,#REF!,5,FALSE())))*$D724,"0"))</f>
        <v>0</v>
      </c>
      <c r="H724" s="124" t="n">
        <f aca="false">IFERROR(IF(H$7=0,0,G724/(G$7-I$5)*H$7),"")</f>
        <v>0</v>
      </c>
      <c r="I724" s="125" t="n">
        <f aca="false">IFERROR(H724+F724,"")</f>
        <v>0</v>
      </c>
      <c r="J724" s="126" t="n">
        <f aca="false">IFERROR(I724/$E$9,"")</f>
        <v>0</v>
      </c>
      <c r="K724" s="127" t="n">
        <f aca="false">IFERROR(ROUNDUP(I724/$E$10,2),"")</f>
        <v>0</v>
      </c>
      <c r="L724" s="128" t="n">
        <f aca="false">IF(F724="","",IF(D724=0,0,IFERROR((IF($A724="",0,VLOOKUP($A724,#REF!,7,FALSE()))),0)))</f>
        <v>0</v>
      </c>
      <c r="M724" s="129" t="n">
        <f aca="false">IF(F724="","",IFERROR(L724*D724,0))</f>
        <v>0</v>
      </c>
      <c r="N724" s="64"/>
      <c r="O724" s="156"/>
      <c r="P724" s="156"/>
      <c r="Z724" s="4"/>
      <c r="AA724" s="4"/>
    </row>
    <row r="725" customFormat="false" ht="17.35" hidden="false" customHeight="false" outlineLevel="0" collapsed="false">
      <c r="A725" s="118"/>
      <c r="B725" s="148" t="n">
        <f aca="false">IFERROR((IF($A725="",0,IF(VLOOKUP(A725,#REF!,13,0)="нет","Sold Out",VLOOKUP($A725,#REF!,2,FALSE())))),"кода нет в прайсе")</f>
        <v>0</v>
      </c>
      <c r="C725" s="148" t="n">
        <f aca="false">IFERROR((IF($A725="",0,VLOOKUP($A725,#REF!,3,FALSE()))),0)</f>
        <v>0</v>
      </c>
      <c r="D725" s="158"/>
      <c r="E725" s="121" t="n">
        <f aca="false">IFERROR((IF($A725="",0,VLOOKUP($A725,#REF!,6,FALSE()))),0)</f>
        <v>0</v>
      </c>
      <c r="F725" s="122" t="n">
        <f aca="false">IFERROR(IF(VLOOKUP(A725,#REF!,13,0)="нет","",D725*E725),0)</f>
        <v>0</v>
      </c>
      <c r="G725" s="149" t="n">
        <f aca="false">IF(F725="","",IFERROR((IF($A725="",0,VLOOKUP($A725,#REF!,5,FALSE())))*$D725,"0"))</f>
        <v>0</v>
      </c>
      <c r="H725" s="124" t="n">
        <f aca="false">IFERROR(IF(H$7=0,0,G725/(G$7-I$5)*H$7),"")</f>
        <v>0</v>
      </c>
      <c r="I725" s="125" t="n">
        <f aca="false">IFERROR(H725+F725,"")</f>
        <v>0</v>
      </c>
      <c r="J725" s="126" t="n">
        <f aca="false">IFERROR(I725/$E$9,"")</f>
        <v>0</v>
      </c>
      <c r="K725" s="127" t="n">
        <f aca="false">IFERROR(ROUNDUP(I725/$E$10,2),"")</f>
        <v>0</v>
      </c>
      <c r="L725" s="128" t="n">
        <f aca="false">IF(F725="","",IF(D725=0,0,IFERROR((IF($A725="",0,VLOOKUP($A725,#REF!,7,FALSE()))),0)))</f>
        <v>0</v>
      </c>
      <c r="M725" s="129" t="n">
        <f aca="false">IF(F725="","",IFERROR(L725*D725,0))</f>
        <v>0</v>
      </c>
      <c r="N725" s="64"/>
      <c r="O725" s="156"/>
      <c r="P725" s="156"/>
      <c r="Z725" s="4"/>
      <c r="AA725" s="4"/>
    </row>
    <row r="726" customFormat="false" ht="17.35" hidden="false" customHeight="false" outlineLevel="0" collapsed="false">
      <c r="A726" s="118"/>
      <c r="B726" s="148" t="n">
        <f aca="false">IFERROR((IF($A726="",0,IF(VLOOKUP(A726,#REF!,13,0)="нет","Sold Out",VLOOKUP($A726,#REF!,2,FALSE())))),"кода нет в прайсе")</f>
        <v>0</v>
      </c>
      <c r="C726" s="148" t="n">
        <f aca="false">IFERROR((IF($A726="",0,VLOOKUP($A726,#REF!,3,FALSE()))),0)</f>
        <v>0</v>
      </c>
      <c r="D726" s="158"/>
      <c r="E726" s="121" t="n">
        <f aca="false">IFERROR((IF($A726="",0,VLOOKUP($A726,#REF!,6,FALSE()))),0)</f>
        <v>0</v>
      </c>
      <c r="F726" s="122" t="n">
        <f aca="false">IFERROR(IF(VLOOKUP(A726,#REF!,13,0)="нет","",D726*E726),0)</f>
        <v>0</v>
      </c>
      <c r="G726" s="149" t="n">
        <f aca="false">IF(F726="","",IFERROR((IF($A726="",0,VLOOKUP($A726,#REF!,5,FALSE())))*$D726,"0"))</f>
        <v>0</v>
      </c>
      <c r="H726" s="124" t="n">
        <f aca="false">IFERROR(IF(H$7=0,0,G726/(G$7-I$5)*H$7),"")</f>
        <v>0</v>
      </c>
      <c r="I726" s="125" t="n">
        <f aca="false">IFERROR(H726+F726,"")</f>
        <v>0</v>
      </c>
      <c r="J726" s="126" t="n">
        <f aca="false">IFERROR(I726/$E$9,"")</f>
        <v>0</v>
      </c>
      <c r="K726" s="127" t="n">
        <f aca="false">IFERROR(ROUNDUP(I726/$E$10,2),"")</f>
        <v>0</v>
      </c>
      <c r="L726" s="128" t="n">
        <f aca="false">IF(F726="","",IF(D726=0,0,IFERROR((IF($A726="",0,VLOOKUP($A726,#REF!,7,FALSE()))),0)))</f>
        <v>0</v>
      </c>
      <c r="M726" s="129" t="n">
        <f aca="false">IF(F726="","",IFERROR(L726*D726,0))</f>
        <v>0</v>
      </c>
      <c r="N726" s="64"/>
      <c r="O726" s="156"/>
      <c r="P726" s="156"/>
      <c r="Z726" s="4"/>
      <c r="AA726" s="4"/>
    </row>
    <row r="727" customFormat="false" ht="17.35" hidden="false" customHeight="false" outlineLevel="0" collapsed="false">
      <c r="A727" s="118"/>
      <c r="B727" s="148" t="n">
        <f aca="false">IFERROR((IF($A727="",0,IF(VLOOKUP(A727,#REF!,13,0)="нет","Sold Out",VLOOKUP($A727,#REF!,2,FALSE())))),"кода нет в прайсе")</f>
        <v>0</v>
      </c>
      <c r="C727" s="148" t="n">
        <f aca="false">IFERROR((IF($A727="",0,VLOOKUP($A727,#REF!,3,FALSE()))),0)</f>
        <v>0</v>
      </c>
      <c r="D727" s="158"/>
      <c r="E727" s="121" t="n">
        <f aca="false">IFERROR((IF($A727="",0,VLOOKUP($A727,#REF!,6,FALSE()))),0)</f>
        <v>0</v>
      </c>
      <c r="F727" s="122" t="n">
        <f aca="false">IFERROR(IF(VLOOKUP(A727,#REF!,13,0)="нет","",D727*E727),0)</f>
        <v>0</v>
      </c>
      <c r="G727" s="149" t="n">
        <f aca="false">IF(F727="","",IFERROR((IF($A727="",0,VLOOKUP($A727,#REF!,5,FALSE())))*$D727,"0"))</f>
        <v>0</v>
      </c>
      <c r="H727" s="124" t="n">
        <f aca="false">IFERROR(IF(H$7=0,0,G727/(G$7-I$5)*H$7),"")</f>
        <v>0</v>
      </c>
      <c r="I727" s="125" t="n">
        <f aca="false">IFERROR(H727+F727,"")</f>
        <v>0</v>
      </c>
      <c r="J727" s="126" t="n">
        <f aca="false">IFERROR(I727/$E$9,"")</f>
        <v>0</v>
      </c>
      <c r="K727" s="127" t="n">
        <f aca="false">IFERROR(ROUNDUP(I727/$E$10,2),"")</f>
        <v>0</v>
      </c>
      <c r="L727" s="128" t="n">
        <f aca="false">IF(F727="","",IF(D727=0,0,IFERROR((IF($A727="",0,VLOOKUP($A727,#REF!,7,FALSE()))),0)))</f>
        <v>0</v>
      </c>
      <c r="M727" s="129" t="n">
        <f aca="false">IF(F727="","",IFERROR(L727*D727,0))</f>
        <v>0</v>
      </c>
      <c r="N727" s="64"/>
      <c r="O727" s="156"/>
      <c r="P727" s="156"/>
      <c r="Z727" s="4"/>
      <c r="AA727" s="4"/>
    </row>
    <row r="728" customFormat="false" ht="17.35" hidden="false" customHeight="false" outlineLevel="0" collapsed="false">
      <c r="A728" s="118"/>
      <c r="B728" s="148" t="n">
        <f aca="false">IFERROR((IF($A728="",0,IF(VLOOKUP(A728,#REF!,13,0)="нет","Sold Out",VLOOKUP($A728,#REF!,2,FALSE())))),"кода нет в прайсе")</f>
        <v>0</v>
      </c>
      <c r="C728" s="148" t="n">
        <f aca="false">IFERROR((IF($A728="",0,VLOOKUP($A728,#REF!,3,FALSE()))),0)</f>
        <v>0</v>
      </c>
      <c r="D728" s="158"/>
      <c r="E728" s="132" t="n">
        <f aca="false">IFERROR((IF($A728="",0,VLOOKUP($A728,#REF!,6,FALSE()))),0)</f>
        <v>0</v>
      </c>
      <c r="F728" s="133" t="n">
        <f aca="false">IFERROR(IF(VLOOKUP(A728,#REF!,13,0)="нет","",D728*E728),0)</f>
        <v>0</v>
      </c>
      <c r="G728" s="134" t="n">
        <f aca="false">IF(F728="","",IFERROR((IF($A728="",0,VLOOKUP($A728,#REF!,5,FALSE())))*$D728,"0"))</f>
        <v>0</v>
      </c>
      <c r="H728" s="124" t="n">
        <f aca="false">IFERROR(IF(H$7=0,0,G728/(G$7-I$5)*H$7),"")</f>
        <v>0</v>
      </c>
      <c r="I728" s="135" t="n">
        <f aca="false">IFERROR(H728+F728,"")</f>
        <v>0</v>
      </c>
      <c r="J728" s="136" t="n">
        <f aca="false">IFERROR(I728/$E$9,"")</f>
        <v>0</v>
      </c>
      <c r="K728" s="137" t="n">
        <f aca="false">IFERROR(ROUNDUP(I728/$E$10,2),"")</f>
        <v>0</v>
      </c>
      <c r="L728" s="132" t="n">
        <f aca="false">IF(F728="","",IF(D728=0,0,IFERROR((IF($A728="",0,VLOOKUP($A728,#REF!,7,FALSE()))),0)))</f>
        <v>0</v>
      </c>
      <c r="M728" s="132" t="n">
        <f aca="false">IF(F728="","",IFERROR(L728*D728,0))</f>
        <v>0</v>
      </c>
      <c r="N728" s="64"/>
      <c r="O728" s="156"/>
      <c r="P728" s="156"/>
      <c r="Z728" s="4"/>
      <c r="AA728" s="4"/>
    </row>
    <row r="729" customFormat="false" ht="17.35" hidden="false" customHeight="false" outlineLevel="0" collapsed="false">
      <c r="A729" s="118"/>
      <c r="B729" s="148" t="n">
        <f aca="false">IFERROR((IF($A729="",0,IF(VLOOKUP(A729,#REF!,13,0)="нет","Sold Out",VLOOKUP($A729,#REF!,2,FALSE())))),"кода нет в прайсе")</f>
        <v>0</v>
      </c>
      <c r="C729" s="148" t="n">
        <f aca="false">IFERROR((IF($A729="",0,VLOOKUP($A729,#REF!,3,FALSE()))),0)</f>
        <v>0</v>
      </c>
      <c r="D729" s="158"/>
      <c r="E729" s="121" t="n">
        <f aca="false">IFERROR((IF($A729="",0,VLOOKUP($A729,#REF!,6,FALSE()))),0)</f>
        <v>0</v>
      </c>
      <c r="F729" s="122" t="n">
        <f aca="false">IFERROR(IF(VLOOKUP(A729,#REF!,13,0)="нет","",D729*E729),0)</f>
        <v>0</v>
      </c>
      <c r="G729" s="149" t="n">
        <f aca="false">IF(F729="","",IFERROR((IF($A729="",0,VLOOKUP($A729,#REF!,5,FALSE())))*$D729,"0"))</f>
        <v>0</v>
      </c>
      <c r="H729" s="124" t="n">
        <f aca="false">IFERROR(IF(H$7=0,0,G729/(G$7-I$5)*H$7),"")</f>
        <v>0</v>
      </c>
      <c r="I729" s="125" t="n">
        <f aca="false">IFERROR(H729+F729,"")</f>
        <v>0</v>
      </c>
      <c r="J729" s="126" t="n">
        <f aca="false">IFERROR(I729/$E$9,"")</f>
        <v>0</v>
      </c>
      <c r="K729" s="127" t="n">
        <f aca="false">IFERROR(ROUNDUP(I729/$E$10,2),"")</f>
        <v>0</v>
      </c>
      <c r="L729" s="128" t="n">
        <f aca="false">IF(F729="","",IF(D729=0,0,IFERROR((IF($A729="",0,VLOOKUP($A729,#REF!,7,FALSE()))),0)))</f>
        <v>0</v>
      </c>
      <c r="M729" s="129" t="n">
        <f aca="false">IF(F729="","",IFERROR(L729*D729,0))</f>
        <v>0</v>
      </c>
      <c r="N729" s="64"/>
      <c r="O729" s="156"/>
      <c r="P729" s="156"/>
      <c r="Z729" s="4"/>
      <c r="AA729" s="4"/>
    </row>
    <row r="730" customFormat="false" ht="17.35" hidden="false" customHeight="false" outlineLevel="0" collapsed="false">
      <c r="A730" s="141"/>
      <c r="B730" s="148" t="n">
        <f aca="false">IFERROR((IF($A730="",0,IF(VLOOKUP(A730,#REF!,13,0)="нет","Sold Out",VLOOKUP($A730,#REF!,2,FALSE())))),"кода нет в прайсе")</f>
        <v>0</v>
      </c>
      <c r="C730" s="148" t="n">
        <f aca="false">IFERROR((IF($A730="",0,VLOOKUP($A730,#REF!,3,FALSE()))),0)</f>
        <v>0</v>
      </c>
      <c r="D730" s="158"/>
      <c r="E730" s="121" t="n">
        <f aca="false">IFERROR((IF($A730="",0,VLOOKUP($A730,#REF!,6,FALSE()))),0)</f>
        <v>0</v>
      </c>
      <c r="F730" s="122" t="n">
        <f aca="false">IFERROR(IF(VLOOKUP(A730,#REF!,13,0)="нет","",D730*E730),0)</f>
        <v>0</v>
      </c>
      <c r="G730" s="149" t="n">
        <f aca="false">IF(F730="","",IFERROR((IF($A730="",0,VLOOKUP($A730,#REF!,5,FALSE())))*$D730,"0"))</f>
        <v>0</v>
      </c>
      <c r="H730" s="124" t="n">
        <f aca="false">IFERROR(IF(H$7=0,0,G730/(G$7-I$5)*H$7),"")</f>
        <v>0</v>
      </c>
      <c r="I730" s="125" t="n">
        <f aca="false">IFERROR(H730+F730,"")</f>
        <v>0</v>
      </c>
      <c r="J730" s="126" t="n">
        <f aca="false">IFERROR(I730/$E$9,"")</f>
        <v>0</v>
      </c>
      <c r="K730" s="127" t="n">
        <f aca="false">IFERROR(ROUNDUP(I730/$E$10,2),"")</f>
        <v>0</v>
      </c>
      <c r="L730" s="128" t="n">
        <f aca="false">IF(F730="","",IF(D730=0,0,IFERROR((IF($A730="",0,VLOOKUP($A730,#REF!,7,FALSE()))),0)))</f>
        <v>0</v>
      </c>
      <c r="M730" s="129" t="n">
        <f aca="false">IF(F730="","",IFERROR(L730*D730,0))</f>
        <v>0</v>
      </c>
      <c r="N730" s="64"/>
      <c r="O730" s="156"/>
      <c r="P730" s="156"/>
      <c r="Z730" s="4"/>
      <c r="AA730" s="4"/>
    </row>
    <row r="731" customFormat="false" ht="17.35" hidden="false" customHeight="false" outlineLevel="0" collapsed="false">
      <c r="A731" s="142"/>
      <c r="B731" s="143" t="n">
        <f aca="false">IF(F731=0,0,"Пересылка по Корее при менее 30000")</f>
        <v>0</v>
      </c>
      <c r="C731" s="143"/>
      <c r="D731" s="158"/>
      <c r="E731" s="121" t="n">
        <f aca="false">IFERROR((IF($A731="",0,VLOOKUP($A731,#REF!,6,FALSE()))),0)</f>
        <v>0</v>
      </c>
      <c r="F731" s="144" t="n">
        <f aca="false">IF($F$5=1,IF(SUM(F721:F730)=0,0,IF(SUM(F721:F730)&lt;30000,2500,0)),0)</f>
        <v>0</v>
      </c>
      <c r="G731" s="149" t="n">
        <f aca="false">IF(F731="","",IFERROR((IF($A731="",0,VLOOKUP($A731,#REF!,5,FALSE())))*$D731,"0"))</f>
        <v>0</v>
      </c>
      <c r="H731" s="124" t="n">
        <f aca="false">IFERROR(IF(H$7=0,0,G731/(G$7-I$5)*H$7),"")</f>
        <v>0</v>
      </c>
      <c r="I731" s="125" t="n">
        <f aca="false">IFERROR(H731+F731,"")</f>
        <v>0</v>
      </c>
      <c r="J731" s="126" t="n">
        <f aca="false">IFERROR(I731/$E$9,"")</f>
        <v>0</v>
      </c>
      <c r="K731" s="127" t="n">
        <f aca="false">IFERROR(ROUNDUP(I731/$E$10,2),"")</f>
        <v>0</v>
      </c>
      <c r="L731" s="128" t="n">
        <f aca="false">IF(F731="","",IF(D731=0,0,IFERROR((IF($A731="",0,VLOOKUP($A731,#REF!,7,FALSE()))),0)))</f>
        <v>0</v>
      </c>
      <c r="M731" s="129" t="n">
        <f aca="false">IF(F731="","",IFERROR(L731*D731,0))</f>
        <v>0</v>
      </c>
      <c r="N731" s="64"/>
      <c r="O731" s="156"/>
      <c r="P731" s="156"/>
      <c r="Z731" s="4"/>
      <c r="AA731" s="4"/>
    </row>
    <row r="732" customFormat="false" ht="17.35" hidden="false" customHeight="false" outlineLevel="0" collapsed="false">
      <c r="A732" s="106" t="n">
        <v>61</v>
      </c>
      <c r="B732" s="107"/>
      <c r="C732" s="107"/>
      <c r="D732" s="146"/>
      <c r="E732" s="109"/>
      <c r="F732" s="110" t="n">
        <f aca="false">SUM(F733:F743)</f>
        <v>0</v>
      </c>
      <c r="G732" s="110" t="n">
        <f aca="false">SUM(G733:G743)</f>
        <v>0</v>
      </c>
      <c r="H732" s="111" t="n">
        <f aca="false">IFERROR($H$7/($G$7-$I$5)*G732,0)</f>
        <v>0</v>
      </c>
      <c r="I732" s="112" t="n">
        <f aca="false">H732+F732</f>
        <v>0</v>
      </c>
      <c r="J732" s="112" t="n">
        <f aca="false">I732/$E$9</f>
        <v>0</v>
      </c>
      <c r="K732" s="113" t="n">
        <f aca="false">SUM(K733:K743)</f>
        <v>0</v>
      </c>
      <c r="L732" s="114" t="n">
        <f aca="false">SUM(L733:L743)</f>
        <v>0</v>
      </c>
      <c r="M732" s="115" t="n">
        <f aca="false">SUM(M733:M743)</f>
        <v>0</v>
      </c>
      <c r="N732" s="64"/>
      <c r="O732" s="156"/>
      <c r="P732" s="156"/>
      <c r="Z732" s="4"/>
      <c r="AA732" s="4"/>
    </row>
    <row r="733" customFormat="false" ht="17.35" hidden="false" customHeight="false" outlineLevel="0" collapsed="false">
      <c r="A733" s="118"/>
      <c r="B733" s="148" t="n">
        <f aca="false">IFERROR((IF($A733="",0,IF(VLOOKUP(A733,#REF!,13,0)="нет","Sold Out",VLOOKUP($A733,#REF!,2,FALSE())))),"кода нет в прайсе")</f>
        <v>0</v>
      </c>
      <c r="C733" s="148" t="n">
        <f aca="false">IFERROR((IF($A733="",0,VLOOKUP($A733,#REF!,3,FALSE()))),0)</f>
        <v>0</v>
      </c>
      <c r="D733" s="120"/>
      <c r="E733" s="121" t="n">
        <f aca="false">IFERROR((IF($A733="",0,VLOOKUP($A733,#REF!,6,FALSE()))),0)</f>
        <v>0</v>
      </c>
      <c r="F733" s="122" t="n">
        <f aca="false">IFERROR(IF(VLOOKUP(A733,#REF!,13,0)="нет","",D733*E733),0)</f>
        <v>0</v>
      </c>
      <c r="G733" s="149" t="n">
        <f aca="false">IF(F733="","",IFERROR((IF($A733="",0,VLOOKUP($A733,#REF!,5,FALSE())))*$D733,"0"))</f>
        <v>0</v>
      </c>
      <c r="H733" s="124" t="n">
        <f aca="false">IFERROR(IF(H$7=0,0,G733/(G$7-I$5)*H$7),"")</f>
        <v>0</v>
      </c>
      <c r="I733" s="125" t="n">
        <f aca="false">IFERROR(H733+F733,"")</f>
        <v>0</v>
      </c>
      <c r="J733" s="126" t="n">
        <f aca="false">IFERROR(I733/$E$9,"")</f>
        <v>0</v>
      </c>
      <c r="K733" s="127" t="n">
        <f aca="false">IFERROR(ROUNDUP(I733/$E$10,2),"")</f>
        <v>0</v>
      </c>
      <c r="L733" s="128" t="n">
        <f aca="false">IF(F733="","",IF(D733=0,0,IFERROR((IF($A733="",0,VLOOKUP($A733,#REF!,7,FALSE()))),0)))</f>
        <v>0</v>
      </c>
      <c r="M733" s="129" t="n">
        <f aca="false">IF(F733="","",IFERROR(L733*D733,0))</f>
        <v>0</v>
      </c>
      <c r="N733" s="64"/>
      <c r="O733" s="156"/>
      <c r="P733" s="156"/>
      <c r="Z733" s="4"/>
      <c r="AA733" s="4"/>
    </row>
    <row r="734" customFormat="false" ht="17.35" hidden="false" customHeight="false" outlineLevel="0" collapsed="false">
      <c r="A734" s="118"/>
      <c r="B734" s="148" t="n">
        <f aca="false">IFERROR((IF($A734="",0,IF(VLOOKUP(A734,#REF!,13,0)="нет","Sold Out",VLOOKUP($A734,#REF!,2,FALSE())))),"кода нет в прайсе")</f>
        <v>0</v>
      </c>
      <c r="C734" s="148" t="n">
        <f aca="false">IFERROR((IF($A734="",0,VLOOKUP($A734,#REF!,3,FALSE()))),0)</f>
        <v>0</v>
      </c>
      <c r="D734" s="120"/>
      <c r="E734" s="121" t="n">
        <f aca="false">IFERROR((IF($A734="",0,VLOOKUP($A734,#REF!,6,FALSE()))),0)</f>
        <v>0</v>
      </c>
      <c r="F734" s="122" t="n">
        <f aca="false">IFERROR(IF(VLOOKUP(A734,#REF!,13,0)="нет","",D734*E734),0)</f>
        <v>0</v>
      </c>
      <c r="G734" s="149" t="n">
        <f aca="false">IF(F734="","",IFERROR((IF($A734="",0,VLOOKUP($A734,#REF!,5,FALSE())))*$D734,"0"))</f>
        <v>0</v>
      </c>
      <c r="H734" s="124" t="n">
        <f aca="false">IFERROR(IF(H$7=0,0,G734/(G$7-I$5)*H$7),"")</f>
        <v>0</v>
      </c>
      <c r="I734" s="125" t="n">
        <f aca="false">IFERROR(H734+F734,"")</f>
        <v>0</v>
      </c>
      <c r="J734" s="126" t="n">
        <f aca="false">IFERROR(I734/$E$9,"")</f>
        <v>0</v>
      </c>
      <c r="K734" s="127" t="n">
        <f aca="false">IFERROR(ROUNDUP(I734/$E$10,2),"")</f>
        <v>0</v>
      </c>
      <c r="L734" s="128" t="n">
        <f aca="false">IF(F734="","",IF(D734=0,0,IFERROR((IF($A734="",0,VLOOKUP($A734,#REF!,7,FALSE()))),0)))</f>
        <v>0</v>
      </c>
      <c r="M734" s="129" t="n">
        <f aca="false">IF(F734="","",IFERROR(L734*D734,0))</f>
        <v>0</v>
      </c>
      <c r="N734" s="64"/>
      <c r="O734" s="156"/>
      <c r="P734" s="156"/>
      <c r="Z734" s="4"/>
      <c r="AA734" s="4"/>
    </row>
    <row r="735" customFormat="false" ht="17.35" hidden="false" customHeight="false" outlineLevel="0" collapsed="false">
      <c r="A735" s="118"/>
      <c r="B735" s="148" t="n">
        <f aca="false">IFERROR((IF($A735="",0,IF(VLOOKUP(A735,#REF!,13,0)="нет","Sold Out",VLOOKUP($A735,#REF!,2,FALSE())))),"кода нет в прайсе")</f>
        <v>0</v>
      </c>
      <c r="C735" s="148" t="n">
        <f aca="false">IFERROR((IF($A735="",0,VLOOKUP($A735,#REF!,3,FALSE()))),0)</f>
        <v>0</v>
      </c>
      <c r="D735" s="158"/>
      <c r="E735" s="121" t="n">
        <f aca="false">IFERROR((IF($A735="",0,VLOOKUP($A735,#REF!,6,FALSE()))),0)</f>
        <v>0</v>
      </c>
      <c r="F735" s="122" t="n">
        <f aca="false">IFERROR(IF(VLOOKUP(A735,#REF!,13,0)="нет","",D735*E735),0)</f>
        <v>0</v>
      </c>
      <c r="G735" s="149" t="n">
        <f aca="false">IF(F735="","",IFERROR((IF($A735="",0,VLOOKUP($A735,#REF!,5,FALSE())))*$D735,"0"))</f>
        <v>0</v>
      </c>
      <c r="H735" s="124" t="n">
        <f aca="false">IFERROR(IF(H$7=0,0,G735/(G$7-I$5)*H$7),"")</f>
        <v>0</v>
      </c>
      <c r="I735" s="125" t="n">
        <f aca="false">IFERROR(H735+F735,"")</f>
        <v>0</v>
      </c>
      <c r="J735" s="126" t="n">
        <f aca="false">IFERROR(I735/$E$9,"")</f>
        <v>0</v>
      </c>
      <c r="K735" s="127" t="n">
        <f aca="false">IFERROR(ROUNDUP(I735/$E$10,2),"")</f>
        <v>0</v>
      </c>
      <c r="L735" s="128" t="n">
        <f aca="false">IF(F735="","",IF(D735=0,0,IFERROR((IF($A735="",0,VLOOKUP($A735,#REF!,7,FALSE()))),0)))</f>
        <v>0</v>
      </c>
      <c r="M735" s="129" t="n">
        <f aca="false">IF(F735="","",IFERROR(L735*D735,0))</f>
        <v>0</v>
      </c>
      <c r="N735" s="64"/>
      <c r="O735" s="156"/>
      <c r="P735" s="156"/>
      <c r="Z735" s="4"/>
      <c r="AA735" s="4"/>
    </row>
    <row r="736" customFormat="false" ht="17.35" hidden="false" customHeight="false" outlineLevel="0" collapsed="false">
      <c r="A736" s="118"/>
      <c r="B736" s="148" t="n">
        <f aca="false">IFERROR((IF($A736="",0,IF(VLOOKUP(A736,#REF!,13,0)="нет","Sold Out",VLOOKUP($A736,#REF!,2,FALSE())))),"кода нет в прайсе")</f>
        <v>0</v>
      </c>
      <c r="C736" s="148" t="n">
        <f aca="false">IFERROR((IF($A736="",0,VLOOKUP($A736,#REF!,3,FALSE()))),0)</f>
        <v>0</v>
      </c>
      <c r="D736" s="158"/>
      <c r="E736" s="121" t="n">
        <f aca="false">IFERROR((IF($A736="",0,VLOOKUP($A736,#REF!,6,FALSE()))),0)</f>
        <v>0</v>
      </c>
      <c r="F736" s="122" t="n">
        <f aca="false">IFERROR(IF(VLOOKUP(A736,#REF!,13,0)="нет","",D736*E736),0)</f>
        <v>0</v>
      </c>
      <c r="G736" s="149" t="n">
        <f aca="false">IF(F736="","",IFERROR((IF($A736="",0,VLOOKUP($A736,#REF!,5,FALSE())))*$D736,"0"))</f>
        <v>0</v>
      </c>
      <c r="H736" s="124" t="n">
        <f aca="false">IFERROR(IF(H$7=0,0,G736/(G$7-I$5)*H$7),"")</f>
        <v>0</v>
      </c>
      <c r="I736" s="125" t="n">
        <f aca="false">IFERROR(H736+F736,"")</f>
        <v>0</v>
      </c>
      <c r="J736" s="126" t="n">
        <f aca="false">IFERROR(I736/$E$9,"")</f>
        <v>0</v>
      </c>
      <c r="K736" s="127" t="n">
        <f aca="false">IFERROR(ROUNDUP(I736/$E$10,2),"")</f>
        <v>0</v>
      </c>
      <c r="L736" s="128" t="n">
        <f aca="false">IF(F736="","",IF(D736=0,0,IFERROR((IF($A736="",0,VLOOKUP($A736,#REF!,7,FALSE()))),0)))</f>
        <v>0</v>
      </c>
      <c r="M736" s="129" t="n">
        <f aca="false">IF(F736="","",IFERROR(L736*D736,0))</f>
        <v>0</v>
      </c>
      <c r="N736" s="64"/>
      <c r="O736" s="156"/>
      <c r="P736" s="156"/>
      <c r="Z736" s="4"/>
      <c r="AA736" s="4"/>
    </row>
    <row r="737" customFormat="false" ht="17.35" hidden="false" customHeight="false" outlineLevel="0" collapsed="false">
      <c r="A737" s="118"/>
      <c r="B737" s="148" t="n">
        <f aca="false">IFERROR((IF($A737="",0,IF(VLOOKUP(A737,#REF!,13,0)="нет","Sold Out",VLOOKUP($A737,#REF!,2,FALSE())))),"кода нет в прайсе")</f>
        <v>0</v>
      </c>
      <c r="C737" s="148" t="n">
        <f aca="false">IFERROR((IF($A737="",0,VLOOKUP($A737,#REF!,3,FALSE()))),0)</f>
        <v>0</v>
      </c>
      <c r="D737" s="158"/>
      <c r="E737" s="121" t="n">
        <f aca="false">IFERROR((IF($A737="",0,VLOOKUP($A737,#REF!,6,FALSE()))),0)</f>
        <v>0</v>
      </c>
      <c r="F737" s="122" t="n">
        <f aca="false">IFERROR(IF(VLOOKUP(A737,#REF!,13,0)="нет","",D737*E737),0)</f>
        <v>0</v>
      </c>
      <c r="G737" s="149" t="n">
        <f aca="false">IF(F737="","",IFERROR((IF($A737="",0,VLOOKUP($A737,#REF!,5,FALSE())))*$D737,"0"))</f>
        <v>0</v>
      </c>
      <c r="H737" s="124" t="n">
        <f aca="false">IFERROR(IF(H$7=0,0,G737/(G$7-I$5)*H$7),"")</f>
        <v>0</v>
      </c>
      <c r="I737" s="125" t="n">
        <f aca="false">IFERROR(H737+F737,"")</f>
        <v>0</v>
      </c>
      <c r="J737" s="126" t="n">
        <f aca="false">IFERROR(I737/$E$9,"")</f>
        <v>0</v>
      </c>
      <c r="K737" s="127" t="n">
        <f aca="false">IFERROR(ROUNDUP(I737/$E$10,2),"")</f>
        <v>0</v>
      </c>
      <c r="L737" s="128" t="n">
        <f aca="false">IF(F737="","",IF(D737=0,0,IFERROR((IF($A737="",0,VLOOKUP($A737,#REF!,7,FALSE()))),0)))</f>
        <v>0</v>
      </c>
      <c r="M737" s="129" t="n">
        <f aca="false">IF(F737="","",IFERROR(L737*D737,0))</f>
        <v>0</v>
      </c>
      <c r="N737" s="64"/>
      <c r="O737" s="156"/>
      <c r="P737" s="156"/>
      <c r="Z737" s="4"/>
      <c r="AA737" s="4"/>
    </row>
    <row r="738" customFormat="false" ht="17.35" hidden="false" customHeight="false" outlineLevel="0" collapsed="false">
      <c r="A738" s="118"/>
      <c r="B738" s="148" t="n">
        <f aca="false">IFERROR((IF($A738="",0,IF(VLOOKUP(A738,#REF!,13,0)="нет","Sold Out",VLOOKUP($A738,#REF!,2,FALSE())))),"кода нет в прайсе")</f>
        <v>0</v>
      </c>
      <c r="C738" s="148" t="n">
        <f aca="false">IFERROR((IF($A738="",0,VLOOKUP($A738,#REF!,3,FALSE()))),0)</f>
        <v>0</v>
      </c>
      <c r="D738" s="158"/>
      <c r="E738" s="121" t="n">
        <f aca="false">IFERROR((IF($A738="",0,VLOOKUP($A738,#REF!,6,FALSE()))),0)</f>
        <v>0</v>
      </c>
      <c r="F738" s="122" t="n">
        <f aca="false">IFERROR(IF(VLOOKUP(A738,#REF!,13,0)="нет","",D738*E738),0)</f>
        <v>0</v>
      </c>
      <c r="G738" s="149" t="n">
        <f aca="false">IF(F738="","",IFERROR((IF($A738="",0,VLOOKUP($A738,#REF!,5,FALSE())))*$D738,"0"))</f>
        <v>0</v>
      </c>
      <c r="H738" s="124" t="n">
        <f aca="false">IFERROR(IF(H$7=0,0,G738/(G$7-I$5)*H$7),"")</f>
        <v>0</v>
      </c>
      <c r="I738" s="125" t="n">
        <f aca="false">IFERROR(H738+F738,"")</f>
        <v>0</v>
      </c>
      <c r="J738" s="126" t="n">
        <f aca="false">IFERROR(I738/$E$9,"")</f>
        <v>0</v>
      </c>
      <c r="K738" s="127" t="n">
        <f aca="false">IFERROR(ROUNDUP(I738/$E$10,2),"")</f>
        <v>0</v>
      </c>
      <c r="L738" s="128" t="n">
        <f aca="false">IF(F738="","",IF(D738=0,0,IFERROR((IF($A738="",0,VLOOKUP($A738,#REF!,7,FALSE()))),0)))</f>
        <v>0</v>
      </c>
      <c r="M738" s="129" t="n">
        <f aca="false">IF(F738="","",IFERROR(L738*D738,0))</f>
        <v>0</v>
      </c>
      <c r="N738" s="64"/>
      <c r="O738" s="156"/>
      <c r="P738" s="156"/>
      <c r="Z738" s="4"/>
      <c r="AA738" s="4"/>
    </row>
    <row r="739" customFormat="false" ht="17.35" hidden="false" customHeight="false" outlineLevel="0" collapsed="false">
      <c r="A739" s="118"/>
      <c r="B739" s="148" t="n">
        <f aca="false">IFERROR((IF($A739="",0,IF(VLOOKUP(A739,#REF!,13,0)="нет","Sold Out",VLOOKUP($A739,#REF!,2,FALSE())))),"кода нет в прайсе")</f>
        <v>0</v>
      </c>
      <c r="C739" s="148" t="n">
        <f aca="false">IFERROR((IF($A739="",0,VLOOKUP($A739,#REF!,3,FALSE()))),0)</f>
        <v>0</v>
      </c>
      <c r="D739" s="158"/>
      <c r="E739" s="121" t="n">
        <f aca="false">IFERROR((IF($A739="",0,VLOOKUP($A739,#REF!,6,FALSE()))),0)</f>
        <v>0</v>
      </c>
      <c r="F739" s="122" t="n">
        <f aca="false">IFERROR(IF(VLOOKUP(A739,#REF!,13,0)="нет","",D739*E739),0)</f>
        <v>0</v>
      </c>
      <c r="G739" s="149" t="n">
        <f aca="false">IF(F739="","",IFERROR((IF($A739="",0,VLOOKUP($A739,#REF!,5,FALSE())))*$D739,"0"))</f>
        <v>0</v>
      </c>
      <c r="H739" s="124" t="n">
        <f aca="false">IFERROR(IF(H$7=0,0,G739/(G$7-I$5)*H$7),"")</f>
        <v>0</v>
      </c>
      <c r="I739" s="125" t="n">
        <f aca="false">IFERROR(H739+F739,"")</f>
        <v>0</v>
      </c>
      <c r="J739" s="126" t="n">
        <f aca="false">IFERROR(I739/$E$9,"")</f>
        <v>0</v>
      </c>
      <c r="K739" s="127" t="n">
        <f aca="false">IFERROR(ROUNDUP(I739/$E$10,2),"")</f>
        <v>0</v>
      </c>
      <c r="L739" s="128" t="n">
        <f aca="false">IF(F739="","",IF(D739=0,0,IFERROR((IF($A739="",0,VLOOKUP($A739,#REF!,7,FALSE()))),0)))</f>
        <v>0</v>
      </c>
      <c r="M739" s="129" t="n">
        <f aca="false">IF(F739="","",IFERROR(L739*D739,0))</f>
        <v>0</v>
      </c>
      <c r="N739" s="64"/>
      <c r="O739" s="156"/>
      <c r="P739" s="156"/>
      <c r="Z739" s="4"/>
      <c r="AA739" s="4"/>
    </row>
    <row r="740" customFormat="false" ht="17.35" hidden="false" customHeight="false" outlineLevel="0" collapsed="false">
      <c r="A740" s="118"/>
      <c r="B740" s="148" t="n">
        <f aca="false">IFERROR((IF($A740="",0,IF(VLOOKUP(A740,#REF!,13,0)="нет","Sold Out",VLOOKUP($A740,#REF!,2,FALSE())))),"кода нет в прайсе")</f>
        <v>0</v>
      </c>
      <c r="C740" s="148" t="n">
        <f aca="false">IFERROR((IF($A740="",0,VLOOKUP($A740,#REF!,3,FALSE()))),0)</f>
        <v>0</v>
      </c>
      <c r="D740" s="158"/>
      <c r="E740" s="132" t="n">
        <f aca="false">IFERROR((IF($A740="",0,VLOOKUP($A740,#REF!,6,FALSE()))),0)</f>
        <v>0</v>
      </c>
      <c r="F740" s="133" t="n">
        <f aca="false">IFERROR(IF(VLOOKUP(A740,#REF!,13,0)="нет","",D740*E740),0)</f>
        <v>0</v>
      </c>
      <c r="G740" s="134" t="n">
        <f aca="false">IF(F740="","",IFERROR((IF($A740="",0,VLOOKUP($A740,#REF!,5,FALSE())))*$D740,"0"))</f>
        <v>0</v>
      </c>
      <c r="H740" s="124" t="n">
        <f aca="false">IFERROR(IF(H$7=0,0,G740/(G$7-I$5)*H$7),"")</f>
        <v>0</v>
      </c>
      <c r="I740" s="135" t="n">
        <f aca="false">IFERROR(H740+F740,"")</f>
        <v>0</v>
      </c>
      <c r="J740" s="136" t="n">
        <f aca="false">IFERROR(I740/$E$9,"")</f>
        <v>0</v>
      </c>
      <c r="K740" s="137" t="n">
        <f aca="false">IFERROR(ROUNDUP(I740/$E$10,2),"")</f>
        <v>0</v>
      </c>
      <c r="L740" s="132" t="n">
        <f aca="false">IF(F740="","",IF(D740=0,0,IFERROR((IF($A740="",0,VLOOKUP($A740,#REF!,7,FALSE()))),0)))</f>
        <v>0</v>
      </c>
      <c r="M740" s="132" t="n">
        <f aca="false">IF(F740="","",IFERROR(L740*D740,0))</f>
        <v>0</v>
      </c>
      <c r="N740" s="64"/>
      <c r="O740" s="156"/>
      <c r="P740" s="156"/>
      <c r="Z740" s="4"/>
      <c r="AA740" s="4"/>
    </row>
    <row r="741" customFormat="false" ht="17.35" hidden="false" customHeight="false" outlineLevel="0" collapsed="false">
      <c r="A741" s="118"/>
      <c r="B741" s="148" t="n">
        <f aca="false">IFERROR((IF($A741="",0,IF(VLOOKUP(A741,#REF!,13,0)="нет","Sold Out",VLOOKUP($A741,#REF!,2,FALSE())))),"кода нет в прайсе")</f>
        <v>0</v>
      </c>
      <c r="C741" s="148" t="n">
        <f aca="false">IFERROR((IF($A741="",0,VLOOKUP($A741,#REF!,3,FALSE()))),0)</f>
        <v>0</v>
      </c>
      <c r="D741" s="158"/>
      <c r="E741" s="121" t="n">
        <f aca="false">IFERROR((IF($A741="",0,VLOOKUP($A741,#REF!,6,FALSE()))),0)</f>
        <v>0</v>
      </c>
      <c r="F741" s="122" t="n">
        <f aca="false">IFERROR(IF(VLOOKUP(A741,#REF!,13,0)="нет","",D741*E741),0)</f>
        <v>0</v>
      </c>
      <c r="G741" s="149" t="n">
        <f aca="false">IF(F741="","",IFERROR((IF($A741="",0,VLOOKUP($A741,#REF!,5,FALSE())))*$D741,"0"))</f>
        <v>0</v>
      </c>
      <c r="H741" s="124" t="n">
        <f aca="false">IFERROR(IF(H$7=0,0,G741/(G$7-I$5)*H$7),"")</f>
        <v>0</v>
      </c>
      <c r="I741" s="125" t="n">
        <f aca="false">IFERROR(H741+F741,"")</f>
        <v>0</v>
      </c>
      <c r="J741" s="126" t="n">
        <f aca="false">IFERROR(I741/$E$9,"")</f>
        <v>0</v>
      </c>
      <c r="K741" s="127" t="n">
        <f aca="false">IFERROR(ROUNDUP(I741/$E$10,2),"")</f>
        <v>0</v>
      </c>
      <c r="L741" s="128" t="n">
        <f aca="false">IF(F741="","",IF(D741=0,0,IFERROR((IF($A741="",0,VLOOKUP($A741,#REF!,7,FALSE()))),0)))</f>
        <v>0</v>
      </c>
      <c r="M741" s="129" t="n">
        <f aca="false">IF(F741="","",IFERROR(L741*D741,0))</f>
        <v>0</v>
      </c>
      <c r="N741" s="64"/>
      <c r="O741" s="156"/>
      <c r="P741" s="156"/>
      <c r="Z741" s="4"/>
      <c r="AA741" s="4"/>
    </row>
    <row r="742" customFormat="false" ht="17.35" hidden="false" customHeight="false" outlineLevel="0" collapsed="false">
      <c r="A742" s="141"/>
      <c r="B742" s="148" t="n">
        <f aca="false">IFERROR((IF($A742="",0,IF(VLOOKUP(A742,#REF!,13,0)="нет","Sold Out",VLOOKUP($A742,#REF!,2,FALSE())))),"кода нет в прайсе")</f>
        <v>0</v>
      </c>
      <c r="C742" s="148" t="n">
        <f aca="false">IFERROR((IF($A742="",0,VLOOKUP($A742,#REF!,3,FALSE()))),0)</f>
        <v>0</v>
      </c>
      <c r="D742" s="158"/>
      <c r="E742" s="121" t="n">
        <f aca="false">IFERROR((IF($A742="",0,VLOOKUP($A742,#REF!,6,FALSE()))),0)</f>
        <v>0</v>
      </c>
      <c r="F742" s="122" t="n">
        <f aca="false">IFERROR(IF(VLOOKUP(A742,#REF!,13,0)="нет","",D742*E742),0)</f>
        <v>0</v>
      </c>
      <c r="G742" s="149" t="n">
        <f aca="false">IF(F742="","",IFERROR((IF($A742="",0,VLOOKUP($A742,#REF!,5,FALSE())))*$D742,"0"))</f>
        <v>0</v>
      </c>
      <c r="H742" s="124" t="n">
        <f aca="false">IFERROR(IF(H$7=0,0,G742/(G$7-I$5)*H$7),"")</f>
        <v>0</v>
      </c>
      <c r="I742" s="125" t="n">
        <f aca="false">IFERROR(H742+F742,"")</f>
        <v>0</v>
      </c>
      <c r="J742" s="126" t="n">
        <f aca="false">IFERROR(I742/$E$9,"")</f>
        <v>0</v>
      </c>
      <c r="K742" s="127" t="n">
        <f aca="false">IFERROR(ROUNDUP(I742/$E$10,2),"")</f>
        <v>0</v>
      </c>
      <c r="L742" s="128" t="n">
        <f aca="false">IF(F742="","",IF(D742=0,0,IFERROR((IF($A742="",0,VLOOKUP($A742,#REF!,7,FALSE()))),0)))</f>
        <v>0</v>
      </c>
      <c r="M742" s="129" t="n">
        <f aca="false">IF(F742="","",IFERROR(L742*D742,0))</f>
        <v>0</v>
      </c>
      <c r="N742" s="64"/>
      <c r="O742" s="156"/>
      <c r="P742" s="156"/>
      <c r="Z742" s="4"/>
      <c r="AA742" s="4"/>
    </row>
    <row r="743" customFormat="false" ht="17.35" hidden="false" customHeight="false" outlineLevel="0" collapsed="false">
      <c r="A743" s="142"/>
      <c r="B743" s="143" t="n">
        <f aca="false">IF(F743=0,0,"Пересылка по Корее при менее 30000")</f>
        <v>0</v>
      </c>
      <c r="C743" s="143"/>
      <c r="D743" s="158"/>
      <c r="E743" s="121" t="n">
        <f aca="false">IFERROR((IF($A743="",0,VLOOKUP($A743,#REF!,6,FALSE()))),0)</f>
        <v>0</v>
      </c>
      <c r="F743" s="144" t="n">
        <f aca="false">IF($F$5=1,IF(SUM(F733:F742)=0,0,IF(SUM(F733:F742)&lt;30000,2500,0)),0)</f>
        <v>0</v>
      </c>
      <c r="G743" s="149" t="n">
        <f aca="false">IF(F743="","",IFERROR((IF($A743="",0,VLOOKUP($A743,#REF!,5,FALSE())))*$D743,"0"))</f>
        <v>0</v>
      </c>
      <c r="H743" s="124" t="n">
        <f aca="false">IFERROR(IF(H$7=0,0,G743/(G$7-I$5)*H$7),"")</f>
        <v>0</v>
      </c>
      <c r="I743" s="125" t="n">
        <f aca="false">IFERROR(H743+F743,"")</f>
        <v>0</v>
      </c>
      <c r="J743" s="126" t="n">
        <f aca="false">IFERROR(I743/$E$9,"")</f>
        <v>0</v>
      </c>
      <c r="K743" s="127" t="n">
        <f aca="false">IFERROR(ROUNDUP(I743/$E$10,2),"")</f>
        <v>0</v>
      </c>
      <c r="L743" s="128" t="n">
        <f aca="false">IF(F743="","",IF(D743=0,0,IFERROR((IF($A743="",0,VLOOKUP($A743,#REF!,7,FALSE()))),0)))</f>
        <v>0</v>
      </c>
      <c r="M743" s="129" t="n">
        <f aca="false">IF(F743="","",IFERROR(L743*D743,0))</f>
        <v>0</v>
      </c>
      <c r="N743" s="64"/>
      <c r="O743" s="156"/>
      <c r="P743" s="156"/>
      <c r="Z743" s="4"/>
      <c r="AA743" s="4"/>
    </row>
    <row r="744" customFormat="false" ht="17.35" hidden="false" customHeight="false" outlineLevel="0" collapsed="false">
      <c r="A744" s="106" t="n">
        <v>62</v>
      </c>
      <c r="B744" s="107"/>
      <c r="C744" s="107"/>
      <c r="D744" s="146"/>
      <c r="E744" s="109"/>
      <c r="F744" s="110" t="n">
        <f aca="false">SUM(F745:F755)</f>
        <v>0</v>
      </c>
      <c r="G744" s="110" t="n">
        <f aca="false">SUM(G745:G755)</f>
        <v>0</v>
      </c>
      <c r="H744" s="111" t="n">
        <f aca="false">IFERROR($H$7/($G$7-$I$5)*G744,0)</f>
        <v>0</v>
      </c>
      <c r="I744" s="112" t="n">
        <f aca="false">H744+F744</f>
        <v>0</v>
      </c>
      <c r="J744" s="112" t="n">
        <f aca="false">I744/$E$9</f>
        <v>0</v>
      </c>
      <c r="K744" s="113" t="n">
        <f aca="false">SUM(K745:K755)</f>
        <v>0</v>
      </c>
      <c r="L744" s="114" t="n">
        <f aca="false">SUM(L745:L755)</f>
        <v>0</v>
      </c>
      <c r="M744" s="115" t="n">
        <f aca="false">SUM(M745:M755)</f>
        <v>0</v>
      </c>
      <c r="N744" s="64"/>
      <c r="O744" s="156"/>
      <c r="P744" s="156"/>
      <c r="Z744" s="4"/>
      <c r="AA744" s="4"/>
    </row>
    <row r="745" customFormat="false" ht="17.35" hidden="false" customHeight="false" outlineLevel="0" collapsed="false">
      <c r="A745" s="118"/>
      <c r="B745" s="148" t="n">
        <f aca="false">IFERROR((IF($A745="",0,IF(VLOOKUP(A745,#REF!,13,0)="нет","Sold Out",VLOOKUP($A745,#REF!,2,FALSE())))),"кода нет в прайсе")</f>
        <v>0</v>
      </c>
      <c r="C745" s="148" t="n">
        <f aca="false">IFERROR((IF($A745="",0,VLOOKUP($A745,#REF!,3,FALSE()))),0)</f>
        <v>0</v>
      </c>
      <c r="D745" s="120"/>
      <c r="E745" s="121" t="n">
        <f aca="false">IFERROR((IF($A745="",0,VLOOKUP($A745,#REF!,6,FALSE()))),0)</f>
        <v>0</v>
      </c>
      <c r="F745" s="122" t="n">
        <f aca="false">IFERROR(IF(VLOOKUP(A745,#REF!,13,0)="нет","",D745*E745),0)</f>
        <v>0</v>
      </c>
      <c r="G745" s="149" t="n">
        <f aca="false">IF(F745="","",IFERROR((IF($A745="",0,VLOOKUP($A745,#REF!,5,FALSE())))*$D745,"0"))</f>
        <v>0</v>
      </c>
      <c r="H745" s="124" t="n">
        <f aca="false">IFERROR(IF(H$7=0,0,G745/(G$7-I$5)*H$7),"")</f>
        <v>0</v>
      </c>
      <c r="I745" s="125" t="n">
        <f aca="false">IFERROR(H745+F745,"")</f>
        <v>0</v>
      </c>
      <c r="J745" s="126" t="n">
        <f aca="false">IFERROR(I745/$E$9,"")</f>
        <v>0</v>
      </c>
      <c r="K745" s="127" t="n">
        <f aca="false">IFERROR(ROUNDUP(I745/$E$10,2),"")</f>
        <v>0</v>
      </c>
      <c r="L745" s="128" t="n">
        <f aca="false">IF(F745="","",IF(D745=0,0,IFERROR((IF($A745="",0,VLOOKUP($A745,#REF!,7,FALSE()))),0)))</f>
        <v>0</v>
      </c>
      <c r="M745" s="129" t="n">
        <f aca="false">IF(F745="","",IFERROR(L745*D745,0))</f>
        <v>0</v>
      </c>
      <c r="N745" s="64"/>
      <c r="O745" s="156"/>
      <c r="P745" s="156"/>
      <c r="Z745" s="4"/>
      <c r="AA745" s="4"/>
    </row>
    <row r="746" customFormat="false" ht="17.35" hidden="false" customHeight="false" outlineLevel="0" collapsed="false">
      <c r="A746" s="118"/>
      <c r="B746" s="148" t="n">
        <f aca="false">IFERROR((IF($A746="",0,IF(VLOOKUP(A746,#REF!,13,0)="нет","Sold Out",VLOOKUP($A746,#REF!,2,FALSE())))),"кода нет в прайсе")</f>
        <v>0</v>
      </c>
      <c r="C746" s="148" t="n">
        <f aca="false">IFERROR((IF($A746="",0,VLOOKUP($A746,#REF!,3,FALSE()))),0)</f>
        <v>0</v>
      </c>
      <c r="D746" s="120"/>
      <c r="E746" s="121" t="n">
        <f aca="false">IFERROR((IF($A746="",0,VLOOKUP($A746,#REF!,6,FALSE()))),0)</f>
        <v>0</v>
      </c>
      <c r="F746" s="122" t="n">
        <f aca="false">IFERROR(IF(VLOOKUP(A746,#REF!,13,0)="нет","",D746*E746),0)</f>
        <v>0</v>
      </c>
      <c r="G746" s="149" t="n">
        <f aca="false">IF(F746="","",IFERROR((IF($A746="",0,VLOOKUP($A746,#REF!,5,FALSE())))*$D746,"0"))</f>
        <v>0</v>
      </c>
      <c r="H746" s="124" t="n">
        <f aca="false">IFERROR(IF(H$7=0,0,G746/(G$7-I$5)*H$7),"")</f>
        <v>0</v>
      </c>
      <c r="I746" s="125" t="n">
        <f aca="false">IFERROR(H746+F746,"")</f>
        <v>0</v>
      </c>
      <c r="J746" s="126" t="n">
        <f aca="false">IFERROR(I746/$E$9,"")</f>
        <v>0</v>
      </c>
      <c r="K746" s="127" t="n">
        <f aca="false">IFERROR(ROUNDUP(I746/$E$10,2),"")</f>
        <v>0</v>
      </c>
      <c r="L746" s="128" t="n">
        <f aca="false">IF(F746="","",IF(D746=0,0,IFERROR((IF($A746="",0,VLOOKUP($A746,#REF!,7,FALSE()))),0)))</f>
        <v>0</v>
      </c>
      <c r="M746" s="129" t="n">
        <f aca="false">IF(F746="","",IFERROR(L746*D746,0))</f>
        <v>0</v>
      </c>
      <c r="N746" s="64"/>
      <c r="O746" s="156"/>
      <c r="P746" s="156"/>
      <c r="Z746" s="4"/>
      <c r="AA746" s="4"/>
    </row>
    <row r="747" customFormat="false" ht="17.35" hidden="false" customHeight="false" outlineLevel="0" collapsed="false">
      <c r="A747" s="118"/>
      <c r="B747" s="148" t="n">
        <f aca="false">IFERROR((IF($A747="",0,IF(VLOOKUP(A747,#REF!,13,0)="нет","Sold Out",VLOOKUP($A747,#REF!,2,FALSE())))),"кода нет в прайсе")</f>
        <v>0</v>
      </c>
      <c r="C747" s="148" t="n">
        <f aca="false">IFERROR((IF($A747="",0,VLOOKUP($A747,#REF!,3,FALSE()))),0)</f>
        <v>0</v>
      </c>
      <c r="D747" s="158"/>
      <c r="E747" s="121" t="n">
        <f aca="false">IFERROR((IF($A747="",0,VLOOKUP($A747,#REF!,6,FALSE()))),0)</f>
        <v>0</v>
      </c>
      <c r="F747" s="122" t="n">
        <f aca="false">IFERROR(IF(VLOOKUP(A747,#REF!,13,0)="нет","",D747*E747),0)</f>
        <v>0</v>
      </c>
      <c r="G747" s="149" t="n">
        <f aca="false">IF(F747="","",IFERROR((IF($A747="",0,VLOOKUP($A747,#REF!,5,FALSE())))*$D747,"0"))</f>
        <v>0</v>
      </c>
      <c r="H747" s="124" t="n">
        <f aca="false">IFERROR(IF(H$7=0,0,G747/(G$7-I$5)*H$7),"")</f>
        <v>0</v>
      </c>
      <c r="I747" s="125" t="n">
        <f aca="false">IFERROR(H747+F747,"")</f>
        <v>0</v>
      </c>
      <c r="J747" s="126" t="n">
        <f aca="false">IFERROR(I747/$E$9,"")</f>
        <v>0</v>
      </c>
      <c r="K747" s="127" t="n">
        <f aca="false">IFERROR(ROUNDUP(I747/$E$10,2),"")</f>
        <v>0</v>
      </c>
      <c r="L747" s="128" t="n">
        <f aca="false">IF(F747="","",IF(D747=0,0,IFERROR((IF($A747="",0,VLOOKUP($A747,#REF!,7,FALSE()))),0)))</f>
        <v>0</v>
      </c>
      <c r="M747" s="129" t="n">
        <f aca="false">IF(F747="","",IFERROR(L747*D747,0))</f>
        <v>0</v>
      </c>
      <c r="N747" s="64"/>
      <c r="O747" s="156"/>
      <c r="P747" s="156"/>
      <c r="Z747" s="4"/>
      <c r="AA747" s="4"/>
    </row>
    <row r="748" customFormat="false" ht="17.35" hidden="false" customHeight="false" outlineLevel="0" collapsed="false">
      <c r="A748" s="118"/>
      <c r="B748" s="148" t="n">
        <f aca="false">IFERROR((IF($A748="",0,IF(VLOOKUP(A748,#REF!,13,0)="нет","Sold Out",VLOOKUP($A748,#REF!,2,FALSE())))),"кода нет в прайсе")</f>
        <v>0</v>
      </c>
      <c r="C748" s="148" t="n">
        <f aca="false">IFERROR((IF($A748="",0,VLOOKUP($A748,#REF!,3,FALSE()))),0)</f>
        <v>0</v>
      </c>
      <c r="D748" s="158"/>
      <c r="E748" s="121" t="n">
        <f aca="false">IFERROR((IF($A748="",0,VLOOKUP($A748,#REF!,6,FALSE()))),0)</f>
        <v>0</v>
      </c>
      <c r="F748" s="122" t="n">
        <f aca="false">IFERROR(IF(VLOOKUP(A748,#REF!,13,0)="нет","",D748*E748),0)</f>
        <v>0</v>
      </c>
      <c r="G748" s="149" t="n">
        <f aca="false">IF(F748="","",IFERROR((IF($A748="",0,VLOOKUP($A748,#REF!,5,FALSE())))*$D748,"0"))</f>
        <v>0</v>
      </c>
      <c r="H748" s="124" t="n">
        <f aca="false">IFERROR(IF(H$7=0,0,G748/(G$7-I$5)*H$7),"")</f>
        <v>0</v>
      </c>
      <c r="I748" s="125" t="n">
        <f aca="false">IFERROR(H748+F748,"")</f>
        <v>0</v>
      </c>
      <c r="J748" s="126" t="n">
        <f aca="false">IFERROR(I748/$E$9,"")</f>
        <v>0</v>
      </c>
      <c r="K748" s="127" t="n">
        <f aca="false">IFERROR(ROUNDUP(I748/$E$10,2),"")</f>
        <v>0</v>
      </c>
      <c r="L748" s="128" t="n">
        <f aca="false">IF(F748="","",IF(D748=0,0,IFERROR((IF($A748="",0,VLOOKUP($A748,#REF!,7,FALSE()))),0)))</f>
        <v>0</v>
      </c>
      <c r="M748" s="129" t="n">
        <f aca="false">IF(F748="","",IFERROR(L748*D748,0))</f>
        <v>0</v>
      </c>
      <c r="N748" s="64"/>
      <c r="O748" s="156"/>
      <c r="P748" s="156"/>
      <c r="Z748" s="4"/>
      <c r="AA748" s="4"/>
    </row>
    <row r="749" customFormat="false" ht="17.35" hidden="false" customHeight="false" outlineLevel="0" collapsed="false">
      <c r="A749" s="118"/>
      <c r="B749" s="148" t="n">
        <f aca="false">IFERROR((IF($A749="",0,IF(VLOOKUP(A749,#REF!,13,0)="нет","Sold Out",VLOOKUP($A749,#REF!,2,FALSE())))),"кода нет в прайсе")</f>
        <v>0</v>
      </c>
      <c r="C749" s="148" t="n">
        <f aca="false">IFERROR((IF($A749="",0,VLOOKUP($A749,#REF!,3,FALSE()))),0)</f>
        <v>0</v>
      </c>
      <c r="D749" s="158"/>
      <c r="E749" s="121" t="n">
        <f aca="false">IFERROR((IF($A749="",0,VLOOKUP($A749,#REF!,6,FALSE()))),0)</f>
        <v>0</v>
      </c>
      <c r="F749" s="122" t="n">
        <f aca="false">IFERROR(IF(VLOOKUP(A749,#REF!,13,0)="нет","",D749*E749),0)</f>
        <v>0</v>
      </c>
      <c r="G749" s="149" t="n">
        <f aca="false">IF(F749="","",IFERROR((IF($A749="",0,VLOOKUP($A749,#REF!,5,FALSE())))*$D749,"0"))</f>
        <v>0</v>
      </c>
      <c r="H749" s="124" t="n">
        <f aca="false">IFERROR(IF(H$7=0,0,G749/(G$7-I$5)*H$7),"")</f>
        <v>0</v>
      </c>
      <c r="I749" s="125" t="n">
        <f aca="false">IFERROR(H749+F749,"")</f>
        <v>0</v>
      </c>
      <c r="J749" s="126" t="n">
        <f aca="false">IFERROR(I749/$E$9,"")</f>
        <v>0</v>
      </c>
      <c r="K749" s="127" t="n">
        <f aca="false">IFERROR(ROUNDUP(I749/$E$10,2),"")</f>
        <v>0</v>
      </c>
      <c r="L749" s="128" t="n">
        <f aca="false">IF(F749="","",IF(D749=0,0,IFERROR((IF($A749="",0,VLOOKUP($A749,#REF!,7,FALSE()))),0)))</f>
        <v>0</v>
      </c>
      <c r="M749" s="129" t="n">
        <f aca="false">IF(F749="","",IFERROR(L749*D749,0))</f>
        <v>0</v>
      </c>
      <c r="N749" s="64"/>
      <c r="O749" s="156"/>
      <c r="P749" s="156"/>
      <c r="Z749" s="4"/>
      <c r="AA749" s="4"/>
    </row>
    <row r="750" customFormat="false" ht="17.35" hidden="false" customHeight="false" outlineLevel="0" collapsed="false">
      <c r="A750" s="118"/>
      <c r="B750" s="148" t="n">
        <f aca="false">IFERROR((IF($A750="",0,IF(VLOOKUP(A750,#REF!,13,0)="нет","Sold Out",VLOOKUP($A750,#REF!,2,FALSE())))),"кода нет в прайсе")</f>
        <v>0</v>
      </c>
      <c r="C750" s="148" t="n">
        <f aca="false">IFERROR((IF($A750="",0,VLOOKUP($A750,#REF!,3,FALSE()))),0)</f>
        <v>0</v>
      </c>
      <c r="D750" s="158"/>
      <c r="E750" s="121" t="n">
        <f aca="false">IFERROR((IF($A750="",0,VLOOKUP($A750,#REF!,6,FALSE()))),0)</f>
        <v>0</v>
      </c>
      <c r="F750" s="122" t="n">
        <f aca="false">IFERROR(IF(VLOOKUP(A750,#REF!,13,0)="нет","",D750*E750),0)</f>
        <v>0</v>
      </c>
      <c r="G750" s="149" t="n">
        <f aca="false">IF(F750="","",IFERROR((IF($A750="",0,VLOOKUP($A750,#REF!,5,FALSE())))*$D750,"0"))</f>
        <v>0</v>
      </c>
      <c r="H750" s="124" t="n">
        <f aca="false">IFERROR(IF(H$7=0,0,G750/(G$7-I$5)*H$7),"")</f>
        <v>0</v>
      </c>
      <c r="I750" s="125" t="n">
        <f aca="false">IFERROR(H750+F750,"")</f>
        <v>0</v>
      </c>
      <c r="J750" s="126" t="n">
        <f aca="false">IFERROR(I750/$E$9,"")</f>
        <v>0</v>
      </c>
      <c r="K750" s="127" t="n">
        <f aca="false">IFERROR(ROUNDUP(I750/$E$10,2),"")</f>
        <v>0</v>
      </c>
      <c r="L750" s="128" t="n">
        <f aca="false">IF(F750="","",IF(D750=0,0,IFERROR((IF($A750="",0,VLOOKUP($A750,#REF!,7,FALSE()))),0)))</f>
        <v>0</v>
      </c>
      <c r="M750" s="129" t="n">
        <f aca="false">IF(F750="","",IFERROR(L750*D750,0))</f>
        <v>0</v>
      </c>
      <c r="N750" s="64"/>
      <c r="O750" s="156"/>
      <c r="P750" s="156"/>
      <c r="Z750" s="4"/>
      <c r="AA750" s="4"/>
    </row>
    <row r="751" customFormat="false" ht="17.35" hidden="false" customHeight="false" outlineLevel="0" collapsed="false">
      <c r="A751" s="118"/>
      <c r="B751" s="148" t="n">
        <f aca="false">IFERROR((IF($A751="",0,IF(VLOOKUP(A751,#REF!,13,0)="нет","Sold Out",VLOOKUP($A751,#REF!,2,FALSE())))),"кода нет в прайсе")</f>
        <v>0</v>
      </c>
      <c r="C751" s="148" t="n">
        <f aca="false">IFERROR((IF($A751="",0,VLOOKUP($A751,#REF!,3,FALSE()))),0)</f>
        <v>0</v>
      </c>
      <c r="D751" s="158"/>
      <c r="E751" s="121" t="n">
        <f aca="false">IFERROR((IF($A751="",0,VLOOKUP($A751,#REF!,6,FALSE()))),0)</f>
        <v>0</v>
      </c>
      <c r="F751" s="122" t="n">
        <f aca="false">IFERROR(IF(VLOOKUP(A751,#REF!,13,0)="нет","",D751*E751),0)</f>
        <v>0</v>
      </c>
      <c r="G751" s="149" t="n">
        <f aca="false">IF(F751="","",IFERROR((IF($A751="",0,VLOOKUP($A751,#REF!,5,FALSE())))*$D751,"0"))</f>
        <v>0</v>
      </c>
      <c r="H751" s="124" t="n">
        <f aca="false">IFERROR(IF(H$7=0,0,G751/(G$7-I$5)*H$7),"")</f>
        <v>0</v>
      </c>
      <c r="I751" s="125" t="n">
        <f aca="false">IFERROR(H751+F751,"")</f>
        <v>0</v>
      </c>
      <c r="J751" s="126" t="n">
        <f aca="false">IFERROR(I751/$E$9,"")</f>
        <v>0</v>
      </c>
      <c r="K751" s="127" t="n">
        <f aca="false">IFERROR(ROUNDUP(I751/$E$10,2),"")</f>
        <v>0</v>
      </c>
      <c r="L751" s="128" t="n">
        <f aca="false">IF(F751="","",IF(D751=0,0,IFERROR((IF($A751="",0,VLOOKUP($A751,#REF!,7,FALSE()))),0)))</f>
        <v>0</v>
      </c>
      <c r="M751" s="129" t="n">
        <f aca="false">IF(F751="","",IFERROR(L751*D751,0))</f>
        <v>0</v>
      </c>
      <c r="N751" s="64"/>
      <c r="O751" s="156"/>
      <c r="P751" s="156"/>
      <c r="Z751" s="4"/>
      <c r="AA751" s="4"/>
    </row>
    <row r="752" customFormat="false" ht="17.35" hidden="false" customHeight="false" outlineLevel="0" collapsed="false">
      <c r="A752" s="118"/>
      <c r="B752" s="148" t="n">
        <f aca="false">IFERROR((IF($A752="",0,IF(VLOOKUP(A752,#REF!,13,0)="нет","Sold Out",VLOOKUP($A752,#REF!,2,FALSE())))),"кода нет в прайсе")</f>
        <v>0</v>
      </c>
      <c r="C752" s="148" t="n">
        <f aca="false">IFERROR((IF($A752="",0,VLOOKUP($A752,#REF!,3,FALSE()))),0)</f>
        <v>0</v>
      </c>
      <c r="D752" s="158"/>
      <c r="E752" s="132" t="n">
        <f aca="false">IFERROR((IF($A752="",0,VLOOKUP($A752,#REF!,6,FALSE()))),0)</f>
        <v>0</v>
      </c>
      <c r="F752" s="133" t="n">
        <f aca="false">IFERROR(IF(VLOOKUP(A752,#REF!,13,0)="нет","",D752*E752),0)</f>
        <v>0</v>
      </c>
      <c r="G752" s="134" t="n">
        <f aca="false">IF(F752="","",IFERROR((IF($A752="",0,VLOOKUP($A752,#REF!,5,FALSE())))*$D752,"0"))</f>
        <v>0</v>
      </c>
      <c r="H752" s="124" t="n">
        <f aca="false">IFERROR(IF(H$7=0,0,G752/(G$7-I$5)*H$7),"")</f>
        <v>0</v>
      </c>
      <c r="I752" s="135" t="n">
        <f aca="false">IFERROR(H752+F752,"")</f>
        <v>0</v>
      </c>
      <c r="J752" s="136" t="n">
        <f aca="false">IFERROR(I752/$E$9,"")</f>
        <v>0</v>
      </c>
      <c r="K752" s="137" t="n">
        <f aca="false">IFERROR(ROUNDUP(I752/$E$10,2),"")</f>
        <v>0</v>
      </c>
      <c r="L752" s="132" t="n">
        <f aca="false">IF(F752="","",IF(D752=0,0,IFERROR((IF($A752="",0,VLOOKUP($A752,#REF!,7,FALSE()))),0)))</f>
        <v>0</v>
      </c>
      <c r="M752" s="132" t="n">
        <f aca="false">IF(F752="","",IFERROR(L752*D752,0))</f>
        <v>0</v>
      </c>
      <c r="N752" s="64"/>
      <c r="O752" s="156"/>
      <c r="P752" s="156"/>
      <c r="Z752" s="4"/>
      <c r="AA752" s="4"/>
    </row>
    <row r="753" customFormat="false" ht="17.35" hidden="false" customHeight="false" outlineLevel="0" collapsed="false">
      <c r="A753" s="118"/>
      <c r="B753" s="148" t="n">
        <f aca="false">IFERROR((IF($A753="",0,IF(VLOOKUP(A753,#REF!,13,0)="нет","Sold Out",VLOOKUP($A753,#REF!,2,FALSE())))),"кода нет в прайсе")</f>
        <v>0</v>
      </c>
      <c r="C753" s="148" t="n">
        <f aca="false">IFERROR((IF($A753="",0,VLOOKUP($A753,#REF!,3,FALSE()))),0)</f>
        <v>0</v>
      </c>
      <c r="D753" s="158"/>
      <c r="E753" s="121" t="n">
        <f aca="false">IFERROR((IF($A753="",0,VLOOKUP($A753,#REF!,6,FALSE()))),0)</f>
        <v>0</v>
      </c>
      <c r="F753" s="122" t="n">
        <f aca="false">IFERROR(IF(VLOOKUP(A753,#REF!,13,0)="нет","",D753*E753),0)</f>
        <v>0</v>
      </c>
      <c r="G753" s="149" t="n">
        <f aca="false">IF(F753="","",IFERROR((IF($A753="",0,VLOOKUP($A753,#REF!,5,FALSE())))*$D753,"0"))</f>
        <v>0</v>
      </c>
      <c r="H753" s="124" t="n">
        <f aca="false">IFERROR(IF(H$7=0,0,G753/(G$7-I$5)*H$7),"")</f>
        <v>0</v>
      </c>
      <c r="I753" s="125" t="n">
        <f aca="false">IFERROR(H753+F753,"")</f>
        <v>0</v>
      </c>
      <c r="J753" s="126" t="n">
        <f aca="false">IFERROR(I753/$E$9,"")</f>
        <v>0</v>
      </c>
      <c r="K753" s="127" t="n">
        <f aca="false">IFERROR(ROUNDUP(I753/$E$10,2),"")</f>
        <v>0</v>
      </c>
      <c r="L753" s="128" t="n">
        <f aca="false">IF(F753="","",IF(D753=0,0,IFERROR((IF($A753="",0,VLOOKUP($A753,#REF!,7,FALSE()))),0)))</f>
        <v>0</v>
      </c>
      <c r="M753" s="129" t="n">
        <f aca="false">IF(F753="","",IFERROR(L753*D753,0))</f>
        <v>0</v>
      </c>
      <c r="N753" s="64"/>
      <c r="O753" s="156"/>
      <c r="P753" s="156"/>
      <c r="Z753" s="4"/>
      <c r="AA753" s="4"/>
    </row>
    <row r="754" customFormat="false" ht="17.35" hidden="false" customHeight="false" outlineLevel="0" collapsed="false">
      <c r="A754" s="141"/>
      <c r="B754" s="148" t="n">
        <f aca="false">IFERROR((IF($A754="",0,IF(VLOOKUP(A754,#REF!,13,0)="нет","Sold Out",VLOOKUP($A754,#REF!,2,FALSE())))),"кода нет в прайсе")</f>
        <v>0</v>
      </c>
      <c r="C754" s="148" t="n">
        <f aca="false">IFERROR((IF($A754="",0,VLOOKUP($A754,#REF!,3,FALSE()))),0)</f>
        <v>0</v>
      </c>
      <c r="D754" s="158"/>
      <c r="E754" s="121" t="n">
        <f aca="false">IFERROR((IF($A754="",0,VLOOKUP($A754,#REF!,6,FALSE()))),0)</f>
        <v>0</v>
      </c>
      <c r="F754" s="122" t="n">
        <f aca="false">IFERROR(IF(VLOOKUP(A754,#REF!,13,0)="нет","",D754*E754),0)</f>
        <v>0</v>
      </c>
      <c r="G754" s="149" t="n">
        <f aca="false">IF(F754="","",IFERROR((IF($A754="",0,VLOOKUP($A754,#REF!,5,FALSE())))*$D754,"0"))</f>
        <v>0</v>
      </c>
      <c r="H754" s="124" t="n">
        <f aca="false">IFERROR(IF(H$7=0,0,G754/(G$7-I$5)*H$7),"")</f>
        <v>0</v>
      </c>
      <c r="I754" s="125" t="n">
        <f aca="false">IFERROR(H754+F754,"")</f>
        <v>0</v>
      </c>
      <c r="J754" s="126" t="n">
        <f aca="false">IFERROR(I754/$E$9,"")</f>
        <v>0</v>
      </c>
      <c r="K754" s="127" t="n">
        <f aca="false">IFERROR(ROUNDUP(I754/$E$10,2),"")</f>
        <v>0</v>
      </c>
      <c r="L754" s="128" t="n">
        <f aca="false">IF(F754="","",IF(D754=0,0,IFERROR((IF($A754="",0,VLOOKUP($A754,#REF!,7,FALSE()))),0)))</f>
        <v>0</v>
      </c>
      <c r="M754" s="129" t="n">
        <f aca="false">IF(F754="","",IFERROR(L754*D754,0))</f>
        <v>0</v>
      </c>
      <c r="N754" s="64"/>
      <c r="O754" s="156"/>
      <c r="P754" s="156"/>
      <c r="Z754" s="4"/>
      <c r="AA754" s="4"/>
    </row>
    <row r="755" customFormat="false" ht="17.35" hidden="false" customHeight="false" outlineLevel="0" collapsed="false">
      <c r="A755" s="142"/>
      <c r="B755" s="143" t="n">
        <f aca="false">IF(F755=0,0,"Пересылка по Корее при менее 30000")</f>
        <v>0</v>
      </c>
      <c r="C755" s="143"/>
      <c r="D755" s="158"/>
      <c r="E755" s="121" t="n">
        <f aca="false">IFERROR((IF($A755="",0,VLOOKUP($A755,#REF!,6,FALSE()))),0)</f>
        <v>0</v>
      </c>
      <c r="F755" s="144" t="n">
        <f aca="false">IF($F$5=1,IF(SUM(F745:F754)=0,0,IF(SUM(F745:F754)&lt;30000,2500,0)),0)</f>
        <v>0</v>
      </c>
      <c r="G755" s="149" t="n">
        <f aca="false">IF(F755="","",IFERROR((IF($A755="",0,VLOOKUP($A755,#REF!,5,FALSE())))*$D755,"0"))</f>
        <v>0</v>
      </c>
      <c r="H755" s="124" t="n">
        <f aca="false">IFERROR(IF(H$7=0,0,G755/(G$7-I$5)*H$7),"")</f>
        <v>0</v>
      </c>
      <c r="I755" s="125" t="n">
        <f aca="false">IFERROR(H755+F755,"")</f>
        <v>0</v>
      </c>
      <c r="J755" s="126" t="n">
        <f aca="false">IFERROR(I755/$E$9,"")</f>
        <v>0</v>
      </c>
      <c r="K755" s="127" t="n">
        <f aca="false">IFERROR(ROUNDUP(I755/$E$10,2),"")</f>
        <v>0</v>
      </c>
      <c r="L755" s="128" t="n">
        <f aca="false">IF(F755="","",IF(D755=0,0,IFERROR((IF($A755="",0,VLOOKUP($A755,#REF!,7,FALSE()))),0)))</f>
        <v>0</v>
      </c>
      <c r="M755" s="129" t="n">
        <f aca="false">IF(F755="","",IFERROR(L755*D755,0))</f>
        <v>0</v>
      </c>
      <c r="N755" s="64"/>
      <c r="O755" s="156"/>
      <c r="P755" s="156"/>
      <c r="Z755" s="4"/>
      <c r="AA755" s="4"/>
    </row>
    <row r="756" customFormat="false" ht="17.35" hidden="false" customHeight="false" outlineLevel="0" collapsed="false">
      <c r="A756" s="106" t="n">
        <v>63</v>
      </c>
      <c r="B756" s="107"/>
      <c r="C756" s="107"/>
      <c r="D756" s="146"/>
      <c r="E756" s="109"/>
      <c r="F756" s="110" t="n">
        <f aca="false">SUM(F757:F767)</f>
        <v>0</v>
      </c>
      <c r="G756" s="110" t="n">
        <f aca="false">SUM(G757:G767)</f>
        <v>0</v>
      </c>
      <c r="H756" s="111" t="n">
        <f aca="false">IFERROR($H$7/($G$7-$I$5)*G756,0)</f>
        <v>0</v>
      </c>
      <c r="I756" s="112" t="n">
        <f aca="false">H756+F756</f>
        <v>0</v>
      </c>
      <c r="J756" s="112" t="n">
        <f aca="false">I756/$E$9</f>
        <v>0</v>
      </c>
      <c r="K756" s="113" t="n">
        <f aca="false">SUM(K757:K767)</f>
        <v>0</v>
      </c>
      <c r="L756" s="114" t="n">
        <f aca="false">SUM(L757:L767)</f>
        <v>0</v>
      </c>
      <c r="M756" s="115" t="n">
        <f aca="false">SUM(M757:M767)</f>
        <v>0</v>
      </c>
      <c r="N756" s="64"/>
      <c r="O756" s="156"/>
      <c r="P756" s="156"/>
      <c r="Z756" s="4"/>
      <c r="AA756" s="4"/>
    </row>
    <row r="757" customFormat="false" ht="17.35" hidden="false" customHeight="false" outlineLevel="0" collapsed="false">
      <c r="A757" s="118"/>
      <c r="B757" s="148" t="n">
        <f aca="false">IFERROR((IF($A757="",0,IF(VLOOKUP(A757,#REF!,13,0)="нет","Sold Out",VLOOKUP($A757,#REF!,2,FALSE())))),"кода нет в прайсе")</f>
        <v>0</v>
      </c>
      <c r="C757" s="148" t="n">
        <f aca="false">IFERROR((IF($A757="",0,VLOOKUP($A757,#REF!,3,FALSE()))),0)</f>
        <v>0</v>
      </c>
      <c r="D757" s="120"/>
      <c r="E757" s="121" t="n">
        <f aca="false">IFERROR((IF($A757="",0,VLOOKUP($A757,#REF!,6,FALSE()))),0)</f>
        <v>0</v>
      </c>
      <c r="F757" s="122" t="n">
        <f aca="false">IFERROR(IF(VLOOKUP(A757,#REF!,13,0)="нет","",D757*E757),0)</f>
        <v>0</v>
      </c>
      <c r="G757" s="149" t="n">
        <f aca="false">IF(F757="","",IFERROR((IF($A757="",0,VLOOKUP($A757,#REF!,5,FALSE())))*$D757,"0"))</f>
        <v>0</v>
      </c>
      <c r="H757" s="124" t="n">
        <f aca="false">IFERROR(IF(H$7=0,0,G757/(G$7-I$5)*H$7),"")</f>
        <v>0</v>
      </c>
      <c r="I757" s="125" t="n">
        <f aca="false">IFERROR(H757+F757,"")</f>
        <v>0</v>
      </c>
      <c r="J757" s="126" t="n">
        <f aca="false">IFERROR(I757/$E$9,"")</f>
        <v>0</v>
      </c>
      <c r="K757" s="127" t="n">
        <f aca="false">IFERROR(ROUNDUP(I757/$E$10,2),"")</f>
        <v>0</v>
      </c>
      <c r="L757" s="128" t="n">
        <f aca="false">IF(F757="","",IF(D757=0,0,IFERROR((IF($A757="",0,VLOOKUP($A757,#REF!,7,FALSE()))),0)))</f>
        <v>0</v>
      </c>
      <c r="M757" s="129" t="n">
        <f aca="false">IF(F757="","",IFERROR(L757*D757,0))</f>
        <v>0</v>
      </c>
      <c r="N757" s="64"/>
      <c r="O757" s="156"/>
      <c r="P757" s="156"/>
      <c r="Z757" s="4"/>
      <c r="AA757" s="4"/>
    </row>
    <row r="758" customFormat="false" ht="17.35" hidden="false" customHeight="false" outlineLevel="0" collapsed="false">
      <c r="A758" s="118"/>
      <c r="B758" s="148" t="n">
        <f aca="false">IFERROR((IF($A758="",0,IF(VLOOKUP(A758,#REF!,13,0)="нет","Sold Out",VLOOKUP($A758,#REF!,2,FALSE())))),"кода нет в прайсе")</f>
        <v>0</v>
      </c>
      <c r="C758" s="148" t="n">
        <f aca="false">IFERROR((IF($A758="",0,VLOOKUP($A758,#REF!,3,FALSE()))),0)</f>
        <v>0</v>
      </c>
      <c r="D758" s="120"/>
      <c r="E758" s="121" t="n">
        <f aca="false">IFERROR((IF($A758="",0,VLOOKUP($A758,#REF!,6,FALSE()))),0)</f>
        <v>0</v>
      </c>
      <c r="F758" s="122" t="n">
        <f aca="false">IFERROR(IF(VLOOKUP(A758,#REF!,13,0)="нет","",D758*E758),0)</f>
        <v>0</v>
      </c>
      <c r="G758" s="149" t="n">
        <f aca="false">IF(F758="","",IFERROR((IF($A758="",0,VLOOKUP($A758,#REF!,5,FALSE())))*$D758,"0"))</f>
        <v>0</v>
      </c>
      <c r="H758" s="124" t="n">
        <f aca="false">IFERROR(IF(H$7=0,0,G758/(G$7-I$5)*H$7),"")</f>
        <v>0</v>
      </c>
      <c r="I758" s="125" t="n">
        <f aca="false">IFERROR(H758+F758,"")</f>
        <v>0</v>
      </c>
      <c r="J758" s="126" t="n">
        <f aca="false">IFERROR(I758/$E$9,"")</f>
        <v>0</v>
      </c>
      <c r="K758" s="127" t="n">
        <f aca="false">IFERROR(ROUNDUP(I758/$E$10,2),"")</f>
        <v>0</v>
      </c>
      <c r="L758" s="128" t="n">
        <f aca="false">IF(F758="","",IF(D758=0,0,IFERROR((IF($A758="",0,VLOOKUP($A758,#REF!,7,FALSE()))),0)))</f>
        <v>0</v>
      </c>
      <c r="M758" s="129" t="n">
        <f aca="false">IF(F758="","",IFERROR(L758*D758,0))</f>
        <v>0</v>
      </c>
      <c r="N758" s="64"/>
      <c r="O758" s="156"/>
      <c r="P758" s="156"/>
      <c r="Z758" s="4"/>
      <c r="AA758" s="4"/>
    </row>
    <row r="759" customFormat="false" ht="17.35" hidden="false" customHeight="false" outlineLevel="0" collapsed="false">
      <c r="A759" s="118"/>
      <c r="B759" s="148" t="n">
        <f aca="false">IFERROR((IF($A759="",0,IF(VLOOKUP(A759,#REF!,13,0)="нет","Sold Out",VLOOKUP($A759,#REF!,2,FALSE())))),"кода нет в прайсе")</f>
        <v>0</v>
      </c>
      <c r="C759" s="148" t="n">
        <f aca="false">IFERROR((IF($A759="",0,VLOOKUP($A759,#REF!,3,FALSE()))),0)</f>
        <v>0</v>
      </c>
      <c r="D759" s="158"/>
      <c r="E759" s="121" t="n">
        <f aca="false">IFERROR((IF($A759="",0,VLOOKUP($A759,#REF!,6,FALSE()))),0)</f>
        <v>0</v>
      </c>
      <c r="F759" s="122" t="n">
        <f aca="false">IFERROR(IF(VLOOKUP(A759,#REF!,13,0)="нет","",D759*E759),0)</f>
        <v>0</v>
      </c>
      <c r="G759" s="149" t="n">
        <f aca="false">IF(F759="","",IFERROR((IF($A759="",0,VLOOKUP($A759,#REF!,5,FALSE())))*$D759,"0"))</f>
        <v>0</v>
      </c>
      <c r="H759" s="124" t="n">
        <f aca="false">IFERROR(IF(H$7=0,0,G759/(G$7-I$5)*H$7),"")</f>
        <v>0</v>
      </c>
      <c r="I759" s="125" t="n">
        <f aca="false">IFERROR(H759+F759,"")</f>
        <v>0</v>
      </c>
      <c r="J759" s="126" t="n">
        <f aca="false">IFERROR(I759/$E$9,"")</f>
        <v>0</v>
      </c>
      <c r="K759" s="127" t="n">
        <f aca="false">IFERROR(ROUNDUP(I759/$E$10,2),"")</f>
        <v>0</v>
      </c>
      <c r="L759" s="128" t="n">
        <f aca="false">IF(F759="","",IF(D759=0,0,IFERROR((IF($A759="",0,VLOOKUP($A759,#REF!,7,FALSE()))),0)))</f>
        <v>0</v>
      </c>
      <c r="M759" s="129" t="n">
        <f aca="false">IF(F759="","",IFERROR(L759*D759,0))</f>
        <v>0</v>
      </c>
      <c r="N759" s="64"/>
      <c r="O759" s="156"/>
      <c r="P759" s="156"/>
      <c r="Z759" s="4"/>
      <c r="AA759" s="4"/>
    </row>
    <row r="760" customFormat="false" ht="17.35" hidden="false" customHeight="false" outlineLevel="0" collapsed="false">
      <c r="A760" s="118"/>
      <c r="B760" s="148" t="n">
        <f aca="false">IFERROR((IF($A760="",0,IF(VLOOKUP(A760,#REF!,13,0)="нет","Sold Out",VLOOKUP($A760,#REF!,2,FALSE())))),"кода нет в прайсе")</f>
        <v>0</v>
      </c>
      <c r="C760" s="148" t="n">
        <f aca="false">IFERROR((IF($A760="",0,VLOOKUP($A760,#REF!,3,FALSE()))),0)</f>
        <v>0</v>
      </c>
      <c r="D760" s="158"/>
      <c r="E760" s="121" t="n">
        <f aca="false">IFERROR((IF($A760="",0,VLOOKUP($A760,#REF!,6,FALSE()))),0)</f>
        <v>0</v>
      </c>
      <c r="F760" s="122" t="n">
        <f aca="false">IFERROR(IF(VLOOKUP(A760,#REF!,13,0)="нет","",D760*E760),0)</f>
        <v>0</v>
      </c>
      <c r="G760" s="149" t="n">
        <f aca="false">IF(F760="","",IFERROR((IF($A760="",0,VLOOKUP($A760,#REF!,5,FALSE())))*$D760,"0"))</f>
        <v>0</v>
      </c>
      <c r="H760" s="124" t="n">
        <f aca="false">IFERROR(IF(H$7=0,0,G760/(G$7-I$5)*H$7),"")</f>
        <v>0</v>
      </c>
      <c r="I760" s="125" t="n">
        <f aca="false">IFERROR(H760+F760,"")</f>
        <v>0</v>
      </c>
      <c r="J760" s="126" t="n">
        <f aca="false">IFERROR(I760/$E$9,"")</f>
        <v>0</v>
      </c>
      <c r="K760" s="127" t="n">
        <f aca="false">IFERROR(ROUNDUP(I760/$E$10,2),"")</f>
        <v>0</v>
      </c>
      <c r="L760" s="128" t="n">
        <f aca="false">IF(F760="","",IF(D760=0,0,IFERROR((IF($A760="",0,VLOOKUP($A760,#REF!,7,FALSE()))),0)))</f>
        <v>0</v>
      </c>
      <c r="M760" s="129" t="n">
        <f aca="false">IF(F760="","",IFERROR(L760*D760,0))</f>
        <v>0</v>
      </c>
      <c r="N760" s="64"/>
      <c r="O760" s="156"/>
      <c r="P760" s="156"/>
      <c r="Z760" s="4"/>
      <c r="AA760" s="4"/>
    </row>
    <row r="761" customFormat="false" ht="17.35" hidden="false" customHeight="false" outlineLevel="0" collapsed="false">
      <c r="A761" s="118"/>
      <c r="B761" s="148" t="n">
        <f aca="false">IFERROR((IF($A761="",0,IF(VLOOKUP(A761,#REF!,13,0)="нет","Sold Out",VLOOKUP($A761,#REF!,2,FALSE())))),"кода нет в прайсе")</f>
        <v>0</v>
      </c>
      <c r="C761" s="148" t="n">
        <f aca="false">IFERROR((IF($A761="",0,VLOOKUP($A761,#REF!,3,FALSE()))),0)</f>
        <v>0</v>
      </c>
      <c r="D761" s="158"/>
      <c r="E761" s="121" t="n">
        <f aca="false">IFERROR((IF($A761="",0,VLOOKUP($A761,#REF!,6,FALSE()))),0)</f>
        <v>0</v>
      </c>
      <c r="F761" s="122" t="n">
        <f aca="false">IFERROR(IF(VLOOKUP(A761,#REF!,13,0)="нет","",D761*E761),0)</f>
        <v>0</v>
      </c>
      <c r="G761" s="149" t="n">
        <f aca="false">IF(F761="","",IFERROR((IF($A761="",0,VLOOKUP($A761,#REF!,5,FALSE())))*$D761,"0"))</f>
        <v>0</v>
      </c>
      <c r="H761" s="124" t="n">
        <f aca="false">IFERROR(IF(H$7=0,0,G761/(G$7-I$5)*H$7),"")</f>
        <v>0</v>
      </c>
      <c r="I761" s="125" t="n">
        <f aca="false">IFERROR(H761+F761,"")</f>
        <v>0</v>
      </c>
      <c r="J761" s="126" t="n">
        <f aca="false">IFERROR(I761/$E$9,"")</f>
        <v>0</v>
      </c>
      <c r="K761" s="127" t="n">
        <f aca="false">IFERROR(ROUNDUP(I761/$E$10,2),"")</f>
        <v>0</v>
      </c>
      <c r="L761" s="128" t="n">
        <f aca="false">IF(F761="","",IF(D761=0,0,IFERROR((IF($A761="",0,VLOOKUP($A761,#REF!,7,FALSE()))),0)))</f>
        <v>0</v>
      </c>
      <c r="M761" s="129" t="n">
        <f aca="false">IF(F761="","",IFERROR(L761*D761,0))</f>
        <v>0</v>
      </c>
      <c r="N761" s="64"/>
      <c r="O761" s="156"/>
      <c r="P761" s="156"/>
      <c r="Z761" s="4"/>
      <c r="AA761" s="4"/>
    </row>
    <row r="762" customFormat="false" ht="17.35" hidden="false" customHeight="false" outlineLevel="0" collapsed="false">
      <c r="A762" s="118"/>
      <c r="B762" s="148" t="n">
        <f aca="false">IFERROR((IF($A762="",0,IF(VLOOKUP(A762,#REF!,13,0)="нет","Sold Out",VLOOKUP($A762,#REF!,2,FALSE())))),"кода нет в прайсе")</f>
        <v>0</v>
      </c>
      <c r="C762" s="148" t="n">
        <f aca="false">IFERROR((IF($A762="",0,VLOOKUP($A762,#REF!,3,FALSE()))),0)</f>
        <v>0</v>
      </c>
      <c r="D762" s="158"/>
      <c r="E762" s="121" t="n">
        <f aca="false">IFERROR((IF($A762="",0,VLOOKUP($A762,#REF!,6,FALSE()))),0)</f>
        <v>0</v>
      </c>
      <c r="F762" s="122" t="n">
        <f aca="false">IFERROR(IF(VLOOKUP(A762,#REF!,13,0)="нет","",D762*E762),0)</f>
        <v>0</v>
      </c>
      <c r="G762" s="149" t="n">
        <f aca="false">IF(F762="","",IFERROR((IF($A762="",0,VLOOKUP($A762,#REF!,5,FALSE())))*$D762,"0"))</f>
        <v>0</v>
      </c>
      <c r="H762" s="124" t="n">
        <f aca="false">IFERROR(IF(H$7=0,0,G762/(G$7-I$5)*H$7),"")</f>
        <v>0</v>
      </c>
      <c r="I762" s="125" t="n">
        <f aca="false">IFERROR(H762+F762,"")</f>
        <v>0</v>
      </c>
      <c r="J762" s="126" t="n">
        <f aca="false">IFERROR(I762/$E$9,"")</f>
        <v>0</v>
      </c>
      <c r="K762" s="127" t="n">
        <f aca="false">IFERROR(ROUNDUP(I762/$E$10,2),"")</f>
        <v>0</v>
      </c>
      <c r="L762" s="128" t="n">
        <f aca="false">IF(F762="","",IF(D762=0,0,IFERROR((IF($A762="",0,VLOOKUP($A762,#REF!,7,FALSE()))),0)))</f>
        <v>0</v>
      </c>
      <c r="M762" s="129" t="n">
        <f aca="false">IF(F762="","",IFERROR(L762*D762,0))</f>
        <v>0</v>
      </c>
      <c r="N762" s="64"/>
      <c r="O762" s="156"/>
      <c r="P762" s="156"/>
      <c r="Z762" s="4"/>
      <c r="AA762" s="4"/>
    </row>
    <row r="763" customFormat="false" ht="17.35" hidden="false" customHeight="false" outlineLevel="0" collapsed="false">
      <c r="A763" s="118"/>
      <c r="B763" s="148" t="n">
        <f aca="false">IFERROR((IF($A763="",0,IF(VLOOKUP(A763,#REF!,13,0)="нет","Sold Out",VLOOKUP($A763,#REF!,2,FALSE())))),"кода нет в прайсе")</f>
        <v>0</v>
      </c>
      <c r="C763" s="148" t="n">
        <f aca="false">IFERROR((IF($A763="",0,VLOOKUP($A763,#REF!,3,FALSE()))),0)</f>
        <v>0</v>
      </c>
      <c r="D763" s="158"/>
      <c r="E763" s="121" t="n">
        <f aca="false">IFERROR((IF($A763="",0,VLOOKUP($A763,#REF!,6,FALSE()))),0)</f>
        <v>0</v>
      </c>
      <c r="F763" s="122" t="n">
        <f aca="false">IFERROR(IF(VLOOKUP(A763,#REF!,13,0)="нет","",D763*E763),0)</f>
        <v>0</v>
      </c>
      <c r="G763" s="149" t="n">
        <f aca="false">IF(F763="","",IFERROR((IF($A763="",0,VLOOKUP($A763,#REF!,5,FALSE())))*$D763,"0"))</f>
        <v>0</v>
      </c>
      <c r="H763" s="124" t="n">
        <f aca="false">IFERROR(IF(H$7=0,0,G763/(G$7-I$5)*H$7),"")</f>
        <v>0</v>
      </c>
      <c r="I763" s="125" t="n">
        <f aca="false">IFERROR(H763+F763,"")</f>
        <v>0</v>
      </c>
      <c r="J763" s="126" t="n">
        <f aca="false">IFERROR(I763/$E$9,"")</f>
        <v>0</v>
      </c>
      <c r="K763" s="127" t="n">
        <f aca="false">IFERROR(ROUNDUP(I763/$E$10,2),"")</f>
        <v>0</v>
      </c>
      <c r="L763" s="128" t="n">
        <f aca="false">IF(F763="","",IF(D763=0,0,IFERROR((IF($A763="",0,VLOOKUP($A763,#REF!,7,FALSE()))),0)))</f>
        <v>0</v>
      </c>
      <c r="M763" s="129" t="n">
        <f aca="false">IF(F763="","",IFERROR(L763*D763,0))</f>
        <v>0</v>
      </c>
      <c r="N763" s="64"/>
      <c r="O763" s="156"/>
      <c r="P763" s="156"/>
      <c r="Z763" s="4"/>
      <c r="AA763" s="4"/>
    </row>
    <row r="764" customFormat="false" ht="17.35" hidden="false" customHeight="false" outlineLevel="0" collapsed="false">
      <c r="A764" s="118"/>
      <c r="B764" s="148" t="n">
        <f aca="false">IFERROR((IF($A764="",0,IF(VLOOKUP(A764,#REF!,13,0)="нет","Sold Out",VLOOKUP($A764,#REF!,2,FALSE())))),"кода нет в прайсе")</f>
        <v>0</v>
      </c>
      <c r="C764" s="148" t="n">
        <f aca="false">IFERROR((IF($A764="",0,VLOOKUP($A764,#REF!,3,FALSE()))),0)</f>
        <v>0</v>
      </c>
      <c r="D764" s="158"/>
      <c r="E764" s="132" t="n">
        <f aca="false">IFERROR((IF($A764="",0,VLOOKUP($A764,#REF!,6,FALSE()))),0)</f>
        <v>0</v>
      </c>
      <c r="F764" s="133" t="n">
        <f aca="false">IFERROR(IF(VLOOKUP(A764,#REF!,13,0)="нет","",D764*E764),0)</f>
        <v>0</v>
      </c>
      <c r="G764" s="134" t="n">
        <f aca="false">IF(F764="","",IFERROR((IF($A764="",0,VLOOKUP($A764,#REF!,5,FALSE())))*$D764,"0"))</f>
        <v>0</v>
      </c>
      <c r="H764" s="124" t="n">
        <f aca="false">IFERROR(IF(H$7=0,0,G764/(G$7-I$5)*H$7),"")</f>
        <v>0</v>
      </c>
      <c r="I764" s="135" t="n">
        <f aca="false">IFERROR(H764+F764,"")</f>
        <v>0</v>
      </c>
      <c r="J764" s="136" t="n">
        <f aca="false">IFERROR(I764/$E$9,"")</f>
        <v>0</v>
      </c>
      <c r="K764" s="137" t="n">
        <f aca="false">IFERROR(ROUNDUP(I764/$E$10,2),"")</f>
        <v>0</v>
      </c>
      <c r="L764" s="132" t="n">
        <f aca="false">IF(F764="","",IF(D764=0,0,IFERROR((IF($A764="",0,VLOOKUP($A764,#REF!,7,FALSE()))),0)))</f>
        <v>0</v>
      </c>
      <c r="M764" s="132" t="n">
        <f aca="false">IF(F764="","",IFERROR(L764*D764,0))</f>
        <v>0</v>
      </c>
      <c r="N764" s="64"/>
      <c r="O764" s="156"/>
      <c r="P764" s="156"/>
      <c r="Z764" s="4"/>
      <c r="AA764" s="4"/>
    </row>
    <row r="765" customFormat="false" ht="17.35" hidden="false" customHeight="false" outlineLevel="0" collapsed="false">
      <c r="A765" s="118"/>
      <c r="B765" s="148" t="n">
        <f aca="false">IFERROR((IF($A765="",0,IF(VLOOKUP(A765,#REF!,13,0)="нет","Sold Out",VLOOKUP($A765,#REF!,2,FALSE())))),"кода нет в прайсе")</f>
        <v>0</v>
      </c>
      <c r="C765" s="148" t="n">
        <f aca="false">IFERROR((IF($A765="",0,VLOOKUP($A765,#REF!,3,FALSE()))),0)</f>
        <v>0</v>
      </c>
      <c r="D765" s="158"/>
      <c r="E765" s="121" t="n">
        <f aca="false">IFERROR((IF($A765="",0,VLOOKUP($A765,#REF!,6,FALSE()))),0)</f>
        <v>0</v>
      </c>
      <c r="F765" s="122" t="n">
        <f aca="false">IFERROR(IF(VLOOKUP(A765,#REF!,13,0)="нет","",D765*E765),0)</f>
        <v>0</v>
      </c>
      <c r="G765" s="149" t="n">
        <f aca="false">IF(F765="","",IFERROR((IF($A765="",0,VLOOKUP($A765,#REF!,5,FALSE())))*$D765,"0"))</f>
        <v>0</v>
      </c>
      <c r="H765" s="124" t="n">
        <f aca="false">IFERROR(IF(H$7=0,0,G765/(G$7-I$5)*H$7),"")</f>
        <v>0</v>
      </c>
      <c r="I765" s="125" t="n">
        <f aca="false">IFERROR(H765+F765,"")</f>
        <v>0</v>
      </c>
      <c r="J765" s="126" t="n">
        <f aca="false">IFERROR(I765/$E$9,"")</f>
        <v>0</v>
      </c>
      <c r="K765" s="127" t="n">
        <f aca="false">IFERROR(ROUNDUP(I765/$E$10,2),"")</f>
        <v>0</v>
      </c>
      <c r="L765" s="128" t="n">
        <f aca="false">IF(F765="","",IF(D765=0,0,IFERROR((IF($A765="",0,VLOOKUP($A765,#REF!,7,FALSE()))),0)))</f>
        <v>0</v>
      </c>
      <c r="M765" s="129" t="n">
        <f aca="false">IF(F765="","",IFERROR(L765*D765,0))</f>
        <v>0</v>
      </c>
      <c r="N765" s="64"/>
      <c r="O765" s="156"/>
      <c r="P765" s="156"/>
      <c r="Z765" s="4"/>
      <c r="AA765" s="4"/>
    </row>
    <row r="766" customFormat="false" ht="17.35" hidden="false" customHeight="false" outlineLevel="0" collapsed="false">
      <c r="A766" s="141"/>
      <c r="B766" s="148" t="n">
        <f aca="false">IFERROR((IF($A766="",0,IF(VLOOKUP(A766,#REF!,13,0)="нет","Sold Out",VLOOKUP($A766,#REF!,2,FALSE())))),"кода нет в прайсе")</f>
        <v>0</v>
      </c>
      <c r="C766" s="148" t="n">
        <f aca="false">IFERROR((IF($A766="",0,VLOOKUP($A766,#REF!,3,FALSE()))),0)</f>
        <v>0</v>
      </c>
      <c r="D766" s="158"/>
      <c r="E766" s="121" t="n">
        <f aca="false">IFERROR((IF($A766="",0,VLOOKUP($A766,#REF!,6,FALSE()))),0)</f>
        <v>0</v>
      </c>
      <c r="F766" s="122" t="n">
        <f aca="false">IFERROR(IF(VLOOKUP(A766,#REF!,13,0)="нет","",D766*E766),0)</f>
        <v>0</v>
      </c>
      <c r="G766" s="149" t="n">
        <f aca="false">IF(F766="","",IFERROR((IF($A766="",0,VLOOKUP($A766,#REF!,5,FALSE())))*$D766,"0"))</f>
        <v>0</v>
      </c>
      <c r="H766" s="124" t="n">
        <f aca="false">IFERROR(IF(H$7=0,0,G766/(G$7-I$5)*H$7),"")</f>
        <v>0</v>
      </c>
      <c r="I766" s="125" t="n">
        <f aca="false">IFERROR(H766+F766,"")</f>
        <v>0</v>
      </c>
      <c r="J766" s="126" t="n">
        <f aca="false">IFERROR(I766/$E$9,"")</f>
        <v>0</v>
      </c>
      <c r="K766" s="127" t="n">
        <f aca="false">IFERROR(ROUNDUP(I766/$E$10,2),"")</f>
        <v>0</v>
      </c>
      <c r="L766" s="128" t="n">
        <f aca="false">IF(F766="","",IF(D766=0,0,IFERROR((IF($A766="",0,VLOOKUP($A766,#REF!,7,FALSE()))),0)))</f>
        <v>0</v>
      </c>
      <c r="M766" s="129" t="n">
        <f aca="false">IF(F766="","",IFERROR(L766*D766,0))</f>
        <v>0</v>
      </c>
      <c r="N766" s="64"/>
      <c r="O766" s="156"/>
      <c r="P766" s="156"/>
      <c r="Z766" s="4"/>
      <c r="AA766" s="4"/>
    </row>
    <row r="767" customFormat="false" ht="17.35" hidden="false" customHeight="false" outlineLevel="0" collapsed="false">
      <c r="A767" s="142"/>
      <c r="B767" s="143" t="n">
        <f aca="false">IF(F767=0,0,"Пересылка по Корее при менее 30000")</f>
        <v>0</v>
      </c>
      <c r="C767" s="143"/>
      <c r="D767" s="158"/>
      <c r="E767" s="121" t="n">
        <f aca="false">IFERROR((IF($A767="",0,VLOOKUP($A767,#REF!,6,FALSE()))),0)</f>
        <v>0</v>
      </c>
      <c r="F767" s="144" t="n">
        <f aca="false">IF($F$5=1,IF(SUM(F757:F766)=0,0,IF(SUM(F757:F766)&lt;30000,2500,0)),0)</f>
        <v>0</v>
      </c>
      <c r="G767" s="149" t="n">
        <f aca="false">IF(F767="","",IFERROR((IF($A767="",0,VLOOKUP($A767,#REF!,5,FALSE())))*$D767,"0"))</f>
        <v>0</v>
      </c>
      <c r="H767" s="124" t="n">
        <f aca="false">IFERROR(IF(H$7=0,0,G767/(G$7-I$5)*H$7),"")</f>
        <v>0</v>
      </c>
      <c r="I767" s="125" t="n">
        <f aca="false">IFERROR(H767+F767,"")</f>
        <v>0</v>
      </c>
      <c r="J767" s="126" t="n">
        <f aca="false">IFERROR(I767/$E$9,"")</f>
        <v>0</v>
      </c>
      <c r="K767" s="127" t="n">
        <f aca="false">IFERROR(ROUNDUP(I767/$E$10,2),"")</f>
        <v>0</v>
      </c>
      <c r="L767" s="128" t="n">
        <f aca="false">IF(F767="","",IF(D767=0,0,IFERROR((IF($A767="",0,VLOOKUP($A767,#REF!,7,FALSE()))),0)))</f>
        <v>0</v>
      </c>
      <c r="M767" s="129" t="n">
        <f aca="false">IF(F767="","",IFERROR(L767*D767,0))</f>
        <v>0</v>
      </c>
      <c r="N767" s="64"/>
      <c r="O767" s="156"/>
      <c r="P767" s="156"/>
      <c r="Z767" s="4"/>
      <c r="AA767" s="4"/>
    </row>
    <row r="768" customFormat="false" ht="17.35" hidden="false" customHeight="false" outlineLevel="0" collapsed="false">
      <c r="A768" s="106" t="n">
        <v>64</v>
      </c>
      <c r="B768" s="107"/>
      <c r="C768" s="107"/>
      <c r="D768" s="146"/>
      <c r="E768" s="109"/>
      <c r="F768" s="110" t="n">
        <f aca="false">SUM(F769:F779)</f>
        <v>0</v>
      </c>
      <c r="G768" s="110" t="n">
        <f aca="false">SUM(G769:G779)</f>
        <v>0</v>
      </c>
      <c r="H768" s="111" t="n">
        <f aca="false">IFERROR($H$7/($G$7-$I$5)*G768,0)</f>
        <v>0</v>
      </c>
      <c r="I768" s="112" t="n">
        <f aca="false">H768+F768</f>
        <v>0</v>
      </c>
      <c r="J768" s="112" t="n">
        <f aca="false">I768/$E$9</f>
        <v>0</v>
      </c>
      <c r="K768" s="113" t="n">
        <f aca="false">SUM(K769:K779)</f>
        <v>0</v>
      </c>
      <c r="L768" s="114" t="n">
        <f aca="false">SUM(L769:L779)</f>
        <v>0</v>
      </c>
      <c r="M768" s="115" t="n">
        <f aca="false">SUM(M769:M779)</f>
        <v>0</v>
      </c>
      <c r="N768" s="64"/>
      <c r="O768" s="156"/>
      <c r="P768" s="156"/>
      <c r="Z768" s="4"/>
      <c r="AA768" s="4"/>
    </row>
    <row r="769" customFormat="false" ht="17.35" hidden="false" customHeight="false" outlineLevel="0" collapsed="false">
      <c r="A769" s="118"/>
      <c r="B769" s="148" t="n">
        <f aca="false">IFERROR((IF($A769="",0,IF(VLOOKUP(A769,#REF!,13,0)="нет","Sold Out",VLOOKUP($A769,#REF!,2,FALSE())))),"кода нет в прайсе")</f>
        <v>0</v>
      </c>
      <c r="C769" s="148" t="n">
        <f aca="false">IFERROR((IF($A769="",0,VLOOKUP($A769,#REF!,3,FALSE()))),0)</f>
        <v>0</v>
      </c>
      <c r="D769" s="120"/>
      <c r="E769" s="121" t="n">
        <f aca="false">IFERROR((IF($A769="",0,VLOOKUP($A769,#REF!,6,FALSE()))),0)</f>
        <v>0</v>
      </c>
      <c r="F769" s="122" t="n">
        <f aca="false">IFERROR(IF(VLOOKUP(A769,#REF!,13,0)="нет","",D769*E769),0)</f>
        <v>0</v>
      </c>
      <c r="G769" s="149" t="n">
        <f aca="false">IF(F769="","",IFERROR((IF($A769="",0,VLOOKUP($A769,#REF!,5,FALSE())))*$D769,"0"))</f>
        <v>0</v>
      </c>
      <c r="H769" s="124" t="n">
        <f aca="false">IFERROR(IF(H$7=0,0,G769/(G$7-I$5)*H$7),"")</f>
        <v>0</v>
      </c>
      <c r="I769" s="125" t="n">
        <f aca="false">IFERROR(H769+F769,"")</f>
        <v>0</v>
      </c>
      <c r="J769" s="126" t="n">
        <f aca="false">IFERROR(I769/$E$9,"")</f>
        <v>0</v>
      </c>
      <c r="K769" s="127" t="n">
        <f aca="false">IFERROR(ROUNDUP(I769/$E$10,2),"")</f>
        <v>0</v>
      </c>
      <c r="L769" s="128" t="n">
        <f aca="false">IF(F769="","",IF(D769=0,0,IFERROR((IF($A769="",0,VLOOKUP($A769,#REF!,7,FALSE()))),0)))</f>
        <v>0</v>
      </c>
      <c r="M769" s="129" t="n">
        <f aca="false">IF(F769="","",IFERROR(L769*D769,0))</f>
        <v>0</v>
      </c>
      <c r="N769" s="64"/>
      <c r="O769" s="156"/>
      <c r="P769" s="156"/>
      <c r="Z769" s="4"/>
      <c r="AA769" s="4"/>
    </row>
    <row r="770" customFormat="false" ht="17.35" hidden="false" customHeight="false" outlineLevel="0" collapsed="false">
      <c r="A770" s="118"/>
      <c r="B770" s="148" t="n">
        <f aca="false">IFERROR((IF($A770="",0,IF(VLOOKUP(A770,#REF!,13,0)="нет","Sold Out",VLOOKUP($A770,#REF!,2,FALSE())))),"кода нет в прайсе")</f>
        <v>0</v>
      </c>
      <c r="C770" s="148" t="n">
        <f aca="false">IFERROR((IF($A770="",0,VLOOKUP($A770,#REF!,3,FALSE()))),0)</f>
        <v>0</v>
      </c>
      <c r="D770" s="120"/>
      <c r="E770" s="121" t="n">
        <f aca="false">IFERROR((IF($A770="",0,VLOOKUP($A770,#REF!,6,FALSE()))),0)</f>
        <v>0</v>
      </c>
      <c r="F770" s="122" t="n">
        <f aca="false">IFERROR(IF(VLOOKUP(A770,#REF!,13,0)="нет","",D770*E770),0)</f>
        <v>0</v>
      </c>
      <c r="G770" s="149" t="n">
        <f aca="false">IF(F770="","",IFERROR((IF($A770="",0,VLOOKUP($A770,#REF!,5,FALSE())))*$D770,"0"))</f>
        <v>0</v>
      </c>
      <c r="H770" s="124" t="n">
        <f aca="false">IFERROR(IF(H$7=0,0,G770/(G$7-I$5)*H$7),"")</f>
        <v>0</v>
      </c>
      <c r="I770" s="125" t="n">
        <f aca="false">IFERROR(H770+F770,"")</f>
        <v>0</v>
      </c>
      <c r="J770" s="126" t="n">
        <f aca="false">IFERROR(I770/$E$9,"")</f>
        <v>0</v>
      </c>
      <c r="K770" s="127" t="n">
        <f aca="false">IFERROR(ROUNDUP(I770/$E$10,2),"")</f>
        <v>0</v>
      </c>
      <c r="L770" s="128" t="n">
        <f aca="false">IF(F770="","",IF(D770=0,0,IFERROR((IF($A770="",0,VLOOKUP($A770,#REF!,7,FALSE()))),0)))</f>
        <v>0</v>
      </c>
      <c r="M770" s="129" t="n">
        <f aca="false">IF(F770="","",IFERROR(L770*D770,0))</f>
        <v>0</v>
      </c>
      <c r="N770" s="64"/>
      <c r="O770" s="156"/>
      <c r="P770" s="156"/>
      <c r="Z770" s="4"/>
      <c r="AA770" s="4"/>
    </row>
    <row r="771" customFormat="false" ht="17.35" hidden="false" customHeight="false" outlineLevel="0" collapsed="false">
      <c r="A771" s="118"/>
      <c r="B771" s="148" t="n">
        <f aca="false">IFERROR((IF($A771="",0,IF(VLOOKUP(A771,#REF!,13,0)="нет","Sold Out",VLOOKUP($A771,#REF!,2,FALSE())))),"кода нет в прайсе")</f>
        <v>0</v>
      </c>
      <c r="C771" s="148" t="n">
        <f aca="false">IFERROR((IF($A771="",0,VLOOKUP($A771,#REF!,3,FALSE()))),0)</f>
        <v>0</v>
      </c>
      <c r="D771" s="158"/>
      <c r="E771" s="121" t="n">
        <f aca="false">IFERROR((IF($A771="",0,VLOOKUP($A771,#REF!,6,FALSE()))),0)</f>
        <v>0</v>
      </c>
      <c r="F771" s="122" t="n">
        <f aca="false">IFERROR(IF(VLOOKUP(A771,#REF!,13,0)="нет","",D771*E771),0)</f>
        <v>0</v>
      </c>
      <c r="G771" s="149" t="n">
        <f aca="false">IF(F771="","",IFERROR((IF($A771="",0,VLOOKUP($A771,#REF!,5,FALSE())))*$D771,"0"))</f>
        <v>0</v>
      </c>
      <c r="H771" s="124" t="n">
        <f aca="false">IFERROR(IF(H$7=0,0,G771/(G$7-I$5)*H$7),"")</f>
        <v>0</v>
      </c>
      <c r="I771" s="125" t="n">
        <f aca="false">IFERROR(H771+F771,"")</f>
        <v>0</v>
      </c>
      <c r="J771" s="126" t="n">
        <f aca="false">IFERROR(I771/$E$9,"")</f>
        <v>0</v>
      </c>
      <c r="K771" s="127" t="n">
        <f aca="false">IFERROR(ROUNDUP(I771/$E$10,2),"")</f>
        <v>0</v>
      </c>
      <c r="L771" s="128" t="n">
        <f aca="false">IF(F771="","",IF(D771=0,0,IFERROR((IF($A771="",0,VLOOKUP($A771,#REF!,7,FALSE()))),0)))</f>
        <v>0</v>
      </c>
      <c r="M771" s="129" t="n">
        <f aca="false">IF(F771="","",IFERROR(L771*D771,0))</f>
        <v>0</v>
      </c>
      <c r="N771" s="64"/>
      <c r="O771" s="156"/>
      <c r="P771" s="156"/>
      <c r="Z771" s="4"/>
      <c r="AA771" s="4"/>
    </row>
    <row r="772" customFormat="false" ht="17.35" hidden="false" customHeight="false" outlineLevel="0" collapsed="false">
      <c r="A772" s="118"/>
      <c r="B772" s="148" t="n">
        <f aca="false">IFERROR((IF($A772="",0,IF(VLOOKUP(A772,#REF!,13,0)="нет","Sold Out",VLOOKUP($A772,#REF!,2,FALSE())))),"кода нет в прайсе")</f>
        <v>0</v>
      </c>
      <c r="C772" s="148" t="n">
        <f aca="false">IFERROR((IF($A772="",0,VLOOKUP($A772,#REF!,3,FALSE()))),0)</f>
        <v>0</v>
      </c>
      <c r="D772" s="158"/>
      <c r="E772" s="121" t="n">
        <f aca="false">IFERROR((IF($A772="",0,VLOOKUP($A772,#REF!,6,FALSE()))),0)</f>
        <v>0</v>
      </c>
      <c r="F772" s="122" t="n">
        <f aca="false">IFERROR(IF(VLOOKUP(A772,#REF!,13,0)="нет","",D772*E772),0)</f>
        <v>0</v>
      </c>
      <c r="G772" s="149" t="n">
        <f aca="false">IF(F772="","",IFERROR((IF($A772="",0,VLOOKUP($A772,#REF!,5,FALSE())))*$D772,"0"))</f>
        <v>0</v>
      </c>
      <c r="H772" s="124" t="n">
        <f aca="false">IFERROR(IF(H$7=0,0,G772/(G$7-I$5)*H$7),"")</f>
        <v>0</v>
      </c>
      <c r="I772" s="125" t="n">
        <f aca="false">IFERROR(H772+F772,"")</f>
        <v>0</v>
      </c>
      <c r="J772" s="126" t="n">
        <f aca="false">IFERROR(I772/$E$9,"")</f>
        <v>0</v>
      </c>
      <c r="K772" s="127" t="n">
        <f aca="false">IFERROR(ROUNDUP(I772/$E$10,2),"")</f>
        <v>0</v>
      </c>
      <c r="L772" s="128" t="n">
        <f aca="false">IF(F772="","",IF(D772=0,0,IFERROR((IF($A772="",0,VLOOKUP($A772,#REF!,7,FALSE()))),0)))</f>
        <v>0</v>
      </c>
      <c r="M772" s="129" t="n">
        <f aca="false">IF(F772="","",IFERROR(L772*D772,0))</f>
        <v>0</v>
      </c>
      <c r="N772" s="64"/>
      <c r="O772" s="156"/>
      <c r="P772" s="156"/>
      <c r="Z772" s="4"/>
      <c r="AA772" s="4"/>
    </row>
    <row r="773" customFormat="false" ht="17.35" hidden="false" customHeight="false" outlineLevel="0" collapsed="false">
      <c r="A773" s="118"/>
      <c r="B773" s="148" t="n">
        <f aca="false">IFERROR((IF($A773="",0,IF(VLOOKUP(A773,#REF!,13,0)="нет","Sold Out",VLOOKUP($A773,#REF!,2,FALSE())))),"кода нет в прайсе")</f>
        <v>0</v>
      </c>
      <c r="C773" s="148" t="n">
        <f aca="false">IFERROR((IF($A773="",0,VLOOKUP($A773,#REF!,3,FALSE()))),0)</f>
        <v>0</v>
      </c>
      <c r="D773" s="158"/>
      <c r="E773" s="121" t="n">
        <f aca="false">IFERROR((IF($A773="",0,VLOOKUP($A773,#REF!,6,FALSE()))),0)</f>
        <v>0</v>
      </c>
      <c r="F773" s="122" t="n">
        <f aca="false">IFERROR(IF(VLOOKUP(A773,#REF!,13,0)="нет","",D773*E773),0)</f>
        <v>0</v>
      </c>
      <c r="G773" s="149" t="n">
        <f aca="false">IF(F773="","",IFERROR((IF($A773="",0,VLOOKUP($A773,#REF!,5,FALSE())))*$D773,"0"))</f>
        <v>0</v>
      </c>
      <c r="H773" s="124" t="n">
        <f aca="false">IFERROR(IF(H$7=0,0,G773/(G$7-I$5)*H$7),"")</f>
        <v>0</v>
      </c>
      <c r="I773" s="125" t="n">
        <f aca="false">IFERROR(H773+F773,"")</f>
        <v>0</v>
      </c>
      <c r="J773" s="126" t="n">
        <f aca="false">IFERROR(I773/$E$9,"")</f>
        <v>0</v>
      </c>
      <c r="K773" s="127" t="n">
        <f aca="false">IFERROR(ROUNDUP(I773/$E$10,2),"")</f>
        <v>0</v>
      </c>
      <c r="L773" s="128" t="n">
        <f aca="false">IF(F773="","",IF(D773=0,0,IFERROR((IF($A773="",0,VLOOKUP($A773,#REF!,7,FALSE()))),0)))</f>
        <v>0</v>
      </c>
      <c r="M773" s="129" t="n">
        <f aca="false">IF(F773="","",IFERROR(L773*D773,0))</f>
        <v>0</v>
      </c>
      <c r="N773" s="64"/>
      <c r="O773" s="156"/>
      <c r="P773" s="156"/>
      <c r="Z773" s="4"/>
      <c r="AA773" s="4"/>
    </row>
    <row r="774" customFormat="false" ht="17.35" hidden="false" customHeight="false" outlineLevel="0" collapsed="false">
      <c r="A774" s="118"/>
      <c r="B774" s="148" t="n">
        <f aca="false">IFERROR((IF($A774="",0,IF(VLOOKUP(A774,#REF!,13,0)="нет","Sold Out",VLOOKUP($A774,#REF!,2,FALSE())))),"кода нет в прайсе")</f>
        <v>0</v>
      </c>
      <c r="C774" s="148" t="n">
        <f aca="false">IFERROR((IF($A774="",0,VLOOKUP($A774,#REF!,3,FALSE()))),0)</f>
        <v>0</v>
      </c>
      <c r="D774" s="158"/>
      <c r="E774" s="121" t="n">
        <f aca="false">IFERROR((IF($A774="",0,VLOOKUP($A774,#REF!,6,FALSE()))),0)</f>
        <v>0</v>
      </c>
      <c r="F774" s="122" t="n">
        <f aca="false">IFERROR(IF(VLOOKUP(A774,#REF!,13,0)="нет","",D774*E774),0)</f>
        <v>0</v>
      </c>
      <c r="G774" s="149" t="n">
        <f aca="false">IF(F774="","",IFERROR((IF($A774="",0,VLOOKUP($A774,#REF!,5,FALSE())))*$D774,"0"))</f>
        <v>0</v>
      </c>
      <c r="H774" s="124" t="n">
        <f aca="false">IFERROR(IF(H$7=0,0,G774/(G$7-I$5)*H$7),"")</f>
        <v>0</v>
      </c>
      <c r="I774" s="125" t="n">
        <f aca="false">IFERROR(H774+F774,"")</f>
        <v>0</v>
      </c>
      <c r="J774" s="126" t="n">
        <f aca="false">IFERROR(I774/$E$9,"")</f>
        <v>0</v>
      </c>
      <c r="K774" s="127" t="n">
        <f aca="false">IFERROR(ROUNDUP(I774/$E$10,2),"")</f>
        <v>0</v>
      </c>
      <c r="L774" s="128" t="n">
        <f aca="false">IF(F774="","",IF(D774=0,0,IFERROR((IF($A774="",0,VLOOKUP($A774,#REF!,7,FALSE()))),0)))</f>
        <v>0</v>
      </c>
      <c r="M774" s="129" t="n">
        <f aca="false">IF(F774="","",IFERROR(L774*D774,0))</f>
        <v>0</v>
      </c>
      <c r="N774" s="64"/>
      <c r="O774" s="156"/>
      <c r="P774" s="156"/>
      <c r="Z774" s="4"/>
      <c r="AA774" s="4"/>
    </row>
    <row r="775" customFormat="false" ht="17.35" hidden="false" customHeight="false" outlineLevel="0" collapsed="false">
      <c r="A775" s="118"/>
      <c r="B775" s="148" t="n">
        <f aca="false">IFERROR((IF($A775="",0,IF(VLOOKUP(A775,#REF!,13,0)="нет","Sold Out",VLOOKUP($A775,#REF!,2,FALSE())))),"кода нет в прайсе")</f>
        <v>0</v>
      </c>
      <c r="C775" s="148" t="n">
        <f aca="false">IFERROR((IF($A775="",0,VLOOKUP($A775,#REF!,3,FALSE()))),0)</f>
        <v>0</v>
      </c>
      <c r="D775" s="158"/>
      <c r="E775" s="121" t="n">
        <f aca="false">IFERROR((IF($A775="",0,VLOOKUP($A775,#REF!,6,FALSE()))),0)</f>
        <v>0</v>
      </c>
      <c r="F775" s="122" t="n">
        <f aca="false">IFERROR(IF(VLOOKUP(A775,#REF!,13,0)="нет","",D775*E775),0)</f>
        <v>0</v>
      </c>
      <c r="G775" s="149" t="n">
        <f aca="false">IF(F775="","",IFERROR((IF($A775="",0,VLOOKUP($A775,#REF!,5,FALSE())))*$D775,"0"))</f>
        <v>0</v>
      </c>
      <c r="H775" s="124" t="n">
        <f aca="false">IFERROR(IF(H$7=0,0,G775/(G$7-I$5)*H$7),"")</f>
        <v>0</v>
      </c>
      <c r="I775" s="125" t="n">
        <f aca="false">IFERROR(H775+F775,"")</f>
        <v>0</v>
      </c>
      <c r="J775" s="126" t="n">
        <f aca="false">IFERROR(I775/$E$9,"")</f>
        <v>0</v>
      </c>
      <c r="K775" s="127" t="n">
        <f aca="false">IFERROR(ROUNDUP(I775/$E$10,2),"")</f>
        <v>0</v>
      </c>
      <c r="L775" s="128" t="n">
        <f aca="false">IF(F775="","",IF(D775=0,0,IFERROR((IF($A775="",0,VLOOKUP($A775,#REF!,7,FALSE()))),0)))</f>
        <v>0</v>
      </c>
      <c r="M775" s="129" t="n">
        <f aca="false">IF(F775="","",IFERROR(L775*D775,0))</f>
        <v>0</v>
      </c>
      <c r="N775" s="64"/>
      <c r="O775" s="156"/>
      <c r="P775" s="156"/>
      <c r="Z775" s="4"/>
      <c r="AA775" s="4"/>
    </row>
    <row r="776" customFormat="false" ht="17.35" hidden="false" customHeight="false" outlineLevel="0" collapsed="false">
      <c r="A776" s="118"/>
      <c r="B776" s="148" t="n">
        <f aca="false">IFERROR((IF($A776="",0,IF(VLOOKUP(A776,#REF!,13,0)="нет","Sold Out",VLOOKUP($A776,#REF!,2,FALSE())))),"кода нет в прайсе")</f>
        <v>0</v>
      </c>
      <c r="C776" s="148" t="n">
        <f aca="false">IFERROR((IF($A776="",0,VLOOKUP($A776,#REF!,3,FALSE()))),0)</f>
        <v>0</v>
      </c>
      <c r="D776" s="158"/>
      <c r="E776" s="132" t="n">
        <f aca="false">IFERROR((IF($A776="",0,VLOOKUP($A776,#REF!,6,FALSE()))),0)</f>
        <v>0</v>
      </c>
      <c r="F776" s="133" t="n">
        <f aca="false">IFERROR(IF(VLOOKUP(A776,#REF!,13,0)="нет","",D776*E776),0)</f>
        <v>0</v>
      </c>
      <c r="G776" s="134" t="n">
        <f aca="false">IF(F776="","",IFERROR((IF($A776="",0,VLOOKUP($A776,#REF!,5,FALSE())))*$D776,"0"))</f>
        <v>0</v>
      </c>
      <c r="H776" s="124" t="n">
        <f aca="false">IFERROR(IF(H$7=0,0,G776/(G$7-I$5)*H$7),"")</f>
        <v>0</v>
      </c>
      <c r="I776" s="135" t="n">
        <f aca="false">IFERROR(H776+F776,"")</f>
        <v>0</v>
      </c>
      <c r="J776" s="136" t="n">
        <f aca="false">IFERROR(I776/$E$9,"")</f>
        <v>0</v>
      </c>
      <c r="K776" s="137" t="n">
        <f aca="false">IFERROR(ROUNDUP(I776/$E$10,2),"")</f>
        <v>0</v>
      </c>
      <c r="L776" s="132" t="n">
        <f aca="false">IF(F776="","",IF(D776=0,0,IFERROR((IF($A776="",0,VLOOKUP($A776,#REF!,7,FALSE()))),0)))</f>
        <v>0</v>
      </c>
      <c r="M776" s="132" t="n">
        <f aca="false">IF(F776="","",IFERROR(L776*D776,0))</f>
        <v>0</v>
      </c>
      <c r="N776" s="64"/>
      <c r="O776" s="156"/>
      <c r="P776" s="156"/>
      <c r="Z776" s="4"/>
      <c r="AA776" s="4"/>
    </row>
    <row r="777" customFormat="false" ht="17.35" hidden="false" customHeight="false" outlineLevel="0" collapsed="false">
      <c r="A777" s="118"/>
      <c r="B777" s="148" t="n">
        <f aca="false">IFERROR((IF($A777="",0,IF(VLOOKUP(A777,#REF!,13,0)="нет","Sold Out",VLOOKUP($A777,#REF!,2,FALSE())))),"кода нет в прайсе")</f>
        <v>0</v>
      </c>
      <c r="C777" s="148" t="n">
        <f aca="false">IFERROR((IF($A777="",0,VLOOKUP($A777,#REF!,3,FALSE()))),0)</f>
        <v>0</v>
      </c>
      <c r="D777" s="158"/>
      <c r="E777" s="121" t="n">
        <f aca="false">IFERROR((IF($A777="",0,VLOOKUP($A777,#REF!,6,FALSE()))),0)</f>
        <v>0</v>
      </c>
      <c r="F777" s="122" t="n">
        <f aca="false">IFERROR(IF(VLOOKUP(A777,#REF!,13,0)="нет","",D777*E777),0)</f>
        <v>0</v>
      </c>
      <c r="G777" s="149" t="n">
        <f aca="false">IF(F777="","",IFERROR((IF($A777="",0,VLOOKUP($A777,#REF!,5,FALSE())))*$D777,"0"))</f>
        <v>0</v>
      </c>
      <c r="H777" s="124" t="n">
        <f aca="false">IFERROR(IF(H$7=0,0,G777/(G$7-I$5)*H$7),"")</f>
        <v>0</v>
      </c>
      <c r="I777" s="125" t="n">
        <f aca="false">IFERROR(H777+F777,"")</f>
        <v>0</v>
      </c>
      <c r="J777" s="126" t="n">
        <f aca="false">IFERROR(I777/$E$9,"")</f>
        <v>0</v>
      </c>
      <c r="K777" s="127" t="n">
        <f aca="false">IFERROR(ROUNDUP(I777/$E$10,2),"")</f>
        <v>0</v>
      </c>
      <c r="L777" s="128" t="n">
        <f aca="false">IF(F777="","",IF(D777=0,0,IFERROR((IF($A777="",0,VLOOKUP($A777,#REF!,7,FALSE()))),0)))</f>
        <v>0</v>
      </c>
      <c r="M777" s="129" t="n">
        <f aca="false">IF(F777="","",IFERROR(L777*D777,0))</f>
        <v>0</v>
      </c>
      <c r="N777" s="64"/>
      <c r="O777" s="156"/>
      <c r="P777" s="156"/>
      <c r="Z777" s="4"/>
      <c r="AA777" s="4"/>
    </row>
    <row r="778" customFormat="false" ht="17.35" hidden="false" customHeight="false" outlineLevel="0" collapsed="false">
      <c r="A778" s="141"/>
      <c r="B778" s="148" t="n">
        <f aca="false">IFERROR((IF($A778="",0,IF(VLOOKUP(A778,#REF!,13,0)="нет","Sold Out",VLOOKUP($A778,#REF!,2,FALSE())))),"кода нет в прайсе")</f>
        <v>0</v>
      </c>
      <c r="C778" s="148" t="n">
        <f aca="false">IFERROR((IF($A778="",0,VLOOKUP($A778,#REF!,3,FALSE()))),0)</f>
        <v>0</v>
      </c>
      <c r="D778" s="158"/>
      <c r="E778" s="121" t="n">
        <f aca="false">IFERROR((IF($A778="",0,VLOOKUP($A778,#REF!,6,FALSE()))),0)</f>
        <v>0</v>
      </c>
      <c r="F778" s="122" t="n">
        <f aca="false">IFERROR(IF(VLOOKUP(A778,#REF!,13,0)="нет","",D778*E778),0)</f>
        <v>0</v>
      </c>
      <c r="G778" s="149" t="n">
        <f aca="false">IF(F778="","",IFERROR((IF($A778="",0,VLOOKUP($A778,#REF!,5,FALSE())))*$D778,"0"))</f>
        <v>0</v>
      </c>
      <c r="H778" s="124" t="n">
        <f aca="false">IFERROR(IF(H$7=0,0,G778/(G$7-I$5)*H$7),"")</f>
        <v>0</v>
      </c>
      <c r="I778" s="125" t="n">
        <f aca="false">IFERROR(H778+F778,"")</f>
        <v>0</v>
      </c>
      <c r="J778" s="126" t="n">
        <f aca="false">IFERROR(I778/$E$9,"")</f>
        <v>0</v>
      </c>
      <c r="K778" s="127" t="n">
        <f aca="false">IFERROR(ROUNDUP(I778/$E$10,2),"")</f>
        <v>0</v>
      </c>
      <c r="L778" s="128" t="n">
        <f aca="false">IF(F778="","",IF(D778=0,0,IFERROR((IF($A778="",0,VLOOKUP($A778,#REF!,7,FALSE()))),0)))</f>
        <v>0</v>
      </c>
      <c r="M778" s="129" t="n">
        <f aca="false">IF(F778="","",IFERROR(L778*D778,0))</f>
        <v>0</v>
      </c>
      <c r="N778" s="64"/>
      <c r="O778" s="156"/>
      <c r="P778" s="156"/>
      <c r="Z778" s="4"/>
      <c r="AA778" s="4"/>
    </row>
    <row r="779" customFormat="false" ht="17.35" hidden="false" customHeight="false" outlineLevel="0" collapsed="false">
      <c r="A779" s="142"/>
      <c r="B779" s="143" t="n">
        <f aca="false">IF(F779=0,0,"Пересылка по Корее при менее 30000")</f>
        <v>0</v>
      </c>
      <c r="C779" s="143"/>
      <c r="D779" s="158"/>
      <c r="E779" s="121" t="n">
        <f aca="false">IFERROR((IF($A779="",0,VLOOKUP($A779,#REF!,6,FALSE()))),0)</f>
        <v>0</v>
      </c>
      <c r="F779" s="144" t="n">
        <f aca="false">IF($F$5=1,IF(SUM(F769:F778)=0,0,IF(SUM(F769:F778)&lt;30000,2500,0)),0)</f>
        <v>0</v>
      </c>
      <c r="G779" s="149" t="n">
        <f aca="false">IF(F779="","",IFERROR((IF($A779="",0,VLOOKUP($A779,#REF!,5,FALSE())))*$D779,"0"))</f>
        <v>0</v>
      </c>
      <c r="H779" s="124" t="n">
        <f aca="false">IFERROR(IF(H$7=0,0,G779/(G$7-I$5)*H$7),"")</f>
        <v>0</v>
      </c>
      <c r="I779" s="125" t="n">
        <f aca="false">IFERROR(H779+F779,"")</f>
        <v>0</v>
      </c>
      <c r="J779" s="126" t="n">
        <f aca="false">IFERROR(I779/$E$9,"")</f>
        <v>0</v>
      </c>
      <c r="K779" s="127" t="n">
        <f aca="false">IFERROR(ROUNDUP(I779/$E$10,2),"")</f>
        <v>0</v>
      </c>
      <c r="L779" s="128" t="n">
        <f aca="false">IF(F779="","",IF(D779=0,0,IFERROR((IF($A779="",0,VLOOKUP($A779,#REF!,7,FALSE()))),0)))</f>
        <v>0</v>
      </c>
      <c r="M779" s="129" t="n">
        <f aca="false">IF(F779="","",IFERROR(L779*D779,0))</f>
        <v>0</v>
      </c>
      <c r="N779" s="64"/>
      <c r="O779" s="156"/>
      <c r="P779" s="156"/>
      <c r="Z779" s="4"/>
      <c r="AA779" s="4"/>
    </row>
    <row r="780" customFormat="false" ht="17.35" hidden="false" customHeight="false" outlineLevel="0" collapsed="false">
      <c r="A780" s="106" t="n">
        <v>65</v>
      </c>
      <c r="B780" s="107"/>
      <c r="C780" s="107"/>
      <c r="D780" s="146"/>
      <c r="E780" s="109"/>
      <c r="F780" s="110" t="n">
        <f aca="false">SUM(F781:F791)</f>
        <v>0</v>
      </c>
      <c r="G780" s="110" t="n">
        <f aca="false">SUM(G781:G791)</f>
        <v>0</v>
      </c>
      <c r="H780" s="111" t="n">
        <f aca="false">IFERROR($H$7/($G$7-$I$5)*G780,0)</f>
        <v>0</v>
      </c>
      <c r="I780" s="112" t="n">
        <f aca="false">H780+F780</f>
        <v>0</v>
      </c>
      <c r="J780" s="112" t="n">
        <f aca="false">I780/$E$9</f>
        <v>0</v>
      </c>
      <c r="K780" s="113" t="n">
        <f aca="false">SUM(K781:K791)</f>
        <v>0</v>
      </c>
      <c r="L780" s="114" t="n">
        <f aca="false">SUM(L781:L791)</f>
        <v>0</v>
      </c>
      <c r="M780" s="115" t="n">
        <f aca="false">SUM(M781:M791)</f>
        <v>0</v>
      </c>
      <c r="N780" s="64"/>
      <c r="O780" s="156"/>
      <c r="P780" s="156"/>
      <c r="Z780" s="4"/>
      <c r="AA780" s="4"/>
    </row>
    <row r="781" customFormat="false" ht="17.35" hidden="false" customHeight="false" outlineLevel="0" collapsed="false">
      <c r="A781" s="118"/>
      <c r="B781" s="148" t="n">
        <f aca="false">IFERROR((IF($A781="",0,IF(VLOOKUP(A781,#REF!,13,0)="нет","Sold Out",VLOOKUP($A781,#REF!,2,FALSE())))),"кода нет в прайсе")</f>
        <v>0</v>
      </c>
      <c r="C781" s="148" t="n">
        <f aca="false">IFERROR((IF($A781="",0,VLOOKUP($A781,#REF!,3,FALSE()))),0)</f>
        <v>0</v>
      </c>
      <c r="D781" s="120"/>
      <c r="E781" s="121" t="n">
        <f aca="false">IFERROR((IF($A781="",0,VLOOKUP($A781,#REF!,6,FALSE()))),0)</f>
        <v>0</v>
      </c>
      <c r="F781" s="122" t="n">
        <f aca="false">IFERROR(IF(VLOOKUP(A781,#REF!,13,0)="нет","",D781*E781),0)</f>
        <v>0</v>
      </c>
      <c r="G781" s="149" t="n">
        <f aca="false">IF(F781="","",IFERROR((IF($A781="",0,VLOOKUP($A781,#REF!,5,FALSE())))*$D781,"0"))</f>
        <v>0</v>
      </c>
      <c r="H781" s="124" t="n">
        <f aca="false">IFERROR(IF(H$7=0,0,G781/(G$7-I$5)*H$7),"")</f>
        <v>0</v>
      </c>
      <c r="I781" s="125" t="n">
        <f aca="false">IFERROR(H781+F781,"")</f>
        <v>0</v>
      </c>
      <c r="J781" s="126" t="n">
        <f aca="false">IFERROR(I781/$E$9,"")</f>
        <v>0</v>
      </c>
      <c r="K781" s="127" t="n">
        <f aca="false">IFERROR(ROUNDUP(I781/$E$10,2),"")</f>
        <v>0</v>
      </c>
      <c r="L781" s="128" t="n">
        <f aca="false">IF(F781="","",IF(D781=0,0,IFERROR((IF($A781="",0,VLOOKUP($A781,#REF!,7,FALSE()))),0)))</f>
        <v>0</v>
      </c>
      <c r="M781" s="129" t="n">
        <f aca="false">IF(F781="","",IFERROR(L781*D781,0))</f>
        <v>0</v>
      </c>
      <c r="N781" s="64"/>
      <c r="O781" s="156"/>
      <c r="P781" s="156"/>
      <c r="Z781" s="4"/>
      <c r="AA781" s="4"/>
    </row>
    <row r="782" customFormat="false" ht="17.35" hidden="false" customHeight="false" outlineLevel="0" collapsed="false">
      <c r="A782" s="118"/>
      <c r="B782" s="148" t="n">
        <f aca="false">IFERROR((IF($A782="",0,IF(VLOOKUP(A782,#REF!,13,0)="нет","Sold Out",VLOOKUP($A782,#REF!,2,FALSE())))),"кода нет в прайсе")</f>
        <v>0</v>
      </c>
      <c r="C782" s="148" t="n">
        <f aca="false">IFERROR((IF($A782="",0,VLOOKUP($A782,#REF!,3,FALSE()))),0)</f>
        <v>0</v>
      </c>
      <c r="D782" s="120"/>
      <c r="E782" s="121" t="n">
        <f aca="false">IFERROR((IF($A782="",0,VLOOKUP($A782,#REF!,6,FALSE()))),0)</f>
        <v>0</v>
      </c>
      <c r="F782" s="122" t="n">
        <f aca="false">IFERROR(IF(VLOOKUP(A782,#REF!,13,0)="нет","",D782*E782),0)</f>
        <v>0</v>
      </c>
      <c r="G782" s="149" t="n">
        <f aca="false">IF(F782="","",IFERROR((IF($A782="",0,VLOOKUP($A782,#REF!,5,FALSE())))*$D782,"0"))</f>
        <v>0</v>
      </c>
      <c r="H782" s="124" t="n">
        <f aca="false">IFERROR(IF(H$7=0,0,G782/(G$7-I$5)*H$7),"")</f>
        <v>0</v>
      </c>
      <c r="I782" s="125" t="n">
        <f aca="false">IFERROR(H782+F782,"")</f>
        <v>0</v>
      </c>
      <c r="J782" s="126" t="n">
        <f aca="false">IFERROR(I782/$E$9,"")</f>
        <v>0</v>
      </c>
      <c r="K782" s="127" t="n">
        <f aca="false">IFERROR(ROUNDUP(I782/$E$10,2),"")</f>
        <v>0</v>
      </c>
      <c r="L782" s="128" t="n">
        <f aca="false">IF(F782="","",IF(D782=0,0,IFERROR((IF($A782="",0,VLOOKUP($A782,#REF!,7,FALSE()))),0)))</f>
        <v>0</v>
      </c>
      <c r="M782" s="129" t="n">
        <f aca="false">IF(F782="","",IFERROR(L782*D782,0))</f>
        <v>0</v>
      </c>
      <c r="N782" s="64"/>
      <c r="O782" s="156"/>
      <c r="P782" s="156"/>
      <c r="Z782" s="4"/>
      <c r="AA782" s="4"/>
    </row>
    <row r="783" customFormat="false" ht="17.35" hidden="false" customHeight="false" outlineLevel="0" collapsed="false">
      <c r="A783" s="118"/>
      <c r="B783" s="148" t="n">
        <f aca="false">IFERROR((IF($A783="",0,IF(VLOOKUP(A783,#REF!,13,0)="нет","Sold Out",VLOOKUP($A783,#REF!,2,FALSE())))),"кода нет в прайсе")</f>
        <v>0</v>
      </c>
      <c r="C783" s="148" t="n">
        <f aca="false">IFERROR((IF($A783="",0,VLOOKUP($A783,#REF!,3,FALSE()))),0)</f>
        <v>0</v>
      </c>
      <c r="D783" s="158"/>
      <c r="E783" s="121" t="n">
        <f aca="false">IFERROR((IF($A783="",0,VLOOKUP($A783,#REF!,6,FALSE()))),0)</f>
        <v>0</v>
      </c>
      <c r="F783" s="122" t="n">
        <f aca="false">IFERROR(IF(VLOOKUP(A783,#REF!,13,0)="нет","",D783*E783),0)</f>
        <v>0</v>
      </c>
      <c r="G783" s="149" t="n">
        <f aca="false">IF(F783="","",IFERROR((IF($A783="",0,VLOOKUP($A783,#REF!,5,FALSE())))*$D783,"0"))</f>
        <v>0</v>
      </c>
      <c r="H783" s="124" t="n">
        <f aca="false">IFERROR(IF(H$7=0,0,G783/(G$7-I$5)*H$7),"")</f>
        <v>0</v>
      </c>
      <c r="I783" s="125" t="n">
        <f aca="false">IFERROR(H783+F783,"")</f>
        <v>0</v>
      </c>
      <c r="J783" s="126" t="n">
        <f aca="false">IFERROR(I783/$E$9,"")</f>
        <v>0</v>
      </c>
      <c r="K783" s="127" t="n">
        <f aca="false">IFERROR(ROUNDUP(I783/$E$10,2),"")</f>
        <v>0</v>
      </c>
      <c r="L783" s="128" t="n">
        <f aca="false">IF(F783="","",IF(D783=0,0,IFERROR((IF($A783="",0,VLOOKUP($A783,#REF!,7,FALSE()))),0)))</f>
        <v>0</v>
      </c>
      <c r="M783" s="129" t="n">
        <f aca="false">IF(F783="","",IFERROR(L783*D783,0))</f>
        <v>0</v>
      </c>
      <c r="N783" s="64"/>
      <c r="O783" s="156"/>
      <c r="P783" s="156"/>
      <c r="Z783" s="4"/>
      <c r="AA783" s="4"/>
    </row>
    <row r="784" customFormat="false" ht="17.35" hidden="false" customHeight="false" outlineLevel="0" collapsed="false">
      <c r="A784" s="118"/>
      <c r="B784" s="148" t="n">
        <f aca="false">IFERROR((IF($A784="",0,IF(VLOOKUP(A784,#REF!,13,0)="нет","Sold Out",VLOOKUP($A784,#REF!,2,FALSE())))),"кода нет в прайсе")</f>
        <v>0</v>
      </c>
      <c r="C784" s="148" t="n">
        <f aca="false">IFERROR((IF($A784="",0,VLOOKUP($A784,#REF!,3,FALSE()))),0)</f>
        <v>0</v>
      </c>
      <c r="D784" s="158"/>
      <c r="E784" s="121" t="n">
        <f aca="false">IFERROR((IF($A784="",0,VLOOKUP($A784,#REF!,6,FALSE()))),0)</f>
        <v>0</v>
      </c>
      <c r="F784" s="122" t="n">
        <f aca="false">IFERROR(IF(VLOOKUP(A784,#REF!,13,0)="нет","",D784*E784),0)</f>
        <v>0</v>
      </c>
      <c r="G784" s="149" t="n">
        <f aca="false">IF(F784="","",IFERROR((IF($A784="",0,VLOOKUP($A784,#REF!,5,FALSE())))*$D784,"0"))</f>
        <v>0</v>
      </c>
      <c r="H784" s="124" t="n">
        <f aca="false">IFERROR(IF(H$7=0,0,G784/(G$7-I$5)*H$7),"")</f>
        <v>0</v>
      </c>
      <c r="I784" s="125" t="n">
        <f aca="false">IFERROR(H784+F784,"")</f>
        <v>0</v>
      </c>
      <c r="J784" s="126" t="n">
        <f aca="false">IFERROR(I784/$E$9,"")</f>
        <v>0</v>
      </c>
      <c r="K784" s="127" t="n">
        <f aca="false">IFERROR(ROUNDUP(I784/$E$10,2),"")</f>
        <v>0</v>
      </c>
      <c r="L784" s="128" t="n">
        <f aca="false">IF(F784="","",IF(D784=0,0,IFERROR((IF($A784="",0,VLOOKUP($A784,#REF!,7,FALSE()))),0)))</f>
        <v>0</v>
      </c>
      <c r="M784" s="129" t="n">
        <f aca="false">IF(F784="","",IFERROR(L784*D784,0))</f>
        <v>0</v>
      </c>
      <c r="N784" s="64"/>
      <c r="O784" s="156"/>
      <c r="P784" s="156"/>
      <c r="Z784" s="4"/>
      <c r="AA784" s="4"/>
    </row>
    <row r="785" customFormat="false" ht="17.35" hidden="false" customHeight="false" outlineLevel="0" collapsed="false">
      <c r="A785" s="118"/>
      <c r="B785" s="148" t="n">
        <f aca="false">IFERROR((IF($A785="",0,IF(VLOOKUP(A785,#REF!,13,0)="нет","Sold Out",VLOOKUP($A785,#REF!,2,FALSE())))),"кода нет в прайсе")</f>
        <v>0</v>
      </c>
      <c r="C785" s="148" t="n">
        <f aca="false">IFERROR((IF($A785="",0,VLOOKUP($A785,#REF!,3,FALSE()))),0)</f>
        <v>0</v>
      </c>
      <c r="D785" s="158"/>
      <c r="E785" s="121" t="n">
        <f aca="false">IFERROR((IF($A785="",0,VLOOKUP($A785,#REF!,6,FALSE()))),0)</f>
        <v>0</v>
      </c>
      <c r="F785" s="122" t="n">
        <f aca="false">IFERROR(IF(VLOOKUP(A785,#REF!,13,0)="нет","",D785*E785),0)</f>
        <v>0</v>
      </c>
      <c r="G785" s="149" t="n">
        <f aca="false">IF(F785="","",IFERROR((IF($A785="",0,VLOOKUP($A785,#REF!,5,FALSE())))*$D785,"0"))</f>
        <v>0</v>
      </c>
      <c r="H785" s="124" t="n">
        <f aca="false">IFERROR(IF(H$7=0,0,G785/(G$7-I$5)*H$7),"")</f>
        <v>0</v>
      </c>
      <c r="I785" s="125" t="n">
        <f aca="false">IFERROR(H785+F785,"")</f>
        <v>0</v>
      </c>
      <c r="J785" s="126" t="n">
        <f aca="false">IFERROR(I785/$E$9,"")</f>
        <v>0</v>
      </c>
      <c r="K785" s="127" t="n">
        <f aca="false">IFERROR(ROUNDUP(I785/$E$10,2),"")</f>
        <v>0</v>
      </c>
      <c r="L785" s="128" t="n">
        <f aca="false">IF(F785="","",IF(D785=0,0,IFERROR((IF($A785="",0,VLOOKUP($A785,#REF!,7,FALSE()))),0)))</f>
        <v>0</v>
      </c>
      <c r="M785" s="129" t="n">
        <f aca="false">IF(F785="","",IFERROR(L785*D785,0))</f>
        <v>0</v>
      </c>
      <c r="N785" s="64"/>
      <c r="O785" s="156"/>
      <c r="P785" s="156"/>
      <c r="Z785" s="4"/>
      <c r="AA785" s="4"/>
    </row>
    <row r="786" customFormat="false" ht="17.35" hidden="false" customHeight="false" outlineLevel="0" collapsed="false">
      <c r="A786" s="118"/>
      <c r="B786" s="148" t="n">
        <f aca="false">IFERROR((IF($A786="",0,IF(VLOOKUP(A786,#REF!,13,0)="нет","Sold Out",VLOOKUP($A786,#REF!,2,FALSE())))),"кода нет в прайсе")</f>
        <v>0</v>
      </c>
      <c r="C786" s="148" t="n">
        <f aca="false">IFERROR((IF($A786="",0,VLOOKUP($A786,#REF!,3,FALSE()))),0)</f>
        <v>0</v>
      </c>
      <c r="D786" s="158"/>
      <c r="E786" s="121" t="n">
        <f aca="false">IFERROR((IF($A786="",0,VLOOKUP($A786,#REF!,6,FALSE()))),0)</f>
        <v>0</v>
      </c>
      <c r="F786" s="122" t="n">
        <f aca="false">IFERROR(IF(VLOOKUP(A786,#REF!,13,0)="нет","",D786*E786),0)</f>
        <v>0</v>
      </c>
      <c r="G786" s="149" t="n">
        <f aca="false">IF(F786="","",IFERROR((IF($A786="",0,VLOOKUP($A786,#REF!,5,FALSE())))*$D786,"0"))</f>
        <v>0</v>
      </c>
      <c r="H786" s="124" t="n">
        <f aca="false">IFERROR(IF(H$7=0,0,G786/(G$7-I$5)*H$7),"")</f>
        <v>0</v>
      </c>
      <c r="I786" s="125" t="n">
        <f aca="false">IFERROR(H786+F786,"")</f>
        <v>0</v>
      </c>
      <c r="J786" s="126" t="n">
        <f aca="false">IFERROR(I786/$E$9,"")</f>
        <v>0</v>
      </c>
      <c r="K786" s="127" t="n">
        <f aca="false">IFERROR(ROUNDUP(I786/$E$10,2),"")</f>
        <v>0</v>
      </c>
      <c r="L786" s="128" t="n">
        <f aca="false">IF(F786="","",IF(D786=0,0,IFERROR((IF($A786="",0,VLOOKUP($A786,#REF!,7,FALSE()))),0)))</f>
        <v>0</v>
      </c>
      <c r="M786" s="129" t="n">
        <f aca="false">IF(F786="","",IFERROR(L786*D786,0))</f>
        <v>0</v>
      </c>
      <c r="N786" s="64"/>
      <c r="O786" s="156"/>
      <c r="P786" s="156"/>
      <c r="Z786" s="4"/>
      <c r="AA786" s="4"/>
    </row>
    <row r="787" customFormat="false" ht="17.35" hidden="false" customHeight="false" outlineLevel="0" collapsed="false">
      <c r="A787" s="118"/>
      <c r="B787" s="148" t="n">
        <f aca="false">IFERROR((IF($A787="",0,IF(VLOOKUP(A787,#REF!,13,0)="нет","Sold Out",VLOOKUP($A787,#REF!,2,FALSE())))),"кода нет в прайсе")</f>
        <v>0</v>
      </c>
      <c r="C787" s="148" t="n">
        <f aca="false">IFERROR((IF($A787="",0,VLOOKUP($A787,#REF!,3,FALSE()))),0)</f>
        <v>0</v>
      </c>
      <c r="D787" s="158"/>
      <c r="E787" s="121" t="n">
        <f aca="false">IFERROR((IF($A787="",0,VLOOKUP($A787,#REF!,6,FALSE()))),0)</f>
        <v>0</v>
      </c>
      <c r="F787" s="122" t="n">
        <f aca="false">IFERROR(IF(VLOOKUP(A787,#REF!,13,0)="нет","",D787*E787),0)</f>
        <v>0</v>
      </c>
      <c r="G787" s="149" t="n">
        <f aca="false">IF(F787="","",IFERROR((IF($A787="",0,VLOOKUP($A787,#REF!,5,FALSE())))*$D787,"0"))</f>
        <v>0</v>
      </c>
      <c r="H787" s="124" t="n">
        <f aca="false">IFERROR(IF(H$7=0,0,G787/(G$7-I$5)*H$7),"")</f>
        <v>0</v>
      </c>
      <c r="I787" s="125" t="n">
        <f aca="false">IFERROR(H787+F787,"")</f>
        <v>0</v>
      </c>
      <c r="J787" s="126" t="n">
        <f aca="false">IFERROR(I787/$E$9,"")</f>
        <v>0</v>
      </c>
      <c r="K787" s="127" t="n">
        <f aca="false">IFERROR(ROUNDUP(I787/$E$10,2),"")</f>
        <v>0</v>
      </c>
      <c r="L787" s="128" t="n">
        <f aca="false">IF(F787="","",IF(D787=0,0,IFERROR((IF($A787="",0,VLOOKUP($A787,#REF!,7,FALSE()))),0)))</f>
        <v>0</v>
      </c>
      <c r="M787" s="129" t="n">
        <f aca="false">IF(F787="","",IFERROR(L787*D787,0))</f>
        <v>0</v>
      </c>
      <c r="N787" s="64"/>
      <c r="O787" s="156"/>
      <c r="P787" s="156"/>
      <c r="Z787" s="4"/>
      <c r="AA787" s="4"/>
    </row>
    <row r="788" customFormat="false" ht="17.35" hidden="false" customHeight="false" outlineLevel="0" collapsed="false">
      <c r="A788" s="118"/>
      <c r="B788" s="148" t="n">
        <f aca="false">IFERROR((IF($A788="",0,IF(VLOOKUP(A788,#REF!,13,0)="нет","Sold Out",VLOOKUP($A788,#REF!,2,FALSE())))),"кода нет в прайсе")</f>
        <v>0</v>
      </c>
      <c r="C788" s="148" t="n">
        <f aca="false">IFERROR((IF($A788="",0,VLOOKUP($A788,#REF!,3,FALSE()))),0)</f>
        <v>0</v>
      </c>
      <c r="D788" s="158"/>
      <c r="E788" s="132" t="n">
        <f aca="false">IFERROR((IF($A788="",0,VLOOKUP($A788,#REF!,6,FALSE()))),0)</f>
        <v>0</v>
      </c>
      <c r="F788" s="133" t="n">
        <f aca="false">IFERROR(IF(VLOOKUP(A788,#REF!,13,0)="нет","",D788*E788),0)</f>
        <v>0</v>
      </c>
      <c r="G788" s="134" t="n">
        <f aca="false">IF(F788="","",IFERROR((IF($A788="",0,VLOOKUP($A788,#REF!,5,FALSE())))*$D788,"0"))</f>
        <v>0</v>
      </c>
      <c r="H788" s="124" t="n">
        <f aca="false">IFERROR(IF(H$7=0,0,G788/(G$7-I$5)*H$7),"")</f>
        <v>0</v>
      </c>
      <c r="I788" s="135" t="n">
        <f aca="false">IFERROR(H788+F788,"")</f>
        <v>0</v>
      </c>
      <c r="J788" s="136" t="n">
        <f aca="false">IFERROR(I788/$E$9,"")</f>
        <v>0</v>
      </c>
      <c r="K788" s="137" t="n">
        <f aca="false">IFERROR(ROUNDUP(I788/$E$10,2),"")</f>
        <v>0</v>
      </c>
      <c r="L788" s="132" t="n">
        <f aca="false">IF(F788="","",IF(D788=0,0,IFERROR((IF($A788="",0,VLOOKUP($A788,#REF!,7,FALSE()))),0)))</f>
        <v>0</v>
      </c>
      <c r="M788" s="132" t="n">
        <f aca="false">IF(F788="","",IFERROR(L788*D788,0))</f>
        <v>0</v>
      </c>
      <c r="N788" s="64"/>
      <c r="O788" s="156"/>
      <c r="P788" s="156"/>
      <c r="Z788" s="4"/>
      <c r="AA788" s="4"/>
    </row>
    <row r="789" customFormat="false" ht="17.35" hidden="false" customHeight="false" outlineLevel="0" collapsed="false">
      <c r="A789" s="118"/>
      <c r="B789" s="148" t="n">
        <f aca="false">IFERROR((IF($A789="",0,IF(VLOOKUP(A789,#REF!,13,0)="нет","Sold Out",VLOOKUP($A789,#REF!,2,FALSE())))),"кода нет в прайсе")</f>
        <v>0</v>
      </c>
      <c r="C789" s="148" t="n">
        <f aca="false">IFERROR((IF($A789="",0,VLOOKUP($A789,#REF!,3,FALSE()))),0)</f>
        <v>0</v>
      </c>
      <c r="D789" s="158"/>
      <c r="E789" s="121" t="n">
        <f aca="false">IFERROR((IF($A789="",0,VLOOKUP($A789,#REF!,6,FALSE()))),0)</f>
        <v>0</v>
      </c>
      <c r="F789" s="122" t="n">
        <f aca="false">IFERROR(IF(VLOOKUP(A789,#REF!,13,0)="нет","",D789*E789),0)</f>
        <v>0</v>
      </c>
      <c r="G789" s="149" t="n">
        <f aca="false">IF(F789="","",IFERROR((IF($A789="",0,VLOOKUP($A789,#REF!,5,FALSE())))*$D789,"0"))</f>
        <v>0</v>
      </c>
      <c r="H789" s="124" t="n">
        <f aca="false">IFERROR(IF(H$7=0,0,G789/(G$7-I$5)*H$7),"")</f>
        <v>0</v>
      </c>
      <c r="I789" s="125" t="n">
        <f aca="false">IFERROR(H789+F789,"")</f>
        <v>0</v>
      </c>
      <c r="J789" s="126" t="n">
        <f aca="false">IFERROR(I789/$E$9,"")</f>
        <v>0</v>
      </c>
      <c r="K789" s="127" t="n">
        <f aca="false">IFERROR(ROUNDUP(I789/$E$10,2),"")</f>
        <v>0</v>
      </c>
      <c r="L789" s="128" t="n">
        <f aca="false">IF(F789="","",IF(D789=0,0,IFERROR((IF($A789="",0,VLOOKUP($A789,#REF!,7,FALSE()))),0)))</f>
        <v>0</v>
      </c>
      <c r="M789" s="129" t="n">
        <f aca="false">IF(F789="","",IFERROR(L789*D789,0))</f>
        <v>0</v>
      </c>
      <c r="N789" s="64"/>
      <c r="O789" s="156"/>
      <c r="P789" s="156"/>
      <c r="Z789" s="4"/>
      <c r="AA789" s="4"/>
    </row>
    <row r="790" customFormat="false" ht="17.35" hidden="false" customHeight="false" outlineLevel="0" collapsed="false">
      <c r="A790" s="141"/>
      <c r="B790" s="148" t="n">
        <f aca="false">IFERROR((IF($A790="",0,IF(VLOOKUP(A790,#REF!,13,0)="нет","Sold Out",VLOOKUP($A790,#REF!,2,FALSE())))),"кода нет в прайсе")</f>
        <v>0</v>
      </c>
      <c r="C790" s="148" t="n">
        <f aca="false">IFERROR((IF($A790="",0,VLOOKUP($A790,#REF!,3,FALSE()))),0)</f>
        <v>0</v>
      </c>
      <c r="D790" s="158"/>
      <c r="E790" s="121" t="n">
        <f aca="false">IFERROR((IF($A790="",0,VLOOKUP($A790,#REF!,6,FALSE()))),0)</f>
        <v>0</v>
      </c>
      <c r="F790" s="122" t="n">
        <f aca="false">IFERROR(IF(VLOOKUP(A790,#REF!,13,0)="нет","",D790*E790),0)</f>
        <v>0</v>
      </c>
      <c r="G790" s="149" t="n">
        <f aca="false">IF(F790="","",IFERROR((IF($A790="",0,VLOOKUP($A790,#REF!,5,FALSE())))*$D790,"0"))</f>
        <v>0</v>
      </c>
      <c r="H790" s="124" t="n">
        <f aca="false">IFERROR(IF(H$7=0,0,G790/(G$7-I$5)*H$7),"")</f>
        <v>0</v>
      </c>
      <c r="I790" s="125" t="n">
        <f aca="false">IFERROR(H790+F790,"")</f>
        <v>0</v>
      </c>
      <c r="J790" s="126" t="n">
        <f aca="false">IFERROR(I790/$E$9,"")</f>
        <v>0</v>
      </c>
      <c r="K790" s="127" t="n">
        <f aca="false">IFERROR(ROUNDUP(I790/$E$10,2),"")</f>
        <v>0</v>
      </c>
      <c r="L790" s="128" t="n">
        <f aca="false">IF(F790="","",IF(D790=0,0,IFERROR((IF($A790="",0,VLOOKUP($A790,#REF!,7,FALSE()))),0)))</f>
        <v>0</v>
      </c>
      <c r="M790" s="129" t="n">
        <f aca="false">IF(F790="","",IFERROR(L790*D790,0))</f>
        <v>0</v>
      </c>
      <c r="N790" s="64"/>
      <c r="O790" s="156"/>
      <c r="P790" s="156"/>
      <c r="Z790" s="4"/>
      <c r="AA790" s="4"/>
    </row>
    <row r="791" customFormat="false" ht="17.35" hidden="false" customHeight="false" outlineLevel="0" collapsed="false">
      <c r="A791" s="142"/>
      <c r="B791" s="143" t="n">
        <f aca="false">IF(F791=0,0,"Пересылка по Корее при менее 30000")</f>
        <v>0</v>
      </c>
      <c r="C791" s="143"/>
      <c r="D791" s="158"/>
      <c r="E791" s="121" t="n">
        <f aca="false">IFERROR((IF($A791="",0,VLOOKUP($A791,#REF!,6,FALSE()))),0)</f>
        <v>0</v>
      </c>
      <c r="F791" s="144" t="n">
        <f aca="false">IF($F$5=1,IF(SUM(F781:F790)=0,0,IF(SUM(F781:F790)&lt;30000,2500,0)),0)</f>
        <v>0</v>
      </c>
      <c r="G791" s="149" t="n">
        <f aca="false">IF(F791="","",IFERROR((IF($A791="",0,VLOOKUP($A791,#REF!,5,FALSE())))*$D791,"0"))</f>
        <v>0</v>
      </c>
      <c r="H791" s="124" t="n">
        <f aca="false">IFERROR(IF(H$7=0,0,G791/(G$7-I$5)*H$7),"")</f>
        <v>0</v>
      </c>
      <c r="I791" s="125" t="n">
        <f aca="false">IFERROR(H791+F791,"")</f>
        <v>0</v>
      </c>
      <c r="J791" s="126" t="n">
        <f aca="false">IFERROR(I791/$E$9,"")</f>
        <v>0</v>
      </c>
      <c r="K791" s="127" t="n">
        <f aca="false">IFERROR(ROUNDUP(I791/$E$10,2),"")</f>
        <v>0</v>
      </c>
      <c r="L791" s="128" t="n">
        <f aca="false">IF(F791="","",IF(D791=0,0,IFERROR((IF($A791="",0,VLOOKUP($A791,#REF!,7,FALSE()))),0)))</f>
        <v>0</v>
      </c>
      <c r="M791" s="129" t="n">
        <f aca="false">IF(F791="","",IFERROR(L791*D791,0))</f>
        <v>0</v>
      </c>
      <c r="N791" s="64"/>
      <c r="O791" s="156"/>
      <c r="P791" s="156"/>
      <c r="Z791" s="4"/>
      <c r="AA791" s="4"/>
    </row>
    <row r="792" customFormat="false" ht="17.35" hidden="false" customHeight="false" outlineLevel="0" collapsed="false">
      <c r="A792" s="106" t="n">
        <v>66</v>
      </c>
      <c r="B792" s="107"/>
      <c r="C792" s="107"/>
      <c r="D792" s="146"/>
      <c r="E792" s="109"/>
      <c r="F792" s="110" t="n">
        <f aca="false">SUM(F793:F803)</f>
        <v>0</v>
      </c>
      <c r="G792" s="110" t="n">
        <f aca="false">SUM(G793:G803)</f>
        <v>0</v>
      </c>
      <c r="H792" s="111" t="n">
        <f aca="false">IFERROR($H$7/($G$7-$I$5)*G792,0)</f>
        <v>0</v>
      </c>
      <c r="I792" s="112" t="n">
        <f aca="false">H792+F792</f>
        <v>0</v>
      </c>
      <c r="J792" s="112" t="n">
        <f aca="false">I792/$E$9</f>
        <v>0</v>
      </c>
      <c r="K792" s="113" t="n">
        <f aca="false">SUM(K793:K803)</f>
        <v>0</v>
      </c>
      <c r="L792" s="114" t="n">
        <f aca="false">SUM(L793:L803)</f>
        <v>0</v>
      </c>
      <c r="M792" s="115" t="n">
        <f aca="false">SUM(M793:M803)</f>
        <v>0</v>
      </c>
      <c r="N792" s="64"/>
      <c r="O792" s="156"/>
      <c r="P792" s="156"/>
      <c r="Z792" s="4"/>
      <c r="AA792" s="4"/>
    </row>
    <row r="793" customFormat="false" ht="17.35" hidden="false" customHeight="false" outlineLevel="0" collapsed="false">
      <c r="A793" s="118"/>
      <c r="B793" s="148" t="n">
        <f aca="false">IFERROR((IF($A793="",0,IF(VLOOKUP(A793,#REF!,13,0)="нет","Sold Out",VLOOKUP($A793,#REF!,2,FALSE())))),"кода нет в прайсе")</f>
        <v>0</v>
      </c>
      <c r="C793" s="148" t="n">
        <f aca="false">IFERROR((IF($A793="",0,VLOOKUP($A793,#REF!,3,FALSE()))),0)</f>
        <v>0</v>
      </c>
      <c r="D793" s="120"/>
      <c r="E793" s="121" t="n">
        <f aca="false">IFERROR((IF($A793="",0,VLOOKUP($A793,#REF!,6,FALSE()))),0)</f>
        <v>0</v>
      </c>
      <c r="F793" s="122" t="n">
        <f aca="false">IFERROR(IF(VLOOKUP(A793,#REF!,13,0)="нет","",D793*E793),0)</f>
        <v>0</v>
      </c>
      <c r="G793" s="149" t="n">
        <f aca="false">IF(F793="","",IFERROR((IF($A793="",0,VLOOKUP($A793,#REF!,5,FALSE())))*$D793,"0"))</f>
        <v>0</v>
      </c>
      <c r="H793" s="124" t="n">
        <f aca="false">IFERROR(IF(H$7=0,0,G793/(G$7-I$5)*H$7),"")</f>
        <v>0</v>
      </c>
      <c r="I793" s="125" t="n">
        <f aca="false">IFERROR(H793+F793,"")</f>
        <v>0</v>
      </c>
      <c r="J793" s="126" t="n">
        <f aca="false">IFERROR(I793/$E$9,"")</f>
        <v>0</v>
      </c>
      <c r="K793" s="127" t="n">
        <f aca="false">IFERROR(ROUNDUP(I793/$E$10,2),"")</f>
        <v>0</v>
      </c>
      <c r="L793" s="128" t="n">
        <f aca="false">IF(F793="","",IF(D793=0,0,IFERROR((IF($A793="",0,VLOOKUP($A793,#REF!,7,FALSE()))),0)))</f>
        <v>0</v>
      </c>
      <c r="M793" s="129" t="n">
        <f aca="false">IF(F793="","",IFERROR(L793*D793,0))</f>
        <v>0</v>
      </c>
      <c r="N793" s="64"/>
      <c r="O793" s="156"/>
      <c r="P793" s="156"/>
      <c r="Z793" s="4"/>
      <c r="AA793" s="4"/>
    </row>
    <row r="794" customFormat="false" ht="17.35" hidden="false" customHeight="false" outlineLevel="0" collapsed="false">
      <c r="A794" s="118"/>
      <c r="B794" s="148" t="n">
        <f aca="false">IFERROR((IF($A794="",0,IF(VLOOKUP(A794,#REF!,13,0)="нет","Sold Out",VLOOKUP($A794,#REF!,2,FALSE())))),"кода нет в прайсе")</f>
        <v>0</v>
      </c>
      <c r="C794" s="148" t="n">
        <f aca="false">IFERROR((IF($A794="",0,VLOOKUP($A794,#REF!,3,FALSE()))),0)</f>
        <v>0</v>
      </c>
      <c r="D794" s="120"/>
      <c r="E794" s="121" t="n">
        <f aca="false">IFERROR((IF($A794="",0,VLOOKUP($A794,#REF!,6,FALSE()))),0)</f>
        <v>0</v>
      </c>
      <c r="F794" s="122" t="n">
        <f aca="false">IFERROR(IF(VLOOKUP(A794,#REF!,13,0)="нет","",D794*E794),0)</f>
        <v>0</v>
      </c>
      <c r="G794" s="149" t="n">
        <f aca="false">IF(F794="","",IFERROR((IF($A794="",0,VLOOKUP($A794,#REF!,5,FALSE())))*$D794,"0"))</f>
        <v>0</v>
      </c>
      <c r="H794" s="124" t="n">
        <f aca="false">IFERROR(IF(H$7=0,0,G794/(G$7-I$5)*H$7),"")</f>
        <v>0</v>
      </c>
      <c r="I794" s="125" t="n">
        <f aca="false">IFERROR(H794+F794,"")</f>
        <v>0</v>
      </c>
      <c r="J794" s="126" t="n">
        <f aca="false">IFERROR(I794/$E$9,"")</f>
        <v>0</v>
      </c>
      <c r="K794" s="127" t="n">
        <f aca="false">IFERROR(ROUNDUP(I794/$E$10,2),"")</f>
        <v>0</v>
      </c>
      <c r="L794" s="128" t="n">
        <f aca="false">IF(F794="","",IF(D794=0,0,IFERROR((IF($A794="",0,VLOOKUP($A794,#REF!,7,FALSE()))),0)))</f>
        <v>0</v>
      </c>
      <c r="M794" s="129" t="n">
        <f aca="false">IF(F794="","",IFERROR(L794*D794,0))</f>
        <v>0</v>
      </c>
      <c r="N794" s="64"/>
      <c r="O794" s="156"/>
      <c r="P794" s="156"/>
      <c r="Z794" s="4"/>
      <c r="AA794" s="4"/>
    </row>
    <row r="795" customFormat="false" ht="17.35" hidden="false" customHeight="false" outlineLevel="0" collapsed="false">
      <c r="A795" s="118"/>
      <c r="B795" s="148" t="n">
        <f aca="false">IFERROR((IF($A795="",0,IF(VLOOKUP(A795,#REF!,13,0)="нет","Sold Out",VLOOKUP($A795,#REF!,2,FALSE())))),"кода нет в прайсе")</f>
        <v>0</v>
      </c>
      <c r="C795" s="148" t="n">
        <f aca="false">IFERROR((IF($A795="",0,VLOOKUP($A795,#REF!,3,FALSE()))),0)</f>
        <v>0</v>
      </c>
      <c r="D795" s="158"/>
      <c r="E795" s="121" t="n">
        <f aca="false">IFERROR((IF($A795="",0,VLOOKUP($A795,#REF!,6,FALSE()))),0)</f>
        <v>0</v>
      </c>
      <c r="F795" s="122" t="n">
        <f aca="false">IFERROR(IF(VLOOKUP(A795,#REF!,13,0)="нет","",D795*E795),0)</f>
        <v>0</v>
      </c>
      <c r="G795" s="149" t="n">
        <f aca="false">IF(F795="","",IFERROR((IF($A795="",0,VLOOKUP($A795,#REF!,5,FALSE())))*$D795,"0"))</f>
        <v>0</v>
      </c>
      <c r="H795" s="124" t="n">
        <f aca="false">IFERROR(IF(H$7=0,0,G795/(G$7-I$5)*H$7),"")</f>
        <v>0</v>
      </c>
      <c r="I795" s="125" t="n">
        <f aca="false">IFERROR(H795+F795,"")</f>
        <v>0</v>
      </c>
      <c r="J795" s="126" t="n">
        <f aca="false">IFERROR(I795/$E$9,"")</f>
        <v>0</v>
      </c>
      <c r="K795" s="127" t="n">
        <f aca="false">IFERROR(ROUNDUP(I795/$E$10,2),"")</f>
        <v>0</v>
      </c>
      <c r="L795" s="128" t="n">
        <f aca="false">IF(F795="","",IF(D795=0,0,IFERROR((IF($A795="",0,VLOOKUP($A795,#REF!,7,FALSE()))),0)))</f>
        <v>0</v>
      </c>
      <c r="M795" s="129" t="n">
        <f aca="false">IF(F795="","",IFERROR(L795*D795,0))</f>
        <v>0</v>
      </c>
      <c r="N795" s="64"/>
      <c r="O795" s="156"/>
      <c r="P795" s="156"/>
      <c r="Z795" s="4"/>
      <c r="AA795" s="4"/>
    </row>
    <row r="796" customFormat="false" ht="17.35" hidden="false" customHeight="false" outlineLevel="0" collapsed="false">
      <c r="A796" s="118"/>
      <c r="B796" s="148" t="n">
        <f aca="false">IFERROR((IF($A796="",0,IF(VLOOKUP(A796,#REF!,13,0)="нет","Sold Out",VLOOKUP($A796,#REF!,2,FALSE())))),"кода нет в прайсе")</f>
        <v>0</v>
      </c>
      <c r="C796" s="148" t="n">
        <f aca="false">IFERROR((IF($A796="",0,VLOOKUP($A796,#REF!,3,FALSE()))),0)</f>
        <v>0</v>
      </c>
      <c r="D796" s="158"/>
      <c r="E796" s="121" t="n">
        <f aca="false">IFERROR((IF($A796="",0,VLOOKUP($A796,#REF!,6,FALSE()))),0)</f>
        <v>0</v>
      </c>
      <c r="F796" s="122" t="n">
        <f aca="false">IFERROR(IF(VLOOKUP(A796,#REF!,13,0)="нет","",D796*E796),0)</f>
        <v>0</v>
      </c>
      <c r="G796" s="149" t="n">
        <f aca="false">IF(F796="","",IFERROR((IF($A796="",0,VLOOKUP($A796,#REF!,5,FALSE())))*$D796,"0"))</f>
        <v>0</v>
      </c>
      <c r="H796" s="124" t="n">
        <f aca="false">IFERROR(IF(H$7=0,0,G796/(G$7-I$5)*H$7),"")</f>
        <v>0</v>
      </c>
      <c r="I796" s="125" t="n">
        <f aca="false">IFERROR(H796+F796,"")</f>
        <v>0</v>
      </c>
      <c r="J796" s="126" t="n">
        <f aca="false">IFERROR(I796/$E$9,"")</f>
        <v>0</v>
      </c>
      <c r="K796" s="127" t="n">
        <f aca="false">IFERROR(ROUNDUP(I796/$E$10,2),"")</f>
        <v>0</v>
      </c>
      <c r="L796" s="128" t="n">
        <f aca="false">IF(F796="","",IF(D796=0,0,IFERROR((IF($A796="",0,VLOOKUP($A796,#REF!,7,FALSE()))),0)))</f>
        <v>0</v>
      </c>
      <c r="M796" s="129" t="n">
        <f aca="false">IF(F796="","",IFERROR(L796*D796,0))</f>
        <v>0</v>
      </c>
      <c r="N796" s="64"/>
      <c r="O796" s="156"/>
      <c r="P796" s="156"/>
      <c r="Z796" s="4"/>
      <c r="AA796" s="4"/>
    </row>
    <row r="797" customFormat="false" ht="17.35" hidden="false" customHeight="false" outlineLevel="0" collapsed="false">
      <c r="A797" s="118"/>
      <c r="B797" s="148" t="n">
        <f aca="false">IFERROR((IF($A797="",0,IF(VLOOKUP(A797,#REF!,13,0)="нет","Sold Out",VLOOKUP($A797,#REF!,2,FALSE())))),"кода нет в прайсе")</f>
        <v>0</v>
      </c>
      <c r="C797" s="148" t="n">
        <f aca="false">IFERROR((IF($A797="",0,VLOOKUP($A797,#REF!,3,FALSE()))),0)</f>
        <v>0</v>
      </c>
      <c r="D797" s="158"/>
      <c r="E797" s="121" t="n">
        <f aca="false">IFERROR((IF($A797="",0,VLOOKUP($A797,#REF!,6,FALSE()))),0)</f>
        <v>0</v>
      </c>
      <c r="F797" s="122" t="n">
        <f aca="false">IFERROR(IF(VLOOKUP(A797,#REF!,13,0)="нет","",D797*E797),0)</f>
        <v>0</v>
      </c>
      <c r="G797" s="149" t="n">
        <f aca="false">IF(F797="","",IFERROR((IF($A797="",0,VLOOKUP($A797,#REF!,5,FALSE())))*$D797,"0"))</f>
        <v>0</v>
      </c>
      <c r="H797" s="124" t="n">
        <f aca="false">IFERROR(IF(H$7=0,0,G797/(G$7-I$5)*H$7),"")</f>
        <v>0</v>
      </c>
      <c r="I797" s="125" t="n">
        <f aca="false">IFERROR(H797+F797,"")</f>
        <v>0</v>
      </c>
      <c r="J797" s="126" t="n">
        <f aca="false">IFERROR(I797/$E$9,"")</f>
        <v>0</v>
      </c>
      <c r="K797" s="127" t="n">
        <f aca="false">IFERROR(ROUNDUP(I797/$E$10,2),"")</f>
        <v>0</v>
      </c>
      <c r="L797" s="128" t="n">
        <f aca="false">IF(F797="","",IF(D797=0,0,IFERROR((IF($A797="",0,VLOOKUP($A797,#REF!,7,FALSE()))),0)))</f>
        <v>0</v>
      </c>
      <c r="M797" s="129" t="n">
        <f aca="false">IF(F797="","",IFERROR(L797*D797,0))</f>
        <v>0</v>
      </c>
      <c r="N797" s="64"/>
      <c r="O797" s="156"/>
      <c r="P797" s="156"/>
      <c r="Z797" s="4"/>
      <c r="AA797" s="4"/>
    </row>
    <row r="798" customFormat="false" ht="17.35" hidden="false" customHeight="false" outlineLevel="0" collapsed="false">
      <c r="A798" s="118"/>
      <c r="B798" s="148" t="n">
        <f aca="false">IFERROR((IF($A798="",0,IF(VLOOKUP(A798,#REF!,13,0)="нет","Sold Out",VLOOKUP($A798,#REF!,2,FALSE())))),"кода нет в прайсе")</f>
        <v>0</v>
      </c>
      <c r="C798" s="148" t="n">
        <f aca="false">IFERROR((IF($A798="",0,VLOOKUP($A798,#REF!,3,FALSE()))),0)</f>
        <v>0</v>
      </c>
      <c r="D798" s="158"/>
      <c r="E798" s="121" t="n">
        <f aca="false">IFERROR((IF($A798="",0,VLOOKUP($A798,#REF!,6,FALSE()))),0)</f>
        <v>0</v>
      </c>
      <c r="F798" s="122" t="n">
        <f aca="false">IFERROR(IF(VLOOKUP(A798,#REF!,13,0)="нет","",D798*E798),0)</f>
        <v>0</v>
      </c>
      <c r="G798" s="149" t="n">
        <f aca="false">IF(F798="","",IFERROR((IF($A798="",0,VLOOKUP($A798,#REF!,5,FALSE())))*$D798,"0"))</f>
        <v>0</v>
      </c>
      <c r="H798" s="124" t="n">
        <f aca="false">IFERROR(IF(H$7=0,0,G798/(G$7-I$5)*H$7),"")</f>
        <v>0</v>
      </c>
      <c r="I798" s="125" t="n">
        <f aca="false">IFERROR(H798+F798,"")</f>
        <v>0</v>
      </c>
      <c r="J798" s="126" t="n">
        <f aca="false">IFERROR(I798/$E$9,"")</f>
        <v>0</v>
      </c>
      <c r="K798" s="127" t="n">
        <f aca="false">IFERROR(ROUNDUP(I798/$E$10,2),"")</f>
        <v>0</v>
      </c>
      <c r="L798" s="128" t="n">
        <f aca="false">IF(F798="","",IF(D798=0,0,IFERROR((IF($A798="",0,VLOOKUP($A798,#REF!,7,FALSE()))),0)))</f>
        <v>0</v>
      </c>
      <c r="M798" s="129" t="n">
        <f aca="false">IF(F798="","",IFERROR(L798*D798,0))</f>
        <v>0</v>
      </c>
      <c r="N798" s="64"/>
      <c r="O798" s="156"/>
      <c r="P798" s="156"/>
      <c r="Z798" s="4"/>
      <c r="AA798" s="4"/>
    </row>
    <row r="799" customFormat="false" ht="17.35" hidden="false" customHeight="false" outlineLevel="0" collapsed="false">
      <c r="A799" s="118"/>
      <c r="B799" s="148" t="n">
        <f aca="false">IFERROR((IF($A799="",0,IF(VLOOKUP(A799,#REF!,13,0)="нет","Sold Out",VLOOKUP($A799,#REF!,2,FALSE())))),"кода нет в прайсе")</f>
        <v>0</v>
      </c>
      <c r="C799" s="148" t="n">
        <f aca="false">IFERROR((IF($A799="",0,VLOOKUP($A799,#REF!,3,FALSE()))),0)</f>
        <v>0</v>
      </c>
      <c r="D799" s="158"/>
      <c r="E799" s="121" t="n">
        <f aca="false">IFERROR((IF($A799="",0,VLOOKUP($A799,#REF!,6,FALSE()))),0)</f>
        <v>0</v>
      </c>
      <c r="F799" s="122" t="n">
        <f aca="false">IFERROR(IF(VLOOKUP(A799,#REF!,13,0)="нет","",D799*E799),0)</f>
        <v>0</v>
      </c>
      <c r="G799" s="149" t="n">
        <f aca="false">IF(F799="","",IFERROR((IF($A799="",0,VLOOKUP($A799,#REF!,5,FALSE())))*$D799,"0"))</f>
        <v>0</v>
      </c>
      <c r="H799" s="124" t="n">
        <f aca="false">IFERROR(IF(H$7=0,0,G799/(G$7-I$5)*H$7),"")</f>
        <v>0</v>
      </c>
      <c r="I799" s="125" t="n">
        <f aca="false">IFERROR(H799+F799,"")</f>
        <v>0</v>
      </c>
      <c r="J799" s="126" t="n">
        <f aca="false">IFERROR(I799/$E$9,"")</f>
        <v>0</v>
      </c>
      <c r="K799" s="127" t="n">
        <f aca="false">IFERROR(ROUNDUP(I799/$E$10,2),"")</f>
        <v>0</v>
      </c>
      <c r="L799" s="128" t="n">
        <f aca="false">IF(F799="","",IF(D799=0,0,IFERROR((IF($A799="",0,VLOOKUP($A799,#REF!,7,FALSE()))),0)))</f>
        <v>0</v>
      </c>
      <c r="M799" s="129" t="n">
        <f aca="false">IF(F799="","",IFERROR(L799*D799,0))</f>
        <v>0</v>
      </c>
      <c r="N799" s="64"/>
      <c r="O799" s="156"/>
      <c r="P799" s="156"/>
      <c r="Z799" s="4"/>
      <c r="AA799" s="4"/>
    </row>
    <row r="800" customFormat="false" ht="17.35" hidden="false" customHeight="false" outlineLevel="0" collapsed="false">
      <c r="A800" s="118"/>
      <c r="B800" s="148" t="n">
        <f aca="false">IFERROR((IF($A800="",0,IF(VLOOKUP(A800,#REF!,13,0)="нет","Sold Out",VLOOKUP($A800,#REF!,2,FALSE())))),"кода нет в прайсе")</f>
        <v>0</v>
      </c>
      <c r="C800" s="148" t="n">
        <f aca="false">IFERROR((IF($A800="",0,VLOOKUP($A800,#REF!,3,FALSE()))),0)</f>
        <v>0</v>
      </c>
      <c r="D800" s="158"/>
      <c r="E800" s="132" t="n">
        <f aca="false">IFERROR((IF($A800="",0,VLOOKUP($A800,#REF!,6,FALSE()))),0)</f>
        <v>0</v>
      </c>
      <c r="F800" s="133" t="n">
        <f aca="false">IFERROR(IF(VLOOKUP(A800,#REF!,13,0)="нет","",D800*E800),0)</f>
        <v>0</v>
      </c>
      <c r="G800" s="134" t="n">
        <f aca="false">IF(F800="","",IFERROR((IF($A800="",0,VLOOKUP($A800,#REF!,5,FALSE())))*$D800,"0"))</f>
        <v>0</v>
      </c>
      <c r="H800" s="124" t="n">
        <f aca="false">IFERROR(IF(H$7=0,0,G800/(G$7-I$5)*H$7),"")</f>
        <v>0</v>
      </c>
      <c r="I800" s="135" t="n">
        <f aca="false">IFERROR(H800+F800,"")</f>
        <v>0</v>
      </c>
      <c r="J800" s="136" t="n">
        <f aca="false">IFERROR(I800/$E$9,"")</f>
        <v>0</v>
      </c>
      <c r="K800" s="137" t="n">
        <f aca="false">IFERROR(ROUNDUP(I800/$E$10,2),"")</f>
        <v>0</v>
      </c>
      <c r="L800" s="132" t="n">
        <f aca="false">IF(F800="","",IF(D800=0,0,IFERROR((IF($A800="",0,VLOOKUP($A800,#REF!,7,FALSE()))),0)))</f>
        <v>0</v>
      </c>
      <c r="M800" s="132" t="n">
        <f aca="false">IF(F800="","",IFERROR(L800*D800,0))</f>
        <v>0</v>
      </c>
      <c r="N800" s="64"/>
      <c r="O800" s="156"/>
      <c r="P800" s="156"/>
      <c r="Z800" s="4"/>
      <c r="AA800" s="4"/>
    </row>
    <row r="801" customFormat="false" ht="17.35" hidden="false" customHeight="false" outlineLevel="0" collapsed="false">
      <c r="A801" s="118"/>
      <c r="B801" s="148" t="n">
        <f aca="false">IFERROR((IF($A801="",0,IF(VLOOKUP(A801,#REF!,13,0)="нет","Sold Out",VLOOKUP($A801,#REF!,2,FALSE())))),"кода нет в прайсе")</f>
        <v>0</v>
      </c>
      <c r="C801" s="148" t="n">
        <f aca="false">IFERROR((IF($A801="",0,VLOOKUP($A801,#REF!,3,FALSE()))),0)</f>
        <v>0</v>
      </c>
      <c r="D801" s="158"/>
      <c r="E801" s="121" t="n">
        <f aca="false">IFERROR((IF($A801="",0,VLOOKUP($A801,#REF!,6,FALSE()))),0)</f>
        <v>0</v>
      </c>
      <c r="F801" s="122" t="n">
        <f aca="false">IFERROR(IF(VLOOKUP(A801,#REF!,13,0)="нет","",D801*E801),0)</f>
        <v>0</v>
      </c>
      <c r="G801" s="149" t="n">
        <f aca="false">IF(F801="","",IFERROR((IF($A801="",0,VLOOKUP($A801,#REF!,5,FALSE())))*$D801,"0"))</f>
        <v>0</v>
      </c>
      <c r="H801" s="124" t="n">
        <f aca="false">IFERROR(IF(H$7=0,0,G801/(G$7-I$5)*H$7),"")</f>
        <v>0</v>
      </c>
      <c r="I801" s="125" t="n">
        <f aca="false">IFERROR(H801+F801,"")</f>
        <v>0</v>
      </c>
      <c r="J801" s="126" t="n">
        <f aca="false">IFERROR(I801/$E$9,"")</f>
        <v>0</v>
      </c>
      <c r="K801" s="127" t="n">
        <f aca="false">IFERROR(ROUNDUP(I801/$E$10,2),"")</f>
        <v>0</v>
      </c>
      <c r="L801" s="128" t="n">
        <f aca="false">IF(F801="","",IF(D801=0,0,IFERROR((IF($A801="",0,VLOOKUP($A801,#REF!,7,FALSE()))),0)))</f>
        <v>0</v>
      </c>
      <c r="M801" s="129" t="n">
        <f aca="false">IF(F801="","",IFERROR(L801*D801,0))</f>
        <v>0</v>
      </c>
      <c r="N801" s="64"/>
      <c r="O801" s="156"/>
      <c r="P801" s="156"/>
      <c r="Z801" s="4"/>
      <c r="AA801" s="4"/>
    </row>
    <row r="802" customFormat="false" ht="17.35" hidden="false" customHeight="false" outlineLevel="0" collapsed="false">
      <c r="A802" s="141"/>
      <c r="B802" s="148" t="n">
        <f aca="false">IFERROR((IF($A802="",0,IF(VLOOKUP(A802,#REF!,13,0)="нет","Sold Out",VLOOKUP($A802,#REF!,2,FALSE())))),"кода нет в прайсе")</f>
        <v>0</v>
      </c>
      <c r="C802" s="148" t="n">
        <f aca="false">IFERROR((IF($A802="",0,VLOOKUP($A802,#REF!,3,FALSE()))),0)</f>
        <v>0</v>
      </c>
      <c r="D802" s="158"/>
      <c r="E802" s="121" t="n">
        <f aca="false">IFERROR((IF($A802="",0,VLOOKUP($A802,#REF!,6,FALSE()))),0)</f>
        <v>0</v>
      </c>
      <c r="F802" s="122" t="n">
        <f aca="false">IFERROR(IF(VLOOKUP(A802,#REF!,13,0)="нет","",D802*E802),0)</f>
        <v>0</v>
      </c>
      <c r="G802" s="149" t="n">
        <f aca="false">IF(F802="","",IFERROR((IF($A802="",0,VLOOKUP($A802,#REF!,5,FALSE())))*$D802,"0"))</f>
        <v>0</v>
      </c>
      <c r="H802" s="124" t="n">
        <f aca="false">IFERROR(IF(H$7=0,0,G802/(G$7-I$5)*H$7),"")</f>
        <v>0</v>
      </c>
      <c r="I802" s="125" t="n">
        <f aca="false">IFERROR(H802+F802,"")</f>
        <v>0</v>
      </c>
      <c r="J802" s="126" t="n">
        <f aca="false">IFERROR(I802/$E$9,"")</f>
        <v>0</v>
      </c>
      <c r="K802" s="127" t="n">
        <f aca="false">IFERROR(ROUNDUP(I802/$E$10,2),"")</f>
        <v>0</v>
      </c>
      <c r="L802" s="128" t="n">
        <f aca="false">IF(F802="","",IF(D802=0,0,IFERROR((IF($A802="",0,VLOOKUP($A802,#REF!,7,FALSE()))),0)))</f>
        <v>0</v>
      </c>
      <c r="M802" s="129" t="n">
        <f aca="false">IF(F802="","",IFERROR(L802*D802,0))</f>
        <v>0</v>
      </c>
      <c r="N802" s="64"/>
      <c r="O802" s="156"/>
      <c r="P802" s="156"/>
      <c r="Z802" s="4"/>
      <c r="AA802" s="4"/>
    </row>
    <row r="803" customFormat="false" ht="17.35" hidden="false" customHeight="false" outlineLevel="0" collapsed="false">
      <c r="A803" s="142"/>
      <c r="B803" s="143" t="n">
        <f aca="false">IF(F803=0,0,"Пересылка по Корее при менее 30000")</f>
        <v>0</v>
      </c>
      <c r="C803" s="143"/>
      <c r="D803" s="158"/>
      <c r="E803" s="121" t="n">
        <f aca="false">IFERROR((IF($A803="",0,VLOOKUP($A803,#REF!,6,FALSE()))),0)</f>
        <v>0</v>
      </c>
      <c r="F803" s="144" t="n">
        <f aca="false">IF($F$5=1,IF(SUM(F793:F802)=0,0,IF(SUM(F793:F802)&lt;30000,2500,0)),0)</f>
        <v>0</v>
      </c>
      <c r="G803" s="149" t="n">
        <f aca="false">IF(F803="","",IFERROR((IF($A803="",0,VLOOKUP($A803,#REF!,5,FALSE())))*$D803,"0"))</f>
        <v>0</v>
      </c>
      <c r="H803" s="124" t="n">
        <f aca="false">IFERROR(IF(H$7=0,0,G803/(G$7-I$5)*H$7),"")</f>
        <v>0</v>
      </c>
      <c r="I803" s="125" t="n">
        <f aca="false">IFERROR(H803+F803,"")</f>
        <v>0</v>
      </c>
      <c r="J803" s="126" t="n">
        <f aca="false">IFERROR(I803/$E$9,"")</f>
        <v>0</v>
      </c>
      <c r="K803" s="127" t="n">
        <f aca="false">IFERROR(ROUNDUP(I803/$E$10,2),"")</f>
        <v>0</v>
      </c>
      <c r="L803" s="128" t="n">
        <f aca="false">IF(F803="","",IF(D803=0,0,IFERROR((IF($A803="",0,VLOOKUP($A803,#REF!,7,FALSE()))),0)))</f>
        <v>0</v>
      </c>
      <c r="M803" s="129" t="n">
        <f aca="false">IF(F803="","",IFERROR(L803*D803,0))</f>
        <v>0</v>
      </c>
      <c r="N803" s="64"/>
      <c r="O803" s="156"/>
      <c r="P803" s="156"/>
      <c r="Z803" s="4"/>
      <c r="AA803" s="4"/>
    </row>
    <row r="804" customFormat="false" ht="17.35" hidden="false" customHeight="false" outlineLevel="0" collapsed="false">
      <c r="A804" s="106" t="n">
        <v>67</v>
      </c>
      <c r="B804" s="107"/>
      <c r="C804" s="107"/>
      <c r="D804" s="146"/>
      <c r="E804" s="109"/>
      <c r="F804" s="110" t="n">
        <f aca="false">SUM(F805:F815)</f>
        <v>0</v>
      </c>
      <c r="G804" s="110" t="n">
        <f aca="false">SUM(G805:G815)</f>
        <v>0</v>
      </c>
      <c r="H804" s="111" t="n">
        <f aca="false">IFERROR($H$7/($G$7-$I$5)*G804,0)</f>
        <v>0</v>
      </c>
      <c r="I804" s="112" t="n">
        <f aca="false">H804+F804</f>
        <v>0</v>
      </c>
      <c r="J804" s="112" t="n">
        <f aca="false">I804/$E$9</f>
        <v>0</v>
      </c>
      <c r="K804" s="113" t="n">
        <f aca="false">SUM(K805:K815)</f>
        <v>0</v>
      </c>
      <c r="L804" s="114" t="n">
        <f aca="false">SUM(L805:L815)</f>
        <v>0</v>
      </c>
      <c r="M804" s="115" t="n">
        <f aca="false">SUM(M805:M815)</f>
        <v>0</v>
      </c>
      <c r="N804" s="64"/>
      <c r="O804" s="156"/>
      <c r="P804" s="156"/>
      <c r="Z804" s="4"/>
      <c r="AA804" s="4"/>
    </row>
    <row r="805" customFormat="false" ht="17.35" hidden="false" customHeight="false" outlineLevel="0" collapsed="false">
      <c r="A805" s="118"/>
      <c r="B805" s="148" t="n">
        <f aca="false">IFERROR((IF($A805="",0,IF(VLOOKUP(A805,#REF!,13,0)="нет","Sold Out",VLOOKUP($A805,#REF!,2,FALSE())))),"кода нет в прайсе")</f>
        <v>0</v>
      </c>
      <c r="C805" s="148" t="n">
        <f aca="false">IFERROR((IF($A805="",0,VLOOKUP($A805,#REF!,3,FALSE()))),0)</f>
        <v>0</v>
      </c>
      <c r="D805" s="120"/>
      <c r="E805" s="121" t="n">
        <f aca="false">IFERROR((IF($A805="",0,VLOOKUP($A805,#REF!,6,FALSE()))),0)</f>
        <v>0</v>
      </c>
      <c r="F805" s="122" t="n">
        <f aca="false">IFERROR(IF(VLOOKUP(A805,#REF!,13,0)="нет","",D805*E805),0)</f>
        <v>0</v>
      </c>
      <c r="G805" s="149" t="n">
        <f aca="false">IF(F805="","",IFERROR((IF($A805="",0,VLOOKUP($A805,#REF!,5,FALSE())))*$D805,"0"))</f>
        <v>0</v>
      </c>
      <c r="H805" s="124" t="n">
        <f aca="false">IFERROR(IF(H$7=0,0,G805/(G$7-I$5)*H$7),"")</f>
        <v>0</v>
      </c>
      <c r="I805" s="125" t="n">
        <f aca="false">IFERROR(H805+F805,"")</f>
        <v>0</v>
      </c>
      <c r="J805" s="126" t="n">
        <f aca="false">IFERROR(I805/$E$9,"")</f>
        <v>0</v>
      </c>
      <c r="K805" s="127" t="n">
        <f aca="false">IFERROR(ROUNDUP(I805/$E$10,2),"")</f>
        <v>0</v>
      </c>
      <c r="L805" s="128" t="n">
        <f aca="false">IF(F805="","",IF(D805=0,0,IFERROR((IF($A805="",0,VLOOKUP($A805,#REF!,7,FALSE()))),0)))</f>
        <v>0</v>
      </c>
      <c r="M805" s="129" t="n">
        <f aca="false">IF(F805="","",IFERROR(L805*D805,0))</f>
        <v>0</v>
      </c>
      <c r="N805" s="64"/>
      <c r="O805" s="156"/>
      <c r="P805" s="156"/>
      <c r="Z805" s="4"/>
      <c r="AA805" s="4"/>
    </row>
    <row r="806" customFormat="false" ht="17.35" hidden="false" customHeight="false" outlineLevel="0" collapsed="false">
      <c r="A806" s="118"/>
      <c r="B806" s="148" t="n">
        <f aca="false">IFERROR((IF($A806="",0,IF(VLOOKUP(A806,#REF!,13,0)="нет","Sold Out",VLOOKUP($A806,#REF!,2,FALSE())))),"кода нет в прайсе")</f>
        <v>0</v>
      </c>
      <c r="C806" s="148" t="n">
        <f aca="false">IFERROR((IF($A806="",0,VLOOKUP($A806,#REF!,3,FALSE()))),0)</f>
        <v>0</v>
      </c>
      <c r="D806" s="120"/>
      <c r="E806" s="121" t="n">
        <f aca="false">IFERROR((IF($A806="",0,VLOOKUP($A806,#REF!,6,FALSE()))),0)</f>
        <v>0</v>
      </c>
      <c r="F806" s="122" t="n">
        <f aca="false">IFERROR(IF(VLOOKUP(A806,#REF!,13,0)="нет","",D806*E806),0)</f>
        <v>0</v>
      </c>
      <c r="G806" s="149" t="n">
        <f aca="false">IF(F806="","",IFERROR((IF($A806="",0,VLOOKUP($A806,#REF!,5,FALSE())))*$D806,"0"))</f>
        <v>0</v>
      </c>
      <c r="H806" s="124" t="n">
        <f aca="false">IFERROR(IF(H$7=0,0,G806/(G$7-I$5)*H$7),"")</f>
        <v>0</v>
      </c>
      <c r="I806" s="125" t="n">
        <f aca="false">IFERROR(H806+F806,"")</f>
        <v>0</v>
      </c>
      <c r="J806" s="126" t="n">
        <f aca="false">IFERROR(I806/$E$9,"")</f>
        <v>0</v>
      </c>
      <c r="K806" s="127" t="n">
        <f aca="false">IFERROR(ROUNDUP(I806/$E$10,2),"")</f>
        <v>0</v>
      </c>
      <c r="L806" s="128" t="n">
        <f aca="false">IF(F806="","",IF(D806=0,0,IFERROR((IF($A806="",0,VLOOKUP($A806,#REF!,7,FALSE()))),0)))</f>
        <v>0</v>
      </c>
      <c r="M806" s="129" t="n">
        <f aca="false">IF(F806="","",IFERROR(L806*D806,0))</f>
        <v>0</v>
      </c>
      <c r="N806" s="64"/>
      <c r="O806" s="156"/>
      <c r="P806" s="156"/>
      <c r="Z806" s="4"/>
      <c r="AA806" s="4"/>
    </row>
    <row r="807" customFormat="false" ht="17.35" hidden="false" customHeight="false" outlineLevel="0" collapsed="false">
      <c r="A807" s="118"/>
      <c r="B807" s="148" t="n">
        <f aca="false">IFERROR((IF($A807="",0,IF(VLOOKUP(A807,#REF!,13,0)="нет","Sold Out",VLOOKUP($A807,#REF!,2,FALSE())))),"кода нет в прайсе")</f>
        <v>0</v>
      </c>
      <c r="C807" s="148" t="n">
        <f aca="false">IFERROR((IF($A807="",0,VLOOKUP($A807,#REF!,3,FALSE()))),0)</f>
        <v>0</v>
      </c>
      <c r="D807" s="158"/>
      <c r="E807" s="121" t="n">
        <f aca="false">IFERROR((IF($A807="",0,VLOOKUP($A807,#REF!,6,FALSE()))),0)</f>
        <v>0</v>
      </c>
      <c r="F807" s="122" t="n">
        <f aca="false">IFERROR(IF(VLOOKUP(A807,#REF!,13,0)="нет","",D807*E807),0)</f>
        <v>0</v>
      </c>
      <c r="G807" s="149" t="n">
        <f aca="false">IF(F807="","",IFERROR((IF($A807="",0,VLOOKUP($A807,#REF!,5,FALSE())))*$D807,"0"))</f>
        <v>0</v>
      </c>
      <c r="H807" s="124" t="n">
        <f aca="false">IFERROR(IF(H$7=0,0,G807/(G$7-I$5)*H$7),"")</f>
        <v>0</v>
      </c>
      <c r="I807" s="125" t="n">
        <f aca="false">IFERROR(H807+F807,"")</f>
        <v>0</v>
      </c>
      <c r="J807" s="126" t="n">
        <f aca="false">IFERROR(I807/$E$9,"")</f>
        <v>0</v>
      </c>
      <c r="K807" s="127" t="n">
        <f aca="false">IFERROR(ROUNDUP(I807/$E$10,2),"")</f>
        <v>0</v>
      </c>
      <c r="L807" s="128" t="n">
        <f aca="false">IF(F807="","",IF(D807=0,0,IFERROR((IF($A807="",0,VLOOKUP($A807,#REF!,7,FALSE()))),0)))</f>
        <v>0</v>
      </c>
      <c r="M807" s="129" t="n">
        <f aca="false">IF(F807="","",IFERROR(L807*D807,0))</f>
        <v>0</v>
      </c>
      <c r="N807" s="64"/>
      <c r="O807" s="156"/>
      <c r="P807" s="156"/>
      <c r="Z807" s="4"/>
      <c r="AA807" s="4"/>
    </row>
    <row r="808" customFormat="false" ht="17.35" hidden="false" customHeight="false" outlineLevel="0" collapsed="false">
      <c r="A808" s="118"/>
      <c r="B808" s="148" t="n">
        <f aca="false">IFERROR((IF($A808="",0,IF(VLOOKUP(A808,#REF!,13,0)="нет","Sold Out",VLOOKUP($A808,#REF!,2,FALSE())))),"кода нет в прайсе")</f>
        <v>0</v>
      </c>
      <c r="C808" s="148" t="n">
        <f aca="false">IFERROR((IF($A808="",0,VLOOKUP($A808,#REF!,3,FALSE()))),0)</f>
        <v>0</v>
      </c>
      <c r="D808" s="158"/>
      <c r="E808" s="121" t="n">
        <f aca="false">IFERROR((IF($A808="",0,VLOOKUP($A808,#REF!,6,FALSE()))),0)</f>
        <v>0</v>
      </c>
      <c r="F808" s="122" t="n">
        <f aca="false">IFERROR(IF(VLOOKUP(A808,#REF!,13,0)="нет","",D808*E808),0)</f>
        <v>0</v>
      </c>
      <c r="G808" s="149" t="n">
        <f aca="false">IF(F808="","",IFERROR((IF($A808="",0,VLOOKUP($A808,#REF!,5,FALSE())))*$D808,"0"))</f>
        <v>0</v>
      </c>
      <c r="H808" s="124" t="n">
        <f aca="false">IFERROR(IF(H$7=0,0,G808/(G$7-I$5)*H$7),"")</f>
        <v>0</v>
      </c>
      <c r="I808" s="125" t="n">
        <f aca="false">IFERROR(H808+F808,"")</f>
        <v>0</v>
      </c>
      <c r="J808" s="126" t="n">
        <f aca="false">IFERROR(I808/$E$9,"")</f>
        <v>0</v>
      </c>
      <c r="K808" s="127" t="n">
        <f aca="false">IFERROR(ROUNDUP(I808/$E$10,2),"")</f>
        <v>0</v>
      </c>
      <c r="L808" s="128" t="n">
        <f aca="false">IF(F808="","",IF(D808=0,0,IFERROR((IF($A808="",0,VLOOKUP($A808,#REF!,7,FALSE()))),0)))</f>
        <v>0</v>
      </c>
      <c r="M808" s="129" t="n">
        <f aca="false">IF(F808="","",IFERROR(L808*D808,0))</f>
        <v>0</v>
      </c>
      <c r="N808" s="64"/>
      <c r="O808" s="156"/>
      <c r="P808" s="156"/>
      <c r="Z808" s="4"/>
      <c r="AA808" s="4"/>
    </row>
    <row r="809" customFormat="false" ht="17.35" hidden="false" customHeight="false" outlineLevel="0" collapsed="false">
      <c r="A809" s="118"/>
      <c r="B809" s="148" t="n">
        <f aca="false">IFERROR((IF($A809="",0,IF(VLOOKUP(A809,#REF!,13,0)="нет","Sold Out",VLOOKUP($A809,#REF!,2,FALSE())))),"кода нет в прайсе")</f>
        <v>0</v>
      </c>
      <c r="C809" s="148" t="n">
        <f aca="false">IFERROR((IF($A809="",0,VLOOKUP($A809,#REF!,3,FALSE()))),0)</f>
        <v>0</v>
      </c>
      <c r="D809" s="158"/>
      <c r="E809" s="121" t="n">
        <f aca="false">IFERROR((IF($A809="",0,VLOOKUP($A809,#REF!,6,FALSE()))),0)</f>
        <v>0</v>
      </c>
      <c r="F809" s="122" t="n">
        <f aca="false">IFERROR(IF(VLOOKUP(A809,#REF!,13,0)="нет","",D809*E809),0)</f>
        <v>0</v>
      </c>
      <c r="G809" s="149" t="n">
        <f aca="false">IF(F809="","",IFERROR((IF($A809="",0,VLOOKUP($A809,#REF!,5,FALSE())))*$D809,"0"))</f>
        <v>0</v>
      </c>
      <c r="H809" s="124" t="n">
        <f aca="false">IFERROR(IF(H$7=0,0,G809/(G$7-I$5)*H$7),"")</f>
        <v>0</v>
      </c>
      <c r="I809" s="125" t="n">
        <f aca="false">IFERROR(H809+F809,"")</f>
        <v>0</v>
      </c>
      <c r="J809" s="126" t="n">
        <f aca="false">IFERROR(I809/$E$9,"")</f>
        <v>0</v>
      </c>
      <c r="K809" s="127" t="n">
        <f aca="false">IFERROR(ROUNDUP(I809/$E$10,2),"")</f>
        <v>0</v>
      </c>
      <c r="L809" s="128" t="n">
        <f aca="false">IF(F809="","",IF(D809=0,0,IFERROR((IF($A809="",0,VLOOKUP($A809,#REF!,7,FALSE()))),0)))</f>
        <v>0</v>
      </c>
      <c r="M809" s="129" t="n">
        <f aca="false">IF(F809="","",IFERROR(L809*D809,0))</f>
        <v>0</v>
      </c>
      <c r="N809" s="64"/>
      <c r="O809" s="156"/>
      <c r="P809" s="156"/>
      <c r="Z809" s="4"/>
      <c r="AA809" s="4"/>
    </row>
    <row r="810" customFormat="false" ht="17.35" hidden="false" customHeight="false" outlineLevel="0" collapsed="false">
      <c r="A810" s="118"/>
      <c r="B810" s="148" t="n">
        <f aca="false">IFERROR((IF($A810="",0,IF(VLOOKUP(A810,#REF!,13,0)="нет","Sold Out",VLOOKUP($A810,#REF!,2,FALSE())))),"кода нет в прайсе")</f>
        <v>0</v>
      </c>
      <c r="C810" s="148" t="n">
        <f aca="false">IFERROR((IF($A810="",0,VLOOKUP($A810,#REF!,3,FALSE()))),0)</f>
        <v>0</v>
      </c>
      <c r="D810" s="158"/>
      <c r="E810" s="121" t="n">
        <f aca="false">IFERROR((IF($A810="",0,VLOOKUP($A810,#REF!,6,FALSE()))),0)</f>
        <v>0</v>
      </c>
      <c r="F810" s="122" t="n">
        <f aca="false">IFERROR(IF(VLOOKUP(A810,#REF!,13,0)="нет","",D810*E810),0)</f>
        <v>0</v>
      </c>
      <c r="G810" s="149" t="n">
        <f aca="false">IF(F810="","",IFERROR((IF($A810="",0,VLOOKUP($A810,#REF!,5,FALSE())))*$D810,"0"))</f>
        <v>0</v>
      </c>
      <c r="H810" s="124" t="n">
        <f aca="false">IFERROR(IF(H$7=0,0,G810/(G$7-I$5)*H$7),"")</f>
        <v>0</v>
      </c>
      <c r="I810" s="125" t="n">
        <f aca="false">IFERROR(H810+F810,"")</f>
        <v>0</v>
      </c>
      <c r="J810" s="126" t="n">
        <f aca="false">IFERROR(I810/$E$9,"")</f>
        <v>0</v>
      </c>
      <c r="K810" s="127" t="n">
        <f aca="false">IFERROR(ROUNDUP(I810/$E$10,2),"")</f>
        <v>0</v>
      </c>
      <c r="L810" s="128" t="n">
        <f aca="false">IF(F810="","",IF(D810=0,0,IFERROR((IF($A810="",0,VLOOKUP($A810,#REF!,7,FALSE()))),0)))</f>
        <v>0</v>
      </c>
      <c r="M810" s="129" t="n">
        <f aca="false">IF(F810="","",IFERROR(L810*D810,0))</f>
        <v>0</v>
      </c>
      <c r="N810" s="64"/>
      <c r="O810" s="156"/>
      <c r="P810" s="156"/>
      <c r="Z810" s="4"/>
      <c r="AA810" s="4"/>
    </row>
    <row r="811" customFormat="false" ht="17.35" hidden="false" customHeight="false" outlineLevel="0" collapsed="false">
      <c r="A811" s="118"/>
      <c r="B811" s="148" t="n">
        <f aca="false">IFERROR((IF($A811="",0,IF(VLOOKUP(A811,#REF!,13,0)="нет","Sold Out",VLOOKUP($A811,#REF!,2,FALSE())))),"кода нет в прайсе")</f>
        <v>0</v>
      </c>
      <c r="C811" s="148" t="n">
        <f aca="false">IFERROR((IF($A811="",0,VLOOKUP($A811,#REF!,3,FALSE()))),0)</f>
        <v>0</v>
      </c>
      <c r="D811" s="158"/>
      <c r="E811" s="121" t="n">
        <f aca="false">IFERROR((IF($A811="",0,VLOOKUP($A811,#REF!,6,FALSE()))),0)</f>
        <v>0</v>
      </c>
      <c r="F811" s="122" t="n">
        <f aca="false">IFERROR(IF(VLOOKUP(A811,#REF!,13,0)="нет","",D811*E811),0)</f>
        <v>0</v>
      </c>
      <c r="G811" s="149" t="n">
        <f aca="false">IF(F811="","",IFERROR((IF($A811="",0,VLOOKUP($A811,#REF!,5,FALSE())))*$D811,"0"))</f>
        <v>0</v>
      </c>
      <c r="H811" s="124" t="n">
        <f aca="false">IFERROR(IF(H$7=0,0,G811/(G$7-I$5)*H$7),"")</f>
        <v>0</v>
      </c>
      <c r="I811" s="125" t="n">
        <f aca="false">IFERROR(H811+F811,"")</f>
        <v>0</v>
      </c>
      <c r="J811" s="126" t="n">
        <f aca="false">IFERROR(I811/$E$9,"")</f>
        <v>0</v>
      </c>
      <c r="K811" s="127" t="n">
        <f aca="false">IFERROR(ROUNDUP(I811/$E$10,2),"")</f>
        <v>0</v>
      </c>
      <c r="L811" s="128" t="n">
        <f aca="false">IF(F811="","",IF(D811=0,0,IFERROR((IF($A811="",0,VLOOKUP($A811,#REF!,7,FALSE()))),0)))</f>
        <v>0</v>
      </c>
      <c r="M811" s="129" t="n">
        <f aca="false">IF(F811="","",IFERROR(L811*D811,0))</f>
        <v>0</v>
      </c>
      <c r="N811" s="64"/>
      <c r="O811" s="156"/>
      <c r="P811" s="156"/>
      <c r="Z811" s="4"/>
      <c r="AA811" s="4"/>
    </row>
    <row r="812" customFormat="false" ht="17.35" hidden="false" customHeight="false" outlineLevel="0" collapsed="false">
      <c r="A812" s="118"/>
      <c r="B812" s="148" t="n">
        <f aca="false">IFERROR((IF($A812="",0,IF(VLOOKUP(A812,#REF!,13,0)="нет","Sold Out",VLOOKUP($A812,#REF!,2,FALSE())))),"кода нет в прайсе")</f>
        <v>0</v>
      </c>
      <c r="C812" s="148" t="n">
        <f aca="false">IFERROR((IF($A812="",0,VLOOKUP($A812,#REF!,3,FALSE()))),0)</f>
        <v>0</v>
      </c>
      <c r="D812" s="158"/>
      <c r="E812" s="132" t="n">
        <f aca="false">IFERROR((IF($A812="",0,VLOOKUP($A812,#REF!,6,FALSE()))),0)</f>
        <v>0</v>
      </c>
      <c r="F812" s="133" t="n">
        <f aca="false">IFERROR(IF(VLOOKUP(A812,#REF!,13,0)="нет","",D812*E812),0)</f>
        <v>0</v>
      </c>
      <c r="G812" s="134" t="n">
        <f aca="false">IF(F812="","",IFERROR((IF($A812="",0,VLOOKUP($A812,#REF!,5,FALSE())))*$D812,"0"))</f>
        <v>0</v>
      </c>
      <c r="H812" s="124" t="n">
        <f aca="false">IFERROR(IF(H$7=0,0,G812/(G$7-I$5)*H$7),"")</f>
        <v>0</v>
      </c>
      <c r="I812" s="135" t="n">
        <f aca="false">IFERROR(H812+F812,"")</f>
        <v>0</v>
      </c>
      <c r="J812" s="136" t="n">
        <f aca="false">IFERROR(I812/$E$9,"")</f>
        <v>0</v>
      </c>
      <c r="K812" s="137" t="n">
        <f aca="false">IFERROR(ROUNDUP(I812/$E$10,2),"")</f>
        <v>0</v>
      </c>
      <c r="L812" s="132" t="n">
        <f aca="false">IF(F812="","",IF(D812=0,0,IFERROR((IF($A812="",0,VLOOKUP($A812,#REF!,7,FALSE()))),0)))</f>
        <v>0</v>
      </c>
      <c r="M812" s="132" t="n">
        <f aca="false">IF(F812="","",IFERROR(L812*D812,0))</f>
        <v>0</v>
      </c>
      <c r="N812" s="64"/>
      <c r="O812" s="156"/>
      <c r="P812" s="156"/>
      <c r="Z812" s="4"/>
      <c r="AA812" s="4"/>
    </row>
    <row r="813" customFormat="false" ht="17.35" hidden="false" customHeight="false" outlineLevel="0" collapsed="false">
      <c r="A813" s="118"/>
      <c r="B813" s="148" t="n">
        <f aca="false">IFERROR((IF($A813="",0,IF(VLOOKUP(A813,#REF!,13,0)="нет","Sold Out",VLOOKUP($A813,#REF!,2,FALSE())))),"кода нет в прайсе")</f>
        <v>0</v>
      </c>
      <c r="C813" s="148" t="n">
        <f aca="false">IFERROR((IF($A813="",0,VLOOKUP($A813,#REF!,3,FALSE()))),0)</f>
        <v>0</v>
      </c>
      <c r="D813" s="158"/>
      <c r="E813" s="121" t="n">
        <f aca="false">IFERROR((IF($A813="",0,VLOOKUP($A813,#REF!,6,FALSE()))),0)</f>
        <v>0</v>
      </c>
      <c r="F813" s="122" t="n">
        <f aca="false">IFERROR(IF(VLOOKUP(A813,#REF!,13,0)="нет","",D813*E813),0)</f>
        <v>0</v>
      </c>
      <c r="G813" s="149" t="n">
        <f aca="false">IF(F813="","",IFERROR((IF($A813="",0,VLOOKUP($A813,#REF!,5,FALSE())))*$D813,"0"))</f>
        <v>0</v>
      </c>
      <c r="H813" s="124" t="n">
        <f aca="false">IFERROR(IF(H$7=0,0,G813/(G$7-I$5)*H$7),"")</f>
        <v>0</v>
      </c>
      <c r="I813" s="125" t="n">
        <f aca="false">IFERROR(H813+F813,"")</f>
        <v>0</v>
      </c>
      <c r="J813" s="126" t="n">
        <f aca="false">IFERROR(I813/$E$9,"")</f>
        <v>0</v>
      </c>
      <c r="K813" s="127" t="n">
        <f aca="false">IFERROR(ROUNDUP(I813/$E$10,2),"")</f>
        <v>0</v>
      </c>
      <c r="L813" s="128" t="n">
        <f aca="false">IF(F813="","",IF(D813=0,0,IFERROR((IF($A813="",0,VLOOKUP($A813,#REF!,7,FALSE()))),0)))</f>
        <v>0</v>
      </c>
      <c r="M813" s="129" t="n">
        <f aca="false">IF(F813="","",IFERROR(L813*D813,0))</f>
        <v>0</v>
      </c>
      <c r="N813" s="64"/>
      <c r="O813" s="156"/>
      <c r="P813" s="156"/>
      <c r="Z813" s="4"/>
      <c r="AA813" s="4"/>
    </row>
    <row r="814" customFormat="false" ht="17.35" hidden="false" customHeight="false" outlineLevel="0" collapsed="false">
      <c r="A814" s="141"/>
      <c r="B814" s="148" t="n">
        <f aca="false">IFERROR((IF($A814="",0,IF(VLOOKUP(A814,#REF!,13,0)="нет","Sold Out",VLOOKUP($A814,#REF!,2,FALSE())))),"кода нет в прайсе")</f>
        <v>0</v>
      </c>
      <c r="C814" s="148" t="n">
        <f aca="false">IFERROR((IF($A814="",0,VLOOKUP($A814,#REF!,3,FALSE()))),0)</f>
        <v>0</v>
      </c>
      <c r="D814" s="158"/>
      <c r="E814" s="121" t="n">
        <f aca="false">IFERROR((IF($A814="",0,VLOOKUP($A814,#REF!,6,FALSE()))),0)</f>
        <v>0</v>
      </c>
      <c r="F814" s="122" t="n">
        <f aca="false">IFERROR(IF(VLOOKUP(A814,#REF!,13,0)="нет","",D814*E814),0)</f>
        <v>0</v>
      </c>
      <c r="G814" s="149" t="n">
        <f aca="false">IF(F814="","",IFERROR((IF($A814="",0,VLOOKUP($A814,#REF!,5,FALSE())))*$D814,"0"))</f>
        <v>0</v>
      </c>
      <c r="H814" s="124" t="n">
        <f aca="false">IFERROR(IF(H$7=0,0,G814/(G$7-I$5)*H$7),"")</f>
        <v>0</v>
      </c>
      <c r="I814" s="125" t="n">
        <f aca="false">IFERROR(H814+F814,"")</f>
        <v>0</v>
      </c>
      <c r="J814" s="126" t="n">
        <f aca="false">IFERROR(I814/$E$9,"")</f>
        <v>0</v>
      </c>
      <c r="K814" s="127" t="n">
        <f aca="false">IFERROR(ROUNDUP(I814/$E$10,2),"")</f>
        <v>0</v>
      </c>
      <c r="L814" s="128" t="n">
        <f aca="false">IF(F814="","",IF(D814=0,0,IFERROR((IF($A814="",0,VLOOKUP($A814,#REF!,7,FALSE()))),0)))</f>
        <v>0</v>
      </c>
      <c r="M814" s="129" t="n">
        <f aca="false">IF(F814="","",IFERROR(L814*D814,0))</f>
        <v>0</v>
      </c>
      <c r="N814" s="64"/>
      <c r="O814" s="156"/>
      <c r="P814" s="156"/>
      <c r="Z814" s="4"/>
      <c r="AA814" s="4"/>
    </row>
    <row r="815" customFormat="false" ht="17.35" hidden="false" customHeight="false" outlineLevel="0" collapsed="false">
      <c r="A815" s="142"/>
      <c r="B815" s="143" t="n">
        <f aca="false">IF(F815=0,0,"Пересылка по Корее при менее 30000")</f>
        <v>0</v>
      </c>
      <c r="C815" s="143"/>
      <c r="D815" s="158"/>
      <c r="E815" s="121" t="n">
        <f aca="false">IFERROR((IF($A815="",0,VLOOKUP($A815,#REF!,6,FALSE()))),0)</f>
        <v>0</v>
      </c>
      <c r="F815" s="144" t="n">
        <f aca="false">IF($F$5=1,IF(SUM(F805:F814)=0,0,IF(SUM(F805:F814)&lt;30000,2500,0)),0)</f>
        <v>0</v>
      </c>
      <c r="G815" s="149" t="n">
        <f aca="false">IF(F815="","",IFERROR((IF($A815="",0,VLOOKUP($A815,#REF!,5,FALSE())))*$D815,"0"))</f>
        <v>0</v>
      </c>
      <c r="H815" s="124" t="n">
        <f aca="false">IFERROR(IF(H$7=0,0,G815/(G$7-I$5)*H$7),"")</f>
        <v>0</v>
      </c>
      <c r="I815" s="125" t="n">
        <f aca="false">IFERROR(H815+F815,"")</f>
        <v>0</v>
      </c>
      <c r="J815" s="126" t="n">
        <f aca="false">IFERROR(I815/$E$9,"")</f>
        <v>0</v>
      </c>
      <c r="K815" s="127" t="n">
        <f aca="false">IFERROR(ROUNDUP(I815/$E$10,2),"")</f>
        <v>0</v>
      </c>
      <c r="L815" s="128" t="n">
        <f aca="false">IF(F815="","",IF(D815=0,0,IFERROR((IF($A815="",0,VLOOKUP($A815,#REF!,7,FALSE()))),0)))</f>
        <v>0</v>
      </c>
      <c r="M815" s="129" t="n">
        <f aca="false">IF(F815="","",IFERROR(L815*D815,0))</f>
        <v>0</v>
      </c>
      <c r="N815" s="64"/>
      <c r="O815" s="156"/>
      <c r="P815" s="156"/>
      <c r="Z815" s="4"/>
      <c r="AA815" s="4"/>
    </row>
    <row r="816" customFormat="false" ht="17.35" hidden="false" customHeight="false" outlineLevel="0" collapsed="false">
      <c r="A816" s="106" t="n">
        <v>68</v>
      </c>
      <c r="B816" s="107"/>
      <c r="C816" s="107"/>
      <c r="D816" s="146"/>
      <c r="E816" s="109"/>
      <c r="F816" s="110" t="n">
        <f aca="false">SUM(F817:F827)</f>
        <v>0</v>
      </c>
      <c r="G816" s="110" t="n">
        <f aca="false">SUM(G817:G827)</f>
        <v>0</v>
      </c>
      <c r="H816" s="111" t="n">
        <f aca="false">IFERROR($H$7/($G$7-$I$5)*G816,0)</f>
        <v>0</v>
      </c>
      <c r="I816" s="112" t="n">
        <f aca="false">H816+F816</f>
        <v>0</v>
      </c>
      <c r="J816" s="112" t="n">
        <f aca="false">I816/$E$9</f>
        <v>0</v>
      </c>
      <c r="K816" s="113" t="n">
        <f aca="false">SUM(K817:K827)</f>
        <v>0</v>
      </c>
      <c r="L816" s="114" t="n">
        <f aca="false">SUM(L817:L827)</f>
        <v>0</v>
      </c>
      <c r="M816" s="115" t="n">
        <f aca="false">SUM(M817:M827)</f>
        <v>0</v>
      </c>
      <c r="N816" s="64"/>
      <c r="O816" s="156"/>
      <c r="P816" s="156"/>
      <c r="Z816" s="4"/>
      <c r="AA816" s="4"/>
    </row>
    <row r="817" customFormat="false" ht="17.35" hidden="false" customHeight="false" outlineLevel="0" collapsed="false">
      <c r="A817" s="118"/>
      <c r="B817" s="148" t="n">
        <f aca="false">IFERROR((IF($A817="",0,IF(VLOOKUP(A817,#REF!,13,0)="нет","Sold Out",VLOOKUP($A817,#REF!,2,FALSE())))),"кода нет в прайсе")</f>
        <v>0</v>
      </c>
      <c r="C817" s="148" t="n">
        <f aca="false">IFERROR((IF($A817="",0,VLOOKUP($A817,#REF!,3,FALSE()))),0)</f>
        <v>0</v>
      </c>
      <c r="D817" s="120"/>
      <c r="E817" s="121" t="n">
        <f aca="false">IFERROR((IF($A817="",0,VLOOKUP($A817,#REF!,6,FALSE()))),0)</f>
        <v>0</v>
      </c>
      <c r="F817" s="122" t="n">
        <f aca="false">IFERROR(IF(VLOOKUP(A817,#REF!,13,0)="нет","",D817*E817),0)</f>
        <v>0</v>
      </c>
      <c r="G817" s="149" t="n">
        <f aca="false">IF(F817="","",IFERROR((IF($A817="",0,VLOOKUP($A817,#REF!,5,FALSE())))*$D817,"0"))</f>
        <v>0</v>
      </c>
      <c r="H817" s="124" t="n">
        <f aca="false">IFERROR(IF(H$7=0,0,G817/(G$7-I$5)*H$7),"")</f>
        <v>0</v>
      </c>
      <c r="I817" s="125" t="n">
        <f aca="false">IFERROR(H817+F817,"")</f>
        <v>0</v>
      </c>
      <c r="J817" s="126" t="n">
        <f aca="false">IFERROR(I817/$E$9,"")</f>
        <v>0</v>
      </c>
      <c r="K817" s="127" t="n">
        <f aca="false">IFERROR(ROUNDUP(I817/$E$10,2),"")</f>
        <v>0</v>
      </c>
      <c r="L817" s="128" t="n">
        <f aca="false">IF(F817="","",IF(D817=0,0,IFERROR((IF($A817="",0,VLOOKUP($A817,#REF!,7,FALSE()))),0)))</f>
        <v>0</v>
      </c>
      <c r="M817" s="129" t="n">
        <f aca="false">IF(F817="","",IFERROR(L817*D817,0))</f>
        <v>0</v>
      </c>
      <c r="N817" s="64"/>
      <c r="O817" s="156"/>
      <c r="P817" s="156"/>
      <c r="Z817" s="4"/>
      <c r="AA817" s="4"/>
    </row>
    <row r="818" customFormat="false" ht="17.35" hidden="false" customHeight="false" outlineLevel="0" collapsed="false">
      <c r="A818" s="118"/>
      <c r="B818" s="148" t="n">
        <f aca="false">IFERROR((IF($A818="",0,IF(VLOOKUP(A818,#REF!,13,0)="нет","Sold Out",VLOOKUP($A818,#REF!,2,FALSE())))),"кода нет в прайсе")</f>
        <v>0</v>
      </c>
      <c r="C818" s="148" t="n">
        <f aca="false">IFERROR((IF($A818="",0,VLOOKUP($A818,#REF!,3,FALSE()))),0)</f>
        <v>0</v>
      </c>
      <c r="D818" s="120"/>
      <c r="E818" s="121" t="n">
        <f aca="false">IFERROR((IF($A818="",0,VLOOKUP($A818,#REF!,6,FALSE()))),0)</f>
        <v>0</v>
      </c>
      <c r="F818" s="122" t="n">
        <f aca="false">IFERROR(IF(VLOOKUP(A818,#REF!,13,0)="нет","",D818*E818),0)</f>
        <v>0</v>
      </c>
      <c r="G818" s="149" t="n">
        <f aca="false">IF(F818="","",IFERROR((IF($A818="",0,VLOOKUP($A818,#REF!,5,FALSE())))*$D818,"0"))</f>
        <v>0</v>
      </c>
      <c r="H818" s="124" t="n">
        <f aca="false">IFERROR(IF(H$7=0,0,G818/(G$7-I$5)*H$7),"")</f>
        <v>0</v>
      </c>
      <c r="I818" s="125" t="n">
        <f aca="false">IFERROR(H818+F818,"")</f>
        <v>0</v>
      </c>
      <c r="J818" s="126" t="n">
        <f aca="false">IFERROR(I818/$E$9,"")</f>
        <v>0</v>
      </c>
      <c r="K818" s="127" t="n">
        <f aca="false">IFERROR(ROUNDUP(I818/$E$10,2),"")</f>
        <v>0</v>
      </c>
      <c r="L818" s="128" t="n">
        <f aca="false">IF(F818="","",IF(D818=0,0,IFERROR((IF($A818="",0,VLOOKUP($A818,#REF!,7,FALSE()))),0)))</f>
        <v>0</v>
      </c>
      <c r="M818" s="129" t="n">
        <f aca="false">IF(F818="","",IFERROR(L818*D818,0))</f>
        <v>0</v>
      </c>
      <c r="N818" s="64"/>
      <c r="O818" s="156"/>
      <c r="P818" s="156"/>
      <c r="Z818" s="4"/>
      <c r="AA818" s="4"/>
    </row>
    <row r="819" customFormat="false" ht="17.35" hidden="false" customHeight="false" outlineLevel="0" collapsed="false">
      <c r="A819" s="118"/>
      <c r="B819" s="148" t="n">
        <f aca="false">IFERROR((IF($A819="",0,IF(VLOOKUP(A819,#REF!,13,0)="нет","Sold Out",VLOOKUP($A819,#REF!,2,FALSE())))),"кода нет в прайсе")</f>
        <v>0</v>
      </c>
      <c r="C819" s="148" t="n">
        <f aca="false">IFERROR((IF($A819="",0,VLOOKUP($A819,#REF!,3,FALSE()))),0)</f>
        <v>0</v>
      </c>
      <c r="D819" s="158"/>
      <c r="E819" s="121" t="n">
        <f aca="false">IFERROR((IF($A819="",0,VLOOKUP($A819,#REF!,6,FALSE()))),0)</f>
        <v>0</v>
      </c>
      <c r="F819" s="122" t="n">
        <f aca="false">IFERROR(IF(VLOOKUP(A819,#REF!,13,0)="нет","",D819*E819),0)</f>
        <v>0</v>
      </c>
      <c r="G819" s="149" t="n">
        <f aca="false">IF(F819="","",IFERROR((IF($A819="",0,VLOOKUP($A819,#REF!,5,FALSE())))*$D819,"0"))</f>
        <v>0</v>
      </c>
      <c r="H819" s="124" t="n">
        <f aca="false">IFERROR(IF(H$7=0,0,G819/(G$7-I$5)*H$7),"")</f>
        <v>0</v>
      </c>
      <c r="I819" s="125" t="n">
        <f aca="false">IFERROR(H819+F819,"")</f>
        <v>0</v>
      </c>
      <c r="J819" s="126" t="n">
        <f aca="false">IFERROR(I819/$E$9,"")</f>
        <v>0</v>
      </c>
      <c r="K819" s="127" t="n">
        <f aca="false">IFERROR(ROUNDUP(I819/$E$10,2),"")</f>
        <v>0</v>
      </c>
      <c r="L819" s="128" t="n">
        <f aca="false">IF(F819="","",IF(D819=0,0,IFERROR((IF($A819="",0,VLOOKUP($A819,#REF!,7,FALSE()))),0)))</f>
        <v>0</v>
      </c>
      <c r="M819" s="129" t="n">
        <f aca="false">IF(F819="","",IFERROR(L819*D819,0))</f>
        <v>0</v>
      </c>
      <c r="N819" s="64"/>
      <c r="O819" s="156"/>
      <c r="P819" s="156"/>
      <c r="Z819" s="4"/>
      <c r="AA819" s="4"/>
    </row>
    <row r="820" customFormat="false" ht="17.35" hidden="false" customHeight="false" outlineLevel="0" collapsed="false">
      <c r="A820" s="118"/>
      <c r="B820" s="148" t="n">
        <f aca="false">IFERROR((IF($A820="",0,IF(VLOOKUP(A820,#REF!,13,0)="нет","Sold Out",VLOOKUP($A820,#REF!,2,FALSE())))),"кода нет в прайсе")</f>
        <v>0</v>
      </c>
      <c r="C820" s="148" t="n">
        <f aca="false">IFERROR((IF($A820="",0,VLOOKUP($A820,#REF!,3,FALSE()))),0)</f>
        <v>0</v>
      </c>
      <c r="D820" s="158"/>
      <c r="E820" s="121" t="n">
        <f aca="false">IFERROR((IF($A820="",0,VLOOKUP($A820,#REF!,6,FALSE()))),0)</f>
        <v>0</v>
      </c>
      <c r="F820" s="122" t="n">
        <f aca="false">IFERROR(IF(VLOOKUP(A820,#REF!,13,0)="нет","",D820*E820),0)</f>
        <v>0</v>
      </c>
      <c r="G820" s="149" t="n">
        <f aca="false">IF(F820="","",IFERROR((IF($A820="",0,VLOOKUP($A820,#REF!,5,FALSE())))*$D820,"0"))</f>
        <v>0</v>
      </c>
      <c r="H820" s="124" t="n">
        <f aca="false">IFERROR(IF(H$7=0,0,G820/(G$7-I$5)*H$7),"")</f>
        <v>0</v>
      </c>
      <c r="I820" s="125" t="n">
        <f aca="false">IFERROR(H820+F820,"")</f>
        <v>0</v>
      </c>
      <c r="J820" s="126" t="n">
        <f aca="false">IFERROR(I820/$E$9,"")</f>
        <v>0</v>
      </c>
      <c r="K820" s="127" t="n">
        <f aca="false">IFERROR(ROUNDUP(I820/$E$10,2),"")</f>
        <v>0</v>
      </c>
      <c r="L820" s="128" t="n">
        <f aca="false">IF(F820="","",IF(D820=0,0,IFERROR((IF($A820="",0,VLOOKUP($A820,#REF!,7,FALSE()))),0)))</f>
        <v>0</v>
      </c>
      <c r="M820" s="129" t="n">
        <f aca="false">IF(F820="","",IFERROR(L820*D820,0))</f>
        <v>0</v>
      </c>
      <c r="N820" s="64"/>
      <c r="O820" s="156"/>
      <c r="P820" s="156"/>
      <c r="Z820" s="4"/>
      <c r="AA820" s="4"/>
    </row>
    <row r="821" customFormat="false" ht="17.35" hidden="false" customHeight="false" outlineLevel="0" collapsed="false">
      <c r="A821" s="118"/>
      <c r="B821" s="148" t="n">
        <f aca="false">IFERROR((IF($A821="",0,IF(VLOOKUP(A821,#REF!,13,0)="нет","Sold Out",VLOOKUP($A821,#REF!,2,FALSE())))),"кода нет в прайсе")</f>
        <v>0</v>
      </c>
      <c r="C821" s="148" t="n">
        <f aca="false">IFERROR((IF($A821="",0,VLOOKUP($A821,#REF!,3,FALSE()))),0)</f>
        <v>0</v>
      </c>
      <c r="D821" s="158"/>
      <c r="E821" s="121" t="n">
        <f aca="false">IFERROR((IF($A821="",0,VLOOKUP($A821,#REF!,6,FALSE()))),0)</f>
        <v>0</v>
      </c>
      <c r="F821" s="122" t="n">
        <f aca="false">IFERROR(IF(VLOOKUP(A821,#REF!,13,0)="нет","",D821*E821),0)</f>
        <v>0</v>
      </c>
      <c r="G821" s="149" t="n">
        <f aca="false">IF(F821="","",IFERROR((IF($A821="",0,VLOOKUP($A821,#REF!,5,FALSE())))*$D821,"0"))</f>
        <v>0</v>
      </c>
      <c r="H821" s="124" t="n">
        <f aca="false">IFERROR(IF(H$7=0,0,G821/(G$7-I$5)*H$7),"")</f>
        <v>0</v>
      </c>
      <c r="I821" s="125" t="n">
        <f aca="false">IFERROR(H821+F821,"")</f>
        <v>0</v>
      </c>
      <c r="J821" s="126" t="n">
        <f aca="false">IFERROR(I821/$E$9,"")</f>
        <v>0</v>
      </c>
      <c r="K821" s="127" t="n">
        <f aca="false">IFERROR(ROUNDUP(I821/$E$10,2),"")</f>
        <v>0</v>
      </c>
      <c r="L821" s="128" t="n">
        <f aca="false">IF(F821="","",IF(D821=0,0,IFERROR((IF($A821="",0,VLOOKUP($A821,#REF!,7,FALSE()))),0)))</f>
        <v>0</v>
      </c>
      <c r="M821" s="129" t="n">
        <f aca="false">IF(F821="","",IFERROR(L821*D821,0))</f>
        <v>0</v>
      </c>
      <c r="N821" s="64"/>
      <c r="O821" s="156"/>
      <c r="P821" s="156"/>
      <c r="Z821" s="4"/>
      <c r="AA821" s="4"/>
    </row>
    <row r="822" customFormat="false" ht="17.35" hidden="false" customHeight="false" outlineLevel="0" collapsed="false">
      <c r="A822" s="118"/>
      <c r="B822" s="148" t="n">
        <f aca="false">IFERROR((IF($A822="",0,IF(VLOOKUP(A822,#REF!,13,0)="нет","Sold Out",VLOOKUP($A822,#REF!,2,FALSE())))),"кода нет в прайсе")</f>
        <v>0</v>
      </c>
      <c r="C822" s="148" t="n">
        <f aca="false">IFERROR((IF($A822="",0,VLOOKUP($A822,#REF!,3,FALSE()))),0)</f>
        <v>0</v>
      </c>
      <c r="D822" s="158"/>
      <c r="E822" s="121" t="n">
        <f aca="false">IFERROR((IF($A822="",0,VLOOKUP($A822,#REF!,6,FALSE()))),0)</f>
        <v>0</v>
      </c>
      <c r="F822" s="122" t="n">
        <f aca="false">IFERROR(IF(VLOOKUP(A822,#REF!,13,0)="нет","",D822*E822),0)</f>
        <v>0</v>
      </c>
      <c r="G822" s="149" t="n">
        <f aca="false">IF(F822="","",IFERROR((IF($A822="",0,VLOOKUP($A822,#REF!,5,FALSE())))*$D822,"0"))</f>
        <v>0</v>
      </c>
      <c r="H822" s="124" t="n">
        <f aca="false">IFERROR(IF(H$7=0,0,G822/(G$7-I$5)*H$7),"")</f>
        <v>0</v>
      </c>
      <c r="I822" s="125" t="n">
        <f aca="false">IFERROR(H822+F822,"")</f>
        <v>0</v>
      </c>
      <c r="J822" s="126" t="n">
        <f aca="false">IFERROR(I822/$E$9,"")</f>
        <v>0</v>
      </c>
      <c r="K822" s="127" t="n">
        <f aca="false">IFERROR(ROUNDUP(I822/$E$10,2),"")</f>
        <v>0</v>
      </c>
      <c r="L822" s="128" t="n">
        <f aca="false">IF(F822="","",IF(D822=0,0,IFERROR((IF($A822="",0,VLOOKUP($A822,#REF!,7,FALSE()))),0)))</f>
        <v>0</v>
      </c>
      <c r="M822" s="129" t="n">
        <f aca="false">IF(F822="","",IFERROR(L822*D822,0))</f>
        <v>0</v>
      </c>
      <c r="N822" s="64"/>
      <c r="O822" s="156"/>
      <c r="P822" s="156"/>
      <c r="Z822" s="4"/>
      <c r="AA822" s="4"/>
    </row>
    <row r="823" customFormat="false" ht="17.35" hidden="false" customHeight="false" outlineLevel="0" collapsed="false">
      <c r="A823" s="118"/>
      <c r="B823" s="148" t="n">
        <f aca="false">IFERROR((IF($A823="",0,IF(VLOOKUP(A823,#REF!,13,0)="нет","Sold Out",VLOOKUP($A823,#REF!,2,FALSE())))),"кода нет в прайсе")</f>
        <v>0</v>
      </c>
      <c r="C823" s="148" t="n">
        <f aca="false">IFERROR((IF($A823="",0,VLOOKUP($A823,#REF!,3,FALSE()))),0)</f>
        <v>0</v>
      </c>
      <c r="D823" s="158"/>
      <c r="E823" s="121" t="n">
        <f aca="false">IFERROR((IF($A823="",0,VLOOKUP($A823,#REF!,6,FALSE()))),0)</f>
        <v>0</v>
      </c>
      <c r="F823" s="122" t="n">
        <f aca="false">IFERROR(IF(VLOOKUP(A823,#REF!,13,0)="нет","",D823*E823),0)</f>
        <v>0</v>
      </c>
      <c r="G823" s="149" t="n">
        <f aca="false">IF(F823="","",IFERROR((IF($A823="",0,VLOOKUP($A823,#REF!,5,FALSE())))*$D823,"0"))</f>
        <v>0</v>
      </c>
      <c r="H823" s="124" t="n">
        <f aca="false">IFERROR(IF(H$7=0,0,G823/(G$7-I$5)*H$7),"")</f>
        <v>0</v>
      </c>
      <c r="I823" s="125" t="n">
        <f aca="false">IFERROR(H823+F823,"")</f>
        <v>0</v>
      </c>
      <c r="J823" s="126" t="n">
        <f aca="false">IFERROR(I823/$E$9,"")</f>
        <v>0</v>
      </c>
      <c r="K823" s="127" t="n">
        <f aca="false">IFERROR(ROUNDUP(I823/$E$10,2),"")</f>
        <v>0</v>
      </c>
      <c r="L823" s="128" t="n">
        <f aca="false">IF(F823="","",IF(D823=0,0,IFERROR((IF($A823="",0,VLOOKUP($A823,#REF!,7,FALSE()))),0)))</f>
        <v>0</v>
      </c>
      <c r="M823" s="129" t="n">
        <f aca="false">IF(F823="","",IFERROR(L823*D823,0))</f>
        <v>0</v>
      </c>
      <c r="N823" s="64"/>
      <c r="O823" s="156"/>
      <c r="P823" s="156"/>
      <c r="Z823" s="4"/>
      <c r="AA823" s="4"/>
    </row>
    <row r="824" customFormat="false" ht="17.35" hidden="false" customHeight="false" outlineLevel="0" collapsed="false">
      <c r="A824" s="118"/>
      <c r="B824" s="148" t="n">
        <f aca="false">IFERROR((IF($A824="",0,IF(VLOOKUP(A824,#REF!,13,0)="нет","Sold Out",VLOOKUP($A824,#REF!,2,FALSE())))),"кода нет в прайсе")</f>
        <v>0</v>
      </c>
      <c r="C824" s="148" t="n">
        <f aca="false">IFERROR((IF($A824="",0,VLOOKUP($A824,#REF!,3,FALSE()))),0)</f>
        <v>0</v>
      </c>
      <c r="D824" s="158"/>
      <c r="E824" s="132" t="n">
        <f aca="false">IFERROR((IF($A824="",0,VLOOKUP($A824,#REF!,6,FALSE()))),0)</f>
        <v>0</v>
      </c>
      <c r="F824" s="133" t="n">
        <f aca="false">IFERROR(IF(VLOOKUP(A824,#REF!,13,0)="нет","",D824*E824),0)</f>
        <v>0</v>
      </c>
      <c r="G824" s="134" t="n">
        <f aca="false">IF(F824="","",IFERROR((IF($A824="",0,VLOOKUP($A824,#REF!,5,FALSE())))*$D824,"0"))</f>
        <v>0</v>
      </c>
      <c r="H824" s="124" t="n">
        <f aca="false">IFERROR(IF(H$7=0,0,G824/(G$7-I$5)*H$7),"")</f>
        <v>0</v>
      </c>
      <c r="I824" s="135" t="n">
        <f aca="false">IFERROR(H824+F824,"")</f>
        <v>0</v>
      </c>
      <c r="J824" s="136" t="n">
        <f aca="false">IFERROR(I824/$E$9,"")</f>
        <v>0</v>
      </c>
      <c r="K824" s="137" t="n">
        <f aca="false">IFERROR(ROUNDUP(I824/$E$10,2),"")</f>
        <v>0</v>
      </c>
      <c r="L824" s="132" t="n">
        <f aca="false">IF(F824="","",IF(D824=0,0,IFERROR((IF($A824="",0,VLOOKUP($A824,#REF!,7,FALSE()))),0)))</f>
        <v>0</v>
      </c>
      <c r="M824" s="132" t="n">
        <f aca="false">IF(F824="","",IFERROR(L824*D824,0))</f>
        <v>0</v>
      </c>
      <c r="N824" s="64"/>
      <c r="O824" s="156"/>
      <c r="P824" s="156"/>
      <c r="Z824" s="4"/>
      <c r="AA824" s="4"/>
    </row>
    <row r="825" customFormat="false" ht="17.35" hidden="false" customHeight="false" outlineLevel="0" collapsed="false">
      <c r="A825" s="118"/>
      <c r="B825" s="148" t="n">
        <f aca="false">IFERROR((IF($A825="",0,IF(VLOOKUP(A825,#REF!,13,0)="нет","Sold Out",VLOOKUP($A825,#REF!,2,FALSE())))),"кода нет в прайсе")</f>
        <v>0</v>
      </c>
      <c r="C825" s="148" t="n">
        <f aca="false">IFERROR((IF($A825="",0,VLOOKUP($A825,#REF!,3,FALSE()))),0)</f>
        <v>0</v>
      </c>
      <c r="D825" s="158"/>
      <c r="E825" s="121" t="n">
        <f aca="false">IFERROR((IF($A825="",0,VLOOKUP($A825,#REF!,6,FALSE()))),0)</f>
        <v>0</v>
      </c>
      <c r="F825" s="122" t="n">
        <f aca="false">IFERROR(IF(VLOOKUP(A825,#REF!,13,0)="нет","",D825*E825),0)</f>
        <v>0</v>
      </c>
      <c r="G825" s="149" t="n">
        <f aca="false">IF(F825="","",IFERROR((IF($A825="",0,VLOOKUP($A825,#REF!,5,FALSE())))*$D825,"0"))</f>
        <v>0</v>
      </c>
      <c r="H825" s="124" t="n">
        <f aca="false">IFERROR(IF(H$7=0,0,G825/(G$7-I$5)*H$7),"")</f>
        <v>0</v>
      </c>
      <c r="I825" s="125" t="n">
        <f aca="false">IFERROR(H825+F825,"")</f>
        <v>0</v>
      </c>
      <c r="J825" s="126" t="n">
        <f aca="false">IFERROR(I825/$E$9,"")</f>
        <v>0</v>
      </c>
      <c r="K825" s="127" t="n">
        <f aca="false">IFERROR(ROUNDUP(I825/$E$10,2),"")</f>
        <v>0</v>
      </c>
      <c r="L825" s="128" t="n">
        <f aca="false">IF(F825="","",IF(D825=0,0,IFERROR((IF($A825="",0,VLOOKUP($A825,#REF!,7,FALSE()))),0)))</f>
        <v>0</v>
      </c>
      <c r="M825" s="129" t="n">
        <f aca="false">IF(F825="","",IFERROR(L825*D825,0))</f>
        <v>0</v>
      </c>
      <c r="N825" s="64"/>
      <c r="O825" s="156"/>
      <c r="P825" s="156"/>
      <c r="Z825" s="4"/>
      <c r="AA825" s="4"/>
    </row>
    <row r="826" customFormat="false" ht="17.35" hidden="false" customHeight="false" outlineLevel="0" collapsed="false">
      <c r="A826" s="141"/>
      <c r="B826" s="148" t="n">
        <f aca="false">IFERROR((IF($A826="",0,IF(VLOOKUP(A826,#REF!,13,0)="нет","Sold Out",VLOOKUP($A826,#REF!,2,FALSE())))),"кода нет в прайсе")</f>
        <v>0</v>
      </c>
      <c r="C826" s="148" t="n">
        <f aca="false">IFERROR((IF($A826="",0,VLOOKUP($A826,#REF!,3,FALSE()))),0)</f>
        <v>0</v>
      </c>
      <c r="D826" s="158"/>
      <c r="E826" s="121" t="n">
        <f aca="false">IFERROR((IF($A826="",0,VLOOKUP($A826,#REF!,6,FALSE()))),0)</f>
        <v>0</v>
      </c>
      <c r="F826" s="122" t="n">
        <f aca="false">IFERROR(IF(VLOOKUP(A826,#REF!,13,0)="нет","",D826*E826),0)</f>
        <v>0</v>
      </c>
      <c r="G826" s="149" t="n">
        <f aca="false">IF(F826="","",IFERROR((IF($A826="",0,VLOOKUP($A826,#REF!,5,FALSE())))*$D826,"0"))</f>
        <v>0</v>
      </c>
      <c r="H826" s="124" t="n">
        <f aca="false">IFERROR(IF(H$7=0,0,G826/(G$7-I$5)*H$7),"")</f>
        <v>0</v>
      </c>
      <c r="I826" s="125" t="n">
        <f aca="false">IFERROR(H826+F826,"")</f>
        <v>0</v>
      </c>
      <c r="J826" s="126" t="n">
        <f aca="false">IFERROR(I826/$E$9,"")</f>
        <v>0</v>
      </c>
      <c r="K826" s="127" t="n">
        <f aca="false">IFERROR(ROUNDUP(I826/$E$10,2),"")</f>
        <v>0</v>
      </c>
      <c r="L826" s="128" t="n">
        <f aca="false">IF(F826="","",IF(D826=0,0,IFERROR((IF($A826="",0,VLOOKUP($A826,#REF!,7,FALSE()))),0)))</f>
        <v>0</v>
      </c>
      <c r="M826" s="129" t="n">
        <f aca="false">IF(F826="","",IFERROR(L826*D826,0))</f>
        <v>0</v>
      </c>
      <c r="N826" s="64"/>
      <c r="O826" s="156"/>
      <c r="P826" s="156"/>
      <c r="Z826" s="4"/>
      <c r="AA826" s="4"/>
    </row>
    <row r="827" customFormat="false" ht="17.35" hidden="false" customHeight="false" outlineLevel="0" collapsed="false">
      <c r="A827" s="142"/>
      <c r="B827" s="143" t="n">
        <f aca="false">IF(F827=0,0,"Пересылка по Корее при менее 30000")</f>
        <v>0</v>
      </c>
      <c r="C827" s="143"/>
      <c r="D827" s="158"/>
      <c r="E827" s="121" t="n">
        <f aca="false">IFERROR((IF($A827="",0,VLOOKUP($A827,#REF!,6,FALSE()))),0)</f>
        <v>0</v>
      </c>
      <c r="F827" s="144" t="n">
        <f aca="false">IF($F$5=1,IF(SUM(F817:F826)=0,0,IF(SUM(F817:F826)&lt;30000,2500,0)),0)</f>
        <v>0</v>
      </c>
      <c r="G827" s="149" t="n">
        <f aca="false">IF(F827="","",IFERROR((IF($A827="",0,VLOOKUP($A827,#REF!,5,FALSE())))*$D827,"0"))</f>
        <v>0</v>
      </c>
      <c r="H827" s="124" t="n">
        <f aca="false">IFERROR(IF(H$7=0,0,G827/(G$7-I$5)*H$7),"")</f>
        <v>0</v>
      </c>
      <c r="I827" s="125" t="n">
        <f aca="false">IFERROR(H827+F827,"")</f>
        <v>0</v>
      </c>
      <c r="J827" s="126" t="n">
        <f aca="false">IFERROR(I827/$E$9,"")</f>
        <v>0</v>
      </c>
      <c r="K827" s="127" t="n">
        <f aca="false">IFERROR(ROUNDUP(I827/$E$10,2),"")</f>
        <v>0</v>
      </c>
      <c r="L827" s="128" t="n">
        <f aca="false">IF(F827="","",IF(D827=0,0,IFERROR((IF($A827="",0,VLOOKUP($A827,#REF!,7,FALSE()))),0)))</f>
        <v>0</v>
      </c>
      <c r="M827" s="129" t="n">
        <f aca="false">IF(F827="","",IFERROR(L827*D827,0))</f>
        <v>0</v>
      </c>
      <c r="N827" s="64"/>
      <c r="O827" s="156"/>
      <c r="P827" s="156"/>
      <c r="Z827" s="4"/>
      <c r="AA827" s="4"/>
    </row>
    <row r="828" customFormat="false" ht="17.35" hidden="false" customHeight="false" outlineLevel="0" collapsed="false">
      <c r="A828" s="106" t="n">
        <v>69</v>
      </c>
      <c r="B828" s="107"/>
      <c r="C828" s="107"/>
      <c r="D828" s="146"/>
      <c r="E828" s="109"/>
      <c r="F828" s="110" t="n">
        <f aca="false">SUM(F829:F839)</f>
        <v>0</v>
      </c>
      <c r="G828" s="110" t="n">
        <f aca="false">SUM(G829:G839)</f>
        <v>0</v>
      </c>
      <c r="H828" s="111" t="n">
        <f aca="false">IFERROR($H$7/($G$7-$I$5)*G828,0)</f>
        <v>0</v>
      </c>
      <c r="I828" s="112" t="n">
        <f aca="false">H828+F828</f>
        <v>0</v>
      </c>
      <c r="J828" s="112" t="n">
        <f aca="false">I828/$E$9</f>
        <v>0</v>
      </c>
      <c r="K828" s="113" t="n">
        <f aca="false">SUM(K829:K839)</f>
        <v>0</v>
      </c>
      <c r="L828" s="114" t="n">
        <f aca="false">SUM(L829:L839)</f>
        <v>0</v>
      </c>
      <c r="M828" s="115" t="n">
        <f aca="false">SUM(M829:M839)</f>
        <v>0</v>
      </c>
      <c r="N828" s="64"/>
      <c r="O828" s="156"/>
      <c r="P828" s="156"/>
      <c r="Z828" s="4"/>
      <c r="AA828" s="4"/>
    </row>
    <row r="829" customFormat="false" ht="17.35" hidden="false" customHeight="false" outlineLevel="0" collapsed="false">
      <c r="A829" s="118"/>
      <c r="B829" s="148" t="n">
        <f aca="false">IFERROR((IF($A829="",0,IF(VLOOKUP(A829,#REF!,13,0)="нет","Sold Out",VLOOKUP($A829,#REF!,2,FALSE())))),"кода нет в прайсе")</f>
        <v>0</v>
      </c>
      <c r="C829" s="148" t="n">
        <f aca="false">IFERROR((IF($A829="",0,VLOOKUP($A829,#REF!,3,FALSE()))),0)</f>
        <v>0</v>
      </c>
      <c r="D829" s="120"/>
      <c r="E829" s="121" t="n">
        <f aca="false">IFERROR((IF($A829="",0,VLOOKUP($A829,#REF!,6,FALSE()))),0)</f>
        <v>0</v>
      </c>
      <c r="F829" s="122" t="n">
        <f aca="false">IFERROR(IF(VLOOKUP(A829,#REF!,13,0)="нет","",D829*E829),0)</f>
        <v>0</v>
      </c>
      <c r="G829" s="149" t="n">
        <f aca="false">IF(F829="","",IFERROR((IF($A829="",0,VLOOKUP($A829,#REF!,5,FALSE())))*$D829,"0"))</f>
        <v>0</v>
      </c>
      <c r="H829" s="124" t="n">
        <f aca="false">IFERROR(IF(H$7=0,0,G829/(G$7-I$5)*H$7),"")</f>
        <v>0</v>
      </c>
      <c r="I829" s="125" t="n">
        <f aca="false">IFERROR(H829+F829,"")</f>
        <v>0</v>
      </c>
      <c r="J829" s="126" t="n">
        <f aca="false">IFERROR(I829/$E$9,"")</f>
        <v>0</v>
      </c>
      <c r="K829" s="127" t="n">
        <f aca="false">IFERROR(ROUNDUP(I829/$E$10,2),"")</f>
        <v>0</v>
      </c>
      <c r="L829" s="128" t="n">
        <f aca="false">IF(F829="","",IF(D829=0,0,IFERROR((IF($A829="",0,VLOOKUP($A829,#REF!,7,FALSE()))),0)))</f>
        <v>0</v>
      </c>
      <c r="M829" s="129" t="n">
        <f aca="false">IF(F829="","",IFERROR(L829*D829,0))</f>
        <v>0</v>
      </c>
      <c r="N829" s="64"/>
      <c r="O829" s="156"/>
      <c r="P829" s="156"/>
      <c r="Z829" s="4"/>
      <c r="AA829" s="4"/>
    </row>
    <row r="830" customFormat="false" ht="17.35" hidden="false" customHeight="false" outlineLevel="0" collapsed="false">
      <c r="A830" s="118"/>
      <c r="B830" s="148" t="n">
        <f aca="false">IFERROR((IF($A830="",0,IF(VLOOKUP(A830,#REF!,13,0)="нет","Sold Out",VLOOKUP($A830,#REF!,2,FALSE())))),"кода нет в прайсе")</f>
        <v>0</v>
      </c>
      <c r="C830" s="148" t="n">
        <f aca="false">IFERROR((IF($A830="",0,VLOOKUP($A830,#REF!,3,FALSE()))),0)</f>
        <v>0</v>
      </c>
      <c r="D830" s="120"/>
      <c r="E830" s="121" t="n">
        <f aca="false">IFERROR((IF($A830="",0,VLOOKUP($A830,#REF!,6,FALSE()))),0)</f>
        <v>0</v>
      </c>
      <c r="F830" s="122" t="n">
        <f aca="false">IFERROR(IF(VLOOKUP(A830,#REF!,13,0)="нет","",D830*E830),0)</f>
        <v>0</v>
      </c>
      <c r="G830" s="149" t="n">
        <f aca="false">IF(F830="","",IFERROR((IF($A830="",0,VLOOKUP($A830,#REF!,5,FALSE())))*$D830,"0"))</f>
        <v>0</v>
      </c>
      <c r="H830" s="124" t="n">
        <f aca="false">IFERROR(IF(H$7=0,0,G830/(G$7-I$5)*H$7),"")</f>
        <v>0</v>
      </c>
      <c r="I830" s="125" t="n">
        <f aca="false">IFERROR(H830+F830,"")</f>
        <v>0</v>
      </c>
      <c r="J830" s="126" t="n">
        <f aca="false">IFERROR(I830/$E$9,"")</f>
        <v>0</v>
      </c>
      <c r="K830" s="127" t="n">
        <f aca="false">IFERROR(ROUNDUP(I830/$E$10,2),"")</f>
        <v>0</v>
      </c>
      <c r="L830" s="128" t="n">
        <f aca="false">IF(F830="","",IF(D830=0,0,IFERROR((IF($A830="",0,VLOOKUP($A830,#REF!,7,FALSE()))),0)))</f>
        <v>0</v>
      </c>
      <c r="M830" s="129" t="n">
        <f aca="false">IF(F830="","",IFERROR(L830*D830,0))</f>
        <v>0</v>
      </c>
      <c r="N830" s="64"/>
      <c r="O830" s="156"/>
      <c r="P830" s="156"/>
      <c r="Z830" s="4"/>
      <c r="AA830" s="4"/>
    </row>
    <row r="831" customFormat="false" ht="17.35" hidden="false" customHeight="false" outlineLevel="0" collapsed="false">
      <c r="A831" s="118"/>
      <c r="B831" s="148" t="n">
        <f aca="false">IFERROR((IF($A831="",0,IF(VLOOKUP(A831,#REF!,13,0)="нет","Sold Out",VLOOKUP($A831,#REF!,2,FALSE())))),"кода нет в прайсе")</f>
        <v>0</v>
      </c>
      <c r="C831" s="148" t="n">
        <f aca="false">IFERROR((IF($A831="",0,VLOOKUP($A831,#REF!,3,FALSE()))),0)</f>
        <v>0</v>
      </c>
      <c r="D831" s="158"/>
      <c r="E831" s="121" t="n">
        <f aca="false">IFERROR((IF($A831="",0,VLOOKUP($A831,#REF!,6,FALSE()))),0)</f>
        <v>0</v>
      </c>
      <c r="F831" s="122" t="n">
        <f aca="false">IFERROR(IF(VLOOKUP(A831,#REF!,13,0)="нет","",D831*E831),0)</f>
        <v>0</v>
      </c>
      <c r="G831" s="149" t="n">
        <f aca="false">IF(F831="","",IFERROR((IF($A831="",0,VLOOKUP($A831,#REF!,5,FALSE())))*$D831,"0"))</f>
        <v>0</v>
      </c>
      <c r="H831" s="124" t="n">
        <f aca="false">IFERROR(IF(H$7=0,0,G831/(G$7-I$5)*H$7),"")</f>
        <v>0</v>
      </c>
      <c r="I831" s="125" t="n">
        <f aca="false">IFERROR(H831+F831,"")</f>
        <v>0</v>
      </c>
      <c r="J831" s="126" t="n">
        <f aca="false">IFERROR(I831/$E$9,"")</f>
        <v>0</v>
      </c>
      <c r="K831" s="127" t="n">
        <f aca="false">IFERROR(ROUNDUP(I831/$E$10,2),"")</f>
        <v>0</v>
      </c>
      <c r="L831" s="128" t="n">
        <f aca="false">IF(F831="","",IF(D831=0,0,IFERROR((IF($A831="",0,VLOOKUP($A831,#REF!,7,FALSE()))),0)))</f>
        <v>0</v>
      </c>
      <c r="M831" s="129" t="n">
        <f aca="false">IF(F831="","",IFERROR(L831*D831,0))</f>
        <v>0</v>
      </c>
      <c r="N831" s="64"/>
      <c r="O831" s="156"/>
      <c r="P831" s="156"/>
      <c r="Z831" s="4"/>
      <c r="AA831" s="4"/>
    </row>
    <row r="832" customFormat="false" ht="17.35" hidden="false" customHeight="false" outlineLevel="0" collapsed="false">
      <c r="A832" s="118"/>
      <c r="B832" s="148" t="n">
        <f aca="false">IFERROR((IF($A832="",0,IF(VLOOKUP(A832,#REF!,13,0)="нет","Sold Out",VLOOKUP($A832,#REF!,2,FALSE())))),"кода нет в прайсе")</f>
        <v>0</v>
      </c>
      <c r="C832" s="148" t="n">
        <f aca="false">IFERROR((IF($A832="",0,VLOOKUP($A832,#REF!,3,FALSE()))),0)</f>
        <v>0</v>
      </c>
      <c r="D832" s="158"/>
      <c r="E832" s="121" t="n">
        <f aca="false">IFERROR((IF($A832="",0,VLOOKUP($A832,#REF!,6,FALSE()))),0)</f>
        <v>0</v>
      </c>
      <c r="F832" s="122" t="n">
        <f aca="false">IFERROR(IF(VLOOKUP(A832,#REF!,13,0)="нет","",D832*E832),0)</f>
        <v>0</v>
      </c>
      <c r="G832" s="149" t="n">
        <f aca="false">IF(F832="","",IFERROR((IF($A832="",0,VLOOKUP($A832,#REF!,5,FALSE())))*$D832,"0"))</f>
        <v>0</v>
      </c>
      <c r="H832" s="124" t="n">
        <f aca="false">IFERROR(IF(H$7=0,0,G832/(G$7-I$5)*H$7),"")</f>
        <v>0</v>
      </c>
      <c r="I832" s="125" t="n">
        <f aca="false">IFERROR(H832+F832,"")</f>
        <v>0</v>
      </c>
      <c r="J832" s="126" t="n">
        <f aca="false">IFERROR(I832/$E$9,"")</f>
        <v>0</v>
      </c>
      <c r="K832" s="127" t="n">
        <f aca="false">IFERROR(ROUNDUP(I832/$E$10,2),"")</f>
        <v>0</v>
      </c>
      <c r="L832" s="128" t="n">
        <f aca="false">IF(F832="","",IF(D832=0,0,IFERROR((IF($A832="",0,VLOOKUP($A832,#REF!,7,FALSE()))),0)))</f>
        <v>0</v>
      </c>
      <c r="M832" s="129" t="n">
        <f aca="false">IF(F832="","",IFERROR(L832*D832,0))</f>
        <v>0</v>
      </c>
      <c r="N832" s="64"/>
      <c r="O832" s="156"/>
      <c r="P832" s="156"/>
      <c r="Z832" s="4"/>
      <c r="AA832" s="4"/>
    </row>
    <row r="833" customFormat="false" ht="17.35" hidden="false" customHeight="false" outlineLevel="0" collapsed="false">
      <c r="A833" s="118"/>
      <c r="B833" s="148" t="n">
        <f aca="false">IFERROR((IF($A833="",0,IF(VLOOKUP(A833,#REF!,13,0)="нет","Sold Out",VLOOKUP($A833,#REF!,2,FALSE())))),"кода нет в прайсе")</f>
        <v>0</v>
      </c>
      <c r="C833" s="148" t="n">
        <f aca="false">IFERROR((IF($A833="",0,VLOOKUP($A833,#REF!,3,FALSE()))),0)</f>
        <v>0</v>
      </c>
      <c r="D833" s="158"/>
      <c r="E833" s="121" t="n">
        <f aca="false">IFERROR((IF($A833="",0,VLOOKUP($A833,#REF!,6,FALSE()))),0)</f>
        <v>0</v>
      </c>
      <c r="F833" s="122" t="n">
        <f aca="false">IFERROR(IF(VLOOKUP(A833,#REF!,13,0)="нет","",D833*E833),0)</f>
        <v>0</v>
      </c>
      <c r="G833" s="149" t="n">
        <f aca="false">IF(F833="","",IFERROR((IF($A833="",0,VLOOKUP($A833,#REF!,5,FALSE())))*$D833,"0"))</f>
        <v>0</v>
      </c>
      <c r="H833" s="124" t="n">
        <f aca="false">IFERROR(IF(H$7=0,0,G833/(G$7-I$5)*H$7),"")</f>
        <v>0</v>
      </c>
      <c r="I833" s="125" t="n">
        <f aca="false">IFERROR(H833+F833,"")</f>
        <v>0</v>
      </c>
      <c r="J833" s="126" t="n">
        <f aca="false">IFERROR(I833/$E$9,"")</f>
        <v>0</v>
      </c>
      <c r="K833" s="127" t="n">
        <f aca="false">IFERROR(ROUNDUP(I833/$E$10,2),"")</f>
        <v>0</v>
      </c>
      <c r="L833" s="128" t="n">
        <f aca="false">IF(F833="","",IF(D833=0,0,IFERROR((IF($A833="",0,VLOOKUP($A833,#REF!,7,FALSE()))),0)))</f>
        <v>0</v>
      </c>
      <c r="M833" s="129" t="n">
        <f aca="false">IF(F833="","",IFERROR(L833*D833,0))</f>
        <v>0</v>
      </c>
      <c r="N833" s="64"/>
      <c r="O833" s="156"/>
      <c r="P833" s="156"/>
      <c r="Z833" s="4"/>
      <c r="AA833" s="4"/>
    </row>
    <row r="834" customFormat="false" ht="17.35" hidden="false" customHeight="false" outlineLevel="0" collapsed="false">
      <c r="A834" s="118"/>
      <c r="B834" s="148" t="n">
        <f aca="false">IFERROR((IF($A834="",0,IF(VLOOKUP(A834,#REF!,13,0)="нет","Sold Out",VLOOKUP($A834,#REF!,2,FALSE())))),"кода нет в прайсе")</f>
        <v>0</v>
      </c>
      <c r="C834" s="148" t="n">
        <f aca="false">IFERROR((IF($A834="",0,VLOOKUP($A834,#REF!,3,FALSE()))),0)</f>
        <v>0</v>
      </c>
      <c r="D834" s="158"/>
      <c r="E834" s="121" t="n">
        <f aca="false">IFERROR((IF($A834="",0,VLOOKUP($A834,#REF!,6,FALSE()))),0)</f>
        <v>0</v>
      </c>
      <c r="F834" s="122" t="n">
        <f aca="false">IFERROR(IF(VLOOKUP(A834,#REF!,13,0)="нет","",D834*E834),0)</f>
        <v>0</v>
      </c>
      <c r="G834" s="149" t="n">
        <f aca="false">IF(F834="","",IFERROR((IF($A834="",0,VLOOKUP($A834,#REF!,5,FALSE())))*$D834,"0"))</f>
        <v>0</v>
      </c>
      <c r="H834" s="124" t="n">
        <f aca="false">IFERROR(IF(H$7=0,0,G834/(G$7-I$5)*H$7),"")</f>
        <v>0</v>
      </c>
      <c r="I834" s="125" t="n">
        <f aca="false">IFERROR(H834+F834,"")</f>
        <v>0</v>
      </c>
      <c r="J834" s="126" t="n">
        <f aca="false">IFERROR(I834/$E$9,"")</f>
        <v>0</v>
      </c>
      <c r="K834" s="127" t="n">
        <f aca="false">IFERROR(ROUNDUP(I834/$E$10,2),"")</f>
        <v>0</v>
      </c>
      <c r="L834" s="128" t="n">
        <f aca="false">IF(F834="","",IF(D834=0,0,IFERROR((IF($A834="",0,VLOOKUP($A834,#REF!,7,FALSE()))),0)))</f>
        <v>0</v>
      </c>
      <c r="M834" s="129" t="n">
        <f aca="false">IF(F834="","",IFERROR(L834*D834,0))</f>
        <v>0</v>
      </c>
      <c r="N834" s="64"/>
      <c r="O834" s="156"/>
      <c r="P834" s="156"/>
      <c r="Z834" s="4"/>
      <c r="AA834" s="4"/>
    </row>
    <row r="835" customFormat="false" ht="17.35" hidden="false" customHeight="false" outlineLevel="0" collapsed="false">
      <c r="A835" s="118"/>
      <c r="B835" s="148" t="n">
        <f aca="false">IFERROR((IF($A835="",0,IF(VLOOKUP(A835,#REF!,13,0)="нет","Sold Out",VLOOKUP($A835,#REF!,2,FALSE())))),"кода нет в прайсе")</f>
        <v>0</v>
      </c>
      <c r="C835" s="148" t="n">
        <f aca="false">IFERROR((IF($A835="",0,VLOOKUP($A835,#REF!,3,FALSE()))),0)</f>
        <v>0</v>
      </c>
      <c r="D835" s="158"/>
      <c r="E835" s="121" t="n">
        <f aca="false">IFERROR((IF($A835="",0,VLOOKUP($A835,#REF!,6,FALSE()))),0)</f>
        <v>0</v>
      </c>
      <c r="F835" s="122" t="n">
        <f aca="false">IFERROR(IF(VLOOKUP(A835,#REF!,13,0)="нет","",D835*E835),0)</f>
        <v>0</v>
      </c>
      <c r="G835" s="149" t="n">
        <f aca="false">IF(F835="","",IFERROR((IF($A835="",0,VLOOKUP($A835,#REF!,5,FALSE())))*$D835,"0"))</f>
        <v>0</v>
      </c>
      <c r="H835" s="124" t="n">
        <f aca="false">IFERROR(IF(H$7=0,0,G835/(G$7-I$5)*H$7),"")</f>
        <v>0</v>
      </c>
      <c r="I835" s="125" t="n">
        <f aca="false">IFERROR(H835+F835,"")</f>
        <v>0</v>
      </c>
      <c r="J835" s="126" t="n">
        <f aca="false">IFERROR(I835/$E$9,"")</f>
        <v>0</v>
      </c>
      <c r="K835" s="127" t="n">
        <f aca="false">IFERROR(ROUNDUP(I835/$E$10,2),"")</f>
        <v>0</v>
      </c>
      <c r="L835" s="128" t="n">
        <f aca="false">IF(F835="","",IF(D835=0,0,IFERROR((IF($A835="",0,VLOOKUP($A835,#REF!,7,FALSE()))),0)))</f>
        <v>0</v>
      </c>
      <c r="M835" s="129" t="n">
        <f aca="false">IF(F835="","",IFERROR(L835*D835,0))</f>
        <v>0</v>
      </c>
      <c r="N835" s="64"/>
      <c r="O835" s="156"/>
      <c r="P835" s="156"/>
      <c r="Z835" s="4"/>
      <c r="AA835" s="4"/>
    </row>
    <row r="836" customFormat="false" ht="17.35" hidden="false" customHeight="false" outlineLevel="0" collapsed="false">
      <c r="A836" s="118"/>
      <c r="B836" s="148" t="n">
        <f aca="false">IFERROR((IF($A836="",0,IF(VLOOKUP(A836,#REF!,13,0)="нет","Sold Out",VLOOKUP($A836,#REF!,2,FALSE())))),"кода нет в прайсе")</f>
        <v>0</v>
      </c>
      <c r="C836" s="148" t="n">
        <f aca="false">IFERROR((IF($A836="",0,VLOOKUP($A836,#REF!,3,FALSE()))),0)</f>
        <v>0</v>
      </c>
      <c r="D836" s="158"/>
      <c r="E836" s="132" t="n">
        <f aca="false">IFERROR((IF($A836="",0,VLOOKUP($A836,#REF!,6,FALSE()))),0)</f>
        <v>0</v>
      </c>
      <c r="F836" s="133" t="n">
        <f aca="false">IFERROR(IF(VLOOKUP(A836,#REF!,13,0)="нет","",D836*E836),0)</f>
        <v>0</v>
      </c>
      <c r="G836" s="134" t="n">
        <f aca="false">IF(F836="","",IFERROR((IF($A836="",0,VLOOKUP($A836,#REF!,5,FALSE())))*$D836,"0"))</f>
        <v>0</v>
      </c>
      <c r="H836" s="124" t="n">
        <f aca="false">IFERROR(IF(H$7=0,0,G836/(G$7-I$5)*H$7),"")</f>
        <v>0</v>
      </c>
      <c r="I836" s="135" t="n">
        <f aca="false">IFERROR(H836+F836,"")</f>
        <v>0</v>
      </c>
      <c r="J836" s="136" t="n">
        <f aca="false">IFERROR(I836/$E$9,"")</f>
        <v>0</v>
      </c>
      <c r="K836" s="137" t="n">
        <f aca="false">IFERROR(ROUNDUP(I836/$E$10,2),"")</f>
        <v>0</v>
      </c>
      <c r="L836" s="132" t="n">
        <f aca="false">IF(F836="","",IF(D836=0,0,IFERROR((IF($A836="",0,VLOOKUP($A836,#REF!,7,FALSE()))),0)))</f>
        <v>0</v>
      </c>
      <c r="M836" s="132" t="n">
        <f aca="false">IF(F836="","",IFERROR(L836*D836,0))</f>
        <v>0</v>
      </c>
      <c r="N836" s="64"/>
      <c r="O836" s="156"/>
      <c r="P836" s="156"/>
      <c r="Z836" s="4"/>
      <c r="AA836" s="4"/>
    </row>
    <row r="837" customFormat="false" ht="17.35" hidden="false" customHeight="false" outlineLevel="0" collapsed="false">
      <c r="A837" s="118"/>
      <c r="B837" s="148" t="n">
        <f aca="false">IFERROR((IF($A837="",0,IF(VLOOKUP(A837,#REF!,13,0)="нет","Sold Out",VLOOKUP($A837,#REF!,2,FALSE())))),"кода нет в прайсе")</f>
        <v>0</v>
      </c>
      <c r="C837" s="148" t="n">
        <f aca="false">IFERROR((IF($A837="",0,VLOOKUP($A837,#REF!,3,FALSE()))),0)</f>
        <v>0</v>
      </c>
      <c r="D837" s="158"/>
      <c r="E837" s="121" t="n">
        <f aca="false">IFERROR((IF($A837="",0,VLOOKUP($A837,#REF!,6,FALSE()))),0)</f>
        <v>0</v>
      </c>
      <c r="F837" s="122" t="n">
        <f aca="false">IFERROR(IF(VLOOKUP(A837,#REF!,13,0)="нет","",D837*E837),0)</f>
        <v>0</v>
      </c>
      <c r="G837" s="149" t="n">
        <f aca="false">IF(F837="","",IFERROR((IF($A837="",0,VLOOKUP($A837,#REF!,5,FALSE())))*$D837,"0"))</f>
        <v>0</v>
      </c>
      <c r="H837" s="124" t="n">
        <f aca="false">IFERROR(IF(H$7=0,0,G837/(G$7-I$5)*H$7),"")</f>
        <v>0</v>
      </c>
      <c r="I837" s="125" t="n">
        <f aca="false">IFERROR(H837+F837,"")</f>
        <v>0</v>
      </c>
      <c r="J837" s="126" t="n">
        <f aca="false">IFERROR(I837/$E$9,"")</f>
        <v>0</v>
      </c>
      <c r="K837" s="127" t="n">
        <f aca="false">IFERROR(ROUNDUP(I837/$E$10,2),"")</f>
        <v>0</v>
      </c>
      <c r="L837" s="128" t="n">
        <f aca="false">IF(F837="","",IF(D837=0,0,IFERROR((IF($A837="",0,VLOOKUP($A837,#REF!,7,FALSE()))),0)))</f>
        <v>0</v>
      </c>
      <c r="M837" s="129" t="n">
        <f aca="false">IF(F837="","",IFERROR(L837*D837,0))</f>
        <v>0</v>
      </c>
      <c r="N837" s="64"/>
      <c r="O837" s="156"/>
      <c r="P837" s="156"/>
      <c r="Z837" s="4"/>
      <c r="AA837" s="4"/>
    </row>
    <row r="838" customFormat="false" ht="17.35" hidden="false" customHeight="false" outlineLevel="0" collapsed="false">
      <c r="A838" s="141"/>
      <c r="B838" s="148" t="n">
        <f aca="false">IFERROR((IF($A838="",0,IF(VLOOKUP(A838,#REF!,13,0)="нет","Sold Out",VLOOKUP($A838,#REF!,2,FALSE())))),"кода нет в прайсе")</f>
        <v>0</v>
      </c>
      <c r="C838" s="148" t="n">
        <f aca="false">IFERROR((IF($A838="",0,VLOOKUP($A838,#REF!,3,FALSE()))),0)</f>
        <v>0</v>
      </c>
      <c r="D838" s="158"/>
      <c r="E838" s="121" t="n">
        <f aca="false">IFERROR((IF($A838="",0,VLOOKUP($A838,#REF!,6,FALSE()))),0)</f>
        <v>0</v>
      </c>
      <c r="F838" s="122" t="n">
        <f aca="false">IFERROR(IF(VLOOKUP(A838,#REF!,13,0)="нет","",D838*E838),0)</f>
        <v>0</v>
      </c>
      <c r="G838" s="149" t="n">
        <f aca="false">IF(F838="","",IFERROR((IF($A838="",0,VLOOKUP($A838,#REF!,5,FALSE())))*$D838,"0"))</f>
        <v>0</v>
      </c>
      <c r="H838" s="124" t="n">
        <f aca="false">IFERROR(IF(H$7=0,0,G838/(G$7-I$5)*H$7),"")</f>
        <v>0</v>
      </c>
      <c r="I838" s="125" t="n">
        <f aca="false">IFERROR(H838+F838,"")</f>
        <v>0</v>
      </c>
      <c r="J838" s="126" t="n">
        <f aca="false">IFERROR(I838/$E$9,"")</f>
        <v>0</v>
      </c>
      <c r="K838" s="127" t="n">
        <f aca="false">IFERROR(ROUNDUP(I838/$E$10,2),"")</f>
        <v>0</v>
      </c>
      <c r="L838" s="128" t="n">
        <f aca="false">IF(F838="","",IF(D838=0,0,IFERROR((IF($A838="",0,VLOOKUP($A838,#REF!,7,FALSE()))),0)))</f>
        <v>0</v>
      </c>
      <c r="M838" s="129" t="n">
        <f aca="false">IF(F838="","",IFERROR(L838*D838,0))</f>
        <v>0</v>
      </c>
      <c r="N838" s="64"/>
      <c r="O838" s="156"/>
      <c r="P838" s="156"/>
      <c r="Z838" s="4"/>
      <c r="AA838" s="4"/>
    </row>
    <row r="839" customFormat="false" ht="17.35" hidden="false" customHeight="false" outlineLevel="0" collapsed="false">
      <c r="A839" s="142"/>
      <c r="B839" s="143" t="n">
        <f aca="false">IF(F839=0,0,"Пересылка по Корее при менее 30000")</f>
        <v>0</v>
      </c>
      <c r="C839" s="143"/>
      <c r="D839" s="158"/>
      <c r="E839" s="121" t="n">
        <f aca="false">IFERROR((IF($A839="",0,VLOOKUP($A839,#REF!,6,FALSE()))),0)</f>
        <v>0</v>
      </c>
      <c r="F839" s="144" t="n">
        <f aca="false">IF($F$5=1,IF(SUM(F829:F838)=0,0,IF(SUM(F829:F838)&lt;30000,2500,0)),0)</f>
        <v>0</v>
      </c>
      <c r="G839" s="149" t="n">
        <f aca="false">IF(F839="","",IFERROR((IF($A839="",0,VLOOKUP($A839,#REF!,5,FALSE())))*$D839,"0"))</f>
        <v>0</v>
      </c>
      <c r="H839" s="124" t="n">
        <f aca="false">IFERROR(IF(H$7=0,0,G839/(G$7-I$5)*H$7),"")</f>
        <v>0</v>
      </c>
      <c r="I839" s="125" t="n">
        <f aca="false">IFERROR(H839+F839,"")</f>
        <v>0</v>
      </c>
      <c r="J839" s="126" t="n">
        <f aca="false">IFERROR(I839/$E$9,"")</f>
        <v>0</v>
      </c>
      <c r="K839" s="127" t="n">
        <f aca="false">IFERROR(ROUNDUP(I839/$E$10,2),"")</f>
        <v>0</v>
      </c>
      <c r="L839" s="128" t="n">
        <f aca="false">IF(F839="","",IF(D839=0,0,IFERROR((IF($A839="",0,VLOOKUP($A839,#REF!,7,FALSE()))),0)))</f>
        <v>0</v>
      </c>
      <c r="M839" s="129" t="n">
        <f aca="false">IF(F839="","",IFERROR(L839*D839,0))</f>
        <v>0</v>
      </c>
      <c r="N839" s="64"/>
      <c r="O839" s="156"/>
      <c r="P839" s="156"/>
      <c r="Z839" s="4"/>
      <c r="AA839" s="4"/>
    </row>
    <row r="840" customFormat="false" ht="17.35" hidden="false" customHeight="false" outlineLevel="0" collapsed="false">
      <c r="A840" s="106" t="n">
        <v>70</v>
      </c>
      <c r="B840" s="107"/>
      <c r="C840" s="107"/>
      <c r="D840" s="146"/>
      <c r="E840" s="109"/>
      <c r="F840" s="110" t="n">
        <f aca="false">SUM(F841:F851)</f>
        <v>0</v>
      </c>
      <c r="G840" s="110" t="n">
        <f aca="false">SUM(G841:G851)</f>
        <v>0</v>
      </c>
      <c r="H840" s="111" t="n">
        <f aca="false">IFERROR($H$7/($G$7-$I$5)*G840,0)</f>
        <v>0</v>
      </c>
      <c r="I840" s="112" t="n">
        <f aca="false">H840+F840</f>
        <v>0</v>
      </c>
      <c r="J840" s="112" t="n">
        <f aca="false">I840/$E$9</f>
        <v>0</v>
      </c>
      <c r="K840" s="113" t="n">
        <f aca="false">SUM(K841:K851)</f>
        <v>0</v>
      </c>
      <c r="L840" s="114" t="n">
        <f aca="false">SUM(L841:L851)</f>
        <v>0</v>
      </c>
      <c r="M840" s="115" t="n">
        <f aca="false">SUM(M841:M851)</f>
        <v>0</v>
      </c>
      <c r="N840" s="64"/>
      <c r="O840" s="156"/>
      <c r="P840" s="156"/>
      <c r="Z840" s="4"/>
      <c r="AA840" s="4"/>
    </row>
    <row r="841" customFormat="false" ht="17.35" hidden="false" customHeight="false" outlineLevel="0" collapsed="false">
      <c r="A841" s="118"/>
      <c r="B841" s="148" t="n">
        <f aca="false">IFERROR((IF($A841="",0,IF(VLOOKUP(A841,#REF!,13,0)="нет","Sold Out",VLOOKUP($A841,#REF!,2,FALSE())))),"кода нет в прайсе")</f>
        <v>0</v>
      </c>
      <c r="C841" s="148" t="n">
        <f aca="false">IFERROR((IF($A841="",0,VLOOKUP($A841,#REF!,3,FALSE()))),0)</f>
        <v>0</v>
      </c>
      <c r="D841" s="120"/>
      <c r="E841" s="121" t="n">
        <f aca="false">IFERROR((IF($A841="",0,VLOOKUP($A841,#REF!,6,FALSE()))),0)</f>
        <v>0</v>
      </c>
      <c r="F841" s="122" t="n">
        <f aca="false">IFERROR(IF(VLOOKUP(A841,#REF!,13,0)="нет","",D841*E841),0)</f>
        <v>0</v>
      </c>
      <c r="G841" s="149" t="n">
        <f aca="false">IF(F841="","",IFERROR((IF($A841="",0,VLOOKUP($A841,#REF!,5,FALSE())))*$D841,"0"))</f>
        <v>0</v>
      </c>
      <c r="H841" s="124" t="n">
        <f aca="false">IFERROR(IF(H$7=0,0,G841/(G$7-I$5)*H$7),"")</f>
        <v>0</v>
      </c>
      <c r="I841" s="125" t="n">
        <f aca="false">IFERROR(H841+F841,"")</f>
        <v>0</v>
      </c>
      <c r="J841" s="126" t="n">
        <f aca="false">IFERROR(I841/$E$9,"")</f>
        <v>0</v>
      </c>
      <c r="K841" s="127" t="n">
        <f aca="false">IFERROR(ROUNDUP(I841/$E$10,2),"")</f>
        <v>0</v>
      </c>
      <c r="L841" s="128" t="n">
        <f aca="false">IF(F841="","",IF(D841=0,0,IFERROR((IF($A841="",0,VLOOKUP($A841,#REF!,7,FALSE()))),0)))</f>
        <v>0</v>
      </c>
      <c r="M841" s="129" t="n">
        <f aca="false">IF(F841="","",IFERROR(L841*D841,0))</f>
        <v>0</v>
      </c>
      <c r="N841" s="64"/>
      <c r="O841" s="156"/>
      <c r="P841" s="156"/>
      <c r="Z841" s="4"/>
      <c r="AA841" s="4"/>
    </row>
    <row r="842" customFormat="false" ht="17.35" hidden="false" customHeight="false" outlineLevel="0" collapsed="false">
      <c r="A842" s="118"/>
      <c r="B842" s="148" t="n">
        <f aca="false">IFERROR((IF($A842="",0,IF(VLOOKUP(A842,#REF!,13,0)="нет","Sold Out",VLOOKUP($A842,#REF!,2,FALSE())))),"кода нет в прайсе")</f>
        <v>0</v>
      </c>
      <c r="C842" s="148" t="n">
        <f aca="false">IFERROR((IF($A842="",0,VLOOKUP($A842,#REF!,3,FALSE()))),0)</f>
        <v>0</v>
      </c>
      <c r="D842" s="120"/>
      <c r="E842" s="121" t="n">
        <f aca="false">IFERROR((IF($A842="",0,VLOOKUP($A842,#REF!,6,FALSE()))),0)</f>
        <v>0</v>
      </c>
      <c r="F842" s="122" t="n">
        <f aca="false">IFERROR(IF(VLOOKUP(A842,#REF!,13,0)="нет","",D842*E842),0)</f>
        <v>0</v>
      </c>
      <c r="G842" s="149" t="n">
        <f aca="false">IF(F842="","",IFERROR((IF($A842="",0,VLOOKUP($A842,#REF!,5,FALSE())))*$D842,"0"))</f>
        <v>0</v>
      </c>
      <c r="H842" s="124" t="n">
        <f aca="false">IFERROR(IF(H$7=0,0,G842/(G$7-I$5)*H$7),"")</f>
        <v>0</v>
      </c>
      <c r="I842" s="125" t="n">
        <f aca="false">IFERROR(H842+F842,"")</f>
        <v>0</v>
      </c>
      <c r="J842" s="126" t="n">
        <f aca="false">IFERROR(I842/$E$9,"")</f>
        <v>0</v>
      </c>
      <c r="K842" s="127" t="n">
        <f aca="false">IFERROR(ROUNDUP(I842/$E$10,2),"")</f>
        <v>0</v>
      </c>
      <c r="L842" s="128" t="n">
        <f aca="false">IF(F842="","",IF(D842=0,0,IFERROR((IF($A842="",0,VLOOKUP($A842,#REF!,7,FALSE()))),0)))</f>
        <v>0</v>
      </c>
      <c r="M842" s="129" t="n">
        <f aca="false">IF(F842="","",IFERROR(L842*D842,0))</f>
        <v>0</v>
      </c>
      <c r="N842" s="64"/>
      <c r="O842" s="156"/>
      <c r="P842" s="156"/>
      <c r="Z842" s="4"/>
      <c r="AA842" s="4"/>
    </row>
    <row r="843" customFormat="false" ht="17.35" hidden="false" customHeight="false" outlineLevel="0" collapsed="false">
      <c r="A843" s="118"/>
      <c r="B843" s="148" t="n">
        <f aca="false">IFERROR((IF($A843="",0,IF(VLOOKUP(A843,#REF!,13,0)="нет","Sold Out",VLOOKUP($A843,#REF!,2,FALSE())))),"кода нет в прайсе")</f>
        <v>0</v>
      </c>
      <c r="C843" s="148" t="n">
        <f aca="false">IFERROR((IF($A843="",0,VLOOKUP($A843,#REF!,3,FALSE()))),0)</f>
        <v>0</v>
      </c>
      <c r="D843" s="158"/>
      <c r="E843" s="121" t="n">
        <f aca="false">IFERROR((IF($A843="",0,VLOOKUP($A843,#REF!,6,FALSE()))),0)</f>
        <v>0</v>
      </c>
      <c r="F843" s="122" t="n">
        <f aca="false">IFERROR(IF(VLOOKUP(A843,#REF!,13,0)="нет","",D843*E843),0)</f>
        <v>0</v>
      </c>
      <c r="G843" s="149" t="n">
        <f aca="false">IF(F843="","",IFERROR((IF($A843="",0,VLOOKUP($A843,#REF!,5,FALSE())))*$D843,"0"))</f>
        <v>0</v>
      </c>
      <c r="H843" s="124" t="n">
        <f aca="false">IFERROR(IF(H$7=0,0,G843/(G$7-I$5)*H$7),"")</f>
        <v>0</v>
      </c>
      <c r="I843" s="125" t="n">
        <f aca="false">IFERROR(H843+F843,"")</f>
        <v>0</v>
      </c>
      <c r="J843" s="126" t="n">
        <f aca="false">IFERROR(I843/$E$9,"")</f>
        <v>0</v>
      </c>
      <c r="K843" s="127" t="n">
        <f aca="false">IFERROR(ROUNDUP(I843/$E$10,2),"")</f>
        <v>0</v>
      </c>
      <c r="L843" s="128" t="n">
        <f aca="false">IF(F843="","",IF(D843=0,0,IFERROR((IF($A843="",0,VLOOKUP($A843,#REF!,7,FALSE()))),0)))</f>
        <v>0</v>
      </c>
      <c r="M843" s="129" t="n">
        <f aca="false">IF(F843="","",IFERROR(L843*D843,0))</f>
        <v>0</v>
      </c>
      <c r="N843" s="64"/>
      <c r="O843" s="156"/>
      <c r="P843" s="156"/>
      <c r="Z843" s="4"/>
      <c r="AA843" s="4"/>
    </row>
    <row r="844" customFormat="false" ht="17.35" hidden="false" customHeight="false" outlineLevel="0" collapsed="false">
      <c r="A844" s="118"/>
      <c r="B844" s="148" t="n">
        <f aca="false">IFERROR((IF($A844="",0,IF(VLOOKUP(A844,#REF!,13,0)="нет","Sold Out",VLOOKUP($A844,#REF!,2,FALSE())))),"кода нет в прайсе")</f>
        <v>0</v>
      </c>
      <c r="C844" s="148" t="n">
        <f aca="false">IFERROR((IF($A844="",0,VLOOKUP($A844,#REF!,3,FALSE()))),0)</f>
        <v>0</v>
      </c>
      <c r="D844" s="158"/>
      <c r="E844" s="121" t="n">
        <f aca="false">IFERROR((IF($A844="",0,VLOOKUP($A844,#REF!,6,FALSE()))),0)</f>
        <v>0</v>
      </c>
      <c r="F844" s="122" t="n">
        <f aca="false">IFERROR(IF(VLOOKUP(A844,#REF!,13,0)="нет","",D844*E844),0)</f>
        <v>0</v>
      </c>
      <c r="G844" s="149" t="n">
        <f aca="false">IF(F844="","",IFERROR((IF($A844="",0,VLOOKUP($A844,#REF!,5,FALSE())))*$D844,"0"))</f>
        <v>0</v>
      </c>
      <c r="H844" s="124" t="n">
        <f aca="false">IFERROR(IF(H$7=0,0,G844/(G$7-I$5)*H$7),"")</f>
        <v>0</v>
      </c>
      <c r="I844" s="125" t="n">
        <f aca="false">IFERROR(H844+F844,"")</f>
        <v>0</v>
      </c>
      <c r="J844" s="126" t="n">
        <f aca="false">IFERROR(I844/$E$9,"")</f>
        <v>0</v>
      </c>
      <c r="K844" s="127" t="n">
        <f aca="false">IFERROR(ROUNDUP(I844/$E$10,2),"")</f>
        <v>0</v>
      </c>
      <c r="L844" s="128" t="n">
        <f aca="false">IF(F844="","",IF(D844=0,0,IFERROR((IF($A844="",0,VLOOKUP($A844,#REF!,7,FALSE()))),0)))</f>
        <v>0</v>
      </c>
      <c r="M844" s="129" t="n">
        <f aca="false">IF(F844="","",IFERROR(L844*D844,0))</f>
        <v>0</v>
      </c>
      <c r="N844" s="64"/>
      <c r="O844" s="156"/>
      <c r="P844" s="156"/>
      <c r="Z844" s="4"/>
      <c r="AA844" s="4"/>
    </row>
    <row r="845" customFormat="false" ht="17.35" hidden="false" customHeight="false" outlineLevel="0" collapsed="false">
      <c r="A845" s="118"/>
      <c r="B845" s="148" t="n">
        <f aca="false">IFERROR((IF($A845="",0,IF(VLOOKUP(A845,#REF!,13,0)="нет","Sold Out",VLOOKUP($A845,#REF!,2,FALSE())))),"кода нет в прайсе")</f>
        <v>0</v>
      </c>
      <c r="C845" s="148" t="n">
        <f aca="false">IFERROR((IF($A845="",0,VLOOKUP($A845,#REF!,3,FALSE()))),0)</f>
        <v>0</v>
      </c>
      <c r="D845" s="158"/>
      <c r="E845" s="121" t="n">
        <f aca="false">IFERROR((IF($A845="",0,VLOOKUP($A845,#REF!,6,FALSE()))),0)</f>
        <v>0</v>
      </c>
      <c r="F845" s="122" t="n">
        <f aca="false">IFERROR(IF(VLOOKUP(A845,#REF!,13,0)="нет","",D845*E845),0)</f>
        <v>0</v>
      </c>
      <c r="G845" s="149" t="n">
        <f aca="false">IF(F845="","",IFERROR((IF($A845="",0,VLOOKUP($A845,#REF!,5,FALSE())))*$D845,"0"))</f>
        <v>0</v>
      </c>
      <c r="H845" s="124" t="n">
        <f aca="false">IFERROR(IF(H$7=0,0,G845/(G$7-I$5)*H$7),"")</f>
        <v>0</v>
      </c>
      <c r="I845" s="125" t="n">
        <f aca="false">IFERROR(H845+F845,"")</f>
        <v>0</v>
      </c>
      <c r="J845" s="126" t="n">
        <f aca="false">IFERROR(I845/$E$9,"")</f>
        <v>0</v>
      </c>
      <c r="K845" s="127" t="n">
        <f aca="false">IFERROR(ROUNDUP(I845/$E$10,2),"")</f>
        <v>0</v>
      </c>
      <c r="L845" s="128" t="n">
        <f aca="false">IF(F845="","",IF(D845=0,0,IFERROR((IF($A845="",0,VLOOKUP($A845,#REF!,7,FALSE()))),0)))</f>
        <v>0</v>
      </c>
      <c r="M845" s="129" t="n">
        <f aca="false">IF(F845="","",IFERROR(L845*D845,0))</f>
        <v>0</v>
      </c>
      <c r="N845" s="64"/>
      <c r="O845" s="156"/>
      <c r="P845" s="156"/>
      <c r="Z845" s="4"/>
      <c r="AA845" s="4"/>
    </row>
    <row r="846" customFormat="false" ht="17.35" hidden="false" customHeight="false" outlineLevel="0" collapsed="false">
      <c r="A846" s="118"/>
      <c r="B846" s="148" t="n">
        <f aca="false">IFERROR((IF($A846="",0,IF(VLOOKUP(A846,#REF!,13,0)="нет","Sold Out",VLOOKUP($A846,#REF!,2,FALSE())))),"кода нет в прайсе")</f>
        <v>0</v>
      </c>
      <c r="C846" s="148" t="n">
        <f aca="false">IFERROR((IF($A846="",0,VLOOKUP($A846,#REF!,3,FALSE()))),0)</f>
        <v>0</v>
      </c>
      <c r="D846" s="158"/>
      <c r="E846" s="121" t="n">
        <f aca="false">IFERROR((IF($A846="",0,VLOOKUP($A846,#REF!,6,FALSE()))),0)</f>
        <v>0</v>
      </c>
      <c r="F846" s="122" t="n">
        <f aca="false">IFERROR(IF(VLOOKUP(A846,#REF!,13,0)="нет","",D846*E846),0)</f>
        <v>0</v>
      </c>
      <c r="G846" s="149" t="n">
        <f aca="false">IF(F846="","",IFERROR((IF($A846="",0,VLOOKUP($A846,#REF!,5,FALSE())))*$D846,"0"))</f>
        <v>0</v>
      </c>
      <c r="H846" s="124" t="n">
        <f aca="false">IFERROR(IF(H$7=0,0,G846/(G$7-I$5)*H$7),"")</f>
        <v>0</v>
      </c>
      <c r="I846" s="125" t="n">
        <f aca="false">IFERROR(H846+F846,"")</f>
        <v>0</v>
      </c>
      <c r="J846" s="126" t="n">
        <f aca="false">IFERROR(I846/$E$9,"")</f>
        <v>0</v>
      </c>
      <c r="K846" s="127" t="n">
        <f aca="false">IFERROR(ROUNDUP(I846/$E$10,2),"")</f>
        <v>0</v>
      </c>
      <c r="L846" s="128" t="n">
        <f aca="false">IF(F846="","",IF(D846=0,0,IFERROR((IF($A846="",0,VLOOKUP($A846,#REF!,7,FALSE()))),0)))</f>
        <v>0</v>
      </c>
      <c r="M846" s="129" t="n">
        <f aca="false">IF(F846="","",IFERROR(L846*D846,0))</f>
        <v>0</v>
      </c>
      <c r="N846" s="64"/>
      <c r="O846" s="156"/>
      <c r="P846" s="156"/>
      <c r="Z846" s="4"/>
      <c r="AA846" s="4"/>
    </row>
    <row r="847" customFormat="false" ht="17.35" hidden="false" customHeight="false" outlineLevel="0" collapsed="false">
      <c r="A847" s="118"/>
      <c r="B847" s="148" t="n">
        <f aca="false">IFERROR((IF($A847="",0,IF(VLOOKUP(A847,#REF!,13,0)="нет","Sold Out",VLOOKUP($A847,#REF!,2,FALSE())))),"кода нет в прайсе")</f>
        <v>0</v>
      </c>
      <c r="C847" s="148" t="n">
        <f aca="false">IFERROR((IF($A847="",0,VLOOKUP($A847,#REF!,3,FALSE()))),0)</f>
        <v>0</v>
      </c>
      <c r="D847" s="158"/>
      <c r="E847" s="121" t="n">
        <f aca="false">IFERROR((IF($A847="",0,VLOOKUP($A847,#REF!,6,FALSE()))),0)</f>
        <v>0</v>
      </c>
      <c r="F847" s="122" t="n">
        <f aca="false">IFERROR(IF(VLOOKUP(A847,#REF!,13,0)="нет","",D847*E847),0)</f>
        <v>0</v>
      </c>
      <c r="G847" s="149" t="n">
        <f aca="false">IF(F847="","",IFERROR((IF($A847="",0,VLOOKUP($A847,#REF!,5,FALSE())))*$D847,"0"))</f>
        <v>0</v>
      </c>
      <c r="H847" s="124" t="n">
        <f aca="false">IFERROR(IF(H$7=0,0,G847/(G$7-I$5)*H$7),"")</f>
        <v>0</v>
      </c>
      <c r="I847" s="125" t="n">
        <f aca="false">IFERROR(H847+F847,"")</f>
        <v>0</v>
      </c>
      <c r="J847" s="126" t="n">
        <f aca="false">IFERROR(I847/$E$9,"")</f>
        <v>0</v>
      </c>
      <c r="K847" s="127" t="n">
        <f aca="false">IFERROR(ROUNDUP(I847/$E$10,2),"")</f>
        <v>0</v>
      </c>
      <c r="L847" s="128" t="n">
        <f aca="false">IF(F847="","",IF(D847=0,0,IFERROR((IF($A847="",0,VLOOKUP($A847,#REF!,7,FALSE()))),0)))</f>
        <v>0</v>
      </c>
      <c r="M847" s="129" t="n">
        <f aca="false">IF(F847="","",IFERROR(L847*D847,0))</f>
        <v>0</v>
      </c>
      <c r="N847" s="64"/>
      <c r="O847" s="156"/>
      <c r="P847" s="156"/>
      <c r="Z847" s="4"/>
      <c r="AA847" s="4"/>
    </row>
    <row r="848" customFormat="false" ht="17.35" hidden="false" customHeight="false" outlineLevel="0" collapsed="false">
      <c r="A848" s="118"/>
      <c r="B848" s="148" t="n">
        <f aca="false">IFERROR((IF($A848="",0,IF(VLOOKUP(A848,#REF!,13,0)="нет","Sold Out",VLOOKUP($A848,#REF!,2,FALSE())))),"кода нет в прайсе")</f>
        <v>0</v>
      </c>
      <c r="C848" s="148" t="n">
        <f aca="false">IFERROR((IF($A848="",0,VLOOKUP($A848,#REF!,3,FALSE()))),0)</f>
        <v>0</v>
      </c>
      <c r="D848" s="158"/>
      <c r="E848" s="132" t="n">
        <f aca="false">IFERROR((IF($A848="",0,VLOOKUP($A848,#REF!,6,FALSE()))),0)</f>
        <v>0</v>
      </c>
      <c r="F848" s="133" t="n">
        <f aca="false">IFERROR(IF(VLOOKUP(A848,#REF!,13,0)="нет","",D848*E848),0)</f>
        <v>0</v>
      </c>
      <c r="G848" s="134" t="n">
        <f aca="false">IF(F848="","",IFERROR((IF($A848="",0,VLOOKUP($A848,#REF!,5,FALSE())))*$D848,"0"))</f>
        <v>0</v>
      </c>
      <c r="H848" s="124" t="n">
        <f aca="false">IFERROR(IF(H$7=0,0,G848/(G$7-I$5)*H$7),"")</f>
        <v>0</v>
      </c>
      <c r="I848" s="135" t="n">
        <f aca="false">IFERROR(H848+F848,"")</f>
        <v>0</v>
      </c>
      <c r="J848" s="136" t="n">
        <f aca="false">IFERROR(I848/$E$9,"")</f>
        <v>0</v>
      </c>
      <c r="K848" s="137" t="n">
        <f aca="false">IFERROR(ROUNDUP(I848/$E$10,2),"")</f>
        <v>0</v>
      </c>
      <c r="L848" s="132" t="n">
        <f aca="false">IF(F848="","",IF(D848=0,0,IFERROR((IF($A848="",0,VLOOKUP($A848,#REF!,7,FALSE()))),0)))</f>
        <v>0</v>
      </c>
      <c r="M848" s="132" t="n">
        <f aca="false">IF(F848="","",IFERROR(L848*D848,0))</f>
        <v>0</v>
      </c>
      <c r="N848" s="64"/>
      <c r="O848" s="156"/>
      <c r="P848" s="156"/>
      <c r="Z848" s="4"/>
      <c r="AA848" s="4"/>
    </row>
    <row r="849" customFormat="false" ht="17.35" hidden="false" customHeight="false" outlineLevel="0" collapsed="false">
      <c r="A849" s="118"/>
      <c r="B849" s="148" t="n">
        <f aca="false">IFERROR((IF($A849="",0,IF(VLOOKUP(A849,#REF!,13,0)="нет","Sold Out",VLOOKUP($A849,#REF!,2,FALSE())))),"кода нет в прайсе")</f>
        <v>0</v>
      </c>
      <c r="C849" s="148" t="n">
        <f aca="false">IFERROR((IF($A849="",0,VLOOKUP($A849,#REF!,3,FALSE()))),0)</f>
        <v>0</v>
      </c>
      <c r="D849" s="158"/>
      <c r="E849" s="121" t="n">
        <f aca="false">IFERROR((IF($A849="",0,VLOOKUP($A849,#REF!,6,FALSE()))),0)</f>
        <v>0</v>
      </c>
      <c r="F849" s="122" t="n">
        <f aca="false">IFERROR(IF(VLOOKUP(A849,#REF!,13,0)="нет","",D849*E849),0)</f>
        <v>0</v>
      </c>
      <c r="G849" s="149" t="n">
        <f aca="false">IF(F849="","",IFERROR((IF($A849="",0,VLOOKUP($A849,#REF!,5,FALSE())))*$D849,"0"))</f>
        <v>0</v>
      </c>
      <c r="H849" s="124" t="n">
        <f aca="false">IFERROR(IF(H$7=0,0,G849/(G$7-I$5)*H$7),"")</f>
        <v>0</v>
      </c>
      <c r="I849" s="125" t="n">
        <f aca="false">IFERROR(H849+F849,"")</f>
        <v>0</v>
      </c>
      <c r="J849" s="126" t="n">
        <f aca="false">IFERROR(I849/$E$9,"")</f>
        <v>0</v>
      </c>
      <c r="K849" s="127" t="n">
        <f aca="false">IFERROR(ROUNDUP(I849/$E$10,2),"")</f>
        <v>0</v>
      </c>
      <c r="L849" s="128" t="n">
        <f aca="false">IF(F849="","",IF(D849=0,0,IFERROR((IF($A849="",0,VLOOKUP($A849,#REF!,7,FALSE()))),0)))</f>
        <v>0</v>
      </c>
      <c r="M849" s="129" t="n">
        <f aca="false">IF(F849="","",IFERROR(L849*D849,0))</f>
        <v>0</v>
      </c>
      <c r="N849" s="64"/>
      <c r="O849" s="156"/>
      <c r="P849" s="156"/>
      <c r="Z849" s="4"/>
      <c r="AA849" s="4"/>
    </row>
    <row r="850" customFormat="false" ht="17.35" hidden="false" customHeight="false" outlineLevel="0" collapsed="false">
      <c r="A850" s="141"/>
      <c r="B850" s="148" t="n">
        <f aca="false">IFERROR((IF($A850="",0,IF(VLOOKUP(A850,#REF!,13,0)="нет","Sold Out",VLOOKUP($A850,#REF!,2,FALSE())))),"кода нет в прайсе")</f>
        <v>0</v>
      </c>
      <c r="C850" s="148" t="n">
        <f aca="false">IFERROR((IF($A850="",0,VLOOKUP($A850,#REF!,3,FALSE()))),0)</f>
        <v>0</v>
      </c>
      <c r="D850" s="158"/>
      <c r="E850" s="121" t="n">
        <f aca="false">IFERROR((IF($A850="",0,VLOOKUP($A850,#REF!,6,FALSE()))),0)</f>
        <v>0</v>
      </c>
      <c r="F850" s="122" t="n">
        <f aca="false">IFERROR(IF(VLOOKUP(A850,#REF!,13,0)="нет","",D850*E850),0)</f>
        <v>0</v>
      </c>
      <c r="G850" s="149" t="n">
        <f aca="false">IF(F850="","",IFERROR((IF($A850="",0,VLOOKUP($A850,#REF!,5,FALSE())))*$D850,"0"))</f>
        <v>0</v>
      </c>
      <c r="H850" s="124" t="n">
        <f aca="false">IFERROR(IF(H$7=0,0,G850/(G$7-I$5)*H$7),"")</f>
        <v>0</v>
      </c>
      <c r="I850" s="125" t="n">
        <f aca="false">IFERROR(H850+F850,"")</f>
        <v>0</v>
      </c>
      <c r="J850" s="126" t="n">
        <f aca="false">IFERROR(I850/$E$9,"")</f>
        <v>0</v>
      </c>
      <c r="K850" s="127" t="n">
        <f aca="false">IFERROR(ROUNDUP(I850/$E$10,2),"")</f>
        <v>0</v>
      </c>
      <c r="L850" s="128" t="n">
        <f aca="false">IF(F850="","",IF(D850=0,0,IFERROR((IF($A850="",0,VLOOKUP($A850,#REF!,7,FALSE()))),0)))</f>
        <v>0</v>
      </c>
      <c r="M850" s="129" t="n">
        <f aca="false">IF(F850="","",IFERROR(L850*D850,0))</f>
        <v>0</v>
      </c>
      <c r="N850" s="64"/>
      <c r="O850" s="156"/>
      <c r="P850" s="156"/>
      <c r="Z850" s="4"/>
      <c r="AA850" s="4"/>
    </row>
    <row r="851" customFormat="false" ht="17.35" hidden="false" customHeight="false" outlineLevel="0" collapsed="false">
      <c r="A851" s="142"/>
      <c r="B851" s="143" t="n">
        <f aca="false">IF(F851=0,0,"Пересылка по Корее при менее 30000")</f>
        <v>0</v>
      </c>
      <c r="C851" s="143"/>
      <c r="D851" s="158"/>
      <c r="E851" s="121" t="n">
        <f aca="false">IFERROR((IF($A851="",0,VLOOKUP($A851,#REF!,6,FALSE()))),0)</f>
        <v>0</v>
      </c>
      <c r="F851" s="144" t="n">
        <f aca="false">IF($F$5=1,IF(SUM(F841:F850)=0,0,IF(SUM(F841:F850)&lt;30000,2500,0)),0)</f>
        <v>0</v>
      </c>
      <c r="G851" s="149" t="n">
        <f aca="false">IF(F851="","",IFERROR((IF($A851="",0,VLOOKUP($A851,#REF!,5,FALSE())))*$D851,"0"))</f>
        <v>0</v>
      </c>
      <c r="H851" s="124" t="n">
        <f aca="false">IFERROR(IF(H$7=0,0,G851/(G$7-I$5)*H$7),"")</f>
        <v>0</v>
      </c>
      <c r="I851" s="125" t="n">
        <f aca="false">IFERROR(H851+F851,"")</f>
        <v>0</v>
      </c>
      <c r="J851" s="126" t="n">
        <f aca="false">IFERROR(I851/$E$9,"")</f>
        <v>0</v>
      </c>
      <c r="K851" s="127" t="n">
        <f aca="false">IFERROR(ROUNDUP(I851/$E$10,2),"")</f>
        <v>0</v>
      </c>
      <c r="L851" s="128" t="n">
        <f aca="false">IF(F851="","",IF(D851=0,0,IFERROR((IF($A851="",0,VLOOKUP($A851,#REF!,7,FALSE()))),0)))</f>
        <v>0</v>
      </c>
      <c r="M851" s="129" t="n">
        <f aca="false">IF(F851="","",IFERROR(L851*D851,0))</f>
        <v>0</v>
      </c>
      <c r="N851" s="64"/>
      <c r="O851" s="156"/>
      <c r="P851" s="156"/>
      <c r="Z851" s="4"/>
      <c r="AA851" s="4"/>
    </row>
    <row r="852" customFormat="false" ht="17.35" hidden="false" customHeight="false" outlineLevel="0" collapsed="false">
      <c r="A852" s="106" t="n">
        <v>71</v>
      </c>
      <c r="B852" s="107"/>
      <c r="C852" s="107"/>
      <c r="D852" s="146"/>
      <c r="E852" s="109"/>
      <c r="F852" s="110" t="n">
        <f aca="false">SUM(F853:F863)</f>
        <v>0</v>
      </c>
      <c r="G852" s="110" t="n">
        <f aca="false">SUM(G853:G863)</f>
        <v>0</v>
      </c>
      <c r="H852" s="111" t="n">
        <f aca="false">IFERROR($H$7/($G$7-$I$5)*G852,0)</f>
        <v>0</v>
      </c>
      <c r="I852" s="112" t="n">
        <f aca="false">H852+F852</f>
        <v>0</v>
      </c>
      <c r="J852" s="112" t="n">
        <f aca="false">I852/$E$9</f>
        <v>0</v>
      </c>
      <c r="K852" s="113" t="n">
        <f aca="false">SUM(K853:K863)</f>
        <v>0</v>
      </c>
      <c r="L852" s="114" t="n">
        <f aca="false">SUM(L853:L863)</f>
        <v>0</v>
      </c>
      <c r="M852" s="115" t="n">
        <f aca="false">SUM(M853:M863)</f>
        <v>0</v>
      </c>
      <c r="N852" s="64"/>
      <c r="O852" s="156"/>
      <c r="P852" s="156"/>
      <c r="Z852" s="4"/>
      <c r="AA852" s="4"/>
    </row>
    <row r="853" customFormat="false" ht="17.35" hidden="false" customHeight="false" outlineLevel="0" collapsed="false">
      <c r="A853" s="118"/>
      <c r="B853" s="148" t="n">
        <f aca="false">IFERROR((IF($A853="",0,IF(VLOOKUP(A853,#REF!,13,0)="нет","Sold Out",VLOOKUP($A853,#REF!,2,FALSE())))),"кода нет в прайсе")</f>
        <v>0</v>
      </c>
      <c r="C853" s="148" t="n">
        <f aca="false">IFERROR((IF($A853="",0,VLOOKUP($A853,#REF!,3,FALSE()))),0)</f>
        <v>0</v>
      </c>
      <c r="D853" s="120"/>
      <c r="E853" s="121" t="n">
        <f aca="false">IFERROR((IF($A853="",0,VLOOKUP($A853,#REF!,6,FALSE()))),0)</f>
        <v>0</v>
      </c>
      <c r="F853" s="122" t="n">
        <f aca="false">IFERROR(IF(VLOOKUP(A853,#REF!,13,0)="нет","",D853*E853),0)</f>
        <v>0</v>
      </c>
      <c r="G853" s="149" t="n">
        <f aca="false">IF(F853="","",IFERROR((IF($A853="",0,VLOOKUP($A853,#REF!,5,FALSE())))*$D853,"0"))</f>
        <v>0</v>
      </c>
      <c r="H853" s="124" t="n">
        <f aca="false">IFERROR(IF(H$7=0,0,G853/(G$7-I$5)*H$7),"")</f>
        <v>0</v>
      </c>
      <c r="I853" s="125" t="n">
        <f aca="false">IFERROR(H853+F853,"")</f>
        <v>0</v>
      </c>
      <c r="J853" s="126" t="n">
        <f aca="false">IFERROR(I853/$E$9,"")</f>
        <v>0</v>
      </c>
      <c r="K853" s="127" t="n">
        <f aca="false">IFERROR(ROUNDUP(I853/$E$10,2),"")</f>
        <v>0</v>
      </c>
      <c r="L853" s="128" t="n">
        <f aca="false">IF(F853="","",IF(D853=0,0,IFERROR((IF($A853="",0,VLOOKUP($A853,#REF!,7,FALSE()))),0)))</f>
        <v>0</v>
      </c>
      <c r="M853" s="129" t="n">
        <f aca="false">IF(F853="","",IFERROR(L853*D853,0))</f>
        <v>0</v>
      </c>
      <c r="N853" s="64"/>
      <c r="O853" s="156"/>
      <c r="P853" s="156"/>
      <c r="Z853" s="4"/>
      <c r="AA853" s="4"/>
    </row>
    <row r="854" customFormat="false" ht="17.35" hidden="false" customHeight="false" outlineLevel="0" collapsed="false">
      <c r="A854" s="118"/>
      <c r="B854" s="148" t="n">
        <f aca="false">IFERROR((IF($A854="",0,IF(VLOOKUP(A854,#REF!,13,0)="нет","Sold Out",VLOOKUP($A854,#REF!,2,FALSE())))),"кода нет в прайсе")</f>
        <v>0</v>
      </c>
      <c r="C854" s="148" t="n">
        <f aca="false">IFERROR((IF($A854="",0,VLOOKUP($A854,#REF!,3,FALSE()))),0)</f>
        <v>0</v>
      </c>
      <c r="D854" s="120"/>
      <c r="E854" s="121" t="n">
        <f aca="false">IFERROR((IF($A854="",0,VLOOKUP($A854,#REF!,6,FALSE()))),0)</f>
        <v>0</v>
      </c>
      <c r="F854" s="122" t="n">
        <f aca="false">IFERROR(IF(VLOOKUP(A854,#REF!,13,0)="нет","",D854*E854),0)</f>
        <v>0</v>
      </c>
      <c r="G854" s="149" t="n">
        <f aca="false">IF(F854="","",IFERROR((IF($A854="",0,VLOOKUP($A854,#REF!,5,FALSE())))*$D854,"0"))</f>
        <v>0</v>
      </c>
      <c r="H854" s="124" t="n">
        <f aca="false">IFERROR(IF(H$7=0,0,G854/(G$7-I$5)*H$7),"")</f>
        <v>0</v>
      </c>
      <c r="I854" s="125" t="n">
        <f aca="false">IFERROR(H854+F854,"")</f>
        <v>0</v>
      </c>
      <c r="J854" s="126" t="n">
        <f aca="false">IFERROR(I854/$E$9,"")</f>
        <v>0</v>
      </c>
      <c r="K854" s="127" t="n">
        <f aca="false">IFERROR(ROUNDUP(I854/$E$10,2),"")</f>
        <v>0</v>
      </c>
      <c r="L854" s="128" t="n">
        <f aca="false">IF(F854="","",IF(D854=0,0,IFERROR((IF($A854="",0,VLOOKUP($A854,#REF!,7,FALSE()))),0)))</f>
        <v>0</v>
      </c>
      <c r="M854" s="129" t="n">
        <f aca="false">IF(F854="","",IFERROR(L854*D854,0))</f>
        <v>0</v>
      </c>
      <c r="N854" s="64"/>
      <c r="O854" s="156"/>
      <c r="P854" s="156"/>
      <c r="Z854" s="4"/>
      <c r="AA854" s="4"/>
    </row>
    <row r="855" customFormat="false" ht="17.35" hidden="false" customHeight="false" outlineLevel="0" collapsed="false">
      <c r="A855" s="118"/>
      <c r="B855" s="148" t="n">
        <f aca="false">IFERROR((IF($A855="",0,IF(VLOOKUP(A855,#REF!,13,0)="нет","Sold Out",VLOOKUP($A855,#REF!,2,FALSE())))),"кода нет в прайсе")</f>
        <v>0</v>
      </c>
      <c r="C855" s="148" t="n">
        <f aca="false">IFERROR((IF($A855="",0,VLOOKUP($A855,#REF!,3,FALSE()))),0)</f>
        <v>0</v>
      </c>
      <c r="D855" s="158"/>
      <c r="E855" s="121" t="n">
        <f aca="false">IFERROR((IF($A855="",0,VLOOKUP($A855,#REF!,6,FALSE()))),0)</f>
        <v>0</v>
      </c>
      <c r="F855" s="122" t="n">
        <f aca="false">IFERROR(IF(VLOOKUP(A855,#REF!,13,0)="нет","",D855*E855),0)</f>
        <v>0</v>
      </c>
      <c r="G855" s="149" t="n">
        <f aca="false">IF(F855="","",IFERROR((IF($A855="",0,VLOOKUP($A855,#REF!,5,FALSE())))*$D855,"0"))</f>
        <v>0</v>
      </c>
      <c r="H855" s="124" t="n">
        <f aca="false">IFERROR(IF(H$7=0,0,G855/(G$7-I$5)*H$7),"")</f>
        <v>0</v>
      </c>
      <c r="I855" s="125" t="n">
        <f aca="false">IFERROR(H855+F855,"")</f>
        <v>0</v>
      </c>
      <c r="J855" s="126" t="n">
        <f aca="false">IFERROR(I855/$E$9,"")</f>
        <v>0</v>
      </c>
      <c r="K855" s="127" t="n">
        <f aca="false">IFERROR(ROUNDUP(I855/$E$10,2),"")</f>
        <v>0</v>
      </c>
      <c r="L855" s="128" t="n">
        <f aca="false">IF(F855="","",IF(D855=0,0,IFERROR((IF($A855="",0,VLOOKUP($A855,#REF!,7,FALSE()))),0)))</f>
        <v>0</v>
      </c>
      <c r="M855" s="129" t="n">
        <f aca="false">IF(F855="","",IFERROR(L855*D855,0))</f>
        <v>0</v>
      </c>
      <c r="N855" s="64"/>
      <c r="O855" s="156"/>
      <c r="P855" s="156"/>
      <c r="Z855" s="4"/>
      <c r="AA855" s="4"/>
    </row>
    <row r="856" customFormat="false" ht="17.35" hidden="false" customHeight="false" outlineLevel="0" collapsed="false">
      <c r="A856" s="118"/>
      <c r="B856" s="148" t="n">
        <f aca="false">IFERROR((IF($A856="",0,IF(VLOOKUP(A856,#REF!,13,0)="нет","Sold Out",VLOOKUP($A856,#REF!,2,FALSE())))),"кода нет в прайсе")</f>
        <v>0</v>
      </c>
      <c r="C856" s="148" t="n">
        <f aca="false">IFERROR((IF($A856="",0,VLOOKUP($A856,#REF!,3,FALSE()))),0)</f>
        <v>0</v>
      </c>
      <c r="D856" s="158"/>
      <c r="E856" s="121" t="n">
        <f aca="false">IFERROR((IF($A856="",0,VLOOKUP($A856,#REF!,6,FALSE()))),0)</f>
        <v>0</v>
      </c>
      <c r="F856" s="122" t="n">
        <f aca="false">IFERROR(IF(VLOOKUP(A856,#REF!,13,0)="нет","",D856*E856),0)</f>
        <v>0</v>
      </c>
      <c r="G856" s="149" t="n">
        <f aca="false">IF(F856="","",IFERROR((IF($A856="",0,VLOOKUP($A856,#REF!,5,FALSE())))*$D856,"0"))</f>
        <v>0</v>
      </c>
      <c r="H856" s="124" t="n">
        <f aca="false">IFERROR(IF(H$7=0,0,G856/(G$7-I$5)*H$7),"")</f>
        <v>0</v>
      </c>
      <c r="I856" s="125" t="n">
        <f aca="false">IFERROR(H856+F856,"")</f>
        <v>0</v>
      </c>
      <c r="J856" s="126" t="n">
        <f aca="false">IFERROR(I856/$E$9,"")</f>
        <v>0</v>
      </c>
      <c r="K856" s="127" t="n">
        <f aca="false">IFERROR(ROUNDUP(I856/$E$10,2),"")</f>
        <v>0</v>
      </c>
      <c r="L856" s="128" t="n">
        <f aca="false">IF(F856="","",IF(D856=0,0,IFERROR((IF($A856="",0,VLOOKUP($A856,#REF!,7,FALSE()))),0)))</f>
        <v>0</v>
      </c>
      <c r="M856" s="129" t="n">
        <f aca="false">IF(F856="","",IFERROR(L856*D856,0))</f>
        <v>0</v>
      </c>
      <c r="N856" s="64"/>
      <c r="O856" s="156"/>
      <c r="P856" s="156"/>
      <c r="Z856" s="4"/>
      <c r="AA856" s="4"/>
    </row>
    <row r="857" customFormat="false" ht="17.35" hidden="false" customHeight="false" outlineLevel="0" collapsed="false">
      <c r="A857" s="118"/>
      <c r="B857" s="148" t="n">
        <f aca="false">IFERROR((IF($A857="",0,IF(VLOOKUP(A857,#REF!,13,0)="нет","Sold Out",VLOOKUP($A857,#REF!,2,FALSE())))),"кода нет в прайсе")</f>
        <v>0</v>
      </c>
      <c r="C857" s="148" t="n">
        <f aca="false">IFERROR((IF($A857="",0,VLOOKUP($A857,#REF!,3,FALSE()))),0)</f>
        <v>0</v>
      </c>
      <c r="D857" s="158"/>
      <c r="E857" s="121" t="n">
        <f aca="false">IFERROR((IF($A857="",0,VLOOKUP($A857,#REF!,6,FALSE()))),0)</f>
        <v>0</v>
      </c>
      <c r="F857" s="122" t="n">
        <f aca="false">IFERROR(IF(VLOOKUP(A857,#REF!,13,0)="нет","",D857*E857),0)</f>
        <v>0</v>
      </c>
      <c r="G857" s="149" t="n">
        <f aca="false">IF(F857="","",IFERROR((IF($A857="",0,VLOOKUP($A857,#REF!,5,FALSE())))*$D857,"0"))</f>
        <v>0</v>
      </c>
      <c r="H857" s="124" t="n">
        <f aca="false">IFERROR(IF(H$7=0,0,G857/(G$7-I$5)*H$7),"")</f>
        <v>0</v>
      </c>
      <c r="I857" s="125" t="n">
        <f aca="false">IFERROR(H857+F857,"")</f>
        <v>0</v>
      </c>
      <c r="J857" s="126" t="n">
        <f aca="false">IFERROR(I857/$E$9,"")</f>
        <v>0</v>
      </c>
      <c r="K857" s="127" t="n">
        <f aca="false">IFERROR(ROUNDUP(I857/$E$10,2),"")</f>
        <v>0</v>
      </c>
      <c r="L857" s="128" t="n">
        <f aca="false">IF(F857="","",IF(D857=0,0,IFERROR((IF($A857="",0,VLOOKUP($A857,#REF!,7,FALSE()))),0)))</f>
        <v>0</v>
      </c>
      <c r="M857" s="129" t="n">
        <f aca="false">IF(F857="","",IFERROR(L857*D857,0))</f>
        <v>0</v>
      </c>
      <c r="N857" s="64"/>
      <c r="O857" s="156"/>
      <c r="P857" s="156"/>
      <c r="Z857" s="4"/>
      <c r="AA857" s="4"/>
    </row>
    <row r="858" customFormat="false" ht="17.35" hidden="false" customHeight="false" outlineLevel="0" collapsed="false">
      <c r="A858" s="118"/>
      <c r="B858" s="148" t="n">
        <f aca="false">IFERROR((IF($A858="",0,IF(VLOOKUP(A858,#REF!,13,0)="нет","Sold Out",VLOOKUP($A858,#REF!,2,FALSE())))),"кода нет в прайсе")</f>
        <v>0</v>
      </c>
      <c r="C858" s="148" t="n">
        <f aca="false">IFERROR((IF($A858="",0,VLOOKUP($A858,#REF!,3,FALSE()))),0)</f>
        <v>0</v>
      </c>
      <c r="D858" s="158"/>
      <c r="E858" s="121" t="n">
        <f aca="false">IFERROR((IF($A858="",0,VLOOKUP($A858,#REF!,6,FALSE()))),0)</f>
        <v>0</v>
      </c>
      <c r="F858" s="122" t="n">
        <f aca="false">IFERROR(IF(VLOOKUP(A858,#REF!,13,0)="нет","",D858*E858),0)</f>
        <v>0</v>
      </c>
      <c r="G858" s="149" t="n">
        <f aca="false">IF(F858="","",IFERROR((IF($A858="",0,VLOOKUP($A858,#REF!,5,FALSE())))*$D858,"0"))</f>
        <v>0</v>
      </c>
      <c r="H858" s="124" t="n">
        <f aca="false">IFERROR(IF(H$7=0,0,G858/(G$7-I$5)*H$7),"")</f>
        <v>0</v>
      </c>
      <c r="I858" s="125" t="n">
        <f aca="false">IFERROR(H858+F858,"")</f>
        <v>0</v>
      </c>
      <c r="J858" s="126" t="n">
        <f aca="false">IFERROR(I858/$E$9,"")</f>
        <v>0</v>
      </c>
      <c r="K858" s="127" t="n">
        <f aca="false">IFERROR(ROUNDUP(I858/$E$10,2),"")</f>
        <v>0</v>
      </c>
      <c r="L858" s="128" t="n">
        <f aca="false">IF(F858="","",IF(D858=0,0,IFERROR((IF($A858="",0,VLOOKUP($A858,#REF!,7,FALSE()))),0)))</f>
        <v>0</v>
      </c>
      <c r="M858" s="129" t="n">
        <f aca="false">IF(F858="","",IFERROR(L858*D858,0))</f>
        <v>0</v>
      </c>
      <c r="N858" s="64"/>
      <c r="O858" s="156"/>
      <c r="P858" s="156"/>
      <c r="Z858" s="4"/>
      <c r="AA858" s="4"/>
    </row>
    <row r="859" customFormat="false" ht="17.35" hidden="false" customHeight="false" outlineLevel="0" collapsed="false">
      <c r="A859" s="118"/>
      <c r="B859" s="148" t="n">
        <f aca="false">IFERROR((IF($A859="",0,IF(VLOOKUP(A859,#REF!,13,0)="нет","Sold Out",VLOOKUP($A859,#REF!,2,FALSE())))),"кода нет в прайсе")</f>
        <v>0</v>
      </c>
      <c r="C859" s="148" t="n">
        <f aca="false">IFERROR((IF($A859="",0,VLOOKUP($A859,#REF!,3,FALSE()))),0)</f>
        <v>0</v>
      </c>
      <c r="D859" s="158"/>
      <c r="E859" s="121" t="n">
        <f aca="false">IFERROR((IF($A859="",0,VLOOKUP($A859,#REF!,6,FALSE()))),0)</f>
        <v>0</v>
      </c>
      <c r="F859" s="122" t="n">
        <f aca="false">IFERROR(IF(VLOOKUP(A859,#REF!,13,0)="нет","",D859*E859),0)</f>
        <v>0</v>
      </c>
      <c r="G859" s="149" t="n">
        <f aca="false">IF(F859="","",IFERROR((IF($A859="",0,VLOOKUP($A859,#REF!,5,FALSE())))*$D859,"0"))</f>
        <v>0</v>
      </c>
      <c r="H859" s="124" t="n">
        <f aca="false">IFERROR(IF(H$7=0,0,G859/(G$7-I$5)*H$7),"")</f>
        <v>0</v>
      </c>
      <c r="I859" s="125" t="n">
        <f aca="false">IFERROR(H859+F859,"")</f>
        <v>0</v>
      </c>
      <c r="J859" s="126" t="n">
        <f aca="false">IFERROR(I859/$E$9,"")</f>
        <v>0</v>
      </c>
      <c r="K859" s="127" t="n">
        <f aca="false">IFERROR(ROUNDUP(I859/$E$10,2),"")</f>
        <v>0</v>
      </c>
      <c r="L859" s="128" t="n">
        <f aca="false">IF(F859="","",IF(D859=0,0,IFERROR((IF($A859="",0,VLOOKUP($A859,#REF!,7,FALSE()))),0)))</f>
        <v>0</v>
      </c>
      <c r="M859" s="129" t="n">
        <f aca="false">IF(F859="","",IFERROR(L859*D859,0))</f>
        <v>0</v>
      </c>
      <c r="N859" s="64"/>
      <c r="O859" s="156"/>
      <c r="P859" s="156"/>
      <c r="Z859" s="4"/>
      <c r="AA859" s="4"/>
    </row>
    <row r="860" customFormat="false" ht="17.35" hidden="false" customHeight="false" outlineLevel="0" collapsed="false">
      <c r="A860" s="118"/>
      <c r="B860" s="148" t="n">
        <f aca="false">IFERROR((IF($A860="",0,IF(VLOOKUP(A860,#REF!,13,0)="нет","Sold Out",VLOOKUP($A860,#REF!,2,FALSE())))),"кода нет в прайсе")</f>
        <v>0</v>
      </c>
      <c r="C860" s="148" t="n">
        <f aca="false">IFERROR((IF($A860="",0,VLOOKUP($A860,#REF!,3,FALSE()))),0)</f>
        <v>0</v>
      </c>
      <c r="D860" s="158"/>
      <c r="E860" s="132" t="n">
        <f aca="false">IFERROR((IF($A860="",0,VLOOKUP($A860,#REF!,6,FALSE()))),0)</f>
        <v>0</v>
      </c>
      <c r="F860" s="133" t="n">
        <f aca="false">IFERROR(IF(VLOOKUP(A860,#REF!,13,0)="нет","",D860*E860),0)</f>
        <v>0</v>
      </c>
      <c r="G860" s="134" t="n">
        <f aca="false">IF(F860="","",IFERROR((IF($A860="",0,VLOOKUP($A860,#REF!,5,FALSE())))*$D860,"0"))</f>
        <v>0</v>
      </c>
      <c r="H860" s="124" t="n">
        <f aca="false">IFERROR(IF(H$7=0,0,G860/(G$7-I$5)*H$7),"")</f>
        <v>0</v>
      </c>
      <c r="I860" s="135" t="n">
        <f aca="false">IFERROR(H860+F860,"")</f>
        <v>0</v>
      </c>
      <c r="J860" s="136" t="n">
        <f aca="false">IFERROR(I860/$E$9,"")</f>
        <v>0</v>
      </c>
      <c r="K860" s="137" t="n">
        <f aca="false">IFERROR(ROUNDUP(I860/$E$10,2),"")</f>
        <v>0</v>
      </c>
      <c r="L860" s="132" t="n">
        <f aca="false">IF(F860="","",IF(D860=0,0,IFERROR((IF($A860="",0,VLOOKUP($A860,#REF!,7,FALSE()))),0)))</f>
        <v>0</v>
      </c>
      <c r="M860" s="132" t="n">
        <f aca="false">IF(F860="","",IFERROR(L860*D860,0))</f>
        <v>0</v>
      </c>
      <c r="N860" s="64"/>
      <c r="O860" s="156"/>
      <c r="P860" s="156"/>
      <c r="Z860" s="4"/>
      <c r="AA860" s="4"/>
    </row>
    <row r="861" customFormat="false" ht="17.35" hidden="false" customHeight="false" outlineLevel="0" collapsed="false">
      <c r="A861" s="118"/>
      <c r="B861" s="148" t="n">
        <f aca="false">IFERROR((IF($A861="",0,IF(VLOOKUP(A861,#REF!,13,0)="нет","Sold Out",VLOOKUP($A861,#REF!,2,FALSE())))),"кода нет в прайсе")</f>
        <v>0</v>
      </c>
      <c r="C861" s="148" t="n">
        <f aca="false">IFERROR((IF($A861="",0,VLOOKUP($A861,#REF!,3,FALSE()))),0)</f>
        <v>0</v>
      </c>
      <c r="D861" s="158"/>
      <c r="E861" s="121" t="n">
        <f aca="false">IFERROR((IF($A861="",0,VLOOKUP($A861,#REF!,6,FALSE()))),0)</f>
        <v>0</v>
      </c>
      <c r="F861" s="122" t="n">
        <f aca="false">IFERROR(IF(VLOOKUP(A861,#REF!,13,0)="нет","",D861*E861),0)</f>
        <v>0</v>
      </c>
      <c r="G861" s="149" t="n">
        <f aca="false">IF(F861="","",IFERROR((IF($A861="",0,VLOOKUP($A861,#REF!,5,FALSE())))*$D861,"0"))</f>
        <v>0</v>
      </c>
      <c r="H861" s="124" t="n">
        <f aca="false">IFERROR(IF(H$7=0,0,G861/(G$7-I$5)*H$7),"")</f>
        <v>0</v>
      </c>
      <c r="I861" s="125" t="n">
        <f aca="false">IFERROR(H861+F861,"")</f>
        <v>0</v>
      </c>
      <c r="J861" s="126" t="n">
        <f aca="false">IFERROR(I861/$E$9,"")</f>
        <v>0</v>
      </c>
      <c r="K861" s="127" t="n">
        <f aca="false">IFERROR(ROUNDUP(I861/$E$10,2),"")</f>
        <v>0</v>
      </c>
      <c r="L861" s="128" t="n">
        <f aca="false">IF(F861="","",IF(D861=0,0,IFERROR((IF($A861="",0,VLOOKUP($A861,#REF!,7,FALSE()))),0)))</f>
        <v>0</v>
      </c>
      <c r="M861" s="129" t="n">
        <f aca="false">IF(F861="","",IFERROR(L861*D861,0))</f>
        <v>0</v>
      </c>
      <c r="N861" s="64"/>
      <c r="O861" s="156"/>
      <c r="P861" s="156"/>
      <c r="Z861" s="4"/>
      <c r="AA861" s="4"/>
    </row>
    <row r="862" customFormat="false" ht="17.35" hidden="false" customHeight="false" outlineLevel="0" collapsed="false">
      <c r="A862" s="141"/>
      <c r="B862" s="148" t="n">
        <f aca="false">IFERROR((IF($A862="",0,IF(VLOOKUP(A862,#REF!,13,0)="нет","Sold Out",VLOOKUP($A862,#REF!,2,FALSE())))),"кода нет в прайсе")</f>
        <v>0</v>
      </c>
      <c r="C862" s="148" t="n">
        <f aca="false">IFERROR((IF($A862="",0,VLOOKUP($A862,#REF!,3,FALSE()))),0)</f>
        <v>0</v>
      </c>
      <c r="D862" s="158"/>
      <c r="E862" s="121" t="n">
        <f aca="false">IFERROR((IF($A862="",0,VLOOKUP($A862,#REF!,6,FALSE()))),0)</f>
        <v>0</v>
      </c>
      <c r="F862" s="122" t="n">
        <f aca="false">IFERROR(IF(VLOOKUP(A862,#REF!,13,0)="нет","",D862*E862),0)</f>
        <v>0</v>
      </c>
      <c r="G862" s="149" t="n">
        <f aca="false">IF(F862="","",IFERROR((IF($A862="",0,VLOOKUP($A862,#REF!,5,FALSE())))*$D862,"0"))</f>
        <v>0</v>
      </c>
      <c r="H862" s="124" t="n">
        <f aca="false">IFERROR(IF(H$7=0,0,G862/(G$7-I$5)*H$7),"")</f>
        <v>0</v>
      </c>
      <c r="I862" s="125" t="n">
        <f aca="false">IFERROR(H862+F862,"")</f>
        <v>0</v>
      </c>
      <c r="J862" s="126" t="n">
        <f aca="false">IFERROR(I862/$E$9,"")</f>
        <v>0</v>
      </c>
      <c r="K862" s="127" t="n">
        <f aca="false">IFERROR(ROUNDUP(I862/$E$10,2),"")</f>
        <v>0</v>
      </c>
      <c r="L862" s="128" t="n">
        <f aca="false">IF(F862="","",IF(D862=0,0,IFERROR((IF($A862="",0,VLOOKUP($A862,#REF!,7,FALSE()))),0)))</f>
        <v>0</v>
      </c>
      <c r="M862" s="129" t="n">
        <f aca="false">IF(F862="","",IFERROR(L862*D862,0))</f>
        <v>0</v>
      </c>
      <c r="N862" s="64"/>
      <c r="O862" s="156"/>
      <c r="P862" s="156"/>
      <c r="Z862" s="4"/>
      <c r="AA862" s="4"/>
    </row>
    <row r="863" customFormat="false" ht="17.35" hidden="false" customHeight="false" outlineLevel="0" collapsed="false">
      <c r="A863" s="142"/>
      <c r="B863" s="143" t="n">
        <f aca="false">IF(F863=0,0,"Пересылка по Корее при менее 30000")</f>
        <v>0</v>
      </c>
      <c r="C863" s="143"/>
      <c r="D863" s="158"/>
      <c r="E863" s="121" t="n">
        <f aca="false">IFERROR((IF($A863="",0,VLOOKUP($A863,#REF!,6,FALSE()))),0)</f>
        <v>0</v>
      </c>
      <c r="F863" s="144" t="n">
        <f aca="false">IF($F$5=1,IF(SUM(F853:F862)=0,0,IF(SUM(F853:F862)&lt;30000,2500,0)),0)</f>
        <v>0</v>
      </c>
      <c r="G863" s="149" t="n">
        <f aca="false">IF(F863="","",IFERROR((IF($A863="",0,VLOOKUP($A863,#REF!,5,FALSE())))*$D863,"0"))</f>
        <v>0</v>
      </c>
      <c r="H863" s="124" t="n">
        <f aca="false">IFERROR(IF(H$7=0,0,G863/(G$7-I$5)*H$7),"")</f>
        <v>0</v>
      </c>
      <c r="I863" s="125" t="n">
        <f aca="false">IFERROR(H863+F863,"")</f>
        <v>0</v>
      </c>
      <c r="J863" s="126" t="n">
        <f aca="false">IFERROR(I863/$E$9,"")</f>
        <v>0</v>
      </c>
      <c r="K863" s="127" t="n">
        <f aca="false">IFERROR(ROUNDUP(I863/$E$10,2),"")</f>
        <v>0</v>
      </c>
      <c r="L863" s="128" t="n">
        <f aca="false">IF(F863="","",IF(D863=0,0,IFERROR((IF($A863="",0,VLOOKUP($A863,#REF!,7,FALSE()))),0)))</f>
        <v>0</v>
      </c>
      <c r="M863" s="129" t="n">
        <f aca="false">IF(F863="","",IFERROR(L863*D863,0))</f>
        <v>0</v>
      </c>
      <c r="N863" s="64"/>
      <c r="O863" s="156"/>
      <c r="P863" s="156"/>
      <c r="Z863" s="4"/>
      <c r="AA863" s="4"/>
    </row>
    <row r="864" customFormat="false" ht="17.35" hidden="false" customHeight="false" outlineLevel="0" collapsed="false">
      <c r="A864" s="106" t="n">
        <v>72</v>
      </c>
      <c r="B864" s="107"/>
      <c r="C864" s="107"/>
      <c r="D864" s="146"/>
      <c r="E864" s="109"/>
      <c r="F864" s="110" t="n">
        <f aca="false">SUM(F865:F875)</f>
        <v>0</v>
      </c>
      <c r="G864" s="110" t="n">
        <f aca="false">SUM(G865:G875)</f>
        <v>0</v>
      </c>
      <c r="H864" s="111" t="n">
        <f aca="false">IFERROR($H$7/($G$7-$I$5)*G864,0)</f>
        <v>0</v>
      </c>
      <c r="I864" s="112" t="n">
        <f aca="false">H864+F864</f>
        <v>0</v>
      </c>
      <c r="J864" s="112" t="n">
        <f aca="false">I864/$E$9</f>
        <v>0</v>
      </c>
      <c r="K864" s="113" t="n">
        <f aca="false">SUM(K865:K875)</f>
        <v>0</v>
      </c>
      <c r="L864" s="114" t="n">
        <f aca="false">SUM(L865:L875)</f>
        <v>0</v>
      </c>
      <c r="M864" s="115" t="n">
        <f aca="false">SUM(M865:M875)</f>
        <v>0</v>
      </c>
      <c r="N864" s="64"/>
      <c r="O864" s="156"/>
      <c r="P864" s="156"/>
      <c r="Z864" s="4"/>
      <c r="AA864" s="4"/>
    </row>
    <row r="865" customFormat="false" ht="17.35" hidden="false" customHeight="false" outlineLevel="0" collapsed="false">
      <c r="A865" s="118"/>
      <c r="B865" s="148" t="n">
        <f aca="false">IFERROR((IF($A865="",0,IF(VLOOKUP(A865,#REF!,13,0)="нет","Sold Out",VLOOKUP($A865,#REF!,2,FALSE())))),"кода нет в прайсе")</f>
        <v>0</v>
      </c>
      <c r="C865" s="148" t="n">
        <f aca="false">IFERROR((IF($A865="",0,VLOOKUP($A865,#REF!,3,FALSE()))),0)</f>
        <v>0</v>
      </c>
      <c r="D865" s="120"/>
      <c r="E865" s="121" t="n">
        <f aca="false">IFERROR((IF($A865="",0,VLOOKUP($A865,#REF!,6,FALSE()))),0)</f>
        <v>0</v>
      </c>
      <c r="F865" s="122" t="n">
        <f aca="false">IFERROR(IF(VLOOKUP(A865,#REF!,13,0)="нет","",D865*E865),0)</f>
        <v>0</v>
      </c>
      <c r="G865" s="149" t="n">
        <f aca="false">IF(F865="","",IFERROR((IF($A865="",0,VLOOKUP($A865,#REF!,5,FALSE())))*$D865,"0"))</f>
        <v>0</v>
      </c>
      <c r="H865" s="124" t="n">
        <f aca="false">IFERROR(IF(H$7=0,0,G865/(G$7-I$5)*H$7),"")</f>
        <v>0</v>
      </c>
      <c r="I865" s="125" t="n">
        <f aca="false">IFERROR(H865+F865,"")</f>
        <v>0</v>
      </c>
      <c r="J865" s="126" t="n">
        <f aca="false">IFERROR(I865/$E$9,"")</f>
        <v>0</v>
      </c>
      <c r="K865" s="127" t="n">
        <f aca="false">IFERROR(ROUNDUP(I865/$E$10,2),"")</f>
        <v>0</v>
      </c>
      <c r="L865" s="128" t="n">
        <f aca="false">IF(F865="","",IF(D865=0,0,IFERROR((IF($A865="",0,VLOOKUP($A865,#REF!,7,FALSE()))),0)))</f>
        <v>0</v>
      </c>
      <c r="M865" s="129" t="n">
        <f aca="false">IF(F865="","",IFERROR(L865*D865,0))</f>
        <v>0</v>
      </c>
      <c r="N865" s="64"/>
      <c r="O865" s="156"/>
      <c r="P865" s="156"/>
      <c r="Z865" s="4"/>
      <c r="AA865" s="4"/>
    </row>
    <row r="866" customFormat="false" ht="17.35" hidden="false" customHeight="false" outlineLevel="0" collapsed="false">
      <c r="A866" s="118"/>
      <c r="B866" s="148" t="n">
        <f aca="false">IFERROR((IF($A866="",0,IF(VLOOKUP(A866,#REF!,13,0)="нет","Sold Out",VLOOKUP($A866,#REF!,2,FALSE())))),"кода нет в прайсе")</f>
        <v>0</v>
      </c>
      <c r="C866" s="148" t="n">
        <f aca="false">IFERROR((IF($A866="",0,VLOOKUP($A866,#REF!,3,FALSE()))),0)</f>
        <v>0</v>
      </c>
      <c r="D866" s="120"/>
      <c r="E866" s="121" t="n">
        <f aca="false">IFERROR((IF($A866="",0,VLOOKUP($A866,#REF!,6,FALSE()))),0)</f>
        <v>0</v>
      </c>
      <c r="F866" s="122" t="n">
        <f aca="false">IFERROR(IF(VLOOKUP(A866,#REF!,13,0)="нет","",D866*E866),0)</f>
        <v>0</v>
      </c>
      <c r="G866" s="149" t="n">
        <f aca="false">IF(F866="","",IFERROR((IF($A866="",0,VLOOKUP($A866,#REF!,5,FALSE())))*$D866,"0"))</f>
        <v>0</v>
      </c>
      <c r="H866" s="124" t="n">
        <f aca="false">IFERROR(IF(H$7=0,0,G866/(G$7-I$5)*H$7),"")</f>
        <v>0</v>
      </c>
      <c r="I866" s="125" t="n">
        <f aca="false">IFERROR(H866+F866,"")</f>
        <v>0</v>
      </c>
      <c r="J866" s="126" t="n">
        <f aca="false">IFERROR(I866/$E$9,"")</f>
        <v>0</v>
      </c>
      <c r="K866" s="127" t="n">
        <f aca="false">IFERROR(ROUNDUP(I866/$E$10,2),"")</f>
        <v>0</v>
      </c>
      <c r="L866" s="128" t="n">
        <f aca="false">IF(F866="","",IF(D866=0,0,IFERROR((IF($A866="",0,VLOOKUP($A866,#REF!,7,FALSE()))),0)))</f>
        <v>0</v>
      </c>
      <c r="M866" s="129" t="n">
        <f aca="false">IF(F866="","",IFERROR(L866*D866,0))</f>
        <v>0</v>
      </c>
      <c r="N866" s="64"/>
      <c r="O866" s="156"/>
      <c r="P866" s="156"/>
      <c r="Z866" s="4"/>
      <c r="AA866" s="4"/>
    </row>
    <row r="867" customFormat="false" ht="17.35" hidden="false" customHeight="false" outlineLevel="0" collapsed="false">
      <c r="A867" s="118"/>
      <c r="B867" s="148" t="n">
        <f aca="false">IFERROR((IF($A867="",0,IF(VLOOKUP(A867,#REF!,13,0)="нет","Sold Out",VLOOKUP($A867,#REF!,2,FALSE())))),"кода нет в прайсе")</f>
        <v>0</v>
      </c>
      <c r="C867" s="148" t="n">
        <f aca="false">IFERROR((IF($A867="",0,VLOOKUP($A867,#REF!,3,FALSE()))),0)</f>
        <v>0</v>
      </c>
      <c r="D867" s="158"/>
      <c r="E867" s="121" t="n">
        <f aca="false">IFERROR((IF($A867="",0,VLOOKUP($A867,#REF!,6,FALSE()))),0)</f>
        <v>0</v>
      </c>
      <c r="F867" s="122" t="n">
        <f aca="false">IFERROR(IF(VLOOKUP(A867,#REF!,13,0)="нет","",D867*E867),0)</f>
        <v>0</v>
      </c>
      <c r="G867" s="149" t="n">
        <f aca="false">IF(F867="","",IFERROR((IF($A867="",0,VLOOKUP($A867,#REF!,5,FALSE())))*$D867,"0"))</f>
        <v>0</v>
      </c>
      <c r="H867" s="124" t="n">
        <f aca="false">IFERROR(IF(H$7=0,0,G867/(G$7-I$5)*H$7),"")</f>
        <v>0</v>
      </c>
      <c r="I867" s="125" t="n">
        <f aca="false">IFERROR(H867+F867,"")</f>
        <v>0</v>
      </c>
      <c r="J867" s="126" t="n">
        <f aca="false">IFERROR(I867/$E$9,"")</f>
        <v>0</v>
      </c>
      <c r="K867" s="127" t="n">
        <f aca="false">IFERROR(ROUNDUP(I867/$E$10,2),"")</f>
        <v>0</v>
      </c>
      <c r="L867" s="128" t="n">
        <f aca="false">IF(F867="","",IF(D867=0,0,IFERROR((IF($A867="",0,VLOOKUP($A867,#REF!,7,FALSE()))),0)))</f>
        <v>0</v>
      </c>
      <c r="M867" s="129" t="n">
        <f aca="false">IF(F867="","",IFERROR(L867*D867,0))</f>
        <v>0</v>
      </c>
      <c r="N867" s="64"/>
      <c r="O867" s="156"/>
      <c r="P867" s="156"/>
      <c r="Z867" s="4"/>
      <c r="AA867" s="4"/>
    </row>
    <row r="868" customFormat="false" ht="17.35" hidden="false" customHeight="false" outlineLevel="0" collapsed="false">
      <c r="A868" s="118"/>
      <c r="B868" s="148" t="n">
        <f aca="false">IFERROR((IF($A868="",0,IF(VLOOKUP(A868,#REF!,13,0)="нет","Sold Out",VLOOKUP($A868,#REF!,2,FALSE())))),"кода нет в прайсе")</f>
        <v>0</v>
      </c>
      <c r="C868" s="148" t="n">
        <f aca="false">IFERROR((IF($A868="",0,VLOOKUP($A868,#REF!,3,FALSE()))),0)</f>
        <v>0</v>
      </c>
      <c r="D868" s="158"/>
      <c r="E868" s="121" t="n">
        <f aca="false">IFERROR((IF($A868="",0,VLOOKUP($A868,#REF!,6,FALSE()))),0)</f>
        <v>0</v>
      </c>
      <c r="F868" s="122" t="n">
        <f aca="false">IFERROR(IF(VLOOKUP(A868,#REF!,13,0)="нет","",D868*E868),0)</f>
        <v>0</v>
      </c>
      <c r="G868" s="149" t="n">
        <f aca="false">IF(F868="","",IFERROR((IF($A868="",0,VLOOKUP($A868,#REF!,5,FALSE())))*$D868,"0"))</f>
        <v>0</v>
      </c>
      <c r="H868" s="124" t="n">
        <f aca="false">IFERROR(IF(H$7=0,0,G868/(G$7-I$5)*H$7),"")</f>
        <v>0</v>
      </c>
      <c r="I868" s="125" t="n">
        <f aca="false">IFERROR(H868+F868,"")</f>
        <v>0</v>
      </c>
      <c r="J868" s="126" t="n">
        <f aca="false">IFERROR(I868/$E$9,"")</f>
        <v>0</v>
      </c>
      <c r="K868" s="127" t="n">
        <f aca="false">IFERROR(ROUNDUP(I868/$E$10,2),"")</f>
        <v>0</v>
      </c>
      <c r="L868" s="128" t="n">
        <f aca="false">IF(F868="","",IF(D868=0,0,IFERROR((IF($A868="",0,VLOOKUP($A868,#REF!,7,FALSE()))),0)))</f>
        <v>0</v>
      </c>
      <c r="M868" s="129" t="n">
        <f aca="false">IF(F868="","",IFERROR(L868*D868,0))</f>
        <v>0</v>
      </c>
      <c r="N868" s="64"/>
      <c r="O868" s="156"/>
      <c r="P868" s="156"/>
      <c r="Z868" s="4"/>
      <c r="AA868" s="4"/>
    </row>
    <row r="869" customFormat="false" ht="17.35" hidden="false" customHeight="false" outlineLevel="0" collapsed="false">
      <c r="A869" s="118"/>
      <c r="B869" s="148" t="n">
        <f aca="false">IFERROR((IF($A869="",0,IF(VLOOKUP(A869,#REF!,13,0)="нет","Sold Out",VLOOKUP($A869,#REF!,2,FALSE())))),"кода нет в прайсе")</f>
        <v>0</v>
      </c>
      <c r="C869" s="148" t="n">
        <f aca="false">IFERROR((IF($A869="",0,VLOOKUP($A869,#REF!,3,FALSE()))),0)</f>
        <v>0</v>
      </c>
      <c r="D869" s="158"/>
      <c r="E869" s="121" t="n">
        <f aca="false">IFERROR((IF($A869="",0,VLOOKUP($A869,#REF!,6,FALSE()))),0)</f>
        <v>0</v>
      </c>
      <c r="F869" s="122" t="n">
        <f aca="false">IFERROR(IF(VLOOKUP(A869,#REF!,13,0)="нет","",D869*E869),0)</f>
        <v>0</v>
      </c>
      <c r="G869" s="149" t="n">
        <f aca="false">IF(F869="","",IFERROR((IF($A869="",0,VLOOKUP($A869,#REF!,5,FALSE())))*$D869,"0"))</f>
        <v>0</v>
      </c>
      <c r="H869" s="124" t="n">
        <f aca="false">IFERROR(IF(H$7=0,0,G869/(G$7-I$5)*H$7),"")</f>
        <v>0</v>
      </c>
      <c r="I869" s="125" t="n">
        <f aca="false">IFERROR(H869+F869,"")</f>
        <v>0</v>
      </c>
      <c r="J869" s="126" t="n">
        <f aca="false">IFERROR(I869/$E$9,"")</f>
        <v>0</v>
      </c>
      <c r="K869" s="127" t="n">
        <f aca="false">IFERROR(ROUNDUP(I869/$E$10,2),"")</f>
        <v>0</v>
      </c>
      <c r="L869" s="128" t="n">
        <f aca="false">IF(F869="","",IF(D869=0,0,IFERROR((IF($A869="",0,VLOOKUP($A869,#REF!,7,FALSE()))),0)))</f>
        <v>0</v>
      </c>
      <c r="M869" s="129" t="n">
        <f aca="false">IF(F869="","",IFERROR(L869*D869,0))</f>
        <v>0</v>
      </c>
      <c r="N869" s="64"/>
      <c r="O869" s="156"/>
      <c r="P869" s="156"/>
      <c r="Z869" s="4"/>
      <c r="AA869" s="4"/>
    </row>
    <row r="870" customFormat="false" ht="17.35" hidden="false" customHeight="false" outlineLevel="0" collapsed="false">
      <c r="A870" s="118"/>
      <c r="B870" s="148" t="n">
        <f aca="false">IFERROR((IF($A870="",0,IF(VLOOKUP(A870,#REF!,13,0)="нет","Sold Out",VLOOKUP($A870,#REF!,2,FALSE())))),"кода нет в прайсе")</f>
        <v>0</v>
      </c>
      <c r="C870" s="148" t="n">
        <f aca="false">IFERROR((IF($A870="",0,VLOOKUP($A870,#REF!,3,FALSE()))),0)</f>
        <v>0</v>
      </c>
      <c r="D870" s="158"/>
      <c r="E870" s="121" t="n">
        <f aca="false">IFERROR((IF($A870="",0,VLOOKUP($A870,#REF!,6,FALSE()))),0)</f>
        <v>0</v>
      </c>
      <c r="F870" s="122" t="n">
        <f aca="false">IFERROR(IF(VLOOKUP(A870,#REF!,13,0)="нет","",D870*E870),0)</f>
        <v>0</v>
      </c>
      <c r="G870" s="149" t="n">
        <f aca="false">IF(F870="","",IFERROR((IF($A870="",0,VLOOKUP($A870,#REF!,5,FALSE())))*$D870,"0"))</f>
        <v>0</v>
      </c>
      <c r="H870" s="124" t="n">
        <f aca="false">IFERROR(IF(H$7=0,0,G870/(G$7-I$5)*H$7),"")</f>
        <v>0</v>
      </c>
      <c r="I870" s="125" t="n">
        <f aca="false">IFERROR(H870+F870,"")</f>
        <v>0</v>
      </c>
      <c r="J870" s="126" t="n">
        <f aca="false">IFERROR(I870/$E$9,"")</f>
        <v>0</v>
      </c>
      <c r="K870" s="127" t="n">
        <f aca="false">IFERROR(ROUNDUP(I870/$E$10,2),"")</f>
        <v>0</v>
      </c>
      <c r="L870" s="128" t="n">
        <f aca="false">IF(F870="","",IF(D870=0,0,IFERROR((IF($A870="",0,VLOOKUP($A870,#REF!,7,FALSE()))),0)))</f>
        <v>0</v>
      </c>
      <c r="M870" s="129" t="n">
        <f aca="false">IF(F870="","",IFERROR(L870*D870,0))</f>
        <v>0</v>
      </c>
      <c r="N870" s="64"/>
      <c r="O870" s="156"/>
      <c r="P870" s="156"/>
      <c r="Z870" s="4"/>
      <c r="AA870" s="4"/>
    </row>
    <row r="871" customFormat="false" ht="17.35" hidden="false" customHeight="false" outlineLevel="0" collapsed="false">
      <c r="A871" s="118"/>
      <c r="B871" s="148" t="n">
        <f aca="false">IFERROR((IF($A871="",0,IF(VLOOKUP(A871,#REF!,13,0)="нет","Sold Out",VLOOKUP($A871,#REF!,2,FALSE())))),"кода нет в прайсе")</f>
        <v>0</v>
      </c>
      <c r="C871" s="148" t="n">
        <f aca="false">IFERROR((IF($A871="",0,VLOOKUP($A871,#REF!,3,FALSE()))),0)</f>
        <v>0</v>
      </c>
      <c r="D871" s="158"/>
      <c r="E871" s="121" t="n">
        <f aca="false">IFERROR((IF($A871="",0,VLOOKUP($A871,#REF!,6,FALSE()))),0)</f>
        <v>0</v>
      </c>
      <c r="F871" s="122" t="n">
        <f aca="false">IFERROR(IF(VLOOKUP(A871,#REF!,13,0)="нет","",D871*E871),0)</f>
        <v>0</v>
      </c>
      <c r="G871" s="149" t="n">
        <f aca="false">IF(F871="","",IFERROR((IF($A871="",0,VLOOKUP($A871,#REF!,5,FALSE())))*$D871,"0"))</f>
        <v>0</v>
      </c>
      <c r="H871" s="124" t="n">
        <f aca="false">IFERROR(IF(H$7=0,0,G871/(G$7-I$5)*H$7),"")</f>
        <v>0</v>
      </c>
      <c r="I871" s="125" t="n">
        <f aca="false">IFERROR(H871+F871,"")</f>
        <v>0</v>
      </c>
      <c r="J871" s="126" t="n">
        <f aca="false">IFERROR(I871/$E$9,"")</f>
        <v>0</v>
      </c>
      <c r="K871" s="127" t="n">
        <f aca="false">IFERROR(ROUNDUP(I871/$E$10,2),"")</f>
        <v>0</v>
      </c>
      <c r="L871" s="128" t="n">
        <f aca="false">IF(F871="","",IF(D871=0,0,IFERROR((IF($A871="",0,VLOOKUP($A871,#REF!,7,FALSE()))),0)))</f>
        <v>0</v>
      </c>
      <c r="M871" s="129" t="n">
        <f aca="false">IF(F871="","",IFERROR(L871*D871,0))</f>
        <v>0</v>
      </c>
      <c r="N871" s="64"/>
      <c r="O871" s="156"/>
      <c r="P871" s="156"/>
      <c r="Z871" s="4"/>
      <c r="AA871" s="4"/>
    </row>
    <row r="872" customFormat="false" ht="17.35" hidden="false" customHeight="false" outlineLevel="0" collapsed="false">
      <c r="A872" s="118"/>
      <c r="B872" s="148" t="n">
        <f aca="false">IFERROR((IF($A872="",0,IF(VLOOKUP(A872,#REF!,13,0)="нет","Sold Out",VLOOKUP($A872,#REF!,2,FALSE())))),"кода нет в прайсе")</f>
        <v>0</v>
      </c>
      <c r="C872" s="148" t="n">
        <f aca="false">IFERROR((IF($A872="",0,VLOOKUP($A872,#REF!,3,FALSE()))),0)</f>
        <v>0</v>
      </c>
      <c r="D872" s="158"/>
      <c r="E872" s="132" t="n">
        <f aca="false">IFERROR((IF($A872="",0,VLOOKUP($A872,#REF!,6,FALSE()))),0)</f>
        <v>0</v>
      </c>
      <c r="F872" s="133" t="n">
        <f aca="false">IFERROR(IF(VLOOKUP(A872,#REF!,13,0)="нет","",D872*E872),0)</f>
        <v>0</v>
      </c>
      <c r="G872" s="134" t="n">
        <f aca="false">IF(F872="","",IFERROR((IF($A872="",0,VLOOKUP($A872,#REF!,5,FALSE())))*$D872,"0"))</f>
        <v>0</v>
      </c>
      <c r="H872" s="124" t="n">
        <f aca="false">IFERROR(IF(H$7=0,0,G872/(G$7-I$5)*H$7),"")</f>
        <v>0</v>
      </c>
      <c r="I872" s="135" t="n">
        <f aca="false">IFERROR(H872+F872,"")</f>
        <v>0</v>
      </c>
      <c r="J872" s="136" t="n">
        <f aca="false">IFERROR(I872/$E$9,"")</f>
        <v>0</v>
      </c>
      <c r="K872" s="137" t="n">
        <f aca="false">IFERROR(ROUNDUP(I872/$E$10,2),"")</f>
        <v>0</v>
      </c>
      <c r="L872" s="132" t="n">
        <f aca="false">IF(F872="","",IF(D872=0,0,IFERROR((IF($A872="",0,VLOOKUP($A872,#REF!,7,FALSE()))),0)))</f>
        <v>0</v>
      </c>
      <c r="M872" s="132" t="n">
        <f aca="false">IF(F872="","",IFERROR(L872*D872,0))</f>
        <v>0</v>
      </c>
      <c r="N872" s="64"/>
      <c r="O872" s="156"/>
      <c r="P872" s="156"/>
      <c r="Z872" s="4"/>
      <c r="AA872" s="4"/>
    </row>
    <row r="873" customFormat="false" ht="17.35" hidden="false" customHeight="false" outlineLevel="0" collapsed="false">
      <c r="A873" s="118"/>
      <c r="B873" s="148" t="n">
        <f aca="false">IFERROR((IF($A873="",0,IF(VLOOKUP(A873,#REF!,13,0)="нет","Sold Out",VLOOKUP($A873,#REF!,2,FALSE())))),"кода нет в прайсе")</f>
        <v>0</v>
      </c>
      <c r="C873" s="148" t="n">
        <f aca="false">IFERROR((IF($A873="",0,VLOOKUP($A873,#REF!,3,FALSE()))),0)</f>
        <v>0</v>
      </c>
      <c r="D873" s="158"/>
      <c r="E873" s="121" t="n">
        <f aca="false">IFERROR((IF($A873="",0,VLOOKUP($A873,#REF!,6,FALSE()))),0)</f>
        <v>0</v>
      </c>
      <c r="F873" s="122" t="n">
        <f aca="false">IFERROR(IF(VLOOKUP(A873,#REF!,13,0)="нет","",D873*E873),0)</f>
        <v>0</v>
      </c>
      <c r="G873" s="149" t="n">
        <f aca="false">IF(F873="","",IFERROR((IF($A873="",0,VLOOKUP($A873,#REF!,5,FALSE())))*$D873,"0"))</f>
        <v>0</v>
      </c>
      <c r="H873" s="124" t="n">
        <f aca="false">IFERROR(IF(H$7=0,0,G873/(G$7-I$5)*H$7),"")</f>
        <v>0</v>
      </c>
      <c r="I873" s="125" t="n">
        <f aca="false">IFERROR(H873+F873,"")</f>
        <v>0</v>
      </c>
      <c r="J873" s="126" t="n">
        <f aca="false">IFERROR(I873/$E$9,"")</f>
        <v>0</v>
      </c>
      <c r="K873" s="127" t="n">
        <f aca="false">IFERROR(ROUNDUP(I873/$E$10,2),"")</f>
        <v>0</v>
      </c>
      <c r="L873" s="128" t="n">
        <f aca="false">IF(F873="","",IF(D873=0,0,IFERROR((IF($A873="",0,VLOOKUP($A873,#REF!,7,FALSE()))),0)))</f>
        <v>0</v>
      </c>
      <c r="M873" s="129" t="n">
        <f aca="false">IF(F873="","",IFERROR(L873*D873,0))</f>
        <v>0</v>
      </c>
      <c r="N873" s="64"/>
      <c r="O873" s="156"/>
      <c r="P873" s="156"/>
      <c r="Z873" s="4"/>
      <c r="AA873" s="4"/>
    </row>
    <row r="874" customFormat="false" ht="17.35" hidden="false" customHeight="false" outlineLevel="0" collapsed="false">
      <c r="A874" s="141"/>
      <c r="B874" s="148" t="n">
        <f aca="false">IFERROR((IF($A874="",0,IF(VLOOKUP(A874,#REF!,13,0)="нет","Sold Out",VLOOKUP($A874,#REF!,2,FALSE())))),"кода нет в прайсе")</f>
        <v>0</v>
      </c>
      <c r="C874" s="148" t="n">
        <f aca="false">IFERROR((IF($A874="",0,VLOOKUP($A874,#REF!,3,FALSE()))),0)</f>
        <v>0</v>
      </c>
      <c r="D874" s="158"/>
      <c r="E874" s="121" t="n">
        <f aca="false">IFERROR((IF($A874="",0,VLOOKUP($A874,#REF!,6,FALSE()))),0)</f>
        <v>0</v>
      </c>
      <c r="F874" s="122" t="n">
        <f aca="false">IFERROR(IF(VLOOKUP(A874,#REF!,13,0)="нет","",D874*E874),0)</f>
        <v>0</v>
      </c>
      <c r="G874" s="149" t="n">
        <f aca="false">IF(F874="","",IFERROR((IF($A874="",0,VLOOKUP($A874,#REF!,5,FALSE())))*$D874,"0"))</f>
        <v>0</v>
      </c>
      <c r="H874" s="124" t="n">
        <f aca="false">IFERROR(IF(H$7=0,0,G874/(G$7-I$5)*H$7),"")</f>
        <v>0</v>
      </c>
      <c r="I874" s="125" t="n">
        <f aca="false">IFERROR(H874+F874,"")</f>
        <v>0</v>
      </c>
      <c r="J874" s="126" t="n">
        <f aca="false">IFERROR(I874/$E$9,"")</f>
        <v>0</v>
      </c>
      <c r="K874" s="127" t="n">
        <f aca="false">IFERROR(ROUNDUP(I874/$E$10,2),"")</f>
        <v>0</v>
      </c>
      <c r="L874" s="128" t="n">
        <f aca="false">IF(F874="","",IF(D874=0,0,IFERROR((IF($A874="",0,VLOOKUP($A874,#REF!,7,FALSE()))),0)))</f>
        <v>0</v>
      </c>
      <c r="M874" s="129" t="n">
        <f aca="false">IF(F874="","",IFERROR(L874*D874,0))</f>
        <v>0</v>
      </c>
      <c r="N874" s="64"/>
      <c r="O874" s="156"/>
      <c r="P874" s="156"/>
      <c r="Z874" s="4"/>
      <c r="AA874" s="4"/>
    </row>
    <row r="875" customFormat="false" ht="17.35" hidden="false" customHeight="false" outlineLevel="0" collapsed="false">
      <c r="A875" s="142"/>
      <c r="B875" s="143" t="n">
        <f aca="false">IF(F875=0,0,"Пересылка по Корее при менее 30000")</f>
        <v>0</v>
      </c>
      <c r="C875" s="143"/>
      <c r="D875" s="158"/>
      <c r="E875" s="121" t="n">
        <f aca="false">IFERROR((IF($A875="",0,VLOOKUP($A875,#REF!,6,FALSE()))),0)</f>
        <v>0</v>
      </c>
      <c r="F875" s="144" t="n">
        <f aca="false">IF($F$5=1,IF(SUM(F865:F874)=0,0,IF(SUM(F865:F874)&lt;30000,2500,0)),0)</f>
        <v>0</v>
      </c>
      <c r="G875" s="149" t="n">
        <f aca="false">IF(F875="","",IFERROR((IF($A875="",0,VLOOKUP($A875,#REF!,5,FALSE())))*$D875,"0"))</f>
        <v>0</v>
      </c>
      <c r="H875" s="124" t="n">
        <f aca="false">IFERROR(IF(H$7=0,0,G875/(G$7-I$5)*H$7),"")</f>
        <v>0</v>
      </c>
      <c r="I875" s="125" t="n">
        <f aca="false">IFERROR(H875+F875,"")</f>
        <v>0</v>
      </c>
      <c r="J875" s="126" t="n">
        <f aca="false">IFERROR(I875/$E$9,"")</f>
        <v>0</v>
      </c>
      <c r="K875" s="127" t="n">
        <f aca="false">IFERROR(ROUNDUP(I875/$E$10,2),"")</f>
        <v>0</v>
      </c>
      <c r="L875" s="128" t="n">
        <f aca="false">IF(F875="","",IF(D875=0,0,IFERROR((IF($A875="",0,VLOOKUP($A875,#REF!,7,FALSE()))),0)))</f>
        <v>0</v>
      </c>
      <c r="M875" s="129" t="n">
        <f aca="false">IF(F875="","",IFERROR(L875*D875,0))</f>
        <v>0</v>
      </c>
      <c r="N875" s="64"/>
      <c r="O875" s="156"/>
      <c r="P875" s="156"/>
      <c r="Z875" s="4"/>
      <c r="AA875" s="4"/>
    </row>
    <row r="876" customFormat="false" ht="17.35" hidden="false" customHeight="false" outlineLevel="0" collapsed="false">
      <c r="A876" s="106" t="n">
        <v>73</v>
      </c>
      <c r="B876" s="107"/>
      <c r="C876" s="107"/>
      <c r="D876" s="146"/>
      <c r="E876" s="109"/>
      <c r="F876" s="110" t="n">
        <f aca="false">SUM(F877:F887)</f>
        <v>0</v>
      </c>
      <c r="G876" s="110" t="n">
        <f aca="false">SUM(G877:G887)</f>
        <v>0</v>
      </c>
      <c r="H876" s="111" t="n">
        <f aca="false">IFERROR($H$7/($G$7-$I$5)*G876,0)</f>
        <v>0</v>
      </c>
      <c r="I876" s="112" t="n">
        <f aca="false">H876+F876</f>
        <v>0</v>
      </c>
      <c r="J876" s="112" t="n">
        <f aca="false">I876/$E$9</f>
        <v>0</v>
      </c>
      <c r="K876" s="113" t="n">
        <f aca="false">SUM(K877:K887)</f>
        <v>0</v>
      </c>
      <c r="L876" s="114" t="n">
        <f aca="false">SUM(L877:L887)</f>
        <v>0</v>
      </c>
      <c r="M876" s="115" t="n">
        <f aca="false">SUM(M877:M887)</f>
        <v>0</v>
      </c>
      <c r="N876" s="64"/>
      <c r="O876" s="156"/>
      <c r="P876" s="156"/>
      <c r="Z876" s="4"/>
      <c r="AA876" s="4"/>
    </row>
    <row r="877" customFormat="false" ht="17.35" hidden="false" customHeight="false" outlineLevel="0" collapsed="false">
      <c r="A877" s="118"/>
      <c r="B877" s="148" t="n">
        <f aca="false">IFERROR((IF($A877="",0,IF(VLOOKUP(A877,#REF!,13,0)="нет","Sold Out",VLOOKUP($A877,#REF!,2,FALSE())))),"кода нет в прайсе")</f>
        <v>0</v>
      </c>
      <c r="C877" s="148" t="n">
        <f aca="false">IFERROR((IF($A877="",0,VLOOKUP($A877,#REF!,3,FALSE()))),0)</f>
        <v>0</v>
      </c>
      <c r="D877" s="120"/>
      <c r="E877" s="121" t="n">
        <f aca="false">IFERROR((IF($A877="",0,VLOOKUP($A877,#REF!,6,FALSE()))),0)</f>
        <v>0</v>
      </c>
      <c r="F877" s="122" t="n">
        <f aca="false">IFERROR(IF(VLOOKUP(A877,#REF!,13,0)="нет","",D877*E877),0)</f>
        <v>0</v>
      </c>
      <c r="G877" s="149" t="n">
        <f aca="false">IF(F877="","",IFERROR((IF($A877="",0,VLOOKUP($A877,#REF!,5,FALSE())))*$D877,"0"))</f>
        <v>0</v>
      </c>
      <c r="H877" s="124" t="n">
        <f aca="false">IFERROR(IF(H$7=0,0,G877/(G$7-I$5)*H$7),"")</f>
        <v>0</v>
      </c>
      <c r="I877" s="125" t="n">
        <f aca="false">IFERROR(H877+F877,"")</f>
        <v>0</v>
      </c>
      <c r="J877" s="126" t="n">
        <f aca="false">IFERROR(I877/$E$9,"")</f>
        <v>0</v>
      </c>
      <c r="K877" s="127" t="n">
        <f aca="false">IFERROR(ROUNDUP(I877/$E$10,2),"")</f>
        <v>0</v>
      </c>
      <c r="L877" s="128" t="n">
        <f aca="false">IF(F877="","",IF(D877=0,0,IFERROR((IF($A877="",0,VLOOKUP($A877,#REF!,7,FALSE()))),0)))</f>
        <v>0</v>
      </c>
      <c r="M877" s="129" t="n">
        <f aca="false">IF(F877="","",IFERROR(L877*D877,0))</f>
        <v>0</v>
      </c>
      <c r="N877" s="64"/>
      <c r="O877" s="156"/>
      <c r="P877" s="156"/>
      <c r="Z877" s="4"/>
      <c r="AA877" s="4"/>
    </row>
    <row r="878" customFormat="false" ht="17.35" hidden="false" customHeight="false" outlineLevel="0" collapsed="false">
      <c r="A878" s="118"/>
      <c r="B878" s="148" t="n">
        <f aca="false">IFERROR((IF($A878="",0,IF(VLOOKUP(A878,#REF!,13,0)="нет","Sold Out",VLOOKUP($A878,#REF!,2,FALSE())))),"кода нет в прайсе")</f>
        <v>0</v>
      </c>
      <c r="C878" s="148" t="n">
        <f aca="false">IFERROR((IF($A878="",0,VLOOKUP($A878,#REF!,3,FALSE()))),0)</f>
        <v>0</v>
      </c>
      <c r="D878" s="120"/>
      <c r="E878" s="121" t="n">
        <f aca="false">IFERROR((IF($A878="",0,VLOOKUP($A878,#REF!,6,FALSE()))),0)</f>
        <v>0</v>
      </c>
      <c r="F878" s="122" t="n">
        <f aca="false">IFERROR(IF(VLOOKUP(A878,#REF!,13,0)="нет","",D878*E878),0)</f>
        <v>0</v>
      </c>
      <c r="G878" s="149" t="n">
        <f aca="false">IF(F878="","",IFERROR((IF($A878="",0,VLOOKUP($A878,#REF!,5,FALSE())))*$D878,"0"))</f>
        <v>0</v>
      </c>
      <c r="H878" s="124" t="n">
        <f aca="false">IFERROR(IF(H$7=0,0,G878/(G$7-I$5)*H$7),"")</f>
        <v>0</v>
      </c>
      <c r="I878" s="125" t="n">
        <f aca="false">IFERROR(H878+F878,"")</f>
        <v>0</v>
      </c>
      <c r="J878" s="126" t="n">
        <f aca="false">IFERROR(I878/$E$9,"")</f>
        <v>0</v>
      </c>
      <c r="K878" s="127" t="n">
        <f aca="false">IFERROR(ROUNDUP(I878/$E$10,2),"")</f>
        <v>0</v>
      </c>
      <c r="L878" s="128" t="n">
        <f aca="false">IF(F878="","",IF(D878=0,0,IFERROR((IF($A878="",0,VLOOKUP($A878,#REF!,7,FALSE()))),0)))</f>
        <v>0</v>
      </c>
      <c r="M878" s="129" t="n">
        <f aca="false">IF(F878="","",IFERROR(L878*D878,0))</f>
        <v>0</v>
      </c>
      <c r="N878" s="64"/>
      <c r="O878" s="156"/>
      <c r="P878" s="156"/>
      <c r="Z878" s="4"/>
      <c r="AA878" s="4"/>
    </row>
    <row r="879" customFormat="false" ht="17.35" hidden="false" customHeight="false" outlineLevel="0" collapsed="false">
      <c r="A879" s="118"/>
      <c r="B879" s="148" t="n">
        <f aca="false">IFERROR((IF($A879="",0,IF(VLOOKUP(A879,#REF!,13,0)="нет","Sold Out",VLOOKUP($A879,#REF!,2,FALSE())))),"кода нет в прайсе")</f>
        <v>0</v>
      </c>
      <c r="C879" s="148" t="n">
        <f aca="false">IFERROR((IF($A879="",0,VLOOKUP($A879,#REF!,3,FALSE()))),0)</f>
        <v>0</v>
      </c>
      <c r="D879" s="158"/>
      <c r="E879" s="121" t="n">
        <f aca="false">IFERROR((IF($A879="",0,VLOOKUP($A879,#REF!,6,FALSE()))),0)</f>
        <v>0</v>
      </c>
      <c r="F879" s="122" t="n">
        <f aca="false">IFERROR(IF(VLOOKUP(A879,#REF!,13,0)="нет","",D879*E879),0)</f>
        <v>0</v>
      </c>
      <c r="G879" s="149" t="n">
        <f aca="false">IF(F879="","",IFERROR((IF($A879="",0,VLOOKUP($A879,#REF!,5,FALSE())))*$D879,"0"))</f>
        <v>0</v>
      </c>
      <c r="H879" s="124" t="n">
        <f aca="false">IFERROR(IF(H$7=0,0,G879/(G$7-I$5)*H$7),"")</f>
        <v>0</v>
      </c>
      <c r="I879" s="125" t="n">
        <f aca="false">IFERROR(H879+F879,"")</f>
        <v>0</v>
      </c>
      <c r="J879" s="126" t="n">
        <f aca="false">IFERROR(I879/$E$9,"")</f>
        <v>0</v>
      </c>
      <c r="K879" s="127" t="n">
        <f aca="false">IFERROR(ROUNDUP(I879/$E$10,2),"")</f>
        <v>0</v>
      </c>
      <c r="L879" s="128" t="n">
        <f aca="false">IF(F879="","",IF(D879=0,0,IFERROR((IF($A879="",0,VLOOKUP($A879,#REF!,7,FALSE()))),0)))</f>
        <v>0</v>
      </c>
      <c r="M879" s="129" t="n">
        <f aca="false">IF(F879="","",IFERROR(L879*D879,0))</f>
        <v>0</v>
      </c>
      <c r="N879" s="64"/>
      <c r="O879" s="156"/>
      <c r="P879" s="156"/>
      <c r="Z879" s="4"/>
      <c r="AA879" s="4"/>
    </row>
    <row r="880" customFormat="false" ht="17.35" hidden="false" customHeight="false" outlineLevel="0" collapsed="false">
      <c r="A880" s="118"/>
      <c r="B880" s="148" t="n">
        <f aca="false">IFERROR((IF($A880="",0,IF(VLOOKUP(A880,#REF!,13,0)="нет","Sold Out",VLOOKUP($A880,#REF!,2,FALSE())))),"кода нет в прайсе")</f>
        <v>0</v>
      </c>
      <c r="C880" s="148" t="n">
        <f aca="false">IFERROR((IF($A880="",0,VLOOKUP($A880,#REF!,3,FALSE()))),0)</f>
        <v>0</v>
      </c>
      <c r="D880" s="158"/>
      <c r="E880" s="121" t="n">
        <f aca="false">IFERROR((IF($A880="",0,VLOOKUP($A880,#REF!,6,FALSE()))),0)</f>
        <v>0</v>
      </c>
      <c r="F880" s="122" t="n">
        <f aca="false">IFERROR(IF(VLOOKUP(A880,#REF!,13,0)="нет","",D880*E880),0)</f>
        <v>0</v>
      </c>
      <c r="G880" s="149" t="n">
        <f aca="false">IF(F880="","",IFERROR((IF($A880="",0,VLOOKUP($A880,#REF!,5,FALSE())))*$D880,"0"))</f>
        <v>0</v>
      </c>
      <c r="H880" s="124" t="n">
        <f aca="false">IFERROR(IF(H$7=0,0,G880/(G$7-I$5)*H$7),"")</f>
        <v>0</v>
      </c>
      <c r="I880" s="125" t="n">
        <f aca="false">IFERROR(H880+F880,"")</f>
        <v>0</v>
      </c>
      <c r="J880" s="126" t="n">
        <f aca="false">IFERROR(I880/$E$9,"")</f>
        <v>0</v>
      </c>
      <c r="K880" s="127" t="n">
        <f aca="false">IFERROR(ROUNDUP(I880/$E$10,2),"")</f>
        <v>0</v>
      </c>
      <c r="L880" s="128" t="n">
        <f aca="false">IF(F880="","",IF(D880=0,0,IFERROR((IF($A880="",0,VLOOKUP($A880,#REF!,7,FALSE()))),0)))</f>
        <v>0</v>
      </c>
      <c r="M880" s="129" t="n">
        <f aca="false">IF(F880="","",IFERROR(L880*D880,0))</f>
        <v>0</v>
      </c>
      <c r="N880" s="64"/>
      <c r="O880" s="156"/>
      <c r="P880" s="156"/>
      <c r="Z880" s="4"/>
      <c r="AA880" s="4"/>
    </row>
    <row r="881" customFormat="false" ht="17.35" hidden="false" customHeight="false" outlineLevel="0" collapsed="false">
      <c r="A881" s="118"/>
      <c r="B881" s="148" t="n">
        <f aca="false">IFERROR((IF($A881="",0,IF(VLOOKUP(A881,#REF!,13,0)="нет","Sold Out",VLOOKUP($A881,#REF!,2,FALSE())))),"кода нет в прайсе")</f>
        <v>0</v>
      </c>
      <c r="C881" s="148" t="n">
        <f aca="false">IFERROR((IF($A881="",0,VLOOKUP($A881,#REF!,3,FALSE()))),0)</f>
        <v>0</v>
      </c>
      <c r="D881" s="158"/>
      <c r="E881" s="121" t="n">
        <f aca="false">IFERROR((IF($A881="",0,VLOOKUP($A881,#REF!,6,FALSE()))),0)</f>
        <v>0</v>
      </c>
      <c r="F881" s="122" t="n">
        <f aca="false">IFERROR(IF(VLOOKUP(A881,#REF!,13,0)="нет","",D881*E881),0)</f>
        <v>0</v>
      </c>
      <c r="G881" s="149" t="n">
        <f aca="false">IF(F881="","",IFERROR((IF($A881="",0,VLOOKUP($A881,#REF!,5,FALSE())))*$D881,"0"))</f>
        <v>0</v>
      </c>
      <c r="H881" s="124" t="n">
        <f aca="false">IFERROR(IF(H$7=0,0,G881/(G$7-I$5)*H$7),"")</f>
        <v>0</v>
      </c>
      <c r="I881" s="125" t="n">
        <f aca="false">IFERROR(H881+F881,"")</f>
        <v>0</v>
      </c>
      <c r="J881" s="126" t="n">
        <f aca="false">IFERROR(I881/$E$9,"")</f>
        <v>0</v>
      </c>
      <c r="K881" s="127" t="n">
        <f aca="false">IFERROR(ROUNDUP(I881/$E$10,2),"")</f>
        <v>0</v>
      </c>
      <c r="L881" s="128" t="n">
        <f aca="false">IF(F881="","",IF(D881=0,0,IFERROR((IF($A881="",0,VLOOKUP($A881,#REF!,7,FALSE()))),0)))</f>
        <v>0</v>
      </c>
      <c r="M881" s="129" t="n">
        <f aca="false">IF(F881="","",IFERROR(L881*D881,0))</f>
        <v>0</v>
      </c>
      <c r="N881" s="64"/>
      <c r="O881" s="156"/>
      <c r="P881" s="156"/>
      <c r="Z881" s="4"/>
      <c r="AA881" s="4"/>
    </row>
    <row r="882" customFormat="false" ht="17.35" hidden="false" customHeight="false" outlineLevel="0" collapsed="false">
      <c r="A882" s="118"/>
      <c r="B882" s="148" t="n">
        <f aca="false">IFERROR((IF($A882="",0,IF(VLOOKUP(A882,#REF!,13,0)="нет","Sold Out",VLOOKUP($A882,#REF!,2,FALSE())))),"кода нет в прайсе")</f>
        <v>0</v>
      </c>
      <c r="C882" s="148" t="n">
        <f aca="false">IFERROR((IF($A882="",0,VLOOKUP($A882,#REF!,3,FALSE()))),0)</f>
        <v>0</v>
      </c>
      <c r="D882" s="158"/>
      <c r="E882" s="121" t="n">
        <f aca="false">IFERROR((IF($A882="",0,VLOOKUP($A882,#REF!,6,FALSE()))),0)</f>
        <v>0</v>
      </c>
      <c r="F882" s="122" t="n">
        <f aca="false">IFERROR(IF(VLOOKUP(A882,#REF!,13,0)="нет","",D882*E882),0)</f>
        <v>0</v>
      </c>
      <c r="G882" s="149" t="n">
        <f aca="false">IF(F882="","",IFERROR((IF($A882="",0,VLOOKUP($A882,#REF!,5,FALSE())))*$D882,"0"))</f>
        <v>0</v>
      </c>
      <c r="H882" s="124" t="n">
        <f aca="false">IFERROR(IF(H$7=0,0,G882/(G$7-I$5)*H$7),"")</f>
        <v>0</v>
      </c>
      <c r="I882" s="125" t="n">
        <f aca="false">IFERROR(H882+F882,"")</f>
        <v>0</v>
      </c>
      <c r="J882" s="126" t="n">
        <f aca="false">IFERROR(I882/$E$9,"")</f>
        <v>0</v>
      </c>
      <c r="K882" s="127" t="n">
        <f aca="false">IFERROR(ROUNDUP(I882/$E$10,2),"")</f>
        <v>0</v>
      </c>
      <c r="L882" s="128" t="n">
        <f aca="false">IF(F882="","",IF(D882=0,0,IFERROR((IF($A882="",0,VLOOKUP($A882,#REF!,7,FALSE()))),0)))</f>
        <v>0</v>
      </c>
      <c r="M882" s="129" t="n">
        <f aca="false">IF(F882="","",IFERROR(L882*D882,0))</f>
        <v>0</v>
      </c>
      <c r="N882" s="64"/>
      <c r="O882" s="156"/>
      <c r="P882" s="156"/>
      <c r="Z882" s="4"/>
      <c r="AA882" s="4"/>
    </row>
    <row r="883" customFormat="false" ht="17.35" hidden="false" customHeight="false" outlineLevel="0" collapsed="false">
      <c r="A883" s="118"/>
      <c r="B883" s="148" t="n">
        <f aca="false">IFERROR((IF($A883="",0,IF(VLOOKUP(A883,#REF!,13,0)="нет","Sold Out",VLOOKUP($A883,#REF!,2,FALSE())))),"кода нет в прайсе")</f>
        <v>0</v>
      </c>
      <c r="C883" s="148" t="n">
        <f aca="false">IFERROR((IF($A883="",0,VLOOKUP($A883,#REF!,3,FALSE()))),0)</f>
        <v>0</v>
      </c>
      <c r="D883" s="158"/>
      <c r="E883" s="121" t="n">
        <f aca="false">IFERROR((IF($A883="",0,VLOOKUP($A883,#REF!,6,FALSE()))),0)</f>
        <v>0</v>
      </c>
      <c r="F883" s="122" t="n">
        <f aca="false">IFERROR(IF(VLOOKUP(A883,#REF!,13,0)="нет","",D883*E883),0)</f>
        <v>0</v>
      </c>
      <c r="G883" s="149" t="n">
        <f aca="false">IF(F883="","",IFERROR((IF($A883="",0,VLOOKUP($A883,#REF!,5,FALSE())))*$D883,"0"))</f>
        <v>0</v>
      </c>
      <c r="H883" s="124" t="n">
        <f aca="false">IFERROR(IF(H$7=0,0,G883/(G$7-I$5)*H$7),"")</f>
        <v>0</v>
      </c>
      <c r="I883" s="125" t="n">
        <f aca="false">IFERROR(H883+F883,"")</f>
        <v>0</v>
      </c>
      <c r="J883" s="126" t="n">
        <f aca="false">IFERROR(I883/$E$9,"")</f>
        <v>0</v>
      </c>
      <c r="K883" s="127" t="n">
        <f aca="false">IFERROR(ROUNDUP(I883/$E$10,2),"")</f>
        <v>0</v>
      </c>
      <c r="L883" s="128" t="n">
        <f aca="false">IF(F883="","",IF(D883=0,0,IFERROR((IF($A883="",0,VLOOKUP($A883,#REF!,7,FALSE()))),0)))</f>
        <v>0</v>
      </c>
      <c r="M883" s="129" t="n">
        <f aca="false">IF(F883="","",IFERROR(L883*D883,0))</f>
        <v>0</v>
      </c>
      <c r="N883" s="64"/>
      <c r="O883" s="156"/>
      <c r="P883" s="156"/>
      <c r="Z883" s="4"/>
      <c r="AA883" s="4"/>
    </row>
    <row r="884" customFormat="false" ht="17.35" hidden="false" customHeight="false" outlineLevel="0" collapsed="false">
      <c r="A884" s="118"/>
      <c r="B884" s="148" t="n">
        <f aca="false">IFERROR((IF($A884="",0,IF(VLOOKUP(A884,#REF!,13,0)="нет","Sold Out",VLOOKUP($A884,#REF!,2,FALSE())))),"кода нет в прайсе")</f>
        <v>0</v>
      </c>
      <c r="C884" s="148" t="n">
        <f aca="false">IFERROR((IF($A884="",0,VLOOKUP($A884,#REF!,3,FALSE()))),0)</f>
        <v>0</v>
      </c>
      <c r="D884" s="158"/>
      <c r="E884" s="132" t="n">
        <f aca="false">IFERROR((IF($A884="",0,VLOOKUP($A884,#REF!,6,FALSE()))),0)</f>
        <v>0</v>
      </c>
      <c r="F884" s="133" t="n">
        <f aca="false">IFERROR(IF(VLOOKUP(A884,#REF!,13,0)="нет","",D884*E884),0)</f>
        <v>0</v>
      </c>
      <c r="G884" s="134" t="n">
        <f aca="false">IF(F884="","",IFERROR((IF($A884="",0,VLOOKUP($A884,#REF!,5,FALSE())))*$D884,"0"))</f>
        <v>0</v>
      </c>
      <c r="H884" s="124" t="n">
        <f aca="false">IFERROR(IF(H$7=0,0,G884/(G$7-I$5)*H$7),"")</f>
        <v>0</v>
      </c>
      <c r="I884" s="135" t="n">
        <f aca="false">IFERROR(H884+F884,"")</f>
        <v>0</v>
      </c>
      <c r="J884" s="136" t="n">
        <f aca="false">IFERROR(I884/$E$9,"")</f>
        <v>0</v>
      </c>
      <c r="K884" s="137" t="n">
        <f aca="false">IFERROR(ROUNDUP(I884/$E$10,2),"")</f>
        <v>0</v>
      </c>
      <c r="L884" s="132" t="n">
        <f aca="false">IF(F884="","",IF(D884=0,0,IFERROR((IF($A884="",0,VLOOKUP($A884,#REF!,7,FALSE()))),0)))</f>
        <v>0</v>
      </c>
      <c r="M884" s="132" t="n">
        <f aca="false">IF(F884="","",IFERROR(L884*D884,0))</f>
        <v>0</v>
      </c>
      <c r="N884" s="64"/>
      <c r="O884" s="156"/>
      <c r="P884" s="156"/>
      <c r="Z884" s="4"/>
      <c r="AA884" s="4"/>
    </row>
    <row r="885" customFormat="false" ht="17.35" hidden="false" customHeight="false" outlineLevel="0" collapsed="false">
      <c r="A885" s="118"/>
      <c r="B885" s="148" t="n">
        <f aca="false">IFERROR((IF($A885="",0,IF(VLOOKUP(A885,#REF!,13,0)="нет","Sold Out",VLOOKUP($A885,#REF!,2,FALSE())))),"кода нет в прайсе")</f>
        <v>0</v>
      </c>
      <c r="C885" s="148" t="n">
        <f aca="false">IFERROR((IF($A885="",0,VLOOKUP($A885,#REF!,3,FALSE()))),0)</f>
        <v>0</v>
      </c>
      <c r="D885" s="158"/>
      <c r="E885" s="121" t="n">
        <f aca="false">IFERROR((IF($A885="",0,VLOOKUP($A885,#REF!,6,FALSE()))),0)</f>
        <v>0</v>
      </c>
      <c r="F885" s="122" t="n">
        <f aca="false">IFERROR(IF(VLOOKUP(A885,#REF!,13,0)="нет","",D885*E885),0)</f>
        <v>0</v>
      </c>
      <c r="G885" s="149" t="n">
        <f aca="false">IF(F885="","",IFERROR((IF($A885="",0,VLOOKUP($A885,#REF!,5,FALSE())))*$D885,"0"))</f>
        <v>0</v>
      </c>
      <c r="H885" s="124" t="n">
        <f aca="false">IFERROR(IF(H$7=0,0,G885/(G$7-I$5)*H$7),"")</f>
        <v>0</v>
      </c>
      <c r="I885" s="125" t="n">
        <f aca="false">IFERROR(H885+F885,"")</f>
        <v>0</v>
      </c>
      <c r="J885" s="126" t="n">
        <f aca="false">IFERROR(I885/$E$9,"")</f>
        <v>0</v>
      </c>
      <c r="K885" s="127" t="n">
        <f aca="false">IFERROR(ROUNDUP(I885/$E$10,2),"")</f>
        <v>0</v>
      </c>
      <c r="L885" s="128" t="n">
        <f aca="false">IF(F885="","",IF(D885=0,0,IFERROR((IF($A885="",0,VLOOKUP($A885,#REF!,7,FALSE()))),0)))</f>
        <v>0</v>
      </c>
      <c r="M885" s="129" t="n">
        <f aca="false">IF(F885="","",IFERROR(L885*D885,0))</f>
        <v>0</v>
      </c>
      <c r="N885" s="64"/>
      <c r="O885" s="156"/>
      <c r="P885" s="156"/>
      <c r="Z885" s="4"/>
      <c r="AA885" s="4"/>
    </row>
    <row r="886" customFormat="false" ht="17.35" hidden="false" customHeight="false" outlineLevel="0" collapsed="false">
      <c r="A886" s="141"/>
      <c r="B886" s="148" t="n">
        <f aca="false">IFERROR((IF($A886="",0,IF(VLOOKUP(A886,#REF!,13,0)="нет","Sold Out",VLOOKUP($A886,#REF!,2,FALSE())))),"кода нет в прайсе")</f>
        <v>0</v>
      </c>
      <c r="C886" s="148" t="n">
        <f aca="false">IFERROR((IF($A886="",0,VLOOKUP($A886,#REF!,3,FALSE()))),0)</f>
        <v>0</v>
      </c>
      <c r="D886" s="158"/>
      <c r="E886" s="121" t="n">
        <f aca="false">IFERROR((IF($A886="",0,VLOOKUP($A886,#REF!,6,FALSE()))),0)</f>
        <v>0</v>
      </c>
      <c r="F886" s="122" t="n">
        <f aca="false">IFERROR(IF(VLOOKUP(A886,#REF!,13,0)="нет","",D886*E886),0)</f>
        <v>0</v>
      </c>
      <c r="G886" s="149" t="n">
        <f aca="false">IF(F886="","",IFERROR((IF($A886="",0,VLOOKUP($A886,#REF!,5,FALSE())))*$D886,"0"))</f>
        <v>0</v>
      </c>
      <c r="H886" s="124" t="n">
        <f aca="false">IFERROR(IF(H$7=0,0,G886/(G$7-I$5)*H$7),"")</f>
        <v>0</v>
      </c>
      <c r="I886" s="125" t="n">
        <f aca="false">IFERROR(H886+F886,"")</f>
        <v>0</v>
      </c>
      <c r="J886" s="126" t="n">
        <f aca="false">IFERROR(I886/$E$9,"")</f>
        <v>0</v>
      </c>
      <c r="K886" s="127" t="n">
        <f aca="false">IFERROR(ROUNDUP(I886/$E$10,2),"")</f>
        <v>0</v>
      </c>
      <c r="L886" s="128" t="n">
        <f aca="false">IF(F886="","",IF(D886=0,0,IFERROR((IF($A886="",0,VLOOKUP($A886,#REF!,7,FALSE()))),0)))</f>
        <v>0</v>
      </c>
      <c r="M886" s="129" t="n">
        <f aca="false">IF(F886="","",IFERROR(L886*D886,0))</f>
        <v>0</v>
      </c>
      <c r="N886" s="64"/>
      <c r="O886" s="156"/>
      <c r="P886" s="156"/>
      <c r="Z886" s="4"/>
      <c r="AA886" s="4"/>
    </row>
    <row r="887" customFormat="false" ht="17.35" hidden="false" customHeight="false" outlineLevel="0" collapsed="false">
      <c r="A887" s="142"/>
      <c r="B887" s="143" t="n">
        <f aca="false">IF(F887=0,0,"Пересылка по Корее при менее 30000")</f>
        <v>0</v>
      </c>
      <c r="C887" s="143"/>
      <c r="D887" s="158"/>
      <c r="E887" s="121" t="n">
        <f aca="false">IFERROR((IF($A887="",0,VLOOKUP($A887,#REF!,6,FALSE()))),0)</f>
        <v>0</v>
      </c>
      <c r="F887" s="144" t="n">
        <f aca="false">IF($F$5=1,IF(SUM(F877:F886)=0,0,IF(SUM(F877:F886)&lt;30000,2500,0)),0)</f>
        <v>0</v>
      </c>
      <c r="G887" s="149" t="n">
        <f aca="false">IF(F887="","",IFERROR((IF($A887="",0,VLOOKUP($A887,#REF!,5,FALSE())))*$D887,"0"))</f>
        <v>0</v>
      </c>
      <c r="H887" s="124" t="n">
        <f aca="false">IFERROR(IF(H$7=0,0,G887/(G$7-I$5)*H$7),"")</f>
        <v>0</v>
      </c>
      <c r="I887" s="125" t="n">
        <f aca="false">IFERROR(H887+F887,"")</f>
        <v>0</v>
      </c>
      <c r="J887" s="126" t="n">
        <f aca="false">IFERROR(I887/$E$9,"")</f>
        <v>0</v>
      </c>
      <c r="K887" s="127" t="n">
        <f aca="false">IFERROR(ROUNDUP(I887/$E$10,2),"")</f>
        <v>0</v>
      </c>
      <c r="L887" s="128" t="n">
        <f aca="false">IF(F887="","",IF(D887=0,0,IFERROR((IF($A887="",0,VLOOKUP($A887,#REF!,7,FALSE()))),0)))</f>
        <v>0</v>
      </c>
      <c r="M887" s="129" t="n">
        <f aca="false">IF(F887="","",IFERROR(L887*D887,0))</f>
        <v>0</v>
      </c>
      <c r="N887" s="64"/>
      <c r="O887" s="156"/>
      <c r="P887" s="156"/>
      <c r="Z887" s="4"/>
      <c r="AA887" s="4"/>
    </row>
    <row r="888" customFormat="false" ht="17.35" hidden="false" customHeight="false" outlineLevel="0" collapsed="false">
      <c r="A888" s="106" t="n">
        <v>74</v>
      </c>
      <c r="B888" s="107"/>
      <c r="C888" s="107"/>
      <c r="D888" s="146"/>
      <c r="E888" s="109"/>
      <c r="F888" s="110" t="n">
        <f aca="false">SUM(F889:F899)</f>
        <v>0</v>
      </c>
      <c r="G888" s="110" t="n">
        <f aca="false">SUM(G889:G899)</f>
        <v>0</v>
      </c>
      <c r="H888" s="111" t="n">
        <f aca="false">IFERROR($H$7/($G$7-$I$5)*G888,0)</f>
        <v>0</v>
      </c>
      <c r="I888" s="112" t="n">
        <f aca="false">H888+F888</f>
        <v>0</v>
      </c>
      <c r="J888" s="112" t="n">
        <f aca="false">I888/$E$9</f>
        <v>0</v>
      </c>
      <c r="K888" s="113" t="n">
        <f aca="false">SUM(K889:K899)</f>
        <v>0</v>
      </c>
      <c r="L888" s="114" t="n">
        <f aca="false">SUM(L889:L899)</f>
        <v>0</v>
      </c>
      <c r="M888" s="115" t="n">
        <f aca="false">SUM(M889:M899)</f>
        <v>0</v>
      </c>
      <c r="N888" s="64"/>
      <c r="O888" s="156"/>
      <c r="P888" s="156"/>
      <c r="Z888" s="4"/>
      <c r="AA888" s="4"/>
    </row>
    <row r="889" customFormat="false" ht="17.35" hidden="false" customHeight="false" outlineLevel="0" collapsed="false">
      <c r="A889" s="118"/>
      <c r="B889" s="148" t="n">
        <f aca="false">IFERROR((IF($A889="",0,IF(VLOOKUP(A889,#REF!,13,0)="нет","Sold Out",VLOOKUP($A889,#REF!,2,FALSE())))),"кода нет в прайсе")</f>
        <v>0</v>
      </c>
      <c r="C889" s="148" t="n">
        <f aca="false">IFERROR((IF($A889="",0,VLOOKUP($A889,#REF!,3,FALSE()))),0)</f>
        <v>0</v>
      </c>
      <c r="D889" s="120"/>
      <c r="E889" s="121" t="n">
        <f aca="false">IFERROR((IF($A889="",0,VLOOKUP($A889,#REF!,6,FALSE()))),0)</f>
        <v>0</v>
      </c>
      <c r="F889" s="122" t="n">
        <f aca="false">IFERROR(IF(VLOOKUP(A889,#REF!,13,0)="нет","",D889*E889),0)</f>
        <v>0</v>
      </c>
      <c r="G889" s="149" t="n">
        <f aca="false">IF(F889="","",IFERROR((IF($A889="",0,VLOOKUP($A889,#REF!,5,FALSE())))*$D889,"0"))</f>
        <v>0</v>
      </c>
      <c r="H889" s="124" t="n">
        <f aca="false">IFERROR(IF(H$7=0,0,G889/(G$7-I$5)*H$7),"")</f>
        <v>0</v>
      </c>
      <c r="I889" s="125" t="n">
        <f aca="false">IFERROR(H889+F889,"")</f>
        <v>0</v>
      </c>
      <c r="J889" s="126" t="n">
        <f aca="false">IFERROR(I889/$E$9,"")</f>
        <v>0</v>
      </c>
      <c r="K889" s="127" t="n">
        <f aca="false">IFERROR(ROUNDUP(I889/$E$10,2),"")</f>
        <v>0</v>
      </c>
      <c r="L889" s="128" t="n">
        <f aca="false">IF(F889="","",IF(D889=0,0,IFERROR((IF($A889="",0,VLOOKUP($A889,#REF!,7,FALSE()))),0)))</f>
        <v>0</v>
      </c>
      <c r="M889" s="129" t="n">
        <f aca="false">IF(F889="","",IFERROR(L889*D889,0))</f>
        <v>0</v>
      </c>
      <c r="N889" s="64"/>
      <c r="O889" s="156"/>
      <c r="P889" s="156"/>
      <c r="Z889" s="4"/>
      <c r="AA889" s="4"/>
    </row>
    <row r="890" customFormat="false" ht="17.35" hidden="false" customHeight="false" outlineLevel="0" collapsed="false">
      <c r="A890" s="118"/>
      <c r="B890" s="148" t="n">
        <f aca="false">IFERROR((IF($A890="",0,IF(VLOOKUP(A890,#REF!,13,0)="нет","Sold Out",VLOOKUP($A890,#REF!,2,FALSE())))),"кода нет в прайсе")</f>
        <v>0</v>
      </c>
      <c r="C890" s="148" t="n">
        <f aca="false">IFERROR((IF($A890="",0,VLOOKUP($A890,#REF!,3,FALSE()))),0)</f>
        <v>0</v>
      </c>
      <c r="D890" s="120"/>
      <c r="E890" s="121" t="n">
        <f aca="false">IFERROR((IF($A890="",0,VLOOKUP($A890,#REF!,6,FALSE()))),0)</f>
        <v>0</v>
      </c>
      <c r="F890" s="122" t="n">
        <f aca="false">IFERROR(IF(VLOOKUP(A890,#REF!,13,0)="нет","",D890*E890),0)</f>
        <v>0</v>
      </c>
      <c r="G890" s="149" t="n">
        <f aca="false">IF(F890="","",IFERROR((IF($A890="",0,VLOOKUP($A890,#REF!,5,FALSE())))*$D890,"0"))</f>
        <v>0</v>
      </c>
      <c r="H890" s="124" t="n">
        <f aca="false">IFERROR(IF(H$7=0,0,G890/(G$7-I$5)*H$7),"")</f>
        <v>0</v>
      </c>
      <c r="I890" s="125" t="n">
        <f aca="false">IFERROR(H890+F890,"")</f>
        <v>0</v>
      </c>
      <c r="J890" s="126" t="n">
        <f aca="false">IFERROR(I890/$E$9,"")</f>
        <v>0</v>
      </c>
      <c r="K890" s="127" t="n">
        <f aca="false">IFERROR(ROUNDUP(I890/$E$10,2),"")</f>
        <v>0</v>
      </c>
      <c r="L890" s="128" t="n">
        <f aca="false">IF(F890="","",IF(D890=0,0,IFERROR((IF($A890="",0,VLOOKUP($A890,#REF!,7,FALSE()))),0)))</f>
        <v>0</v>
      </c>
      <c r="M890" s="129" t="n">
        <f aca="false">IF(F890="","",IFERROR(L890*D890,0))</f>
        <v>0</v>
      </c>
      <c r="N890" s="64"/>
      <c r="O890" s="156"/>
      <c r="P890" s="156"/>
      <c r="Z890" s="4"/>
      <c r="AA890" s="4"/>
    </row>
    <row r="891" customFormat="false" ht="17.35" hidden="false" customHeight="false" outlineLevel="0" collapsed="false">
      <c r="A891" s="118"/>
      <c r="B891" s="148" t="n">
        <f aca="false">IFERROR((IF($A891="",0,IF(VLOOKUP(A891,#REF!,13,0)="нет","Sold Out",VLOOKUP($A891,#REF!,2,FALSE())))),"кода нет в прайсе")</f>
        <v>0</v>
      </c>
      <c r="C891" s="148" t="n">
        <f aca="false">IFERROR((IF($A891="",0,VLOOKUP($A891,#REF!,3,FALSE()))),0)</f>
        <v>0</v>
      </c>
      <c r="D891" s="158"/>
      <c r="E891" s="121" t="n">
        <f aca="false">IFERROR((IF($A891="",0,VLOOKUP($A891,#REF!,6,FALSE()))),0)</f>
        <v>0</v>
      </c>
      <c r="F891" s="122" t="n">
        <f aca="false">IFERROR(IF(VLOOKUP(A891,#REF!,13,0)="нет","",D891*E891),0)</f>
        <v>0</v>
      </c>
      <c r="G891" s="149" t="n">
        <f aca="false">IF(F891="","",IFERROR((IF($A891="",0,VLOOKUP($A891,#REF!,5,FALSE())))*$D891,"0"))</f>
        <v>0</v>
      </c>
      <c r="H891" s="124" t="n">
        <f aca="false">IFERROR(IF(H$7=0,0,G891/(G$7-I$5)*H$7),"")</f>
        <v>0</v>
      </c>
      <c r="I891" s="125" t="n">
        <f aca="false">IFERROR(H891+F891,"")</f>
        <v>0</v>
      </c>
      <c r="J891" s="126" t="n">
        <f aca="false">IFERROR(I891/$E$9,"")</f>
        <v>0</v>
      </c>
      <c r="K891" s="127" t="n">
        <f aca="false">IFERROR(ROUNDUP(I891/$E$10,2),"")</f>
        <v>0</v>
      </c>
      <c r="L891" s="128" t="n">
        <f aca="false">IF(F891="","",IF(D891=0,0,IFERROR((IF($A891="",0,VLOOKUP($A891,#REF!,7,FALSE()))),0)))</f>
        <v>0</v>
      </c>
      <c r="M891" s="129" t="n">
        <f aca="false">IF(F891="","",IFERROR(L891*D891,0))</f>
        <v>0</v>
      </c>
      <c r="N891" s="64"/>
      <c r="O891" s="156"/>
      <c r="P891" s="156"/>
      <c r="Z891" s="4"/>
      <c r="AA891" s="4"/>
    </row>
    <row r="892" customFormat="false" ht="17.35" hidden="false" customHeight="false" outlineLevel="0" collapsed="false">
      <c r="A892" s="118"/>
      <c r="B892" s="148" t="n">
        <f aca="false">IFERROR((IF($A892="",0,IF(VLOOKUP(A892,#REF!,13,0)="нет","Sold Out",VLOOKUP($A892,#REF!,2,FALSE())))),"кода нет в прайсе")</f>
        <v>0</v>
      </c>
      <c r="C892" s="148" t="n">
        <f aca="false">IFERROR((IF($A892="",0,VLOOKUP($A892,#REF!,3,FALSE()))),0)</f>
        <v>0</v>
      </c>
      <c r="D892" s="158"/>
      <c r="E892" s="121" t="n">
        <f aca="false">IFERROR((IF($A892="",0,VLOOKUP($A892,#REF!,6,FALSE()))),0)</f>
        <v>0</v>
      </c>
      <c r="F892" s="122" t="n">
        <f aca="false">IFERROR(IF(VLOOKUP(A892,#REF!,13,0)="нет","",D892*E892),0)</f>
        <v>0</v>
      </c>
      <c r="G892" s="149" t="n">
        <f aca="false">IF(F892="","",IFERROR((IF($A892="",0,VLOOKUP($A892,#REF!,5,FALSE())))*$D892,"0"))</f>
        <v>0</v>
      </c>
      <c r="H892" s="124" t="n">
        <f aca="false">IFERROR(IF(H$7=0,0,G892/(G$7-I$5)*H$7),"")</f>
        <v>0</v>
      </c>
      <c r="I892" s="125" t="n">
        <f aca="false">IFERROR(H892+F892,"")</f>
        <v>0</v>
      </c>
      <c r="J892" s="126" t="n">
        <f aca="false">IFERROR(I892/$E$9,"")</f>
        <v>0</v>
      </c>
      <c r="K892" s="127" t="n">
        <f aca="false">IFERROR(ROUNDUP(I892/$E$10,2),"")</f>
        <v>0</v>
      </c>
      <c r="L892" s="128" t="n">
        <f aca="false">IF(F892="","",IF(D892=0,0,IFERROR((IF($A892="",0,VLOOKUP($A892,#REF!,7,FALSE()))),0)))</f>
        <v>0</v>
      </c>
      <c r="M892" s="129" t="n">
        <f aca="false">IF(F892="","",IFERROR(L892*D892,0))</f>
        <v>0</v>
      </c>
      <c r="N892" s="64"/>
      <c r="O892" s="156"/>
      <c r="P892" s="156"/>
      <c r="Z892" s="4"/>
      <c r="AA892" s="4"/>
    </row>
    <row r="893" customFormat="false" ht="17.35" hidden="false" customHeight="false" outlineLevel="0" collapsed="false">
      <c r="A893" s="118"/>
      <c r="B893" s="148" t="n">
        <f aca="false">IFERROR((IF($A893="",0,IF(VLOOKUP(A893,#REF!,13,0)="нет","Sold Out",VLOOKUP($A893,#REF!,2,FALSE())))),"кода нет в прайсе")</f>
        <v>0</v>
      </c>
      <c r="C893" s="148" t="n">
        <f aca="false">IFERROR((IF($A893="",0,VLOOKUP($A893,#REF!,3,FALSE()))),0)</f>
        <v>0</v>
      </c>
      <c r="D893" s="158"/>
      <c r="E893" s="121" t="n">
        <f aca="false">IFERROR((IF($A893="",0,VLOOKUP($A893,#REF!,6,FALSE()))),0)</f>
        <v>0</v>
      </c>
      <c r="F893" s="122" t="n">
        <f aca="false">IFERROR(IF(VLOOKUP(A893,#REF!,13,0)="нет","",D893*E893),0)</f>
        <v>0</v>
      </c>
      <c r="G893" s="149" t="n">
        <f aca="false">IF(F893="","",IFERROR((IF($A893="",0,VLOOKUP($A893,#REF!,5,FALSE())))*$D893,"0"))</f>
        <v>0</v>
      </c>
      <c r="H893" s="124" t="n">
        <f aca="false">IFERROR(IF(H$7=0,0,G893/(G$7-I$5)*H$7),"")</f>
        <v>0</v>
      </c>
      <c r="I893" s="125" t="n">
        <f aca="false">IFERROR(H893+F893,"")</f>
        <v>0</v>
      </c>
      <c r="J893" s="126" t="n">
        <f aca="false">IFERROR(I893/$E$9,"")</f>
        <v>0</v>
      </c>
      <c r="K893" s="127" t="n">
        <f aca="false">IFERROR(ROUNDUP(I893/$E$10,2),"")</f>
        <v>0</v>
      </c>
      <c r="L893" s="128" t="n">
        <f aca="false">IF(F893="","",IF(D893=0,0,IFERROR((IF($A893="",0,VLOOKUP($A893,#REF!,7,FALSE()))),0)))</f>
        <v>0</v>
      </c>
      <c r="M893" s="129" t="n">
        <f aca="false">IF(F893="","",IFERROR(L893*D893,0))</f>
        <v>0</v>
      </c>
      <c r="N893" s="64"/>
      <c r="O893" s="156"/>
      <c r="P893" s="156"/>
      <c r="Z893" s="4"/>
      <c r="AA893" s="4"/>
    </row>
    <row r="894" customFormat="false" ht="17.35" hidden="false" customHeight="false" outlineLevel="0" collapsed="false">
      <c r="A894" s="118"/>
      <c r="B894" s="148" t="n">
        <f aca="false">IFERROR((IF($A894="",0,IF(VLOOKUP(A894,#REF!,13,0)="нет","Sold Out",VLOOKUP($A894,#REF!,2,FALSE())))),"кода нет в прайсе")</f>
        <v>0</v>
      </c>
      <c r="C894" s="148" t="n">
        <f aca="false">IFERROR((IF($A894="",0,VLOOKUP($A894,#REF!,3,FALSE()))),0)</f>
        <v>0</v>
      </c>
      <c r="D894" s="158"/>
      <c r="E894" s="121" t="n">
        <f aca="false">IFERROR((IF($A894="",0,VLOOKUP($A894,#REF!,6,FALSE()))),0)</f>
        <v>0</v>
      </c>
      <c r="F894" s="122" t="n">
        <f aca="false">IFERROR(IF(VLOOKUP(A894,#REF!,13,0)="нет","",D894*E894),0)</f>
        <v>0</v>
      </c>
      <c r="G894" s="149" t="n">
        <f aca="false">IF(F894="","",IFERROR((IF($A894="",0,VLOOKUP($A894,#REF!,5,FALSE())))*$D894,"0"))</f>
        <v>0</v>
      </c>
      <c r="H894" s="124" t="n">
        <f aca="false">IFERROR(IF(H$7=0,0,G894/(G$7-I$5)*H$7),"")</f>
        <v>0</v>
      </c>
      <c r="I894" s="125" t="n">
        <f aca="false">IFERROR(H894+F894,"")</f>
        <v>0</v>
      </c>
      <c r="J894" s="126" t="n">
        <f aca="false">IFERROR(I894/$E$9,"")</f>
        <v>0</v>
      </c>
      <c r="K894" s="127" t="n">
        <f aca="false">IFERROR(ROUNDUP(I894/$E$10,2),"")</f>
        <v>0</v>
      </c>
      <c r="L894" s="128" t="n">
        <f aca="false">IF(F894="","",IF(D894=0,0,IFERROR((IF($A894="",0,VLOOKUP($A894,#REF!,7,FALSE()))),0)))</f>
        <v>0</v>
      </c>
      <c r="M894" s="129" t="n">
        <f aca="false">IF(F894="","",IFERROR(L894*D894,0))</f>
        <v>0</v>
      </c>
      <c r="N894" s="64"/>
      <c r="O894" s="156"/>
      <c r="P894" s="156"/>
      <c r="Z894" s="4"/>
      <c r="AA894" s="4"/>
    </row>
    <row r="895" customFormat="false" ht="17.35" hidden="false" customHeight="false" outlineLevel="0" collapsed="false">
      <c r="A895" s="118"/>
      <c r="B895" s="148" t="n">
        <f aca="false">IFERROR((IF($A895="",0,IF(VLOOKUP(A895,#REF!,13,0)="нет","Sold Out",VLOOKUP($A895,#REF!,2,FALSE())))),"кода нет в прайсе")</f>
        <v>0</v>
      </c>
      <c r="C895" s="148" t="n">
        <f aca="false">IFERROR((IF($A895="",0,VLOOKUP($A895,#REF!,3,FALSE()))),0)</f>
        <v>0</v>
      </c>
      <c r="D895" s="158"/>
      <c r="E895" s="121" t="n">
        <f aca="false">IFERROR((IF($A895="",0,VLOOKUP($A895,#REF!,6,FALSE()))),0)</f>
        <v>0</v>
      </c>
      <c r="F895" s="122" t="n">
        <f aca="false">IFERROR(IF(VLOOKUP(A895,#REF!,13,0)="нет","",D895*E895),0)</f>
        <v>0</v>
      </c>
      <c r="G895" s="149" t="n">
        <f aca="false">IF(F895="","",IFERROR((IF($A895="",0,VLOOKUP($A895,#REF!,5,FALSE())))*$D895,"0"))</f>
        <v>0</v>
      </c>
      <c r="H895" s="124" t="n">
        <f aca="false">IFERROR(IF(H$7=0,0,G895/(G$7-I$5)*H$7),"")</f>
        <v>0</v>
      </c>
      <c r="I895" s="125" t="n">
        <f aca="false">IFERROR(H895+F895,"")</f>
        <v>0</v>
      </c>
      <c r="J895" s="126" t="n">
        <f aca="false">IFERROR(I895/$E$9,"")</f>
        <v>0</v>
      </c>
      <c r="K895" s="127" t="n">
        <f aca="false">IFERROR(ROUNDUP(I895/$E$10,2),"")</f>
        <v>0</v>
      </c>
      <c r="L895" s="128" t="n">
        <f aca="false">IF(F895="","",IF(D895=0,0,IFERROR((IF($A895="",0,VLOOKUP($A895,#REF!,7,FALSE()))),0)))</f>
        <v>0</v>
      </c>
      <c r="M895" s="129" t="n">
        <f aca="false">IF(F895="","",IFERROR(L895*D895,0))</f>
        <v>0</v>
      </c>
      <c r="N895" s="64"/>
      <c r="O895" s="156"/>
      <c r="P895" s="156"/>
      <c r="Z895" s="4"/>
      <c r="AA895" s="4"/>
    </row>
    <row r="896" customFormat="false" ht="17.35" hidden="false" customHeight="false" outlineLevel="0" collapsed="false">
      <c r="A896" s="118"/>
      <c r="B896" s="148" t="n">
        <f aca="false">IFERROR((IF($A896="",0,IF(VLOOKUP(A896,#REF!,13,0)="нет","Sold Out",VLOOKUP($A896,#REF!,2,FALSE())))),"кода нет в прайсе")</f>
        <v>0</v>
      </c>
      <c r="C896" s="148" t="n">
        <f aca="false">IFERROR((IF($A896="",0,VLOOKUP($A896,#REF!,3,FALSE()))),0)</f>
        <v>0</v>
      </c>
      <c r="D896" s="158"/>
      <c r="E896" s="132" t="n">
        <f aca="false">IFERROR((IF($A896="",0,VLOOKUP($A896,#REF!,6,FALSE()))),0)</f>
        <v>0</v>
      </c>
      <c r="F896" s="133" t="n">
        <f aca="false">IFERROR(IF(VLOOKUP(A896,#REF!,13,0)="нет","",D896*E896),0)</f>
        <v>0</v>
      </c>
      <c r="G896" s="134" t="n">
        <f aca="false">IF(F896="","",IFERROR((IF($A896="",0,VLOOKUP($A896,#REF!,5,FALSE())))*$D896,"0"))</f>
        <v>0</v>
      </c>
      <c r="H896" s="124" t="n">
        <f aca="false">IFERROR(IF(H$7=0,0,G896/(G$7-I$5)*H$7),"")</f>
        <v>0</v>
      </c>
      <c r="I896" s="135" t="n">
        <f aca="false">IFERROR(H896+F896,"")</f>
        <v>0</v>
      </c>
      <c r="J896" s="136" t="n">
        <f aca="false">IFERROR(I896/$E$9,"")</f>
        <v>0</v>
      </c>
      <c r="K896" s="137" t="n">
        <f aca="false">IFERROR(ROUNDUP(I896/$E$10,2),"")</f>
        <v>0</v>
      </c>
      <c r="L896" s="132" t="n">
        <f aca="false">IF(F896="","",IF(D896=0,0,IFERROR((IF($A896="",0,VLOOKUP($A896,#REF!,7,FALSE()))),0)))</f>
        <v>0</v>
      </c>
      <c r="M896" s="132" t="n">
        <f aca="false">IF(F896="","",IFERROR(L896*D896,0))</f>
        <v>0</v>
      </c>
      <c r="N896" s="64"/>
      <c r="O896" s="156"/>
      <c r="P896" s="156"/>
      <c r="Z896" s="4"/>
      <c r="AA896" s="4"/>
    </row>
    <row r="897" customFormat="false" ht="17.35" hidden="false" customHeight="false" outlineLevel="0" collapsed="false">
      <c r="A897" s="118"/>
      <c r="B897" s="148" t="n">
        <f aca="false">IFERROR((IF($A897="",0,IF(VLOOKUP(A897,#REF!,13,0)="нет","Sold Out",VLOOKUP($A897,#REF!,2,FALSE())))),"кода нет в прайсе")</f>
        <v>0</v>
      </c>
      <c r="C897" s="148" t="n">
        <f aca="false">IFERROR((IF($A897="",0,VLOOKUP($A897,#REF!,3,FALSE()))),0)</f>
        <v>0</v>
      </c>
      <c r="D897" s="158"/>
      <c r="E897" s="121" t="n">
        <f aca="false">IFERROR((IF($A897="",0,VLOOKUP($A897,#REF!,6,FALSE()))),0)</f>
        <v>0</v>
      </c>
      <c r="F897" s="122" t="n">
        <f aca="false">IFERROR(IF(VLOOKUP(A897,#REF!,13,0)="нет","",D897*E897),0)</f>
        <v>0</v>
      </c>
      <c r="G897" s="149" t="n">
        <f aca="false">IF(F897="","",IFERROR((IF($A897="",0,VLOOKUP($A897,#REF!,5,FALSE())))*$D897,"0"))</f>
        <v>0</v>
      </c>
      <c r="H897" s="124" t="n">
        <f aca="false">IFERROR(IF(H$7=0,0,G897/(G$7-I$5)*H$7),"")</f>
        <v>0</v>
      </c>
      <c r="I897" s="125" t="n">
        <f aca="false">IFERROR(H897+F897,"")</f>
        <v>0</v>
      </c>
      <c r="J897" s="126" t="n">
        <f aca="false">IFERROR(I897/$E$9,"")</f>
        <v>0</v>
      </c>
      <c r="K897" s="127" t="n">
        <f aca="false">IFERROR(ROUNDUP(I897/$E$10,2),"")</f>
        <v>0</v>
      </c>
      <c r="L897" s="128" t="n">
        <f aca="false">IF(F897="","",IF(D897=0,0,IFERROR((IF($A897="",0,VLOOKUP($A897,#REF!,7,FALSE()))),0)))</f>
        <v>0</v>
      </c>
      <c r="M897" s="129" t="n">
        <f aca="false">IF(F897="","",IFERROR(L897*D897,0))</f>
        <v>0</v>
      </c>
      <c r="N897" s="64"/>
      <c r="O897" s="156"/>
      <c r="P897" s="156"/>
      <c r="Z897" s="4"/>
      <c r="AA897" s="4"/>
    </row>
    <row r="898" customFormat="false" ht="17.35" hidden="false" customHeight="false" outlineLevel="0" collapsed="false">
      <c r="A898" s="141"/>
      <c r="B898" s="148" t="n">
        <f aca="false">IFERROR((IF($A898="",0,IF(VLOOKUP(A898,#REF!,13,0)="нет","Sold Out",VLOOKUP($A898,#REF!,2,FALSE())))),"кода нет в прайсе")</f>
        <v>0</v>
      </c>
      <c r="C898" s="148" t="n">
        <f aca="false">IFERROR((IF($A898="",0,VLOOKUP($A898,#REF!,3,FALSE()))),0)</f>
        <v>0</v>
      </c>
      <c r="D898" s="158"/>
      <c r="E898" s="121" t="n">
        <f aca="false">IFERROR((IF($A898="",0,VLOOKUP($A898,#REF!,6,FALSE()))),0)</f>
        <v>0</v>
      </c>
      <c r="F898" s="122" t="n">
        <f aca="false">IFERROR(IF(VLOOKUP(A898,#REF!,13,0)="нет","",D898*E898),0)</f>
        <v>0</v>
      </c>
      <c r="G898" s="149" t="n">
        <f aca="false">IF(F898="","",IFERROR((IF($A898="",0,VLOOKUP($A898,#REF!,5,FALSE())))*$D898,"0"))</f>
        <v>0</v>
      </c>
      <c r="H898" s="124" t="n">
        <f aca="false">IFERROR(IF(H$7=0,0,G898/(G$7-I$5)*H$7),"")</f>
        <v>0</v>
      </c>
      <c r="I898" s="125" t="n">
        <f aca="false">IFERROR(H898+F898,"")</f>
        <v>0</v>
      </c>
      <c r="J898" s="126" t="n">
        <f aca="false">IFERROR(I898/$E$9,"")</f>
        <v>0</v>
      </c>
      <c r="K898" s="127" t="n">
        <f aca="false">IFERROR(ROUNDUP(I898/$E$10,2),"")</f>
        <v>0</v>
      </c>
      <c r="L898" s="128" t="n">
        <f aca="false">IF(F898="","",IF(D898=0,0,IFERROR((IF($A898="",0,VLOOKUP($A898,#REF!,7,FALSE()))),0)))</f>
        <v>0</v>
      </c>
      <c r="M898" s="129" t="n">
        <f aca="false">IF(F898="","",IFERROR(L898*D898,0))</f>
        <v>0</v>
      </c>
      <c r="N898" s="64"/>
      <c r="O898" s="156"/>
      <c r="P898" s="156"/>
      <c r="Z898" s="4"/>
      <c r="AA898" s="4"/>
    </row>
    <row r="899" customFormat="false" ht="17.35" hidden="false" customHeight="false" outlineLevel="0" collapsed="false">
      <c r="A899" s="142"/>
      <c r="B899" s="143" t="n">
        <f aca="false">IF(F899=0,0,"Пересылка по Корее при менее 30000")</f>
        <v>0</v>
      </c>
      <c r="C899" s="143"/>
      <c r="D899" s="158"/>
      <c r="E899" s="121" t="n">
        <f aca="false">IFERROR((IF($A899="",0,VLOOKUP($A899,#REF!,6,FALSE()))),0)</f>
        <v>0</v>
      </c>
      <c r="F899" s="144" t="n">
        <f aca="false">IF($F$5=1,IF(SUM(F889:F898)=0,0,IF(SUM(F889:F898)&lt;30000,2500,0)),0)</f>
        <v>0</v>
      </c>
      <c r="G899" s="149" t="n">
        <f aca="false">IF(F899="","",IFERROR((IF($A899="",0,VLOOKUP($A899,#REF!,5,FALSE())))*$D899,"0"))</f>
        <v>0</v>
      </c>
      <c r="H899" s="124" t="n">
        <f aca="false">IFERROR(IF(H$7=0,0,G899/(G$7-I$5)*H$7),"")</f>
        <v>0</v>
      </c>
      <c r="I899" s="125" t="n">
        <f aca="false">IFERROR(H899+F899,"")</f>
        <v>0</v>
      </c>
      <c r="J899" s="126" t="n">
        <f aca="false">IFERROR(I899/$E$9,"")</f>
        <v>0</v>
      </c>
      <c r="K899" s="127" t="n">
        <f aca="false">IFERROR(ROUNDUP(I899/$E$10,2),"")</f>
        <v>0</v>
      </c>
      <c r="L899" s="128" t="n">
        <f aca="false">IF(F899="","",IF(D899=0,0,IFERROR((IF($A899="",0,VLOOKUP($A899,#REF!,7,FALSE()))),0)))</f>
        <v>0</v>
      </c>
      <c r="M899" s="129" t="n">
        <f aca="false">IF(F899="","",IFERROR(L899*D899,0))</f>
        <v>0</v>
      </c>
      <c r="N899" s="64"/>
      <c r="O899" s="156"/>
      <c r="P899" s="156"/>
      <c r="Z899" s="4"/>
      <c r="AA899" s="4"/>
    </row>
    <row r="900" customFormat="false" ht="17.35" hidden="false" customHeight="false" outlineLevel="0" collapsed="false">
      <c r="A900" s="106" t="n">
        <v>75</v>
      </c>
      <c r="B900" s="107"/>
      <c r="C900" s="107"/>
      <c r="D900" s="146"/>
      <c r="E900" s="109"/>
      <c r="F900" s="110" t="n">
        <f aca="false">SUM(F901:F911)</f>
        <v>0</v>
      </c>
      <c r="G900" s="110" t="n">
        <f aca="false">SUM(G901:G911)</f>
        <v>0</v>
      </c>
      <c r="H900" s="111" t="n">
        <f aca="false">IFERROR($H$7/($G$7-$I$5)*G900,0)</f>
        <v>0</v>
      </c>
      <c r="I900" s="112" t="n">
        <f aca="false">H900+F900</f>
        <v>0</v>
      </c>
      <c r="J900" s="112" t="n">
        <f aca="false">I900/$E$9</f>
        <v>0</v>
      </c>
      <c r="K900" s="113" t="n">
        <f aca="false">SUM(K901:K911)</f>
        <v>0</v>
      </c>
      <c r="L900" s="114" t="n">
        <f aca="false">SUM(L901:L911)</f>
        <v>0</v>
      </c>
      <c r="M900" s="115" t="n">
        <f aca="false">SUM(M901:M911)</f>
        <v>0</v>
      </c>
      <c r="N900" s="64"/>
      <c r="O900" s="156"/>
      <c r="P900" s="156"/>
      <c r="Z900" s="4"/>
      <c r="AA900" s="4"/>
    </row>
    <row r="901" customFormat="false" ht="17.35" hidden="false" customHeight="false" outlineLevel="0" collapsed="false">
      <c r="A901" s="118"/>
      <c r="B901" s="148" t="n">
        <f aca="false">IFERROR((IF($A901="",0,IF(VLOOKUP(A901,#REF!,13,0)="нет","Sold Out",VLOOKUP($A901,#REF!,2,FALSE())))),"кода нет в прайсе")</f>
        <v>0</v>
      </c>
      <c r="C901" s="148" t="n">
        <f aca="false">IFERROR((IF($A901="",0,VLOOKUP($A901,#REF!,3,FALSE()))),0)</f>
        <v>0</v>
      </c>
      <c r="D901" s="120"/>
      <c r="E901" s="121" t="n">
        <f aca="false">IFERROR((IF($A901="",0,VLOOKUP($A901,#REF!,6,FALSE()))),0)</f>
        <v>0</v>
      </c>
      <c r="F901" s="122" t="n">
        <f aca="false">IFERROR(IF(VLOOKUP(A901,#REF!,13,0)="нет","",D901*E901),0)</f>
        <v>0</v>
      </c>
      <c r="G901" s="149" t="n">
        <f aca="false">IF(F901="","",IFERROR((IF($A901="",0,VLOOKUP($A901,#REF!,5,FALSE())))*$D901,"0"))</f>
        <v>0</v>
      </c>
      <c r="H901" s="124" t="n">
        <f aca="false">IFERROR(IF(H$7=0,0,G901/(G$7-I$5)*H$7),"")</f>
        <v>0</v>
      </c>
      <c r="I901" s="125" t="n">
        <f aca="false">IFERROR(H901+F901,"")</f>
        <v>0</v>
      </c>
      <c r="J901" s="126" t="n">
        <f aca="false">IFERROR(I901/$E$9,"")</f>
        <v>0</v>
      </c>
      <c r="K901" s="127" t="n">
        <f aca="false">IFERROR(ROUNDUP(I901/$E$10,2),"")</f>
        <v>0</v>
      </c>
      <c r="L901" s="128" t="n">
        <f aca="false">IF(F901="","",IF(D901=0,0,IFERROR((IF($A901="",0,VLOOKUP($A901,#REF!,7,FALSE()))),0)))</f>
        <v>0</v>
      </c>
      <c r="M901" s="129" t="n">
        <f aca="false">IF(F901="","",IFERROR(L901*D901,0))</f>
        <v>0</v>
      </c>
      <c r="N901" s="64"/>
      <c r="O901" s="156"/>
      <c r="P901" s="156"/>
      <c r="Z901" s="4"/>
      <c r="AA901" s="4"/>
    </row>
    <row r="902" customFormat="false" ht="17.35" hidden="false" customHeight="false" outlineLevel="0" collapsed="false">
      <c r="A902" s="118"/>
      <c r="B902" s="148" t="n">
        <f aca="false">IFERROR((IF($A902="",0,IF(VLOOKUP(A902,#REF!,13,0)="нет","Sold Out",VLOOKUP($A902,#REF!,2,FALSE())))),"кода нет в прайсе")</f>
        <v>0</v>
      </c>
      <c r="C902" s="148" t="n">
        <f aca="false">IFERROR((IF($A902="",0,VLOOKUP($A902,#REF!,3,FALSE()))),0)</f>
        <v>0</v>
      </c>
      <c r="D902" s="120"/>
      <c r="E902" s="121" t="n">
        <f aca="false">IFERROR((IF($A902="",0,VLOOKUP($A902,#REF!,6,FALSE()))),0)</f>
        <v>0</v>
      </c>
      <c r="F902" s="122" t="n">
        <f aca="false">IFERROR(IF(VLOOKUP(A902,#REF!,13,0)="нет","",D902*E902),0)</f>
        <v>0</v>
      </c>
      <c r="G902" s="149" t="n">
        <f aca="false">IF(F902="","",IFERROR((IF($A902="",0,VLOOKUP($A902,#REF!,5,FALSE())))*$D902,"0"))</f>
        <v>0</v>
      </c>
      <c r="H902" s="124" t="n">
        <f aca="false">IFERROR(IF(H$7=0,0,G902/(G$7-I$5)*H$7),"")</f>
        <v>0</v>
      </c>
      <c r="I902" s="125" t="n">
        <f aca="false">IFERROR(H902+F902,"")</f>
        <v>0</v>
      </c>
      <c r="J902" s="126" t="n">
        <f aca="false">IFERROR(I902/$E$9,"")</f>
        <v>0</v>
      </c>
      <c r="K902" s="127" t="n">
        <f aca="false">IFERROR(ROUNDUP(I902/$E$10,2),"")</f>
        <v>0</v>
      </c>
      <c r="L902" s="128" t="n">
        <f aca="false">IF(F902="","",IF(D902=0,0,IFERROR((IF($A902="",0,VLOOKUP($A902,#REF!,7,FALSE()))),0)))</f>
        <v>0</v>
      </c>
      <c r="M902" s="129" t="n">
        <f aca="false">IF(F902="","",IFERROR(L902*D902,0))</f>
        <v>0</v>
      </c>
      <c r="N902" s="64"/>
      <c r="O902" s="156"/>
      <c r="P902" s="156"/>
      <c r="Z902" s="4"/>
      <c r="AA902" s="4"/>
    </row>
    <row r="903" customFormat="false" ht="17.35" hidden="false" customHeight="false" outlineLevel="0" collapsed="false">
      <c r="A903" s="118"/>
      <c r="B903" s="148" t="n">
        <f aca="false">IFERROR((IF($A903="",0,IF(VLOOKUP(A903,#REF!,13,0)="нет","Sold Out",VLOOKUP($A903,#REF!,2,FALSE())))),"кода нет в прайсе")</f>
        <v>0</v>
      </c>
      <c r="C903" s="148" t="n">
        <f aca="false">IFERROR((IF($A903="",0,VLOOKUP($A903,#REF!,3,FALSE()))),0)</f>
        <v>0</v>
      </c>
      <c r="D903" s="158"/>
      <c r="E903" s="121" t="n">
        <f aca="false">IFERROR((IF($A903="",0,VLOOKUP($A903,#REF!,6,FALSE()))),0)</f>
        <v>0</v>
      </c>
      <c r="F903" s="122" t="n">
        <f aca="false">IFERROR(IF(VLOOKUP(A903,#REF!,13,0)="нет","",D903*E903),0)</f>
        <v>0</v>
      </c>
      <c r="G903" s="149" t="n">
        <f aca="false">IF(F903="","",IFERROR((IF($A903="",0,VLOOKUP($A903,#REF!,5,FALSE())))*$D903,"0"))</f>
        <v>0</v>
      </c>
      <c r="H903" s="124" t="n">
        <f aca="false">IFERROR(IF(H$7=0,0,G903/(G$7-I$5)*H$7),"")</f>
        <v>0</v>
      </c>
      <c r="I903" s="125" t="n">
        <f aca="false">IFERROR(H903+F903,"")</f>
        <v>0</v>
      </c>
      <c r="J903" s="126" t="n">
        <f aca="false">IFERROR(I903/$E$9,"")</f>
        <v>0</v>
      </c>
      <c r="K903" s="127" t="n">
        <f aca="false">IFERROR(ROUNDUP(I903/$E$10,2),"")</f>
        <v>0</v>
      </c>
      <c r="L903" s="128" t="n">
        <f aca="false">IF(F903="","",IF(D903=0,0,IFERROR((IF($A903="",0,VLOOKUP($A903,#REF!,7,FALSE()))),0)))</f>
        <v>0</v>
      </c>
      <c r="M903" s="129" t="n">
        <f aca="false">IF(F903="","",IFERROR(L903*D903,0))</f>
        <v>0</v>
      </c>
      <c r="N903" s="64"/>
      <c r="O903" s="156"/>
      <c r="P903" s="156"/>
      <c r="Z903" s="4"/>
      <c r="AA903" s="4"/>
    </row>
    <row r="904" customFormat="false" ht="17.35" hidden="false" customHeight="false" outlineLevel="0" collapsed="false">
      <c r="A904" s="118"/>
      <c r="B904" s="148" t="n">
        <f aca="false">IFERROR((IF($A904="",0,IF(VLOOKUP(A904,#REF!,13,0)="нет","Sold Out",VLOOKUP($A904,#REF!,2,FALSE())))),"кода нет в прайсе")</f>
        <v>0</v>
      </c>
      <c r="C904" s="148" t="n">
        <f aca="false">IFERROR((IF($A904="",0,VLOOKUP($A904,#REF!,3,FALSE()))),0)</f>
        <v>0</v>
      </c>
      <c r="D904" s="158"/>
      <c r="E904" s="121" t="n">
        <f aca="false">IFERROR((IF($A904="",0,VLOOKUP($A904,#REF!,6,FALSE()))),0)</f>
        <v>0</v>
      </c>
      <c r="F904" s="122" t="n">
        <f aca="false">IFERROR(IF(VLOOKUP(A904,#REF!,13,0)="нет","",D904*E904),0)</f>
        <v>0</v>
      </c>
      <c r="G904" s="149" t="n">
        <f aca="false">IF(F904="","",IFERROR((IF($A904="",0,VLOOKUP($A904,#REF!,5,FALSE())))*$D904,"0"))</f>
        <v>0</v>
      </c>
      <c r="H904" s="124" t="n">
        <f aca="false">IFERROR(IF(H$7=0,0,G904/(G$7-I$5)*H$7),"")</f>
        <v>0</v>
      </c>
      <c r="I904" s="125" t="n">
        <f aca="false">IFERROR(H904+F904,"")</f>
        <v>0</v>
      </c>
      <c r="J904" s="126" t="n">
        <f aca="false">IFERROR(I904/$E$9,"")</f>
        <v>0</v>
      </c>
      <c r="K904" s="127" t="n">
        <f aca="false">IFERROR(ROUNDUP(I904/$E$10,2),"")</f>
        <v>0</v>
      </c>
      <c r="L904" s="128" t="n">
        <f aca="false">IF(F904="","",IF(D904=0,0,IFERROR((IF($A904="",0,VLOOKUP($A904,#REF!,7,FALSE()))),0)))</f>
        <v>0</v>
      </c>
      <c r="M904" s="129" t="n">
        <f aca="false">IF(F904="","",IFERROR(L904*D904,0))</f>
        <v>0</v>
      </c>
      <c r="N904" s="64"/>
      <c r="O904" s="156"/>
      <c r="P904" s="156"/>
      <c r="Z904" s="4"/>
      <c r="AA904" s="4"/>
    </row>
    <row r="905" customFormat="false" ht="17.35" hidden="false" customHeight="false" outlineLevel="0" collapsed="false">
      <c r="A905" s="118"/>
      <c r="B905" s="148" t="n">
        <f aca="false">IFERROR((IF($A905="",0,IF(VLOOKUP(A905,#REF!,13,0)="нет","Sold Out",VLOOKUP($A905,#REF!,2,FALSE())))),"кода нет в прайсе")</f>
        <v>0</v>
      </c>
      <c r="C905" s="148" t="n">
        <f aca="false">IFERROR((IF($A905="",0,VLOOKUP($A905,#REF!,3,FALSE()))),0)</f>
        <v>0</v>
      </c>
      <c r="D905" s="158"/>
      <c r="E905" s="121" t="n">
        <f aca="false">IFERROR((IF($A905="",0,VLOOKUP($A905,#REF!,6,FALSE()))),0)</f>
        <v>0</v>
      </c>
      <c r="F905" s="122" t="n">
        <f aca="false">IFERROR(IF(VLOOKUP(A905,#REF!,13,0)="нет","",D905*E905),0)</f>
        <v>0</v>
      </c>
      <c r="G905" s="149" t="n">
        <f aca="false">IF(F905="","",IFERROR((IF($A905="",0,VLOOKUP($A905,#REF!,5,FALSE())))*$D905,"0"))</f>
        <v>0</v>
      </c>
      <c r="H905" s="124" t="n">
        <f aca="false">IFERROR(IF(H$7=0,0,G905/(G$7-I$5)*H$7),"")</f>
        <v>0</v>
      </c>
      <c r="I905" s="125" t="n">
        <f aca="false">IFERROR(H905+F905,"")</f>
        <v>0</v>
      </c>
      <c r="J905" s="126" t="n">
        <f aca="false">IFERROR(I905/$E$9,"")</f>
        <v>0</v>
      </c>
      <c r="K905" s="127" t="n">
        <f aca="false">IFERROR(ROUNDUP(I905/$E$10,2),"")</f>
        <v>0</v>
      </c>
      <c r="L905" s="128" t="n">
        <f aca="false">IF(F905="","",IF(D905=0,0,IFERROR((IF($A905="",0,VLOOKUP($A905,#REF!,7,FALSE()))),0)))</f>
        <v>0</v>
      </c>
      <c r="M905" s="129" t="n">
        <f aca="false">IF(F905="","",IFERROR(L905*D905,0))</f>
        <v>0</v>
      </c>
      <c r="N905" s="64"/>
      <c r="O905" s="156"/>
      <c r="P905" s="156"/>
      <c r="Z905" s="4"/>
      <c r="AA905" s="4"/>
    </row>
    <row r="906" customFormat="false" ht="17.35" hidden="false" customHeight="false" outlineLevel="0" collapsed="false">
      <c r="A906" s="118"/>
      <c r="B906" s="148" t="n">
        <f aca="false">IFERROR((IF($A906="",0,IF(VLOOKUP(A906,#REF!,13,0)="нет","Sold Out",VLOOKUP($A906,#REF!,2,FALSE())))),"кода нет в прайсе")</f>
        <v>0</v>
      </c>
      <c r="C906" s="148" t="n">
        <f aca="false">IFERROR((IF($A906="",0,VLOOKUP($A906,#REF!,3,FALSE()))),0)</f>
        <v>0</v>
      </c>
      <c r="D906" s="158"/>
      <c r="E906" s="121" t="n">
        <f aca="false">IFERROR((IF($A906="",0,VLOOKUP($A906,#REF!,6,FALSE()))),0)</f>
        <v>0</v>
      </c>
      <c r="F906" s="122" t="n">
        <f aca="false">IFERROR(IF(VLOOKUP(A906,#REF!,13,0)="нет","",D906*E906),0)</f>
        <v>0</v>
      </c>
      <c r="G906" s="149" t="n">
        <f aca="false">IF(F906="","",IFERROR((IF($A906="",0,VLOOKUP($A906,#REF!,5,FALSE())))*$D906,"0"))</f>
        <v>0</v>
      </c>
      <c r="H906" s="124" t="n">
        <f aca="false">IFERROR(IF(H$7=0,0,G906/(G$7-I$5)*H$7),"")</f>
        <v>0</v>
      </c>
      <c r="I906" s="125" t="n">
        <f aca="false">IFERROR(H906+F906,"")</f>
        <v>0</v>
      </c>
      <c r="J906" s="126" t="n">
        <f aca="false">IFERROR(I906/$E$9,"")</f>
        <v>0</v>
      </c>
      <c r="K906" s="127" t="n">
        <f aca="false">IFERROR(ROUNDUP(I906/$E$10,2),"")</f>
        <v>0</v>
      </c>
      <c r="L906" s="128" t="n">
        <f aca="false">IF(F906="","",IF(D906=0,0,IFERROR((IF($A906="",0,VLOOKUP($A906,#REF!,7,FALSE()))),0)))</f>
        <v>0</v>
      </c>
      <c r="M906" s="129" t="n">
        <f aca="false">IF(F906="","",IFERROR(L906*D906,0))</f>
        <v>0</v>
      </c>
      <c r="N906" s="64"/>
      <c r="O906" s="156"/>
      <c r="P906" s="156"/>
      <c r="Z906" s="4"/>
      <c r="AA906" s="4"/>
    </row>
    <row r="907" customFormat="false" ht="17.35" hidden="false" customHeight="false" outlineLevel="0" collapsed="false">
      <c r="A907" s="118"/>
      <c r="B907" s="148" t="n">
        <f aca="false">IFERROR((IF($A907="",0,IF(VLOOKUP(A907,#REF!,13,0)="нет","Sold Out",VLOOKUP($A907,#REF!,2,FALSE())))),"кода нет в прайсе")</f>
        <v>0</v>
      </c>
      <c r="C907" s="148" t="n">
        <f aca="false">IFERROR((IF($A907="",0,VLOOKUP($A907,#REF!,3,FALSE()))),0)</f>
        <v>0</v>
      </c>
      <c r="D907" s="158"/>
      <c r="E907" s="121" t="n">
        <f aca="false">IFERROR((IF($A907="",0,VLOOKUP($A907,#REF!,6,FALSE()))),0)</f>
        <v>0</v>
      </c>
      <c r="F907" s="122" t="n">
        <f aca="false">IFERROR(IF(VLOOKUP(A907,#REF!,13,0)="нет","",D907*E907),0)</f>
        <v>0</v>
      </c>
      <c r="G907" s="149" t="n">
        <f aca="false">IF(F907="","",IFERROR((IF($A907="",0,VLOOKUP($A907,#REF!,5,FALSE())))*$D907,"0"))</f>
        <v>0</v>
      </c>
      <c r="H907" s="124" t="n">
        <f aca="false">IFERROR(IF(H$7=0,0,G907/(G$7-I$5)*H$7),"")</f>
        <v>0</v>
      </c>
      <c r="I907" s="125" t="n">
        <f aca="false">IFERROR(H907+F907,"")</f>
        <v>0</v>
      </c>
      <c r="J907" s="126" t="n">
        <f aca="false">IFERROR(I907/$E$9,"")</f>
        <v>0</v>
      </c>
      <c r="K907" s="127" t="n">
        <f aca="false">IFERROR(ROUNDUP(I907/$E$10,2),"")</f>
        <v>0</v>
      </c>
      <c r="L907" s="128" t="n">
        <f aca="false">IF(F907="","",IF(D907=0,0,IFERROR((IF($A907="",0,VLOOKUP($A907,#REF!,7,FALSE()))),0)))</f>
        <v>0</v>
      </c>
      <c r="M907" s="129" t="n">
        <f aca="false">IF(F907="","",IFERROR(L907*D907,0))</f>
        <v>0</v>
      </c>
      <c r="N907" s="64"/>
      <c r="O907" s="156"/>
      <c r="P907" s="156"/>
      <c r="Z907" s="4"/>
      <c r="AA907" s="4"/>
    </row>
    <row r="908" customFormat="false" ht="17.35" hidden="false" customHeight="false" outlineLevel="0" collapsed="false">
      <c r="A908" s="118"/>
      <c r="B908" s="148" t="n">
        <f aca="false">IFERROR((IF($A908="",0,IF(VLOOKUP(A908,#REF!,13,0)="нет","Sold Out",VLOOKUP($A908,#REF!,2,FALSE())))),"кода нет в прайсе")</f>
        <v>0</v>
      </c>
      <c r="C908" s="148" t="n">
        <f aca="false">IFERROR((IF($A908="",0,VLOOKUP($A908,#REF!,3,FALSE()))),0)</f>
        <v>0</v>
      </c>
      <c r="D908" s="158"/>
      <c r="E908" s="132" t="n">
        <f aca="false">IFERROR((IF($A908="",0,VLOOKUP($A908,#REF!,6,FALSE()))),0)</f>
        <v>0</v>
      </c>
      <c r="F908" s="133" t="n">
        <f aca="false">IFERROR(IF(VLOOKUP(A908,#REF!,13,0)="нет","",D908*E908),0)</f>
        <v>0</v>
      </c>
      <c r="G908" s="134" t="n">
        <f aca="false">IF(F908="","",IFERROR((IF($A908="",0,VLOOKUP($A908,#REF!,5,FALSE())))*$D908,"0"))</f>
        <v>0</v>
      </c>
      <c r="H908" s="124" t="n">
        <f aca="false">IFERROR(IF(H$7=0,0,G908/(G$7-I$5)*H$7),"")</f>
        <v>0</v>
      </c>
      <c r="I908" s="135" t="n">
        <f aca="false">IFERROR(H908+F908,"")</f>
        <v>0</v>
      </c>
      <c r="J908" s="136" t="n">
        <f aca="false">IFERROR(I908/$E$9,"")</f>
        <v>0</v>
      </c>
      <c r="K908" s="137" t="n">
        <f aca="false">IFERROR(ROUNDUP(I908/$E$10,2),"")</f>
        <v>0</v>
      </c>
      <c r="L908" s="132" t="n">
        <f aca="false">IF(F908="","",IF(D908=0,0,IFERROR((IF($A908="",0,VLOOKUP($A908,#REF!,7,FALSE()))),0)))</f>
        <v>0</v>
      </c>
      <c r="M908" s="132" t="n">
        <f aca="false">IF(F908="","",IFERROR(L908*D908,0))</f>
        <v>0</v>
      </c>
      <c r="N908" s="64"/>
      <c r="O908" s="156"/>
      <c r="P908" s="156"/>
      <c r="Z908" s="4"/>
      <c r="AA908" s="4"/>
    </row>
    <row r="909" customFormat="false" ht="17.35" hidden="false" customHeight="false" outlineLevel="0" collapsed="false">
      <c r="A909" s="118"/>
      <c r="B909" s="148" t="n">
        <f aca="false">IFERROR((IF($A909="",0,IF(VLOOKUP(A909,#REF!,13,0)="нет","Sold Out",VLOOKUP($A909,#REF!,2,FALSE())))),"кода нет в прайсе")</f>
        <v>0</v>
      </c>
      <c r="C909" s="148" t="n">
        <f aca="false">IFERROR((IF($A909="",0,VLOOKUP($A909,#REF!,3,FALSE()))),0)</f>
        <v>0</v>
      </c>
      <c r="D909" s="158"/>
      <c r="E909" s="121" t="n">
        <f aca="false">IFERROR((IF($A909="",0,VLOOKUP($A909,#REF!,6,FALSE()))),0)</f>
        <v>0</v>
      </c>
      <c r="F909" s="122" t="n">
        <f aca="false">IFERROR(IF(VLOOKUP(A909,#REF!,13,0)="нет","",D909*E909),0)</f>
        <v>0</v>
      </c>
      <c r="G909" s="149" t="n">
        <f aca="false">IF(F909="","",IFERROR((IF($A909="",0,VLOOKUP($A909,#REF!,5,FALSE())))*$D909,"0"))</f>
        <v>0</v>
      </c>
      <c r="H909" s="124" t="n">
        <f aca="false">IFERROR(IF(H$7=0,0,G909/(G$7-I$5)*H$7),"")</f>
        <v>0</v>
      </c>
      <c r="I909" s="125" t="n">
        <f aca="false">IFERROR(H909+F909,"")</f>
        <v>0</v>
      </c>
      <c r="J909" s="126" t="n">
        <f aca="false">IFERROR(I909/$E$9,"")</f>
        <v>0</v>
      </c>
      <c r="K909" s="127" t="n">
        <f aca="false">IFERROR(ROUNDUP(I909/$E$10,2),"")</f>
        <v>0</v>
      </c>
      <c r="L909" s="128" t="n">
        <f aca="false">IF(F909="","",IF(D909=0,0,IFERROR((IF($A909="",0,VLOOKUP($A909,#REF!,7,FALSE()))),0)))</f>
        <v>0</v>
      </c>
      <c r="M909" s="129" t="n">
        <f aca="false">IF(F909="","",IFERROR(L909*D909,0))</f>
        <v>0</v>
      </c>
      <c r="N909" s="64"/>
      <c r="O909" s="156"/>
      <c r="P909" s="156"/>
      <c r="Z909" s="4"/>
      <c r="AA909" s="4"/>
    </row>
    <row r="910" customFormat="false" ht="17.35" hidden="false" customHeight="false" outlineLevel="0" collapsed="false">
      <c r="A910" s="141"/>
      <c r="B910" s="148" t="n">
        <f aca="false">IFERROR((IF($A910="",0,IF(VLOOKUP(A910,#REF!,13,0)="нет","Sold Out",VLOOKUP($A910,#REF!,2,FALSE())))),"кода нет в прайсе")</f>
        <v>0</v>
      </c>
      <c r="C910" s="148" t="n">
        <f aca="false">IFERROR((IF($A910="",0,VLOOKUP($A910,#REF!,3,FALSE()))),0)</f>
        <v>0</v>
      </c>
      <c r="D910" s="158"/>
      <c r="E910" s="121" t="n">
        <f aca="false">IFERROR((IF($A910="",0,VLOOKUP($A910,#REF!,6,FALSE()))),0)</f>
        <v>0</v>
      </c>
      <c r="F910" s="122" t="n">
        <f aca="false">IFERROR(IF(VLOOKUP(A910,#REF!,13,0)="нет","",D910*E910),0)</f>
        <v>0</v>
      </c>
      <c r="G910" s="149" t="n">
        <f aca="false">IF(F910="","",IFERROR((IF($A910="",0,VLOOKUP($A910,#REF!,5,FALSE())))*$D910,"0"))</f>
        <v>0</v>
      </c>
      <c r="H910" s="124" t="n">
        <f aca="false">IFERROR(IF(H$7=0,0,G910/(G$7-I$5)*H$7),"")</f>
        <v>0</v>
      </c>
      <c r="I910" s="125" t="n">
        <f aca="false">IFERROR(H910+F910,"")</f>
        <v>0</v>
      </c>
      <c r="J910" s="126" t="n">
        <f aca="false">IFERROR(I910/$E$9,"")</f>
        <v>0</v>
      </c>
      <c r="K910" s="127" t="n">
        <f aca="false">IFERROR(ROUNDUP(I910/$E$10,2),"")</f>
        <v>0</v>
      </c>
      <c r="L910" s="128" t="n">
        <f aca="false">IF(F910="","",IF(D910=0,0,IFERROR((IF($A910="",0,VLOOKUP($A910,#REF!,7,FALSE()))),0)))</f>
        <v>0</v>
      </c>
      <c r="M910" s="129" t="n">
        <f aca="false">IF(F910="","",IFERROR(L910*D910,0))</f>
        <v>0</v>
      </c>
      <c r="N910" s="64"/>
      <c r="O910" s="156"/>
      <c r="P910" s="156"/>
      <c r="Z910" s="4"/>
      <c r="AA910" s="4"/>
    </row>
    <row r="911" customFormat="false" ht="17.35" hidden="false" customHeight="false" outlineLevel="0" collapsed="false">
      <c r="A911" s="142"/>
      <c r="B911" s="143" t="n">
        <f aca="false">IF(F911=0,0,"Пересылка по Корее при менее 30000")</f>
        <v>0</v>
      </c>
      <c r="C911" s="143"/>
      <c r="D911" s="158"/>
      <c r="E911" s="121" t="n">
        <f aca="false">IFERROR((IF($A911="",0,VLOOKUP($A911,#REF!,6,FALSE()))),0)</f>
        <v>0</v>
      </c>
      <c r="F911" s="144" t="n">
        <f aca="false">IF($F$5=1,IF(SUM(F901:F910)=0,0,IF(SUM(F901:F910)&lt;30000,2500,0)),0)</f>
        <v>0</v>
      </c>
      <c r="G911" s="149" t="n">
        <f aca="false">IF(F911="","",IFERROR((IF($A911="",0,VLOOKUP($A911,#REF!,5,FALSE())))*$D911,"0"))</f>
        <v>0</v>
      </c>
      <c r="H911" s="124" t="n">
        <f aca="false">IFERROR(IF(H$7=0,0,G911/(G$7-I$5)*H$7),"")</f>
        <v>0</v>
      </c>
      <c r="I911" s="125" t="n">
        <f aca="false">IFERROR(H911+F911,"")</f>
        <v>0</v>
      </c>
      <c r="J911" s="126" t="n">
        <f aca="false">IFERROR(I911/$E$9,"")</f>
        <v>0</v>
      </c>
      <c r="K911" s="127" t="n">
        <f aca="false">IFERROR(ROUNDUP(I911/$E$10,2),"")</f>
        <v>0</v>
      </c>
      <c r="L911" s="128" t="n">
        <f aca="false">IF(F911="","",IF(D911=0,0,IFERROR((IF($A911="",0,VLOOKUP($A911,#REF!,7,FALSE()))),0)))</f>
        <v>0</v>
      </c>
      <c r="M911" s="129" t="n">
        <f aca="false">IF(F911="","",IFERROR(L911*D911,0))</f>
        <v>0</v>
      </c>
      <c r="N911" s="64"/>
      <c r="O911" s="156"/>
      <c r="P911" s="156"/>
      <c r="Z911" s="4"/>
      <c r="AA911" s="4"/>
    </row>
    <row r="912" customFormat="false" ht="17.35" hidden="false" customHeight="false" outlineLevel="0" collapsed="false">
      <c r="A912" s="106" t="n">
        <v>76</v>
      </c>
      <c r="B912" s="107"/>
      <c r="C912" s="107"/>
      <c r="D912" s="146"/>
      <c r="E912" s="109"/>
      <c r="F912" s="110" t="n">
        <f aca="false">SUM(F913:F923)</f>
        <v>0</v>
      </c>
      <c r="G912" s="110" t="n">
        <f aca="false">SUM(G913:G923)</f>
        <v>0</v>
      </c>
      <c r="H912" s="111" t="n">
        <f aca="false">IFERROR($H$7/($G$7-$I$5)*G912,0)</f>
        <v>0</v>
      </c>
      <c r="I912" s="112" t="n">
        <f aca="false">H912+F912</f>
        <v>0</v>
      </c>
      <c r="J912" s="112" t="n">
        <f aca="false">I912/$E$9</f>
        <v>0</v>
      </c>
      <c r="K912" s="113" t="n">
        <f aca="false">SUM(K913:K923)</f>
        <v>0</v>
      </c>
      <c r="L912" s="114" t="n">
        <f aca="false">SUM(L913:L923)</f>
        <v>0</v>
      </c>
      <c r="M912" s="115" t="n">
        <f aca="false">SUM(M913:M923)</f>
        <v>0</v>
      </c>
      <c r="N912" s="64"/>
      <c r="O912" s="156"/>
      <c r="P912" s="156"/>
      <c r="Z912" s="4"/>
      <c r="AA912" s="4"/>
    </row>
    <row r="913" customFormat="false" ht="17.35" hidden="false" customHeight="false" outlineLevel="0" collapsed="false">
      <c r="A913" s="118"/>
      <c r="B913" s="148" t="n">
        <f aca="false">IFERROR((IF($A913="",0,IF(VLOOKUP(A913,#REF!,13,0)="нет","Sold Out",VLOOKUP($A913,#REF!,2,FALSE())))),"кода нет в прайсе")</f>
        <v>0</v>
      </c>
      <c r="C913" s="148" t="n">
        <f aca="false">IFERROR((IF($A913="",0,VLOOKUP($A913,#REF!,3,FALSE()))),0)</f>
        <v>0</v>
      </c>
      <c r="D913" s="120"/>
      <c r="E913" s="121" t="n">
        <f aca="false">IFERROR((IF($A913="",0,VLOOKUP($A913,#REF!,6,FALSE()))),0)</f>
        <v>0</v>
      </c>
      <c r="F913" s="122" t="n">
        <f aca="false">IFERROR(IF(VLOOKUP(A913,#REF!,13,0)="нет","",D913*E913),0)</f>
        <v>0</v>
      </c>
      <c r="G913" s="149" t="n">
        <f aca="false">IF(F913="","",IFERROR((IF($A913="",0,VLOOKUP($A913,#REF!,5,FALSE())))*$D913,"0"))</f>
        <v>0</v>
      </c>
      <c r="H913" s="124" t="n">
        <f aca="false">IFERROR(IF(H$7=0,0,G913/(G$7-I$5)*H$7),"")</f>
        <v>0</v>
      </c>
      <c r="I913" s="125" t="n">
        <f aca="false">IFERROR(H913+F913,"")</f>
        <v>0</v>
      </c>
      <c r="J913" s="126" t="n">
        <f aca="false">IFERROR(I913/$E$9,"")</f>
        <v>0</v>
      </c>
      <c r="K913" s="127" t="n">
        <f aca="false">IFERROR(ROUNDUP(I913/$E$10,2),"")</f>
        <v>0</v>
      </c>
      <c r="L913" s="128" t="n">
        <f aca="false">IF(F913="","",IF(D913=0,0,IFERROR((IF($A913="",0,VLOOKUP($A913,#REF!,7,FALSE()))),0)))</f>
        <v>0</v>
      </c>
      <c r="M913" s="129" t="n">
        <f aca="false">IF(F913="","",IFERROR(L913*D913,0))</f>
        <v>0</v>
      </c>
      <c r="N913" s="64"/>
      <c r="O913" s="156"/>
      <c r="P913" s="156"/>
      <c r="Z913" s="4"/>
      <c r="AA913" s="4"/>
    </row>
    <row r="914" customFormat="false" ht="17.35" hidden="false" customHeight="false" outlineLevel="0" collapsed="false">
      <c r="A914" s="118"/>
      <c r="B914" s="148" t="n">
        <f aca="false">IFERROR((IF($A914="",0,IF(VLOOKUP(A914,#REF!,13,0)="нет","Sold Out",VLOOKUP($A914,#REF!,2,FALSE())))),"кода нет в прайсе")</f>
        <v>0</v>
      </c>
      <c r="C914" s="148" t="n">
        <f aca="false">IFERROR((IF($A914="",0,VLOOKUP($A914,#REF!,3,FALSE()))),0)</f>
        <v>0</v>
      </c>
      <c r="D914" s="120"/>
      <c r="E914" s="121" t="n">
        <f aca="false">IFERROR((IF($A914="",0,VLOOKUP($A914,#REF!,6,FALSE()))),0)</f>
        <v>0</v>
      </c>
      <c r="F914" s="122" t="n">
        <f aca="false">IFERROR(IF(VLOOKUP(A914,#REF!,13,0)="нет","",D914*E914),0)</f>
        <v>0</v>
      </c>
      <c r="G914" s="149" t="n">
        <f aca="false">IF(F914="","",IFERROR((IF($A914="",0,VLOOKUP($A914,#REF!,5,FALSE())))*$D914,"0"))</f>
        <v>0</v>
      </c>
      <c r="H914" s="124" t="n">
        <f aca="false">IFERROR(IF(H$7=0,0,G914/(G$7-I$5)*H$7),"")</f>
        <v>0</v>
      </c>
      <c r="I914" s="125" t="n">
        <f aca="false">IFERROR(H914+F914,"")</f>
        <v>0</v>
      </c>
      <c r="J914" s="126" t="n">
        <f aca="false">IFERROR(I914/$E$9,"")</f>
        <v>0</v>
      </c>
      <c r="K914" s="127" t="n">
        <f aca="false">IFERROR(ROUNDUP(I914/$E$10,2),"")</f>
        <v>0</v>
      </c>
      <c r="L914" s="128" t="n">
        <f aca="false">IF(F914="","",IF(D914=0,0,IFERROR((IF($A914="",0,VLOOKUP($A914,#REF!,7,FALSE()))),0)))</f>
        <v>0</v>
      </c>
      <c r="M914" s="129" t="n">
        <f aca="false">IF(F914="","",IFERROR(L914*D914,0))</f>
        <v>0</v>
      </c>
      <c r="N914" s="64"/>
      <c r="O914" s="156"/>
      <c r="P914" s="156"/>
      <c r="Z914" s="4"/>
      <c r="AA914" s="4"/>
    </row>
    <row r="915" customFormat="false" ht="17.35" hidden="false" customHeight="false" outlineLevel="0" collapsed="false">
      <c r="A915" s="118"/>
      <c r="B915" s="148" t="n">
        <f aca="false">IFERROR((IF($A915="",0,IF(VLOOKUP(A915,#REF!,13,0)="нет","Sold Out",VLOOKUP($A915,#REF!,2,FALSE())))),"кода нет в прайсе")</f>
        <v>0</v>
      </c>
      <c r="C915" s="148" t="n">
        <f aca="false">IFERROR((IF($A915="",0,VLOOKUP($A915,#REF!,3,FALSE()))),0)</f>
        <v>0</v>
      </c>
      <c r="D915" s="158"/>
      <c r="E915" s="121" t="n">
        <f aca="false">IFERROR((IF($A915="",0,VLOOKUP($A915,#REF!,6,FALSE()))),0)</f>
        <v>0</v>
      </c>
      <c r="F915" s="122" t="n">
        <f aca="false">IFERROR(IF(VLOOKUP(A915,#REF!,13,0)="нет","",D915*E915),0)</f>
        <v>0</v>
      </c>
      <c r="G915" s="149" t="n">
        <f aca="false">IF(F915="","",IFERROR((IF($A915="",0,VLOOKUP($A915,#REF!,5,FALSE())))*$D915,"0"))</f>
        <v>0</v>
      </c>
      <c r="H915" s="124" t="n">
        <f aca="false">IFERROR(IF(H$7=0,0,G915/(G$7-I$5)*H$7),"")</f>
        <v>0</v>
      </c>
      <c r="I915" s="125" t="n">
        <f aca="false">IFERROR(H915+F915,"")</f>
        <v>0</v>
      </c>
      <c r="J915" s="126" t="n">
        <f aca="false">IFERROR(I915/$E$9,"")</f>
        <v>0</v>
      </c>
      <c r="K915" s="127" t="n">
        <f aca="false">IFERROR(ROUNDUP(I915/$E$10,2),"")</f>
        <v>0</v>
      </c>
      <c r="L915" s="128" t="n">
        <f aca="false">IF(F915="","",IF(D915=0,0,IFERROR((IF($A915="",0,VLOOKUP($A915,#REF!,7,FALSE()))),0)))</f>
        <v>0</v>
      </c>
      <c r="M915" s="129" t="n">
        <f aca="false">IF(F915="","",IFERROR(L915*D915,0))</f>
        <v>0</v>
      </c>
      <c r="N915" s="64"/>
      <c r="O915" s="156"/>
      <c r="P915" s="156"/>
      <c r="Z915" s="4"/>
      <c r="AA915" s="4"/>
    </row>
    <row r="916" customFormat="false" ht="17.35" hidden="false" customHeight="false" outlineLevel="0" collapsed="false">
      <c r="A916" s="118"/>
      <c r="B916" s="148" t="n">
        <f aca="false">IFERROR((IF($A916="",0,IF(VLOOKUP(A916,#REF!,13,0)="нет","Sold Out",VLOOKUP($A916,#REF!,2,FALSE())))),"кода нет в прайсе")</f>
        <v>0</v>
      </c>
      <c r="C916" s="148" t="n">
        <f aca="false">IFERROR((IF($A916="",0,VLOOKUP($A916,#REF!,3,FALSE()))),0)</f>
        <v>0</v>
      </c>
      <c r="D916" s="158"/>
      <c r="E916" s="121" t="n">
        <f aca="false">IFERROR((IF($A916="",0,VLOOKUP($A916,#REF!,6,FALSE()))),0)</f>
        <v>0</v>
      </c>
      <c r="F916" s="122" t="n">
        <f aca="false">IFERROR(IF(VLOOKUP(A916,#REF!,13,0)="нет","",D916*E916),0)</f>
        <v>0</v>
      </c>
      <c r="G916" s="149" t="n">
        <f aca="false">IF(F916="","",IFERROR((IF($A916="",0,VLOOKUP($A916,#REF!,5,FALSE())))*$D916,"0"))</f>
        <v>0</v>
      </c>
      <c r="H916" s="124" t="n">
        <f aca="false">IFERROR(IF(H$7=0,0,G916/(G$7-I$5)*H$7),"")</f>
        <v>0</v>
      </c>
      <c r="I916" s="125" t="n">
        <f aca="false">IFERROR(H916+F916,"")</f>
        <v>0</v>
      </c>
      <c r="J916" s="126" t="n">
        <f aca="false">IFERROR(I916/$E$9,"")</f>
        <v>0</v>
      </c>
      <c r="K916" s="127" t="n">
        <f aca="false">IFERROR(ROUNDUP(I916/$E$10,2),"")</f>
        <v>0</v>
      </c>
      <c r="L916" s="128" t="n">
        <f aca="false">IF(F916="","",IF(D916=0,0,IFERROR((IF($A916="",0,VLOOKUP($A916,#REF!,7,FALSE()))),0)))</f>
        <v>0</v>
      </c>
      <c r="M916" s="129" t="n">
        <f aca="false">IF(F916="","",IFERROR(L916*D916,0))</f>
        <v>0</v>
      </c>
      <c r="N916" s="64"/>
      <c r="O916" s="156"/>
      <c r="P916" s="156"/>
      <c r="Z916" s="4"/>
      <c r="AA916" s="4"/>
    </row>
    <row r="917" customFormat="false" ht="17.35" hidden="false" customHeight="false" outlineLevel="0" collapsed="false">
      <c r="A917" s="118"/>
      <c r="B917" s="148" t="n">
        <f aca="false">IFERROR((IF($A917="",0,IF(VLOOKUP(A917,#REF!,13,0)="нет","Sold Out",VLOOKUP($A917,#REF!,2,FALSE())))),"кода нет в прайсе")</f>
        <v>0</v>
      </c>
      <c r="C917" s="148" t="n">
        <f aca="false">IFERROR((IF($A917="",0,VLOOKUP($A917,#REF!,3,FALSE()))),0)</f>
        <v>0</v>
      </c>
      <c r="D917" s="158"/>
      <c r="E917" s="121" t="n">
        <f aca="false">IFERROR((IF($A917="",0,VLOOKUP($A917,#REF!,6,FALSE()))),0)</f>
        <v>0</v>
      </c>
      <c r="F917" s="122" t="n">
        <f aca="false">IFERROR(IF(VLOOKUP(A917,#REF!,13,0)="нет","",D917*E917),0)</f>
        <v>0</v>
      </c>
      <c r="G917" s="149" t="n">
        <f aca="false">IF(F917="","",IFERROR((IF($A917="",0,VLOOKUP($A917,#REF!,5,FALSE())))*$D917,"0"))</f>
        <v>0</v>
      </c>
      <c r="H917" s="124" t="n">
        <f aca="false">IFERROR(IF(H$7=0,0,G917/(G$7-I$5)*H$7),"")</f>
        <v>0</v>
      </c>
      <c r="I917" s="125" t="n">
        <f aca="false">IFERROR(H917+F917,"")</f>
        <v>0</v>
      </c>
      <c r="J917" s="126" t="n">
        <f aca="false">IFERROR(I917/$E$9,"")</f>
        <v>0</v>
      </c>
      <c r="K917" s="127" t="n">
        <f aca="false">IFERROR(ROUNDUP(I917/$E$10,2),"")</f>
        <v>0</v>
      </c>
      <c r="L917" s="128" t="n">
        <f aca="false">IF(F917="","",IF(D917=0,0,IFERROR((IF($A917="",0,VLOOKUP($A917,#REF!,7,FALSE()))),0)))</f>
        <v>0</v>
      </c>
      <c r="M917" s="129" t="n">
        <f aca="false">IF(F917="","",IFERROR(L917*D917,0))</f>
        <v>0</v>
      </c>
      <c r="N917" s="64"/>
      <c r="O917" s="156"/>
      <c r="P917" s="156"/>
      <c r="Z917" s="4"/>
      <c r="AA917" s="4"/>
    </row>
    <row r="918" customFormat="false" ht="17.35" hidden="false" customHeight="false" outlineLevel="0" collapsed="false">
      <c r="A918" s="118"/>
      <c r="B918" s="148" t="n">
        <f aca="false">IFERROR((IF($A918="",0,IF(VLOOKUP(A918,#REF!,13,0)="нет","Sold Out",VLOOKUP($A918,#REF!,2,FALSE())))),"кода нет в прайсе")</f>
        <v>0</v>
      </c>
      <c r="C918" s="148" t="n">
        <f aca="false">IFERROR((IF($A918="",0,VLOOKUP($A918,#REF!,3,FALSE()))),0)</f>
        <v>0</v>
      </c>
      <c r="D918" s="158"/>
      <c r="E918" s="121" t="n">
        <f aca="false">IFERROR((IF($A918="",0,VLOOKUP($A918,#REF!,6,FALSE()))),0)</f>
        <v>0</v>
      </c>
      <c r="F918" s="122" t="n">
        <f aca="false">IFERROR(IF(VLOOKUP(A918,#REF!,13,0)="нет","",D918*E918),0)</f>
        <v>0</v>
      </c>
      <c r="G918" s="149" t="n">
        <f aca="false">IF(F918="","",IFERROR((IF($A918="",0,VLOOKUP($A918,#REF!,5,FALSE())))*$D918,"0"))</f>
        <v>0</v>
      </c>
      <c r="H918" s="124" t="n">
        <f aca="false">IFERROR(IF(H$7=0,0,G918/(G$7-I$5)*H$7),"")</f>
        <v>0</v>
      </c>
      <c r="I918" s="125" t="n">
        <f aca="false">IFERROR(H918+F918,"")</f>
        <v>0</v>
      </c>
      <c r="J918" s="126" t="n">
        <f aca="false">IFERROR(I918/$E$9,"")</f>
        <v>0</v>
      </c>
      <c r="K918" s="127" t="n">
        <f aca="false">IFERROR(ROUNDUP(I918/$E$10,2),"")</f>
        <v>0</v>
      </c>
      <c r="L918" s="128" t="n">
        <f aca="false">IF(F918="","",IF(D918=0,0,IFERROR((IF($A918="",0,VLOOKUP($A918,#REF!,7,FALSE()))),0)))</f>
        <v>0</v>
      </c>
      <c r="M918" s="129" t="n">
        <f aca="false">IF(F918="","",IFERROR(L918*D918,0))</f>
        <v>0</v>
      </c>
      <c r="N918" s="64"/>
      <c r="O918" s="156"/>
      <c r="P918" s="156"/>
      <c r="Z918" s="4"/>
      <c r="AA918" s="4"/>
    </row>
    <row r="919" customFormat="false" ht="17.35" hidden="false" customHeight="false" outlineLevel="0" collapsed="false">
      <c r="A919" s="118"/>
      <c r="B919" s="148" t="n">
        <f aca="false">IFERROR((IF($A919="",0,IF(VLOOKUP(A919,#REF!,13,0)="нет","Sold Out",VLOOKUP($A919,#REF!,2,FALSE())))),"кода нет в прайсе")</f>
        <v>0</v>
      </c>
      <c r="C919" s="148" t="n">
        <f aca="false">IFERROR((IF($A919="",0,VLOOKUP($A919,#REF!,3,FALSE()))),0)</f>
        <v>0</v>
      </c>
      <c r="D919" s="158"/>
      <c r="E919" s="121" t="n">
        <f aca="false">IFERROR((IF($A919="",0,VLOOKUP($A919,#REF!,6,FALSE()))),0)</f>
        <v>0</v>
      </c>
      <c r="F919" s="122" t="n">
        <f aca="false">IFERROR(IF(VLOOKUP(A919,#REF!,13,0)="нет","",D919*E919),0)</f>
        <v>0</v>
      </c>
      <c r="G919" s="149" t="n">
        <f aca="false">IF(F919="","",IFERROR((IF($A919="",0,VLOOKUP($A919,#REF!,5,FALSE())))*$D919,"0"))</f>
        <v>0</v>
      </c>
      <c r="H919" s="124" t="n">
        <f aca="false">IFERROR(IF(H$7=0,0,G919/(G$7-I$5)*H$7),"")</f>
        <v>0</v>
      </c>
      <c r="I919" s="125" t="n">
        <f aca="false">IFERROR(H919+F919,"")</f>
        <v>0</v>
      </c>
      <c r="J919" s="126" t="n">
        <f aca="false">IFERROR(I919/$E$9,"")</f>
        <v>0</v>
      </c>
      <c r="K919" s="127" t="n">
        <f aca="false">IFERROR(ROUNDUP(I919/$E$10,2),"")</f>
        <v>0</v>
      </c>
      <c r="L919" s="128" t="n">
        <f aca="false">IF(F919="","",IF(D919=0,0,IFERROR((IF($A919="",0,VLOOKUP($A919,#REF!,7,FALSE()))),0)))</f>
        <v>0</v>
      </c>
      <c r="M919" s="129" t="n">
        <f aca="false">IF(F919="","",IFERROR(L919*D919,0))</f>
        <v>0</v>
      </c>
      <c r="N919" s="64"/>
      <c r="O919" s="156"/>
      <c r="P919" s="156"/>
      <c r="Z919" s="4"/>
      <c r="AA919" s="4"/>
    </row>
    <row r="920" customFormat="false" ht="17.35" hidden="false" customHeight="false" outlineLevel="0" collapsed="false">
      <c r="A920" s="118"/>
      <c r="B920" s="148" t="n">
        <f aca="false">IFERROR((IF($A920="",0,IF(VLOOKUP(A920,#REF!,13,0)="нет","Sold Out",VLOOKUP($A920,#REF!,2,FALSE())))),"кода нет в прайсе")</f>
        <v>0</v>
      </c>
      <c r="C920" s="148" t="n">
        <f aca="false">IFERROR((IF($A920="",0,VLOOKUP($A920,#REF!,3,FALSE()))),0)</f>
        <v>0</v>
      </c>
      <c r="D920" s="158"/>
      <c r="E920" s="132" t="n">
        <f aca="false">IFERROR((IF($A920="",0,VLOOKUP($A920,#REF!,6,FALSE()))),0)</f>
        <v>0</v>
      </c>
      <c r="F920" s="133" t="n">
        <f aca="false">IFERROR(IF(VLOOKUP(A920,#REF!,13,0)="нет","",D920*E920),0)</f>
        <v>0</v>
      </c>
      <c r="G920" s="134" t="n">
        <f aca="false">IF(F920="","",IFERROR((IF($A920="",0,VLOOKUP($A920,#REF!,5,FALSE())))*$D920,"0"))</f>
        <v>0</v>
      </c>
      <c r="H920" s="124" t="n">
        <f aca="false">IFERROR(IF(H$7=0,0,G920/(G$7-I$5)*H$7),"")</f>
        <v>0</v>
      </c>
      <c r="I920" s="135" t="n">
        <f aca="false">IFERROR(H920+F920,"")</f>
        <v>0</v>
      </c>
      <c r="J920" s="136" t="n">
        <f aca="false">IFERROR(I920/$E$9,"")</f>
        <v>0</v>
      </c>
      <c r="K920" s="137" t="n">
        <f aca="false">IFERROR(ROUNDUP(I920/$E$10,2),"")</f>
        <v>0</v>
      </c>
      <c r="L920" s="132" t="n">
        <f aca="false">IF(F920="","",IF(D920=0,0,IFERROR((IF($A920="",0,VLOOKUP($A920,#REF!,7,FALSE()))),0)))</f>
        <v>0</v>
      </c>
      <c r="M920" s="132" t="n">
        <f aca="false">IF(F920="","",IFERROR(L920*D920,0))</f>
        <v>0</v>
      </c>
      <c r="N920" s="64"/>
      <c r="O920" s="156"/>
      <c r="P920" s="156"/>
      <c r="Z920" s="4"/>
      <c r="AA920" s="4"/>
    </row>
    <row r="921" customFormat="false" ht="17.35" hidden="false" customHeight="false" outlineLevel="0" collapsed="false">
      <c r="A921" s="118"/>
      <c r="B921" s="148" t="n">
        <f aca="false">IFERROR((IF($A921="",0,IF(VLOOKUP(A921,#REF!,13,0)="нет","Sold Out",VLOOKUP($A921,#REF!,2,FALSE())))),"кода нет в прайсе")</f>
        <v>0</v>
      </c>
      <c r="C921" s="148" t="n">
        <f aca="false">IFERROR((IF($A921="",0,VLOOKUP($A921,#REF!,3,FALSE()))),0)</f>
        <v>0</v>
      </c>
      <c r="D921" s="158"/>
      <c r="E921" s="121" t="n">
        <f aca="false">IFERROR((IF($A921="",0,VLOOKUP($A921,#REF!,6,FALSE()))),0)</f>
        <v>0</v>
      </c>
      <c r="F921" s="122" t="n">
        <f aca="false">IFERROR(IF(VLOOKUP(A921,#REF!,13,0)="нет","",D921*E921),0)</f>
        <v>0</v>
      </c>
      <c r="G921" s="149" t="n">
        <f aca="false">IF(F921="","",IFERROR((IF($A921="",0,VLOOKUP($A921,#REF!,5,FALSE())))*$D921,"0"))</f>
        <v>0</v>
      </c>
      <c r="H921" s="124" t="n">
        <f aca="false">IFERROR(IF(H$7=0,0,G921/(G$7-I$5)*H$7),"")</f>
        <v>0</v>
      </c>
      <c r="I921" s="125" t="n">
        <f aca="false">IFERROR(H921+F921,"")</f>
        <v>0</v>
      </c>
      <c r="J921" s="126" t="n">
        <f aca="false">IFERROR(I921/$E$9,"")</f>
        <v>0</v>
      </c>
      <c r="K921" s="127" t="n">
        <f aca="false">IFERROR(ROUNDUP(I921/$E$10,2),"")</f>
        <v>0</v>
      </c>
      <c r="L921" s="128" t="n">
        <f aca="false">IF(F921="","",IF(D921=0,0,IFERROR((IF($A921="",0,VLOOKUP($A921,#REF!,7,FALSE()))),0)))</f>
        <v>0</v>
      </c>
      <c r="M921" s="129" t="n">
        <f aca="false">IF(F921="","",IFERROR(L921*D921,0))</f>
        <v>0</v>
      </c>
      <c r="N921" s="64"/>
      <c r="O921" s="156"/>
      <c r="P921" s="156"/>
      <c r="Z921" s="4"/>
      <c r="AA921" s="4"/>
    </row>
    <row r="922" customFormat="false" ht="17.35" hidden="false" customHeight="false" outlineLevel="0" collapsed="false">
      <c r="A922" s="141"/>
      <c r="B922" s="148" t="n">
        <f aca="false">IFERROR((IF($A922="",0,IF(VLOOKUP(A922,#REF!,13,0)="нет","Sold Out",VLOOKUP($A922,#REF!,2,FALSE())))),"кода нет в прайсе")</f>
        <v>0</v>
      </c>
      <c r="C922" s="148" t="n">
        <f aca="false">IFERROR((IF($A922="",0,VLOOKUP($A922,#REF!,3,FALSE()))),0)</f>
        <v>0</v>
      </c>
      <c r="D922" s="158"/>
      <c r="E922" s="121" t="n">
        <f aca="false">IFERROR((IF($A922="",0,VLOOKUP($A922,#REF!,6,FALSE()))),0)</f>
        <v>0</v>
      </c>
      <c r="F922" s="122" t="n">
        <f aca="false">IFERROR(IF(VLOOKUP(A922,#REF!,13,0)="нет","",D922*E922),0)</f>
        <v>0</v>
      </c>
      <c r="G922" s="149" t="n">
        <f aca="false">IF(F922="","",IFERROR((IF($A922="",0,VLOOKUP($A922,#REF!,5,FALSE())))*$D922,"0"))</f>
        <v>0</v>
      </c>
      <c r="H922" s="124" t="n">
        <f aca="false">IFERROR(IF(H$7=0,0,G922/(G$7-I$5)*H$7),"")</f>
        <v>0</v>
      </c>
      <c r="I922" s="125" t="n">
        <f aca="false">IFERROR(H922+F922,"")</f>
        <v>0</v>
      </c>
      <c r="J922" s="126" t="n">
        <f aca="false">IFERROR(I922/$E$9,"")</f>
        <v>0</v>
      </c>
      <c r="K922" s="127" t="n">
        <f aca="false">IFERROR(ROUNDUP(I922/$E$10,2),"")</f>
        <v>0</v>
      </c>
      <c r="L922" s="128" t="n">
        <f aca="false">IF(F922="","",IF(D922=0,0,IFERROR((IF($A922="",0,VLOOKUP($A922,#REF!,7,FALSE()))),0)))</f>
        <v>0</v>
      </c>
      <c r="M922" s="129" t="n">
        <f aca="false">IF(F922="","",IFERROR(L922*D922,0))</f>
        <v>0</v>
      </c>
      <c r="N922" s="64"/>
      <c r="O922" s="156"/>
      <c r="P922" s="156"/>
      <c r="Z922" s="4"/>
      <c r="AA922" s="4"/>
    </row>
    <row r="923" customFormat="false" ht="17.35" hidden="false" customHeight="false" outlineLevel="0" collapsed="false">
      <c r="A923" s="142"/>
      <c r="B923" s="143" t="n">
        <f aca="false">IF(F923=0,0,"Пересылка по Корее при менее 30000")</f>
        <v>0</v>
      </c>
      <c r="C923" s="143"/>
      <c r="D923" s="158"/>
      <c r="E923" s="121" t="n">
        <f aca="false">IFERROR((IF($A923="",0,VLOOKUP($A923,#REF!,6,FALSE()))),0)</f>
        <v>0</v>
      </c>
      <c r="F923" s="144" t="n">
        <f aca="false">IF($F$5=1,IF(SUM(F913:F922)=0,0,IF(SUM(F913:F922)&lt;30000,2500,0)),0)</f>
        <v>0</v>
      </c>
      <c r="G923" s="149" t="n">
        <f aca="false">IF(F923="","",IFERROR((IF($A923="",0,VLOOKUP($A923,#REF!,5,FALSE())))*$D923,"0"))</f>
        <v>0</v>
      </c>
      <c r="H923" s="124" t="n">
        <f aca="false">IFERROR(IF(H$7=0,0,G923/(G$7-I$5)*H$7),"")</f>
        <v>0</v>
      </c>
      <c r="I923" s="125" t="n">
        <f aca="false">IFERROR(H923+F923,"")</f>
        <v>0</v>
      </c>
      <c r="J923" s="126" t="n">
        <f aca="false">IFERROR(I923/$E$9,"")</f>
        <v>0</v>
      </c>
      <c r="K923" s="127" t="n">
        <f aca="false">IFERROR(ROUNDUP(I923/$E$10,2),"")</f>
        <v>0</v>
      </c>
      <c r="L923" s="128" t="n">
        <f aca="false">IF(F923="","",IF(D923=0,0,IFERROR((IF($A923="",0,VLOOKUP($A923,#REF!,7,FALSE()))),0)))</f>
        <v>0</v>
      </c>
      <c r="M923" s="129" t="n">
        <f aca="false">IF(F923="","",IFERROR(L923*D923,0))</f>
        <v>0</v>
      </c>
      <c r="N923" s="64"/>
      <c r="O923" s="156"/>
      <c r="P923" s="156"/>
      <c r="Z923" s="4"/>
      <c r="AA923" s="4"/>
    </row>
    <row r="924" customFormat="false" ht="17.35" hidden="false" customHeight="false" outlineLevel="0" collapsed="false">
      <c r="A924" s="106" t="n">
        <v>77</v>
      </c>
      <c r="B924" s="107"/>
      <c r="C924" s="107"/>
      <c r="D924" s="146"/>
      <c r="E924" s="109"/>
      <c r="F924" s="110" t="n">
        <f aca="false">SUM(F925:F935)</f>
        <v>0</v>
      </c>
      <c r="G924" s="110" t="n">
        <f aca="false">SUM(G925:G935)</f>
        <v>0</v>
      </c>
      <c r="H924" s="111" t="n">
        <f aca="false">IFERROR($H$7/($G$7-$I$5)*G924,0)</f>
        <v>0</v>
      </c>
      <c r="I924" s="112" t="n">
        <f aca="false">H924+F924</f>
        <v>0</v>
      </c>
      <c r="J924" s="112" t="n">
        <f aca="false">I924/$E$9</f>
        <v>0</v>
      </c>
      <c r="K924" s="113" t="n">
        <f aca="false">SUM(K925:K935)</f>
        <v>0</v>
      </c>
      <c r="L924" s="114" t="n">
        <f aca="false">SUM(L925:L935)</f>
        <v>0</v>
      </c>
      <c r="M924" s="115" t="n">
        <f aca="false">SUM(M925:M935)</f>
        <v>0</v>
      </c>
      <c r="N924" s="64"/>
      <c r="O924" s="156"/>
      <c r="P924" s="156"/>
      <c r="Z924" s="4"/>
      <c r="AA924" s="4"/>
    </row>
    <row r="925" customFormat="false" ht="17.35" hidden="false" customHeight="false" outlineLevel="0" collapsed="false">
      <c r="A925" s="118"/>
      <c r="B925" s="148" t="n">
        <f aca="false">IFERROR((IF($A925="",0,IF(VLOOKUP(A925,#REF!,13,0)="нет","Sold Out",VLOOKUP($A925,#REF!,2,FALSE())))),"кода нет в прайсе")</f>
        <v>0</v>
      </c>
      <c r="C925" s="148" t="n">
        <f aca="false">IFERROR((IF($A925="",0,VLOOKUP($A925,#REF!,3,FALSE()))),0)</f>
        <v>0</v>
      </c>
      <c r="D925" s="120"/>
      <c r="E925" s="121" t="n">
        <f aca="false">IFERROR((IF($A925="",0,VLOOKUP($A925,#REF!,6,FALSE()))),0)</f>
        <v>0</v>
      </c>
      <c r="F925" s="122" t="n">
        <f aca="false">IFERROR(IF(VLOOKUP(A925,#REF!,13,0)="нет","",D925*E925),0)</f>
        <v>0</v>
      </c>
      <c r="G925" s="149" t="n">
        <f aca="false">IF(F925="","",IFERROR((IF($A925="",0,VLOOKUP($A925,#REF!,5,FALSE())))*$D925,"0"))</f>
        <v>0</v>
      </c>
      <c r="H925" s="124" t="n">
        <f aca="false">IFERROR(IF(H$7=0,0,G925/(G$7-I$5)*H$7),"")</f>
        <v>0</v>
      </c>
      <c r="I925" s="125" t="n">
        <f aca="false">IFERROR(H925+F925,"")</f>
        <v>0</v>
      </c>
      <c r="J925" s="126" t="n">
        <f aca="false">IFERROR(I925/$E$9,"")</f>
        <v>0</v>
      </c>
      <c r="K925" s="127" t="n">
        <f aca="false">IFERROR(ROUNDUP(I925/$E$10,2),"")</f>
        <v>0</v>
      </c>
      <c r="L925" s="128" t="n">
        <f aca="false">IF(F925="","",IF(D925=0,0,IFERROR((IF($A925="",0,VLOOKUP($A925,#REF!,7,FALSE()))),0)))</f>
        <v>0</v>
      </c>
      <c r="M925" s="129" t="n">
        <f aca="false">IF(F925="","",IFERROR(L925*D925,0))</f>
        <v>0</v>
      </c>
      <c r="N925" s="64"/>
      <c r="O925" s="156"/>
      <c r="P925" s="156"/>
      <c r="Z925" s="4"/>
      <c r="AA925" s="4"/>
    </row>
    <row r="926" customFormat="false" ht="17.35" hidden="false" customHeight="false" outlineLevel="0" collapsed="false">
      <c r="A926" s="118"/>
      <c r="B926" s="148" t="n">
        <f aca="false">IFERROR((IF($A926="",0,IF(VLOOKUP(A926,#REF!,13,0)="нет","Sold Out",VLOOKUP($A926,#REF!,2,FALSE())))),"кода нет в прайсе")</f>
        <v>0</v>
      </c>
      <c r="C926" s="148" t="n">
        <f aca="false">IFERROR((IF($A926="",0,VLOOKUP($A926,#REF!,3,FALSE()))),0)</f>
        <v>0</v>
      </c>
      <c r="D926" s="120"/>
      <c r="E926" s="121" t="n">
        <f aca="false">IFERROR((IF($A926="",0,VLOOKUP($A926,#REF!,6,FALSE()))),0)</f>
        <v>0</v>
      </c>
      <c r="F926" s="122" t="n">
        <f aca="false">IFERROR(IF(VLOOKUP(A926,#REF!,13,0)="нет","",D926*E926),0)</f>
        <v>0</v>
      </c>
      <c r="G926" s="149" t="n">
        <f aca="false">IF(F926="","",IFERROR((IF($A926="",0,VLOOKUP($A926,#REF!,5,FALSE())))*$D926,"0"))</f>
        <v>0</v>
      </c>
      <c r="H926" s="124" t="n">
        <f aca="false">IFERROR(IF(H$7=0,0,G926/(G$7-I$5)*H$7),"")</f>
        <v>0</v>
      </c>
      <c r="I926" s="125" t="n">
        <f aca="false">IFERROR(H926+F926,"")</f>
        <v>0</v>
      </c>
      <c r="J926" s="126" t="n">
        <f aca="false">IFERROR(I926/$E$9,"")</f>
        <v>0</v>
      </c>
      <c r="K926" s="127" t="n">
        <f aca="false">IFERROR(ROUNDUP(I926/$E$10,2),"")</f>
        <v>0</v>
      </c>
      <c r="L926" s="128" t="n">
        <f aca="false">IF(F926="","",IF(D926=0,0,IFERROR((IF($A926="",0,VLOOKUP($A926,#REF!,7,FALSE()))),0)))</f>
        <v>0</v>
      </c>
      <c r="M926" s="129" t="n">
        <f aca="false">IF(F926="","",IFERROR(L926*D926,0))</f>
        <v>0</v>
      </c>
      <c r="N926" s="64"/>
      <c r="O926" s="156"/>
      <c r="P926" s="156"/>
      <c r="Z926" s="4"/>
      <c r="AA926" s="4"/>
    </row>
    <row r="927" customFormat="false" ht="17.35" hidden="false" customHeight="false" outlineLevel="0" collapsed="false">
      <c r="A927" s="118"/>
      <c r="B927" s="148" t="n">
        <f aca="false">IFERROR((IF($A927="",0,IF(VLOOKUP(A927,#REF!,13,0)="нет","Sold Out",VLOOKUP($A927,#REF!,2,FALSE())))),"кода нет в прайсе")</f>
        <v>0</v>
      </c>
      <c r="C927" s="148" t="n">
        <f aca="false">IFERROR((IF($A927="",0,VLOOKUP($A927,#REF!,3,FALSE()))),0)</f>
        <v>0</v>
      </c>
      <c r="D927" s="158"/>
      <c r="E927" s="121" t="n">
        <f aca="false">IFERROR((IF($A927="",0,VLOOKUP($A927,#REF!,6,FALSE()))),0)</f>
        <v>0</v>
      </c>
      <c r="F927" s="122" t="n">
        <f aca="false">IFERROR(IF(VLOOKUP(A927,#REF!,13,0)="нет","",D927*E927),0)</f>
        <v>0</v>
      </c>
      <c r="G927" s="149" t="n">
        <f aca="false">IF(F927="","",IFERROR((IF($A927="",0,VLOOKUP($A927,#REF!,5,FALSE())))*$D927,"0"))</f>
        <v>0</v>
      </c>
      <c r="H927" s="124" t="n">
        <f aca="false">IFERROR(IF(H$7=0,0,G927/(G$7-I$5)*H$7),"")</f>
        <v>0</v>
      </c>
      <c r="I927" s="125" t="n">
        <f aca="false">IFERROR(H927+F927,"")</f>
        <v>0</v>
      </c>
      <c r="J927" s="126" t="n">
        <f aca="false">IFERROR(I927/$E$9,"")</f>
        <v>0</v>
      </c>
      <c r="K927" s="127" t="n">
        <f aca="false">IFERROR(ROUNDUP(I927/$E$10,2),"")</f>
        <v>0</v>
      </c>
      <c r="L927" s="128" t="n">
        <f aca="false">IF(F927="","",IF(D927=0,0,IFERROR((IF($A927="",0,VLOOKUP($A927,#REF!,7,FALSE()))),0)))</f>
        <v>0</v>
      </c>
      <c r="M927" s="129" t="n">
        <f aca="false">IF(F927="","",IFERROR(L927*D927,0))</f>
        <v>0</v>
      </c>
      <c r="N927" s="64"/>
      <c r="O927" s="156"/>
      <c r="P927" s="156"/>
      <c r="Z927" s="4"/>
      <c r="AA927" s="4"/>
    </row>
    <row r="928" customFormat="false" ht="17.35" hidden="false" customHeight="false" outlineLevel="0" collapsed="false">
      <c r="A928" s="118"/>
      <c r="B928" s="148" t="n">
        <f aca="false">IFERROR((IF($A928="",0,IF(VLOOKUP(A928,#REF!,13,0)="нет","Sold Out",VLOOKUP($A928,#REF!,2,FALSE())))),"кода нет в прайсе")</f>
        <v>0</v>
      </c>
      <c r="C928" s="148" t="n">
        <f aca="false">IFERROR((IF($A928="",0,VLOOKUP($A928,#REF!,3,FALSE()))),0)</f>
        <v>0</v>
      </c>
      <c r="D928" s="158"/>
      <c r="E928" s="121" t="n">
        <f aca="false">IFERROR((IF($A928="",0,VLOOKUP($A928,#REF!,6,FALSE()))),0)</f>
        <v>0</v>
      </c>
      <c r="F928" s="122" t="n">
        <f aca="false">IFERROR(IF(VLOOKUP(A928,#REF!,13,0)="нет","",D928*E928),0)</f>
        <v>0</v>
      </c>
      <c r="G928" s="149" t="n">
        <f aca="false">IF(F928="","",IFERROR((IF($A928="",0,VLOOKUP($A928,#REF!,5,FALSE())))*$D928,"0"))</f>
        <v>0</v>
      </c>
      <c r="H928" s="124" t="n">
        <f aca="false">IFERROR(IF(H$7=0,0,G928/(G$7-I$5)*H$7),"")</f>
        <v>0</v>
      </c>
      <c r="I928" s="125" t="n">
        <f aca="false">IFERROR(H928+F928,"")</f>
        <v>0</v>
      </c>
      <c r="J928" s="126" t="n">
        <f aca="false">IFERROR(I928/$E$9,"")</f>
        <v>0</v>
      </c>
      <c r="K928" s="127" t="n">
        <f aca="false">IFERROR(ROUNDUP(I928/$E$10,2),"")</f>
        <v>0</v>
      </c>
      <c r="L928" s="128" t="n">
        <f aca="false">IF(F928="","",IF(D928=0,0,IFERROR((IF($A928="",0,VLOOKUP($A928,#REF!,7,FALSE()))),0)))</f>
        <v>0</v>
      </c>
      <c r="M928" s="129" t="n">
        <f aca="false">IF(F928="","",IFERROR(L928*D928,0))</f>
        <v>0</v>
      </c>
      <c r="N928" s="64"/>
      <c r="O928" s="156"/>
      <c r="P928" s="156"/>
      <c r="Z928" s="4"/>
      <c r="AA928" s="4"/>
    </row>
    <row r="929" customFormat="false" ht="17.35" hidden="false" customHeight="false" outlineLevel="0" collapsed="false">
      <c r="A929" s="118"/>
      <c r="B929" s="148" t="n">
        <f aca="false">IFERROR((IF($A929="",0,IF(VLOOKUP(A929,#REF!,13,0)="нет","Sold Out",VLOOKUP($A929,#REF!,2,FALSE())))),"кода нет в прайсе")</f>
        <v>0</v>
      </c>
      <c r="C929" s="148" t="n">
        <f aca="false">IFERROR((IF($A929="",0,VLOOKUP($A929,#REF!,3,FALSE()))),0)</f>
        <v>0</v>
      </c>
      <c r="D929" s="158"/>
      <c r="E929" s="121" t="n">
        <f aca="false">IFERROR((IF($A929="",0,VLOOKUP($A929,#REF!,6,FALSE()))),0)</f>
        <v>0</v>
      </c>
      <c r="F929" s="122" t="n">
        <f aca="false">IFERROR(IF(VLOOKUP(A929,#REF!,13,0)="нет","",D929*E929),0)</f>
        <v>0</v>
      </c>
      <c r="G929" s="149" t="n">
        <f aca="false">IF(F929="","",IFERROR((IF($A929="",0,VLOOKUP($A929,#REF!,5,FALSE())))*$D929,"0"))</f>
        <v>0</v>
      </c>
      <c r="H929" s="124" t="n">
        <f aca="false">IFERROR(IF(H$7=0,0,G929/(G$7-I$5)*H$7),"")</f>
        <v>0</v>
      </c>
      <c r="I929" s="125" t="n">
        <f aca="false">IFERROR(H929+F929,"")</f>
        <v>0</v>
      </c>
      <c r="J929" s="126" t="n">
        <f aca="false">IFERROR(I929/$E$9,"")</f>
        <v>0</v>
      </c>
      <c r="K929" s="127" t="n">
        <f aca="false">IFERROR(ROUNDUP(I929/$E$10,2),"")</f>
        <v>0</v>
      </c>
      <c r="L929" s="128" t="n">
        <f aca="false">IF(F929="","",IF(D929=0,0,IFERROR((IF($A929="",0,VLOOKUP($A929,#REF!,7,FALSE()))),0)))</f>
        <v>0</v>
      </c>
      <c r="M929" s="129" t="n">
        <f aca="false">IF(F929="","",IFERROR(L929*D929,0))</f>
        <v>0</v>
      </c>
      <c r="N929" s="64"/>
      <c r="O929" s="156"/>
      <c r="P929" s="156"/>
      <c r="Z929" s="4"/>
      <c r="AA929" s="4"/>
    </row>
    <row r="930" customFormat="false" ht="17.35" hidden="false" customHeight="false" outlineLevel="0" collapsed="false">
      <c r="A930" s="118"/>
      <c r="B930" s="148" t="n">
        <f aca="false">IFERROR((IF($A930="",0,IF(VLOOKUP(A930,#REF!,13,0)="нет","Sold Out",VLOOKUP($A930,#REF!,2,FALSE())))),"кода нет в прайсе")</f>
        <v>0</v>
      </c>
      <c r="C930" s="148" t="n">
        <f aca="false">IFERROR((IF($A930="",0,VLOOKUP($A930,#REF!,3,FALSE()))),0)</f>
        <v>0</v>
      </c>
      <c r="D930" s="158"/>
      <c r="E930" s="121" t="n">
        <f aca="false">IFERROR((IF($A930="",0,VLOOKUP($A930,#REF!,6,FALSE()))),0)</f>
        <v>0</v>
      </c>
      <c r="F930" s="122" t="n">
        <f aca="false">IFERROR(IF(VLOOKUP(A930,#REF!,13,0)="нет","",D930*E930),0)</f>
        <v>0</v>
      </c>
      <c r="G930" s="149" t="n">
        <f aca="false">IF(F930="","",IFERROR((IF($A930="",0,VLOOKUP($A930,#REF!,5,FALSE())))*$D930,"0"))</f>
        <v>0</v>
      </c>
      <c r="H930" s="124" t="n">
        <f aca="false">IFERROR(IF(H$7=0,0,G930/(G$7-I$5)*H$7),"")</f>
        <v>0</v>
      </c>
      <c r="I930" s="125" t="n">
        <f aca="false">IFERROR(H930+F930,"")</f>
        <v>0</v>
      </c>
      <c r="J930" s="126" t="n">
        <f aca="false">IFERROR(I930/$E$9,"")</f>
        <v>0</v>
      </c>
      <c r="K930" s="127" t="n">
        <f aca="false">IFERROR(ROUNDUP(I930/$E$10,2),"")</f>
        <v>0</v>
      </c>
      <c r="L930" s="128" t="n">
        <f aca="false">IF(F930="","",IF(D930=0,0,IFERROR((IF($A930="",0,VLOOKUP($A930,#REF!,7,FALSE()))),0)))</f>
        <v>0</v>
      </c>
      <c r="M930" s="129" t="n">
        <f aca="false">IF(F930="","",IFERROR(L930*D930,0))</f>
        <v>0</v>
      </c>
      <c r="N930" s="64"/>
      <c r="O930" s="156"/>
      <c r="P930" s="156"/>
      <c r="Z930" s="4"/>
      <c r="AA930" s="4"/>
    </row>
    <row r="931" customFormat="false" ht="17.35" hidden="false" customHeight="false" outlineLevel="0" collapsed="false">
      <c r="A931" s="118"/>
      <c r="B931" s="148" t="n">
        <f aca="false">IFERROR((IF($A931="",0,IF(VLOOKUP(A931,#REF!,13,0)="нет","Sold Out",VLOOKUP($A931,#REF!,2,FALSE())))),"кода нет в прайсе")</f>
        <v>0</v>
      </c>
      <c r="C931" s="148" t="n">
        <f aca="false">IFERROR((IF($A931="",0,VLOOKUP($A931,#REF!,3,FALSE()))),0)</f>
        <v>0</v>
      </c>
      <c r="D931" s="158"/>
      <c r="E931" s="121" t="n">
        <f aca="false">IFERROR((IF($A931="",0,VLOOKUP($A931,#REF!,6,FALSE()))),0)</f>
        <v>0</v>
      </c>
      <c r="F931" s="122" t="n">
        <f aca="false">IFERROR(IF(VLOOKUP(A931,#REF!,13,0)="нет","",D931*E931),0)</f>
        <v>0</v>
      </c>
      <c r="G931" s="149" t="n">
        <f aca="false">IF(F931="","",IFERROR((IF($A931="",0,VLOOKUP($A931,#REF!,5,FALSE())))*$D931,"0"))</f>
        <v>0</v>
      </c>
      <c r="H931" s="124" t="n">
        <f aca="false">IFERROR(IF(H$7=0,0,G931/(G$7-I$5)*H$7),"")</f>
        <v>0</v>
      </c>
      <c r="I931" s="125" t="n">
        <f aca="false">IFERROR(H931+F931,"")</f>
        <v>0</v>
      </c>
      <c r="J931" s="126" t="n">
        <f aca="false">IFERROR(I931/$E$9,"")</f>
        <v>0</v>
      </c>
      <c r="K931" s="127" t="n">
        <f aca="false">IFERROR(ROUNDUP(I931/$E$10,2),"")</f>
        <v>0</v>
      </c>
      <c r="L931" s="128" t="n">
        <f aca="false">IF(F931="","",IF(D931=0,0,IFERROR((IF($A931="",0,VLOOKUP($A931,#REF!,7,FALSE()))),0)))</f>
        <v>0</v>
      </c>
      <c r="M931" s="129" t="n">
        <f aca="false">IF(F931="","",IFERROR(L931*D931,0))</f>
        <v>0</v>
      </c>
      <c r="N931" s="64"/>
      <c r="O931" s="156"/>
      <c r="P931" s="156"/>
      <c r="Z931" s="4"/>
      <c r="AA931" s="4"/>
    </row>
    <row r="932" customFormat="false" ht="17.35" hidden="false" customHeight="false" outlineLevel="0" collapsed="false">
      <c r="A932" s="118"/>
      <c r="B932" s="148" t="n">
        <f aca="false">IFERROR((IF($A932="",0,IF(VLOOKUP(A932,#REF!,13,0)="нет","Sold Out",VLOOKUP($A932,#REF!,2,FALSE())))),"кода нет в прайсе")</f>
        <v>0</v>
      </c>
      <c r="C932" s="148" t="n">
        <f aca="false">IFERROR((IF($A932="",0,VLOOKUP($A932,#REF!,3,FALSE()))),0)</f>
        <v>0</v>
      </c>
      <c r="D932" s="158"/>
      <c r="E932" s="132" t="n">
        <f aca="false">IFERROR((IF($A932="",0,VLOOKUP($A932,#REF!,6,FALSE()))),0)</f>
        <v>0</v>
      </c>
      <c r="F932" s="133" t="n">
        <f aca="false">IFERROR(IF(VLOOKUP(A932,#REF!,13,0)="нет","",D932*E932),0)</f>
        <v>0</v>
      </c>
      <c r="G932" s="134" t="n">
        <f aca="false">IF(F932="","",IFERROR((IF($A932="",0,VLOOKUP($A932,#REF!,5,FALSE())))*$D932,"0"))</f>
        <v>0</v>
      </c>
      <c r="H932" s="124" t="n">
        <f aca="false">IFERROR(IF(H$7=0,0,G932/(G$7-I$5)*H$7),"")</f>
        <v>0</v>
      </c>
      <c r="I932" s="135" t="n">
        <f aca="false">IFERROR(H932+F932,"")</f>
        <v>0</v>
      </c>
      <c r="J932" s="136" t="n">
        <f aca="false">IFERROR(I932/$E$9,"")</f>
        <v>0</v>
      </c>
      <c r="K932" s="137" t="n">
        <f aca="false">IFERROR(ROUNDUP(I932/$E$10,2),"")</f>
        <v>0</v>
      </c>
      <c r="L932" s="132" t="n">
        <f aca="false">IF(F932="","",IF(D932=0,0,IFERROR((IF($A932="",0,VLOOKUP($A932,#REF!,7,FALSE()))),0)))</f>
        <v>0</v>
      </c>
      <c r="M932" s="132" t="n">
        <f aca="false">IF(F932="","",IFERROR(L932*D932,0))</f>
        <v>0</v>
      </c>
      <c r="N932" s="64"/>
      <c r="O932" s="156"/>
      <c r="P932" s="156"/>
      <c r="Z932" s="4"/>
      <c r="AA932" s="4"/>
    </row>
    <row r="933" customFormat="false" ht="17.35" hidden="false" customHeight="false" outlineLevel="0" collapsed="false">
      <c r="A933" s="118"/>
      <c r="B933" s="148" t="n">
        <f aca="false">IFERROR((IF($A933="",0,IF(VLOOKUP(A933,#REF!,13,0)="нет","Sold Out",VLOOKUP($A933,#REF!,2,FALSE())))),"кода нет в прайсе")</f>
        <v>0</v>
      </c>
      <c r="C933" s="148" t="n">
        <f aca="false">IFERROR((IF($A933="",0,VLOOKUP($A933,#REF!,3,FALSE()))),0)</f>
        <v>0</v>
      </c>
      <c r="D933" s="158"/>
      <c r="E933" s="121" t="n">
        <f aca="false">IFERROR((IF($A933="",0,VLOOKUP($A933,#REF!,6,FALSE()))),0)</f>
        <v>0</v>
      </c>
      <c r="F933" s="122" t="n">
        <f aca="false">IFERROR(IF(VLOOKUP(A933,#REF!,13,0)="нет","",D933*E933),0)</f>
        <v>0</v>
      </c>
      <c r="G933" s="149" t="n">
        <f aca="false">IF(F933="","",IFERROR((IF($A933="",0,VLOOKUP($A933,#REF!,5,FALSE())))*$D933,"0"))</f>
        <v>0</v>
      </c>
      <c r="H933" s="124" t="n">
        <f aca="false">IFERROR(IF(H$7=0,0,G933/(G$7-I$5)*H$7),"")</f>
        <v>0</v>
      </c>
      <c r="I933" s="125" t="n">
        <f aca="false">IFERROR(H933+F933,"")</f>
        <v>0</v>
      </c>
      <c r="J933" s="126" t="n">
        <f aca="false">IFERROR(I933/$E$9,"")</f>
        <v>0</v>
      </c>
      <c r="K933" s="127" t="n">
        <f aca="false">IFERROR(ROUNDUP(I933/$E$10,2),"")</f>
        <v>0</v>
      </c>
      <c r="L933" s="128" t="n">
        <f aca="false">IF(F933="","",IF(D933=0,0,IFERROR((IF($A933="",0,VLOOKUP($A933,#REF!,7,FALSE()))),0)))</f>
        <v>0</v>
      </c>
      <c r="M933" s="129" t="n">
        <f aca="false">IF(F933="","",IFERROR(L933*D933,0))</f>
        <v>0</v>
      </c>
      <c r="N933" s="64"/>
      <c r="O933" s="156"/>
      <c r="P933" s="156"/>
      <c r="Z933" s="4"/>
      <c r="AA933" s="4"/>
    </row>
    <row r="934" customFormat="false" ht="17.35" hidden="false" customHeight="false" outlineLevel="0" collapsed="false">
      <c r="A934" s="141"/>
      <c r="B934" s="148" t="n">
        <f aca="false">IFERROR((IF($A934="",0,IF(VLOOKUP(A934,#REF!,13,0)="нет","Sold Out",VLOOKUP($A934,#REF!,2,FALSE())))),"кода нет в прайсе")</f>
        <v>0</v>
      </c>
      <c r="C934" s="148" t="n">
        <f aca="false">IFERROR((IF($A934="",0,VLOOKUP($A934,#REF!,3,FALSE()))),0)</f>
        <v>0</v>
      </c>
      <c r="D934" s="158"/>
      <c r="E934" s="121" t="n">
        <f aca="false">IFERROR((IF($A934="",0,VLOOKUP($A934,#REF!,6,FALSE()))),0)</f>
        <v>0</v>
      </c>
      <c r="F934" s="122" t="n">
        <f aca="false">IFERROR(IF(VLOOKUP(A934,#REF!,13,0)="нет","",D934*E934),0)</f>
        <v>0</v>
      </c>
      <c r="G934" s="149" t="n">
        <f aca="false">IF(F934="","",IFERROR((IF($A934="",0,VLOOKUP($A934,#REF!,5,FALSE())))*$D934,"0"))</f>
        <v>0</v>
      </c>
      <c r="H934" s="124" t="n">
        <f aca="false">IFERROR(IF(H$7=0,0,G934/(G$7-I$5)*H$7),"")</f>
        <v>0</v>
      </c>
      <c r="I934" s="125" t="n">
        <f aca="false">IFERROR(H934+F934,"")</f>
        <v>0</v>
      </c>
      <c r="J934" s="126" t="n">
        <f aca="false">IFERROR(I934/$E$9,"")</f>
        <v>0</v>
      </c>
      <c r="K934" s="127" t="n">
        <f aca="false">IFERROR(ROUNDUP(I934/$E$10,2),"")</f>
        <v>0</v>
      </c>
      <c r="L934" s="128" t="n">
        <f aca="false">IF(F934="","",IF(D934=0,0,IFERROR((IF($A934="",0,VLOOKUP($A934,#REF!,7,FALSE()))),0)))</f>
        <v>0</v>
      </c>
      <c r="M934" s="129" t="n">
        <f aca="false">IF(F934="","",IFERROR(L934*D934,0))</f>
        <v>0</v>
      </c>
      <c r="N934" s="64"/>
      <c r="O934" s="156"/>
      <c r="P934" s="156"/>
      <c r="Z934" s="4"/>
      <c r="AA934" s="4"/>
    </row>
    <row r="935" customFormat="false" ht="17.35" hidden="false" customHeight="false" outlineLevel="0" collapsed="false">
      <c r="A935" s="142"/>
      <c r="B935" s="143" t="n">
        <f aca="false">IF(F935=0,0,"Пересылка по Корее при менее 30000")</f>
        <v>0</v>
      </c>
      <c r="C935" s="143"/>
      <c r="D935" s="158"/>
      <c r="E935" s="121" t="n">
        <f aca="false">IFERROR((IF($A935="",0,VLOOKUP($A935,#REF!,6,FALSE()))),0)</f>
        <v>0</v>
      </c>
      <c r="F935" s="144" t="n">
        <f aca="false">IF($F$5=1,IF(SUM(F925:F934)=0,0,IF(SUM(F925:F934)&lt;30000,2500,0)),0)</f>
        <v>0</v>
      </c>
      <c r="G935" s="149" t="n">
        <f aca="false">IF(F935="","",IFERROR((IF($A935="",0,VLOOKUP($A935,#REF!,5,FALSE())))*$D935,"0"))</f>
        <v>0</v>
      </c>
      <c r="H935" s="124" t="n">
        <f aca="false">IFERROR(IF(H$7=0,0,G935/(G$7-I$5)*H$7),"")</f>
        <v>0</v>
      </c>
      <c r="I935" s="125" t="n">
        <f aca="false">IFERROR(H935+F935,"")</f>
        <v>0</v>
      </c>
      <c r="J935" s="126" t="n">
        <f aca="false">IFERROR(I935/$E$9,"")</f>
        <v>0</v>
      </c>
      <c r="K935" s="127" t="n">
        <f aca="false">IFERROR(ROUNDUP(I935/$E$10,2),"")</f>
        <v>0</v>
      </c>
      <c r="L935" s="128" t="n">
        <f aca="false">IF(F935="","",IF(D935=0,0,IFERROR((IF($A935="",0,VLOOKUP($A935,#REF!,7,FALSE()))),0)))</f>
        <v>0</v>
      </c>
      <c r="M935" s="129" t="n">
        <f aca="false">IF(F935="","",IFERROR(L935*D935,0))</f>
        <v>0</v>
      </c>
      <c r="N935" s="64"/>
      <c r="O935" s="156"/>
      <c r="P935" s="156"/>
      <c r="Z935" s="4"/>
      <c r="AA935" s="4"/>
    </row>
    <row r="936" customFormat="false" ht="17.35" hidden="false" customHeight="false" outlineLevel="0" collapsed="false">
      <c r="A936" s="106" t="n">
        <v>78</v>
      </c>
      <c r="B936" s="107"/>
      <c r="C936" s="107"/>
      <c r="D936" s="146"/>
      <c r="E936" s="109"/>
      <c r="F936" s="110" t="n">
        <f aca="false">SUM(F937:F947)</f>
        <v>0</v>
      </c>
      <c r="G936" s="110" t="n">
        <f aca="false">SUM(G937:G947)</f>
        <v>0</v>
      </c>
      <c r="H936" s="111" t="n">
        <f aca="false">IFERROR($H$7/($G$7-$I$5)*G936,0)</f>
        <v>0</v>
      </c>
      <c r="I936" s="112" t="n">
        <f aca="false">H936+F936</f>
        <v>0</v>
      </c>
      <c r="J936" s="112" t="n">
        <f aca="false">I936/$E$9</f>
        <v>0</v>
      </c>
      <c r="K936" s="113" t="n">
        <f aca="false">SUM(K937:K947)</f>
        <v>0</v>
      </c>
      <c r="L936" s="114" t="n">
        <f aca="false">SUM(L937:L947)</f>
        <v>0</v>
      </c>
      <c r="M936" s="115" t="n">
        <f aca="false">SUM(M937:M947)</f>
        <v>0</v>
      </c>
      <c r="N936" s="64"/>
      <c r="O936" s="156"/>
      <c r="P936" s="156"/>
      <c r="Z936" s="4"/>
      <c r="AA936" s="4"/>
    </row>
    <row r="937" customFormat="false" ht="17.35" hidden="false" customHeight="false" outlineLevel="0" collapsed="false">
      <c r="A937" s="118"/>
      <c r="B937" s="148" t="n">
        <f aca="false">IFERROR((IF($A937="",0,IF(VLOOKUP(A937,#REF!,13,0)="нет","Sold Out",VLOOKUP($A937,#REF!,2,FALSE())))),"кода нет в прайсе")</f>
        <v>0</v>
      </c>
      <c r="C937" s="148" t="n">
        <f aca="false">IFERROR((IF($A937="",0,VLOOKUP($A937,#REF!,3,FALSE()))),0)</f>
        <v>0</v>
      </c>
      <c r="D937" s="120"/>
      <c r="E937" s="121" t="n">
        <f aca="false">IFERROR((IF($A937="",0,VLOOKUP($A937,#REF!,6,FALSE()))),0)</f>
        <v>0</v>
      </c>
      <c r="F937" s="122" t="n">
        <f aca="false">IFERROR(IF(VLOOKUP(A937,#REF!,13,0)="нет","",D937*E937),0)</f>
        <v>0</v>
      </c>
      <c r="G937" s="149" t="n">
        <f aca="false">IF(F937="","",IFERROR((IF($A937="",0,VLOOKUP($A937,#REF!,5,FALSE())))*$D937,"0"))</f>
        <v>0</v>
      </c>
      <c r="H937" s="124" t="n">
        <f aca="false">IFERROR(IF(H$7=0,0,G937/(G$7-I$5)*H$7),"")</f>
        <v>0</v>
      </c>
      <c r="I937" s="125" t="n">
        <f aca="false">IFERROR(H937+F937,"")</f>
        <v>0</v>
      </c>
      <c r="J937" s="126" t="n">
        <f aca="false">IFERROR(I937/$E$9,"")</f>
        <v>0</v>
      </c>
      <c r="K937" s="127" t="n">
        <f aca="false">IFERROR(ROUNDUP(I937/$E$10,2),"")</f>
        <v>0</v>
      </c>
      <c r="L937" s="128" t="n">
        <f aca="false">IF(F937="","",IF(D937=0,0,IFERROR((IF($A937="",0,VLOOKUP($A937,#REF!,7,FALSE()))),0)))</f>
        <v>0</v>
      </c>
      <c r="M937" s="129" t="n">
        <f aca="false">IF(F937="","",IFERROR(L937*D937,0))</f>
        <v>0</v>
      </c>
      <c r="N937" s="64"/>
      <c r="O937" s="156"/>
      <c r="P937" s="156"/>
      <c r="Z937" s="4"/>
      <c r="AA937" s="4"/>
    </row>
    <row r="938" customFormat="false" ht="17.35" hidden="false" customHeight="false" outlineLevel="0" collapsed="false">
      <c r="A938" s="118"/>
      <c r="B938" s="148" t="n">
        <f aca="false">IFERROR((IF($A938="",0,IF(VLOOKUP(A938,#REF!,13,0)="нет","Sold Out",VLOOKUP($A938,#REF!,2,FALSE())))),"кода нет в прайсе")</f>
        <v>0</v>
      </c>
      <c r="C938" s="148" t="n">
        <f aca="false">IFERROR((IF($A938="",0,VLOOKUP($A938,#REF!,3,FALSE()))),0)</f>
        <v>0</v>
      </c>
      <c r="D938" s="120"/>
      <c r="E938" s="121" t="n">
        <f aca="false">IFERROR((IF($A938="",0,VLOOKUP($A938,#REF!,6,FALSE()))),0)</f>
        <v>0</v>
      </c>
      <c r="F938" s="122" t="n">
        <f aca="false">IFERROR(IF(VLOOKUP(A938,#REF!,13,0)="нет","",D938*E938),0)</f>
        <v>0</v>
      </c>
      <c r="G938" s="149" t="n">
        <f aca="false">IF(F938="","",IFERROR((IF($A938="",0,VLOOKUP($A938,#REF!,5,FALSE())))*$D938,"0"))</f>
        <v>0</v>
      </c>
      <c r="H938" s="124" t="n">
        <f aca="false">IFERROR(IF(H$7=0,0,G938/(G$7-I$5)*H$7),"")</f>
        <v>0</v>
      </c>
      <c r="I938" s="125" t="n">
        <f aca="false">IFERROR(H938+F938,"")</f>
        <v>0</v>
      </c>
      <c r="J938" s="126" t="n">
        <f aca="false">IFERROR(I938/$E$9,"")</f>
        <v>0</v>
      </c>
      <c r="K938" s="127" t="n">
        <f aca="false">IFERROR(ROUNDUP(I938/$E$10,2),"")</f>
        <v>0</v>
      </c>
      <c r="L938" s="128" t="n">
        <f aca="false">IF(F938="","",IF(D938=0,0,IFERROR((IF($A938="",0,VLOOKUP($A938,#REF!,7,FALSE()))),0)))</f>
        <v>0</v>
      </c>
      <c r="M938" s="129" t="n">
        <f aca="false">IF(F938="","",IFERROR(L938*D938,0))</f>
        <v>0</v>
      </c>
      <c r="N938" s="64"/>
      <c r="O938" s="156"/>
      <c r="P938" s="156"/>
      <c r="Z938" s="4"/>
      <c r="AA938" s="4"/>
    </row>
    <row r="939" customFormat="false" ht="17.35" hidden="false" customHeight="false" outlineLevel="0" collapsed="false">
      <c r="A939" s="118"/>
      <c r="B939" s="148" t="n">
        <f aca="false">IFERROR((IF($A939="",0,IF(VLOOKUP(A939,#REF!,13,0)="нет","Sold Out",VLOOKUP($A939,#REF!,2,FALSE())))),"кода нет в прайсе")</f>
        <v>0</v>
      </c>
      <c r="C939" s="148" t="n">
        <f aca="false">IFERROR((IF($A939="",0,VLOOKUP($A939,#REF!,3,FALSE()))),0)</f>
        <v>0</v>
      </c>
      <c r="D939" s="158"/>
      <c r="E939" s="121" t="n">
        <f aca="false">IFERROR((IF($A939="",0,VLOOKUP($A939,#REF!,6,FALSE()))),0)</f>
        <v>0</v>
      </c>
      <c r="F939" s="122" t="n">
        <f aca="false">IFERROR(IF(VLOOKUP(A939,#REF!,13,0)="нет","",D939*E939),0)</f>
        <v>0</v>
      </c>
      <c r="G939" s="149" t="n">
        <f aca="false">IF(F939="","",IFERROR((IF($A939="",0,VLOOKUP($A939,#REF!,5,FALSE())))*$D939,"0"))</f>
        <v>0</v>
      </c>
      <c r="H939" s="124" t="n">
        <f aca="false">IFERROR(IF(H$7=0,0,G939/(G$7-I$5)*H$7),"")</f>
        <v>0</v>
      </c>
      <c r="I939" s="125" t="n">
        <f aca="false">IFERROR(H939+F939,"")</f>
        <v>0</v>
      </c>
      <c r="J939" s="126" t="n">
        <f aca="false">IFERROR(I939/$E$9,"")</f>
        <v>0</v>
      </c>
      <c r="K939" s="127" t="n">
        <f aca="false">IFERROR(ROUNDUP(I939/$E$10,2),"")</f>
        <v>0</v>
      </c>
      <c r="L939" s="128" t="n">
        <f aca="false">IF(F939="","",IF(D939=0,0,IFERROR((IF($A939="",0,VLOOKUP($A939,#REF!,7,FALSE()))),0)))</f>
        <v>0</v>
      </c>
      <c r="M939" s="129" t="n">
        <f aca="false">IF(F939="","",IFERROR(L939*D939,0))</f>
        <v>0</v>
      </c>
      <c r="N939" s="64"/>
      <c r="O939" s="156"/>
      <c r="P939" s="156"/>
      <c r="Z939" s="4"/>
      <c r="AA939" s="4"/>
    </row>
    <row r="940" customFormat="false" ht="17.35" hidden="false" customHeight="false" outlineLevel="0" collapsed="false">
      <c r="A940" s="118"/>
      <c r="B940" s="148" t="n">
        <f aca="false">IFERROR((IF($A940="",0,IF(VLOOKUP(A940,#REF!,13,0)="нет","Sold Out",VLOOKUP($A940,#REF!,2,FALSE())))),"кода нет в прайсе")</f>
        <v>0</v>
      </c>
      <c r="C940" s="148" t="n">
        <f aca="false">IFERROR((IF($A940="",0,VLOOKUP($A940,#REF!,3,FALSE()))),0)</f>
        <v>0</v>
      </c>
      <c r="D940" s="158"/>
      <c r="E940" s="121" t="n">
        <f aca="false">IFERROR((IF($A940="",0,VLOOKUP($A940,#REF!,6,FALSE()))),0)</f>
        <v>0</v>
      </c>
      <c r="F940" s="122" t="n">
        <f aca="false">IFERROR(IF(VLOOKUP(A940,#REF!,13,0)="нет","",D940*E940),0)</f>
        <v>0</v>
      </c>
      <c r="G940" s="149" t="n">
        <f aca="false">IF(F940="","",IFERROR((IF($A940="",0,VLOOKUP($A940,#REF!,5,FALSE())))*$D940,"0"))</f>
        <v>0</v>
      </c>
      <c r="H940" s="124" t="n">
        <f aca="false">IFERROR(IF(H$7=0,0,G940/(G$7-I$5)*H$7),"")</f>
        <v>0</v>
      </c>
      <c r="I940" s="125" t="n">
        <f aca="false">IFERROR(H940+F940,"")</f>
        <v>0</v>
      </c>
      <c r="J940" s="126" t="n">
        <f aca="false">IFERROR(I940/$E$9,"")</f>
        <v>0</v>
      </c>
      <c r="K940" s="127" t="n">
        <f aca="false">IFERROR(ROUNDUP(I940/$E$10,2),"")</f>
        <v>0</v>
      </c>
      <c r="L940" s="128" t="n">
        <f aca="false">IF(F940="","",IF(D940=0,0,IFERROR((IF($A940="",0,VLOOKUP($A940,#REF!,7,FALSE()))),0)))</f>
        <v>0</v>
      </c>
      <c r="M940" s="129" t="n">
        <f aca="false">IF(F940="","",IFERROR(L940*D940,0))</f>
        <v>0</v>
      </c>
      <c r="N940" s="64"/>
      <c r="O940" s="156"/>
      <c r="P940" s="156"/>
      <c r="Z940" s="4"/>
      <c r="AA940" s="4"/>
    </row>
    <row r="941" customFormat="false" ht="17.35" hidden="false" customHeight="false" outlineLevel="0" collapsed="false">
      <c r="A941" s="118"/>
      <c r="B941" s="148" t="n">
        <f aca="false">IFERROR((IF($A941="",0,IF(VLOOKUP(A941,#REF!,13,0)="нет","Sold Out",VLOOKUP($A941,#REF!,2,FALSE())))),"кода нет в прайсе")</f>
        <v>0</v>
      </c>
      <c r="C941" s="148" t="n">
        <f aca="false">IFERROR((IF($A941="",0,VLOOKUP($A941,#REF!,3,FALSE()))),0)</f>
        <v>0</v>
      </c>
      <c r="D941" s="158"/>
      <c r="E941" s="121" t="n">
        <f aca="false">IFERROR((IF($A941="",0,VLOOKUP($A941,#REF!,6,FALSE()))),0)</f>
        <v>0</v>
      </c>
      <c r="F941" s="122" t="n">
        <f aca="false">IFERROR(IF(VLOOKUP(A941,#REF!,13,0)="нет","",D941*E941),0)</f>
        <v>0</v>
      </c>
      <c r="G941" s="149" t="n">
        <f aca="false">IF(F941="","",IFERROR((IF($A941="",0,VLOOKUP($A941,#REF!,5,FALSE())))*$D941,"0"))</f>
        <v>0</v>
      </c>
      <c r="H941" s="124" t="n">
        <f aca="false">IFERROR(IF(H$7=0,0,G941/(G$7-I$5)*H$7),"")</f>
        <v>0</v>
      </c>
      <c r="I941" s="125" t="n">
        <f aca="false">IFERROR(H941+F941,"")</f>
        <v>0</v>
      </c>
      <c r="J941" s="126" t="n">
        <f aca="false">IFERROR(I941/$E$9,"")</f>
        <v>0</v>
      </c>
      <c r="K941" s="127" t="n">
        <f aca="false">IFERROR(ROUNDUP(I941/$E$10,2),"")</f>
        <v>0</v>
      </c>
      <c r="L941" s="128" t="n">
        <f aca="false">IF(F941="","",IF(D941=0,0,IFERROR((IF($A941="",0,VLOOKUP($A941,#REF!,7,FALSE()))),0)))</f>
        <v>0</v>
      </c>
      <c r="M941" s="129" t="n">
        <f aca="false">IF(F941="","",IFERROR(L941*D941,0))</f>
        <v>0</v>
      </c>
      <c r="N941" s="64"/>
      <c r="O941" s="156"/>
      <c r="P941" s="156"/>
      <c r="Z941" s="4"/>
      <c r="AA941" s="4"/>
    </row>
    <row r="942" customFormat="false" ht="17.35" hidden="false" customHeight="false" outlineLevel="0" collapsed="false">
      <c r="A942" s="118"/>
      <c r="B942" s="148" t="n">
        <f aca="false">IFERROR((IF($A942="",0,IF(VLOOKUP(A942,#REF!,13,0)="нет","Sold Out",VLOOKUP($A942,#REF!,2,FALSE())))),"кода нет в прайсе")</f>
        <v>0</v>
      </c>
      <c r="C942" s="148" t="n">
        <f aca="false">IFERROR((IF($A942="",0,VLOOKUP($A942,#REF!,3,FALSE()))),0)</f>
        <v>0</v>
      </c>
      <c r="D942" s="158"/>
      <c r="E942" s="121" t="n">
        <f aca="false">IFERROR((IF($A942="",0,VLOOKUP($A942,#REF!,6,FALSE()))),0)</f>
        <v>0</v>
      </c>
      <c r="F942" s="122" t="n">
        <f aca="false">IFERROR(IF(VLOOKUP(A942,#REF!,13,0)="нет","",D942*E942),0)</f>
        <v>0</v>
      </c>
      <c r="G942" s="149" t="n">
        <f aca="false">IF(F942="","",IFERROR((IF($A942="",0,VLOOKUP($A942,#REF!,5,FALSE())))*$D942,"0"))</f>
        <v>0</v>
      </c>
      <c r="H942" s="124" t="n">
        <f aca="false">IFERROR(IF(H$7=0,0,G942/(G$7-I$5)*H$7),"")</f>
        <v>0</v>
      </c>
      <c r="I942" s="125" t="n">
        <f aca="false">IFERROR(H942+F942,"")</f>
        <v>0</v>
      </c>
      <c r="J942" s="126" t="n">
        <f aca="false">IFERROR(I942/$E$9,"")</f>
        <v>0</v>
      </c>
      <c r="K942" s="127" t="n">
        <f aca="false">IFERROR(ROUNDUP(I942/$E$10,2),"")</f>
        <v>0</v>
      </c>
      <c r="L942" s="128" t="n">
        <f aca="false">IF(F942="","",IF(D942=0,0,IFERROR((IF($A942="",0,VLOOKUP($A942,#REF!,7,FALSE()))),0)))</f>
        <v>0</v>
      </c>
      <c r="M942" s="129" t="n">
        <f aca="false">IF(F942="","",IFERROR(L942*D942,0))</f>
        <v>0</v>
      </c>
      <c r="N942" s="64"/>
      <c r="O942" s="156"/>
      <c r="P942" s="156"/>
      <c r="Z942" s="4"/>
      <c r="AA942" s="4"/>
    </row>
    <row r="943" customFormat="false" ht="17.35" hidden="false" customHeight="false" outlineLevel="0" collapsed="false">
      <c r="A943" s="118"/>
      <c r="B943" s="148" t="n">
        <f aca="false">IFERROR((IF($A943="",0,IF(VLOOKUP(A943,#REF!,13,0)="нет","Sold Out",VLOOKUP($A943,#REF!,2,FALSE())))),"кода нет в прайсе")</f>
        <v>0</v>
      </c>
      <c r="C943" s="148" t="n">
        <f aca="false">IFERROR((IF($A943="",0,VLOOKUP($A943,#REF!,3,FALSE()))),0)</f>
        <v>0</v>
      </c>
      <c r="D943" s="158"/>
      <c r="E943" s="121" t="n">
        <f aca="false">IFERROR((IF($A943="",0,VLOOKUP($A943,#REF!,6,FALSE()))),0)</f>
        <v>0</v>
      </c>
      <c r="F943" s="122" t="n">
        <f aca="false">IFERROR(IF(VLOOKUP(A943,#REF!,13,0)="нет","",D943*E943),0)</f>
        <v>0</v>
      </c>
      <c r="G943" s="149" t="n">
        <f aca="false">IF(F943="","",IFERROR((IF($A943="",0,VLOOKUP($A943,#REF!,5,FALSE())))*$D943,"0"))</f>
        <v>0</v>
      </c>
      <c r="H943" s="124" t="n">
        <f aca="false">IFERROR(IF(H$7=0,0,G943/(G$7-I$5)*H$7),"")</f>
        <v>0</v>
      </c>
      <c r="I943" s="125" t="n">
        <f aca="false">IFERROR(H943+F943,"")</f>
        <v>0</v>
      </c>
      <c r="J943" s="126" t="n">
        <f aca="false">IFERROR(I943/$E$9,"")</f>
        <v>0</v>
      </c>
      <c r="K943" s="127" t="n">
        <f aca="false">IFERROR(ROUNDUP(I943/$E$10,2),"")</f>
        <v>0</v>
      </c>
      <c r="L943" s="128" t="n">
        <f aca="false">IF(F943="","",IF(D943=0,0,IFERROR((IF($A943="",0,VLOOKUP($A943,#REF!,7,FALSE()))),0)))</f>
        <v>0</v>
      </c>
      <c r="M943" s="129" t="n">
        <f aca="false">IF(F943="","",IFERROR(L943*D943,0))</f>
        <v>0</v>
      </c>
      <c r="N943" s="64"/>
      <c r="O943" s="156"/>
      <c r="P943" s="156"/>
      <c r="Z943" s="4"/>
      <c r="AA943" s="4"/>
    </row>
    <row r="944" customFormat="false" ht="17.35" hidden="false" customHeight="false" outlineLevel="0" collapsed="false">
      <c r="A944" s="118"/>
      <c r="B944" s="148" t="n">
        <f aca="false">IFERROR((IF($A944="",0,IF(VLOOKUP(A944,#REF!,13,0)="нет","Sold Out",VLOOKUP($A944,#REF!,2,FALSE())))),"кода нет в прайсе")</f>
        <v>0</v>
      </c>
      <c r="C944" s="148" t="n">
        <f aca="false">IFERROR((IF($A944="",0,VLOOKUP($A944,#REF!,3,FALSE()))),0)</f>
        <v>0</v>
      </c>
      <c r="D944" s="158"/>
      <c r="E944" s="132" t="n">
        <f aca="false">IFERROR((IF($A944="",0,VLOOKUP($A944,#REF!,6,FALSE()))),0)</f>
        <v>0</v>
      </c>
      <c r="F944" s="133" t="n">
        <f aca="false">IFERROR(IF(VLOOKUP(A944,#REF!,13,0)="нет","",D944*E944),0)</f>
        <v>0</v>
      </c>
      <c r="G944" s="134" t="n">
        <f aca="false">IF(F944="","",IFERROR((IF($A944="",0,VLOOKUP($A944,#REF!,5,FALSE())))*$D944,"0"))</f>
        <v>0</v>
      </c>
      <c r="H944" s="124" t="n">
        <f aca="false">IFERROR(IF(H$7=0,0,G944/(G$7-I$5)*H$7),"")</f>
        <v>0</v>
      </c>
      <c r="I944" s="135" t="n">
        <f aca="false">IFERROR(H944+F944,"")</f>
        <v>0</v>
      </c>
      <c r="J944" s="136" t="n">
        <f aca="false">IFERROR(I944/$E$9,"")</f>
        <v>0</v>
      </c>
      <c r="K944" s="137" t="n">
        <f aca="false">IFERROR(ROUNDUP(I944/$E$10,2),"")</f>
        <v>0</v>
      </c>
      <c r="L944" s="132" t="n">
        <f aca="false">IF(F944="","",IF(D944=0,0,IFERROR((IF($A944="",0,VLOOKUP($A944,#REF!,7,FALSE()))),0)))</f>
        <v>0</v>
      </c>
      <c r="M944" s="132" t="n">
        <f aca="false">IF(F944="","",IFERROR(L944*D944,0))</f>
        <v>0</v>
      </c>
      <c r="N944" s="64"/>
      <c r="O944" s="156"/>
      <c r="P944" s="156"/>
      <c r="Z944" s="4"/>
      <c r="AA944" s="4"/>
    </row>
    <row r="945" customFormat="false" ht="17.35" hidden="false" customHeight="false" outlineLevel="0" collapsed="false">
      <c r="A945" s="118"/>
      <c r="B945" s="148" t="n">
        <f aca="false">IFERROR((IF($A945="",0,IF(VLOOKUP(A945,#REF!,13,0)="нет","Sold Out",VLOOKUP($A945,#REF!,2,FALSE())))),"кода нет в прайсе")</f>
        <v>0</v>
      </c>
      <c r="C945" s="148" t="n">
        <f aca="false">IFERROR((IF($A945="",0,VLOOKUP($A945,#REF!,3,FALSE()))),0)</f>
        <v>0</v>
      </c>
      <c r="D945" s="158"/>
      <c r="E945" s="121" t="n">
        <f aca="false">IFERROR((IF($A945="",0,VLOOKUP($A945,#REF!,6,FALSE()))),0)</f>
        <v>0</v>
      </c>
      <c r="F945" s="122" t="n">
        <f aca="false">IFERROR(IF(VLOOKUP(A945,#REF!,13,0)="нет","",D945*E945),0)</f>
        <v>0</v>
      </c>
      <c r="G945" s="149" t="n">
        <f aca="false">IF(F945="","",IFERROR((IF($A945="",0,VLOOKUP($A945,#REF!,5,FALSE())))*$D945,"0"))</f>
        <v>0</v>
      </c>
      <c r="H945" s="124" t="n">
        <f aca="false">IFERROR(IF(H$7=0,0,G945/(G$7-I$5)*H$7),"")</f>
        <v>0</v>
      </c>
      <c r="I945" s="125" t="n">
        <f aca="false">IFERROR(H945+F945,"")</f>
        <v>0</v>
      </c>
      <c r="J945" s="126" t="n">
        <f aca="false">IFERROR(I945/$E$9,"")</f>
        <v>0</v>
      </c>
      <c r="K945" s="127" t="n">
        <f aca="false">IFERROR(ROUNDUP(I945/$E$10,2),"")</f>
        <v>0</v>
      </c>
      <c r="L945" s="128" t="n">
        <f aca="false">IF(F945="","",IF(D945=0,0,IFERROR((IF($A945="",0,VLOOKUP($A945,#REF!,7,FALSE()))),0)))</f>
        <v>0</v>
      </c>
      <c r="M945" s="129" t="n">
        <f aca="false">IF(F945="","",IFERROR(L945*D945,0))</f>
        <v>0</v>
      </c>
      <c r="N945" s="64"/>
      <c r="O945" s="156"/>
      <c r="P945" s="156"/>
      <c r="Z945" s="4"/>
      <c r="AA945" s="4"/>
    </row>
    <row r="946" customFormat="false" ht="17.35" hidden="false" customHeight="false" outlineLevel="0" collapsed="false">
      <c r="A946" s="141"/>
      <c r="B946" s="148" t="n">
        <f aca="false">IFERROR((IF($A946="",0,IF(VLOOKUP(A946,#REF!,13,0)="нет","Sold Out",VLOOKUP($A946,#REF!,2,FALSE())))),"кода нет в прайсе")</f>
        <v>0</v>
      </c>
      <c r="C946" s="148" t="n">
        <f aca="false">IFERROR((IF($A946="",0,VLOOKUP($A946,#REF!,3,FALSE()))),0)</f>
        <v>0</v>
      </c>
      <c r="D946" s="158"/>
      <c r="E946" s="121" t="n">
        <f aca="false">IFERROR((IF($A946="",0,VLOOKUP($A946,#REF!,6,FALSE()))),0)</f>
        <v>0</v>
      </c>
      <c r="F946" s="122" t="n">
        <f aca="false">IFERROR(IF(VLOOKUP(A946,#REF!,13,0)="нет","",D946*E946),0)</f>
        <v>0</v>
      </c>
      <c r="G946" s="149" t="n">
        <f aca="false">IF(F946="","",IFERROR((IF($A946="",0,VLOOKUP($A946,#REF!,5,FALSE())))*$D946,"0"))</f>
        <v>0</v>
      </c>
      <c r="H946" s="124" t="n">
        <f aca="false">IFERROR(IF(H$7=0,0,G946/(G$7-I$5)*H$7),"")</f>
        <v>0</v>
      </c>
      <c r="I946" s="125" t="n">
        <f aca="false">IFERROR(H946+F946,"")</f>
        <v>0</v>
      </c>
      <c r="J946" s="126" t="n">
        <f aca="false">IFERROR(I946/$E$9,"")</f>
        <v>0</v>
      </c>
      <c r="K946" s="127" t="n">
        <f aca="false">IFERROR(ROUNDUP(I946/$E$10,2),"")</f>
        <v>0</v>
      </c>
      <c r="L946" s="128" t="n">
        <f aca="false">IF(F946="","",IF(D946=0,0,IFERROR((IF($A946="",0,VLOOKUP($A946,#REF!,7,FALSE()))),0)))</f>
        <v>0</v>
      </c>
      <c r="M946" s="129" t="n">
        <f aca="false">IF(F946="","",IFERROR(L946*D946,0))</f>
        <v>0</v>
      </c>
      <c r="N946" s="64"/>
      <c r="O946" s="156"/>
      <c r="P946" s="156"/>
      <c r="Z946" s="4"/>
      <c r="AA946" s="4"/>
    </row>
    <row r="947" customFormat="false" ht="17.35" hidden="false" customHeight="false" outlineLevel="0" collapsed="false">
      <c r="A947" s="142"/>
      <c r="B947" s="143" t="n">
        <f aca="false">IF(F947=0,0,"Пересылка по Корее при менее 30000")</f>
        <v>0</v>
      </c>
      <c r="C947" s="143"/>
      <c r="D947" s="158"/>
      <c r="E947" s="121" t="n">
        <f aca="false">IFERROR((IF($A947="",0,VLOOKUP($A947,#REF!,6,FALSE()))),0)</f>
        <v>0</v>
      </c>
      <c r="F947" s="144" t="n">
        <f aca="false">IF($F$5=1,IF(SUM(F937:F946)=0,0,IF(SUM(F937:F946)&lt;30000,2500,0)),0)</f>
        <v>0</v>
      </c>
      <c r="G947" s="149" t="n">
        <f aca="false">IF(F947="","",IFERROR((IF($A947="",0,VLOOKUP($A947,#REF!,5,FALSE())))*$D947,"0"))</f>
        <v>0</v>
      </c>
      <c r="H947" s="124" t="n">
        <f aca="false">IFERROR(IF(H$7=0,0,G947/(G$7-I$5)*H$7),"")</f>
        <v>0</v>
      </c>
      <c r="I947" s="125" t="n">
        <f aca="false">IFERROR(H947+F947,"")</f>
        <v>0</v>
      </c>
      <c r="J947" s="126" t="n">
        <f aca="false">IFERROR(I947/$E$9,"")</f>
        <v>0</v>
      </c>
      <c r="K947" s="127" t="n">
        <f aca="false">IFERROR(ROUNDUP(I947/$E$10,2),"")</f>
        <v>0</v>
      </c>
      <c r="L947" s="128" t="n">
        <f aca="false">IF(F947="","",IF(D947=0,0,IFERROR((IF($A947="",0,VLOOKUP($A947,#REF!,7,FALSE()))),0)))</f>
        <v>0</v>
      </c>
      <c r="M947" s="129" t="n">
        <f aca="false">IF(F947="","",IFERROR(L947*D947,0))</f>
        <v>0</v>
      </c>
      <c r="N947" s="64"/>
      <c r="O947" s="156"/>
      <c r="P947" s="156"/>
      <c r="Z947" s="4"/>
      <c r="AA947" s="4"/>
    </row>
    <row r="948" customFormat="false" ht="17.35" hidden="false" customHeight="false" outlineLevel="0" collapsed="false">
      <c r="A948" s="106" t="n">
        <v>79</v>
      </c>
      <c r="B948" s="107"/>
      <c r="C948" s="107"/>
      <c r="D948" s="146"/>
      <c r="E948" s="109"/>
      <c r="F948" s="110" t="n">
        <f aca="false">SUM(F949:F959)</f>
        <v>0</v>
      </c>
      <c r="G948" s="110" t="n">
        <f aca="false">SUM(G949:G959)</f>
        <v>0</v>
      </c>
      <c r="H948" s="111" t="n">
        <f aca="false">IFERROR($H$7/($G$7-$I$5)*G948,0)</f>
        <v>0</v>
      </c>
      <c r="I948" s="112" t="n">
        <f aca="false">H948+F948</f>
        <v>0</v>
      </c>
      <c r="J948" s="112" t="n">
        <f aca="false">I948/$E$9</f>
        <v>0</v>
      </c>
      <c r="K948" s="113" t="n">
        <f aca="false">SUM(K949:K959)</f>
        <v>0</v>
      </c>
      <c r="L948" s="114" t="n">
        <f aca="false">SUM(L949:L959)</f>
        <v>0</v>
      </c>
      <c r="M948" s="115" t="n">
        <f aca="false">SUM(M949:M959)</f>
        <v>0</v>
      </c>
      <c r="N948" s="64"/>
      <c r="O948" s="156"/>
      <c r="P948" s="156"/>
      <c r="Z948" s="4"/>
      <c r="AA948" s="4"/>
    </row>
    <row r="949" customFormat="false" ht="17.35" hidden="false" customHeight="false" outlineLevel="0" collapsed="false">
      <c r="A949" s="118"/>
      <c r="B949" s="148" t="n">
        <f aca="false">IFERROR((IF($A949="",0,IF(VLOOKUP(A949,#REF!,13,0)="нет","Sold Out",VLOOKUP($A949,#REF!,2,FALSE())))),"кода нет в прайсе")</f>
        <v>0</v>
      </c>
      <c r="C949" s="148" t="n">
        <f aca="false">IFERROR((IF($A949="",0,VLOOKUP($A949,#REF!,3,FALSE()))),0)</f>
        <v>0</v>
      </c>
      <c r="D949" s="120"/>
      <c r="E949" s="121" t="n">
        <f aca="false">IFERROR((IF($A949="",0,VLOOKUP($A949,#REF!,6,FALSE()))),0)</f>
        <v>0</v>
      </c>
      <c r="F949" s="122" t="n">
        <f aca="false">IFERROR(IF(VLOOKUP(A949,#REF!,13,0)="нет","",D949*E949),0)</f>
        <v>0</v>
      </c>
      <c r="G949" s="149" t="n">
        <f aca="false">IF(F949="","",IFERROR((IF($A949="",0,VLOOKUP($A949,#REF!,5,FALSE())))*$D949,"0"))</f>
        <v>0</v>
      </c>
      <c r="H949" s="124" t="n">
        <f aca="false">IFERROR(IF(H$7=0,0,G949/(G$7-I$5)*H$7),"")</f>
        <v>0</v>
      </c>
      <c r="I949" s="125" t="n">
        <f aca="false">IFERROR(H949+F949,"")</f>
        <v>0</v>
      </c>
      <c r="J949" s="126" t="n">
        <f aca="false">IFERROR(I949/$E$9,"")</f>
        <v>0</v>
      </c>
      <c r="K949" s="127" t="n">
        <f aca="false">IFERROR(ROUNDUP(I949/$E$10,2),"")</f>
        <v>0</v>
      </c>
      <c r="L949" s="128" t="n">
        <f aca="false">IF(F949="","",IF(D949=0,0,IFERROR((IF($A949="",0,VLOOKUP($A949,#REF!,7,FALSE()))),0)))</f>
        <v>0</v>
      </c>
      <c r="M949" s="129" t="n">
        <f aca="false">IF(F949="","",IFERROR(L949*D949,0))</f>
        <v>0</v>
      </c>
      <c r="N949" s="64"/>
      <c r="O949" s="156"/>
      <c r="P949" s="156"/>
      <c r="Z949" s="4"/>
      <c r="AA949" s="4"/>
    </row>
    <row r="950" customFormat="false" ht="17.35" hidden="false" customHeight="false" outlineLevel="0" collapsed="false">
      <c r="A950" s="118"/>
      <c r="B950" s="148" t="n">
        <f aca="false">IFERROR((IF($A950="",0,IF(VLOOKUP(A950,#REF!,13,0)="нет","Sold Out",VLOOKUP($A950,#REF!,2,FALSE())))),"кода нет в прайсе")</f>
        <v>0</v>
      </c>
      <c r="C950" s="148" t="n">
        <f aca="false">IFERROR((IF($A950="",0,VLOOKUP($A950,#REF!,3,FALSE()))),0)</f>
        <v>0</v>
      </c>
      <c r="D950" s="120"/>
      <c r="E950" s="121" t="n">
        <f aca="false">IFERROR((IF($A950="",0,VLOOKUP($A950,#REF!,6,FALSE()))),0)</f>
        <v>0</v>
      </c>
      <c r="F950" s="122" t="n">
        <f aca="false">IFERROR(IF(VLOOKUP(A950,#REF!,13,0)="нет","",D950*E950),0)</f>
        <v>0</v>
      </c>
      <c r="G950" s="149" t="n">
        <f aca="false">IF(F950="","",IFERROR((IF($A950="",0,VLOOKUP($A950,#REF!,5,FALSE())))*$D950,"0"))</f>
        <v>0</v>
      </c>
      <c r="H950" s="124" t="n">
        <f aca="false">IFERROR(IF(H$7=0,0,G950/(G$7-I$5)*H$7),"")</f>
        <v>0</v>
      </c>
      <c r="I950" s="125" t="n">
        <f aca="false">IFERROR(H950+F950,"")</f>
        <v>0</v>
      </c>
      <c r="J950" s="126" t="n">
        <f aca="false">IFERROR(I950/$E$9,"")</f>
        <v>0</v>
      </c>
      <c r="K950" s="127" t="n">
        <f aca="false">IFERROR(ROUNDUP(I950/$E$10,2),"")</f>
        <v>0</v>
      </c>
      <c r="L950" s="128" t="n">
        <f aca="false">IF(F950="","",IF(D950=0,0,IFERROR((IF($A950="",0,VLOOKUP($A950,#REF!,7,FALSE()))),0)))</f>
        <v>0</v>
      </c>
      <c r="M950" s="129" t="n">
        <f aca="false">IF(F950="","",IFERROR(L950*D950,0))</f>
        <v>0</v>
      </c>
      <c r="N950" s="64"/>
      <c r="O950" s="156"/>
      <c r="P950" s="156"/>
      <c r="Z950" s="4"/>
      <c r="AA950" s="4"/>
    </row>
    <row r="951" customFormat="false" ht="17.35" hidden="false" customHeight="false" outlineLevel="0" collapsed="false">
      <c r="A951" s="118"/>
      <c r="B951" s="148" t="n">
        <f aca="false">IFERROR((IF($A951="",0,IF(VLOOKUP(A951,#REF!,13,0)="нет","Sold Out",VLOOKUP($A951,#REF!,2,FALSE())))),"кода нет в прайсе")</f>
        <v>0</v>
      </c>
      <c r="C951" s="148" t="n">
        <f aca="false">IFERROR((IF($A951="",0,VLOOKUP($A951,#REF!,3,FALSE()))),0)</f>
        <v>0</v>
      </c>
      <c r="D951" s="158"/>
      <c r="E951" s="121" t="n">
        <f aca="false">IFERROR((IF($A951="",0,VLOOKUP($A951,#REF!,6,FALSE()))),0)</f>
        <v>0</v>
      </c>
      <c r="F951" s="122" t="n">
        <f aca="false">IFERROR(IF(VLOOKUP(A951,#REF!,13,0)="нет","",D951*E951),0)</f>
        <v>0</v>
      </c>
      <c r="G951" s="149" t="n">
        <f aca="false">IF(F951="","",IFERROR((IF($A951="",0,VLOOKUP($A951,#REF!,5,FALSE())))*$D951,"0"))</f>
        <v>0</v>
      </c>
      <c r="H951" s="124" t="n">
        <f aca="false">IFERROR(IF(H$7=0,0,G951/(G$7-I$5)*H$7),"")</f>
        <v>0</v>
      </c>
      <c r="I951" s="125" t="n">
        <f aca="false">IFERROR(H951+F951,"")</f>
        <v>0</v>
      </c>
      <c r="J951" s="126" t="n">
        <f aca="false">IFERROR(I951/$E$9,"")</f>
        <v>0</v>
      </c>
      <c r="K951" s="127" t="n">
        <f aca="false">IFERROR(ROUNDUP(I951/$E$10,2),"")</f>
        <v>0</v>
      </c>
      <c r="L951" s="128" t="n">
        <f aca="false">IF(F951="","",IF(D951=0,0,IFERROR((IF($A951="",0,VLOOKUP($A951,#REF!,7,FALSE()))),0)))</f>
        <v>0</v>
      </c>
      <c r="M951" s="129" t="n">
        <f aca="false">IF(F951="","",IFERROR(L951*D951,0))</f>
        <v>0</v>
      </c>
      <c r="N951" s="64"/>
      <c r="O951" s="156"/>
      <c r="P951" s="156"/>
      <c r="Z951" s="4"/>
      <c r="AA951" s="4"/>
    </row>
    <row r="952" customFormat="false" ht="17.35" hidden="false" customHeight="false" outlineLevel="0" collapsed="false">
      <c r="A952" s="118"/>
      <c r="B952" s="148" t="n">
        <f aca="false">IFERROR((IF($A952="",0,IF(VLOOKUP(A952,#REF!,13,0)="нет","Sold Out",VLOOKUP($A952,#REF!,2,FALSE())))),"кода нет в прайсе")</f>
        <v>0</v>
      </c>
      <c r="C952" s="148" t="n">
        <f aca="false">IFERROR((IF($A952="",0,VLOOKUP($A952,#REF!,3,FALSE()))),0)</f>
        <v>0</v>
      </c>
      <c r="D952" s="158"/>
      <c r="E952" s="121" t="n">
        <f aca="false">IFERROR((IF($A952="",0,VLOOKUP($A952,#REF!,6,FALSE()))),0)</f>
        <v>0</v>
      </c>
      <c r="F952" s="122" t="n">
        <f aca="false">IFERROR(IF(VLOOKUP(A952,#REF!,13,0)="нет","",D952*E952),0)</f>
        <v>0</v>
      </c>
      <c r="G952" s="149" t="n">
        <f aca="false">IF(F952="","",IFERROR((IF($A952="",0,VLOOKUP($A952,#REF!,5,FALSE())))*$D952,"0"))</f>
        <v>0</v>
      </c>
      <c r="H952" s="124" t="n">
        <f aca="false">IFERROR(IF(H$7=0,0,G952/(G$7-I$5)*H$7),"")</f>
        <v>0</v>
      </c>
      <c r="I952" s="125" t="n">
        <f aca="false">IFERROR(H952+F952,"")</f>
        <v>0</v>
      </c>
      <c r="J952" s="126" t="n">
        <f aca="false">IFERROR(I952/$E$9,"")</f>
        <v>0</v>
      </c>
      <c r="K952" s="127" t="n">
        <f aca="false">IFERROR(ROUNDUP(I952/$E$10,2),"")</f>
        <v>0</v>
      </c>
      <c r="L952" s="128" t="n">
        <f aca="false">IF(F952="","",IF(D952=0,0,IFERROR((IF($A952="",0,VLOOKUP($A952,#REF!,7,FALSE()))),0)))</f>
        <v>0</v>
      </c>
      <c r="M952" s="129" t="n">
        <f aca="false">IF(F952="","",IFERROR(L952*D952,0))</f>
        <v>0</v>
      </c>
      <c r="N952" s="64"/>
      <c r="O952" s="156"/>
      <c r="P952" s="156"/>
      <c r="Z952" s="4"/>
      <c r="AA952" s="4"/>
    </row>
    <row r="953" customFormat="false" ht="17.35" hidden="false" customHeight="false" outlineLevel="0" collapsed="false">
      <c r="A953" s="118"/>
      <c r="B953" s="148" t="n">
        <f aca="false">IFERROR((IF($A953="",0,IF(VLOOKUP(A953,#REF!,13,0)="нет","Sold Out",VLOOKUP($A953,#REF!,2,FALSE())))),"кода нет в прайсе")</f>
        <v>0</v>
      </c>
      <c r="C953" s="148" t="n">
        <f aca="false">IFERROR((IF($A953="",0,VLOOKUP($A953,#REF!,3,FALSE()))),0)</f>
        <v>0</v>
      </c>
      <c r="D953" s="158"/>
      <c r="E953" s="121" t="n">
        <f aca="false">IFERROR((IF($A953="",0,VLOOKUP($A953,#REF!,6,FALSE()))),0)</f>
        <v>0</v>
      </c>
      <c r="F953" s="122" t="n">
        <f aca="false">IFERROR(IF(VLOOKUP(A953,#REF!,13,0)="нет","",D953*E953),0)</f>
        <v>0</v>
      </c>
      <c r="G953" s="149" t="n">
        <f aca="false">IF(F953="","",IFERROR((IF($A953="",0,VLOOKUP($A953,#REF!,5,FALSE())))*$D953,"0"))</f>
        <v>0</v>
      </c>
      <c r="H953" s="124" t="n">
        <f aca="false">IFERROR(IF(H$7=0,0,G953/(G$7-I$5)*H$7),"")</f>
        <v>0</v>
      </c>
      <c r="I953" s="125" t="n">
        <f aca="false">IFERROR(H953+F953,"")</f>
        <v>0</v>
      </c>
      <c r="J953" s="126" t="n">
        <f aca="false">IFERROR(I953/$E$9,"")</f>
        <v>0</v>
      </c>
      <c r="K953" s="127" t="n">
        <f aca="false">IFERROR(ROUNDUP(I953/$E$10,2),"")</f>
        <v>0</v>
      </c>
      <c r="L953" s="128" t="n">
        <f aca="false">IF(F953="","",IF(D953=0,0,IFERROR((IF($A953="",0,VLOOKUP($A953,#REF!,7,FALSE()))),0)))</f>
        <v>0</v>
      </c>
      <c r="M953" s="129" t="n">
        <f aca="false">IF(F953="","",IFERROR(L953*D953,0))</f>
        <v>0</v>
      </c>
      <c r="N953" s="64"/>
      <c r="O953" s="156"/>
      <c r="P953" s="156"/>
      <c r="Z953" s="4"/>
      <c r="AA953" s="4"/>
    </row>
    <row r="954" customFormat="false" ht="17.35" hidden="false" customHeight="false" outlineLevel="0" collapsed="false">
      <c r="A954" s="118"/>
      <c r="B954" s="148" t="n">
        <f aca="false">IFERROR((IF($A954="",0,IF(VLOOKUP(A954,#REF!,13,0)="нет","Sold Out",VLOOKUP($A954,#REF!,2,FALSE())))),"кода нет в прайсе")</f>
        <v>0</v>
      </c>
      <c r="C954" s="148" t="n">
        <f aca="false">IFERROR((IF($A954="",0,VLOOKUP($A954,#REF!,3,FALSE()))),0)</f>
        <v>0</v>
      </c>
      <c r="D954" s="158"/>
      <c r="E954" s="121" t="n">
        <f aca="false">IFERROR((IF($A954="",0,VLOOKUP($A954,#REF!,6,FALSE()))),0)</f>
        <v>0</v>
      </c>
      <c r="F954" s="122" t="n">
        <f aca="false">IFERROR(IF(VLOOKUP(A954,#REF!,13,0)="нет","",D954*E954),0)</f>
        <v>0</v>
      </c>
      <c r="G954" s="149" t="n">
        <f aca="false">IF(F954="","",IFERROR((IF($A954="",0,VLOOKUP($A954,#REF!,5,FALSE())))*$D954,"0"))</f>
        <v>0</v>
      </c>
      <c r="H954" s="124" t="n">
        <f aca="false">IFERROR(IF(H$7=0,0,G954/(G$7-I$5)*H$7),"")</f>
        <v>0</v>
      </c>
      <c r="I954" s="125" t="n">
        <f aca="false">IFERROR(H954+F954,"")</f>
        <v>0</v>
      </c>
      <c r="J954" s="126" t="n">
        <f aca="false">IFERROR(I954/$E$9,"")</f>
        <v>0</v>
      </c>
      <c r="K954" s="127" t="n">
        <f aca="false">IFERROR(ROUNDUP(I954/$E$10,2),"")</f>
        <v>0</v>
      </c>
      <c r="L954" s="128" t="n">
        <f aca="false">IF(F954="","",IF(D954=0,0,IFERROR((IF($A954="",0,VLOOKUP($A954,#REF!,7,FALSE()))),0)))</f>
        <v>0</v>
      </c>
      <c r="M954" s="129" t="n">
        <f aca="false">IF(F954="","",IFERROR(L954*D954,0))</f>
        <v>0</v>
      </c>
      <c r="N954" s="64"/>
      <c r="O954" s="156"/>
      <c r="P954" s="156"/>
      <c r="Z954" s="4"/>
      <c r="AA954" s="4"/>
    </row>
    <row r="955" customFormat="false" ht="17.35" hidden="false" customHeight="false" outlineLevel="0" collapsed="false">
      <c r="A955" s="118"/>
      <c r="B955" s="148" t="n">
        <f aca="false">IFERROR((IF($A955="",0,IF(VLOOKUP(A955,#REF!,13,0)="нет","Sold Out",VLOOKUP($A955,#REF!,2,FALSE())))),"кода нет в прайсе")</f>
        <v>0</v>
      </c>
      <c r="C955" s="148" t="n">
        <f aca="false">IFERROR((IF($A955="",0,VLOOKUP($A955,#REF!,3,FALSE()))),0)</f>
        <v>0</v>
      </c>
      <c r="D955" s="158"/>
      <c r="E955" s="121" t="n">
        <f aca="false">IFERROR((IF($A955="",0,VLOOKUP($A955,#REF!,6,FALSE()))),0)</f>
        <v>0</v>
      </c>
      <c r="F955" s="122" t="n">
        <f aca="false">IFERROR(IF(VLOOKUP(A955,#REF!,13,0)="нет","",D955*E955),0)</f>
        <v>0</v>
      </c>
      <c r="G955" s="149" t="n">
        <f aca="false">IF(F955="","",IFERROR((IF($A955="",0,VLOOKUP($A955,#REF!,5,FALSE())))*$D955,"0"))</f>
        <v>0</v>
      </c>
      <c r="H955" s="124" t="n">
        <f aca="false">IFERROR(IF(H$7=0,0,G955/(G$7-I$5)*H$7),"")</f>
        <v>0</v>
      </c>
      <c r="I955" s="125" t="n">
        <f aca="false">IFERROR(H955+F955,"")</f>
        <v>0</v>
      </c>
      <c r="J955" s="126" t="n">
        <f aca="false">IFERROR(I955/$E$9,"")</f>
        <v>0</v>
      </c>
      <c r="K955" s="127" t="n">
        <f aca="false">IFERROR(ROUNDUP(I955/$E$10,2),"")</f>
        <v>0</v>
      </c>
      <c r="L955" s="128" t="n">
        <f aca="false">IF(F955="","",IF(D955=0,0,IFERROR((IF($A955="",0,VLOOKUP($A955,#REF!,7,FALSE()))),0)))</f>
        <v>0</v>
      </c>
      <c r="M955" s="129" t="n">
        <f aca="false">IF(F955="","",IFERROR(L955*D955,0))</f>
        <v>0</v>
      </c>
      <c r="N955" s="64"/>
      <c r="O955" s="156"/>
      <c r="P955" s="156"/>
      <c r="Z955" s="4"/>
      <c r="AA955" s="4"/>
    </row>
    <row r="956" customFormat="false" ht="17.35" hidden="false" customHeight="false" outlineLevel="0" collapsed="false">
      <c r="A956" s="118"/>
      <c r="B956" s="148" t="n">
        <f aca="false">IFERROR((IF($A956="",0,IF(VLOOKUP(A956,#REF!,13,0)="нет","Sold Out",VLOOKUP($A956,#REF!,2,FALSE())))),"кода нет в прайсе")</f>
        <v>0</v>
      </c>
      <c r="C956" s="148" t="n">
        <f aca="false">IFERROR((IF($A956="",0,VLOOKUP($A956,#REF!,3,FALSE()))),0)</f>
        <v>0</v>
      </c>
      <c r="D956" s="158"/>
      <c r="E956" s="132" t="n">
        <f aca="false">IFERROR((IF($A956="",0,VLOOKUP($A956,#REF!,6,FALSE()))),0)</f>
        <v>0</v>
      </c>
      <c r="F956" s="133" t="n">
        <f aca="false">IFERROR(IF(VLOOKUP(A956,#REF!,13,0)="нет","",D956*E956),0)</f>
        <v>0</v>
      </c>
      <c r="G956" s="134" t="n">
        <f aca="false">IF(F956="","",IFERROR((IF($A956="",0,VLOOKUP($A956,#REF!,5,FALSE())))*$D956,"0"))</f>
        <v>0</v>
      </c>
      <c r="H956" s="124" t="n">
        <f aca="false">IFERROR(IF(H$7=0,0,G956/(G$7-I$5)*H$7),"")</f>
        <v>0</v>
      </c>
      <c r="I956" s="135" t="n">
        <f aca="false">IFERROR(H956+F956,"")</f>
        <v>0</v>
      </c>
      <c r="J956" s="136" t="n">
        <f aca="false">IFERROR(I956/$E$9,"")</f>
        <v>0</v>
      </c>
      <c r="K956" s="137" t="n">
        <f aca="false">IFERROR(ROUNDUP(I956/$E$10,2),"")</f>
        <v>0</v>
      </c>
      <c r="L956" s="132" t="n">
        <f aca="false">IF(F956="","",IF(D956=0,0,IFERROR((IF($A956="",0,VLOOKUP($A956,#REF!,7,FALSE()))),0)))</f>
        <v>0</v>
      </c>
      <c r="M956" s="132" t="n">
        <f aca="false">IF(F956="","",IFERROR(L956*D956,0))</f>
        <v>0</v>
      </c>
      <c r="N956" s="64"/>
      <c r="O956" s="156"/>
      <c r="P956" s="156"/>
      <c r="Z956" s="4"/>
      <c r="AA956" s="4"/>
    </row>
    <row r="957" customFormat="false" ht="17.35" hidden="false" customHeight="false" outlineLevel="0" collapsed="false">
      <c r="A957" s="118"/>
      <c r="B957" s="148" t="n">
        <f aca="false">IFERROR((IF($A957="",0,IF(VLOOKUP(A957,#REF!,13,0)="нет","Sold Out",VLOOKUP($A957,#REF!,2,FALSE())))),"кода нет в прайсе")</f>
        <v>0</v>
      </c>
      <c r="C957" s="148" t="n">
        <f aca="false">IFERROR((IF($A957="",0,VLOOKUP($A957,#REF!,3,FALSE()))),0)</f>
        <v>0</v>
      </c>
      <c r="D957" s="158"/>
      <c r="E957" s="121" t="n">
        <f aca="false">IFERROR((IF($A957="",0,VLOOKUP($A957,#REF!,6,FALSE()))),0)</f>
        <v>0</v>
      </c>
      <c r="F957" s="122" t="n">
        <f aca="false">IFERROR(IF(VLOOKUP(A957,#REF!,13,0)="нет","",D957*E957),0)</f>
        <v>0</v>
      </c>
      <c r="G957" s="149" t="n">
        <f aca="false">IF(F957="","",IFERROR((IF($A957="",0,VLOOKUP($A957,#REF!,5,FALSE())))*$D957,"0"))</f>
        <v>0</v>
      </c>
      <c r="H957" s="124" t="n">
        <f aca="false">IFERROR(IF(H$7=0,0,G957/(G$7-I$5)*H$7),"")</f>
        <v>0</v>
      </c>
      <c r="I957" s="125" t="n">
        <f aca="false">IFERROR(H957+F957,"")</f>
        <v>0</v>
      </c>
      <c r="J957" s="126" t="n">
        <f aca="false">IFERROR(I957/$E$9,"")</f>
        <v>0</v>
      </c>
      <c r="K957" s="127" t="n">
        <f aca="false">IFERROR(ROUNDUP(I957/$E$10,2),"")</f>
        <v>0</v>
      </c>
      <c r="L957" s="128" t="n">
        <f aca="false">IF(F957="","",IF(D957=0,0,IFERROR((IF($A957="",0,VLOOKUP($A957,#REF!,7,FALSE()))),0)))</f>
        <v>0</v>
      </c>
      <c r="M957" s="129" t="n">
        <f aca="false">IF(F957="","",IFERROR(L957*D957,0))</f>
        <v>0</v>
      </c>
      <c r="N957" s="64"/>
      <c r="O957" s="156"/>
      <c r="P957" s="156"/>
      <c r="Z957" s="4"/>
      <c r="AA957" s="4"/>
    </row>
    <row r="958" customFormat="false" ht="17.35" hidden="false" customHeight="false" outlineLevel="0" collapsed="false">
      <c r="A958" s="141"/>
      <c r="B958" s="148" t="n">
        <f aca="false">IFERROR((IF($A958="",0,IF(VLOOKUP(A958,#REF!,13,0)="нет","Sold Out",VLOOKUP($A958,#REF!,2,FALSE())))),"кода нет в прайсе")</f>
        <v>0</v>
      </c>
      <c r="C958" s="148" t="n">
        <f aca="false">IFERROR((IF($A958="",0,VLOOKUP($A958,#REF!,3,FALSE()))),0)</f>
        <v>0</v>
      </c>
      <c r="D958" s="158"/>
      <c r="E958" s="121" t="n">
        <f aca="false">IFERROR((IF($A958="",0,VLOOKUP($A958,#REF!,6,FALSE()))),0)</f>
        <v>0</v>
      </c>
      <c r="F958" s="122" t="n">
        <f aca="false">IFERROR(IF(VLOOKUP(A958,#REF!,13,0)="нет","",D958*E958),0)</f>
        <v>0</v>
      </c>
      <c r="G958" s="149" t="n">
        <f aca="false">IF(F958="","",IFERROR((IF($A958="",0,VLOOKUP($A958,#REF!,5,FALSE())))*$D958,"0"))</f>
        <v>0</v>
      </c>
      <c r="H958" s="124" t="n">
        <f aca="false">IFERROR(IF(H$7=0,0,G958/(G$7-I$5)*H$7),"")</f>
        <v>0</v>
      </c>
      <c r="I958" s="125" t="n">
        <f aca="false">IFERROR(H958+F958,"")</f>
        <v>0</v>
      </c>
      <c r="J958" s="126" t="n">
        <f aca="false">IFERROR(I958/$E$9,"")</f>
        <v>0</v>
      </c>
      <c r="K958" s="127" t="n">
        <f aca="false">IFERROR(ROUNDUP(I958/$E$10,2),"")</f>
        <v>0</v>
      </c>
      <c r="L958" s="128" t="n">
        <f aca="false">IF(F958="","",IF(D958=0,0,IFERROR((IF($A958="",0,VLOOKUP($A958,#REF!,7,FALSE()))),0)))</f>
        <v>0</v>
      </c>
      <c r="M958" s="129" t="n">
        <f aca="false">IF(F958="","",IFERROR(L958*D958,0))</f>
        <v>0</v>
      </c>
      <c r="N958" s="64"/>
      <c r="O958" s="156"/>
      <c r="P958" s="156"/>
      <c r="Z958" s="4"/>
      <c r="AA958" s="4"/>
    </row>
    <row r="959" customFormat="false" ht="17.35" hidden="false" customHeight="false" outlineLevel="0" collapsed="false">
      <c r="A959" s="142"/>
      <c r="B959" s="143" t="n">
        <f aca="false">IF(F959=0,0,"Пересылка по Корее при менее 30000")</f>
        <v>0</v>
      </c>
      <c r="C959" s="143"/>
      <c r="D959" s="158"/>
      <c r="E959" s="121" t="n">
        <f aca="false">IFERROR((IF($A959="",0,VLOOKUP($A959,#REF!,6,FALSE()))),0)</f>
        <v>0</v>
      </c>
      <c r="F959" s="144" t="n">
        <f aca="false">IF($F$5=1,IF(SUM(F949:F958)=0,0,IF(SUM(F949:F958)&lt;30000,2500,0)),0)</f>
        <v>0</v>
      </c>
      <c r="G959" s="149" t="n">
        <f aca="false">IF(F959="","",IFERROR((IF($A959="",0,VLOOKUP($A959,#REF!,5,FALSE())))*$D959,"0"))</f>
        <v>0</v>
      </c>
      <c r="H959" s="124" t="n">
        <f aca="false">IFERROR(IF(H$7=0,0,G959/(G$7-I$5)*H$7),"")</f>
        <v>0</v>
      </c>
      <c r="I959" s="125" t="n">
        <f aca="false">IFERROR(H959+F959,"")</f>
        <v>0</v>
      </c>
      <c r="J959" s="126" t="n">
        <f aca="false">IFERROR(I959/$E$9,"")</f>
        <v>0</v>
      </c>
      <c r="K959" s="127" t="n">
        <f aca="false">IFERROR(ROUNDUP(I959/$E$10,2),"")</f>
        <v>0</v>
      </c>
      <c r="L959" s="128" t="n">
        <f aca="false">IF(F959="","",IF(D959=0,0,IFERROR((IF($A959="",0,VLOOKUP($A959,#REF!,7,FALSE()))),0)))</f>
        <v>0</v>
      </c>
      <c r="M959" s="129" t="n">
        <f aca="false">IF(F959="","",IFERROR(L959*D959,0))</f>
        <v>0</v>
      </c>
      <c r="N959" s="64"/>
      <c r="O959" s="156"/>
      <c r="P959" s="156"/>
      <c r="Z959" s="4"/>
      <c r="AA959" s="4"/>
    </row>
    <row r="960" customFormat="false" ht="17.35" hidden="false" customHeight="false" outlineLevel="0" collapsed="false">
      <c r="A960" s="106" t="n">
        <v>80</v>
      </c>
      <c r="B960" s="107"/>
      <c r="C960" s="107"/>
      <c r="D960" s="146"/>
      <c r="E960" s="109"/>
      <c r="F960" s="110" t="n">
        <f aca="false">SUM(F961:F971)</f>
        <v>0</v>
      </c>
      <c r="G960" s="110" t="n">
        <f aca="false">SUM(G961:G971)</f>
        <v>0</v>
      </c>
      <c r="H960" s="111" t="n">
        <f aca="false">IFERROR($H$7/($G$7-$I$5)*G960,0)</f>
        <v>0</v>
      </c>
      <c r="I960" s="112" t="n">
        <f aca="false">H960+F960</f>
        <v>0</v>
      </c>
      <c r="J960" s="112" t="n">
        <f aca="false">I960/$E$9</f>
        <v>0</v>
      </c>
      <c r="K960" s="113" t="n">
        <f aca="false">SUM(K961:K971)</f>
        <v>0</v>
      </c>
      <c r="L960" s="114" t="n">
        <f aca="false">SUM(L961:L971)</f>
        <v>0</v>
      </c>
      <c r="M960" s="115" t="n">
        <f aca="false">SUM(M961:M971)</f>
        <v>0</v>
      </c>
      <c r="N960" s="64"/>
      <c r="O960" s="156"/>
      <c r="P960" s="156"/>
      <c r="Z960" s="4"/>
      <c r="AA960" s="4"/>
    </row>
    <row r="961" customFormat="false" ht="17.35" hidden="false" customHeight="false" outlineLevel="0" collapsed="false">
      <c r="A961" s="118"/>
      <c r="B961" s="148" t="n">
        <f aca="false">IFERROR((IF($A961="",0,IF(VLOOKUP(A961,#REF!,13,0)="нет","Sold Out",VLOOKUP($A961,#REF!,2,FALSE())))),"кода нет в прайсе")</f>
        <v>0</v>
      </c>
      <c r="C961" s="148" t="n">
        <f aca="false">IFERROR((IF($A961="",0,VLOOKUP($A961,#REF!,3,FALSE()))),0)</f>
        <v>0</v>
      </c>
      <c r="D961" s="120"/>
      <c r="E961" s="121" t="n">
        <f aca="false">IFERROR((IF($A961="",0,VLOOKUP($A961,#REF!,6,FALSE()))),0)</f>
        <v>0</v>
      </c>
      <c r="F961" s="122" t="n">
        <f aca="false">IFERROR(IF(VLOOKUP(A961,#REF!,13,0)="нет","",D961*E961),0)</f>
        <v>0</v>
      </c>
      <c r="G961" s="149" t="n">
        <f aca="false">IF(F961="","",IFERROR((IF($A961="",0,VLOOKUP($A961,#REF!,5,FALSE())))*$D961,"0"))</f>
        <v>0</v>
      </c>
      <c r="H961" s="124" t="n">
        <f aca="false">IFERROR(IF(H$7=0,0,G961/(G$7-I$5)*H$7),"")</f>
        <v>0</v>
      </c>
      <c r="I961" s="125" t="n">
        <f aca="false">IFERROR(H961+F961,"")</f>
        <v>0</v>
      </c>
      <c r="J961" s="126" t="n">
        <f aca="false">IFERROR(I961/$E$9,"")</f>
        <v>0</v>
      </c>
      <c r="K961" s="127" t="n">
        <f aca="false">IFERROR(ROUNDUP(I961/$E$10,2),"")</f>
        <v>0</v>
      </c>
      <c r="L961" s="128" t="n">
        <f aca="false">IF(F961="","",IF(D961=0,0,IFERROR((IF($A961="",0,VLOOKUP($A961,#REF!,7,FALSE()))),0)))</f>
        <v>0</v>
      </c>
      <c r="M961" s="129" t="n">
        <f aca="false">IF(F961="","",IFERROR(L961*D961,0))</f>
        <v>0</v>
      </c>
      <c r="N961" s="64"/>
      <c r="O961" s="156"/>
      <c r="P961" s="156"/>
      <c r="Z961" s="4"/>
      <c r="AA961" s="4"/>
    </row>
    <row r="962" customFormat="false" ht="17.35" hidden="false" customHeight="false" outlineLevel="0" collapsed="false">
      <c r="A962" s="118"/>
      <c r="B962" s="148" t="n">
        <f aca="false">IFERROR((IF($A962="",0,IF(VLOOKUP(A962,#REF!,13,0)="нет","Sold Out",VLOOKUP($A962,#REF!,2,FALSE())))),"кода нет в прайсе")</f>
        <v>0</v>
      </c>
      <c r="C962" s="148" t="n">
        <f aca="false">IFERROR((IF($A962="",0,VLOOKUP($A962,#REF!,3,FALSE()))),0)</f>
        <v>0</v>
      </c>
      <c r="D962" s="120"/>
      <c r="E962" s="121" t="n">
        <f aca="false">IFERROR((IF($A962="",0,VLOOKUP($A962,#REF!,6,FALSE()))),0)</f>
        <v>0</v>
      </c>
      <c r="F962" s="122" t="n">
        <f aca="false">IFERROR(IF(VLOOKUP(A962,#REF!,13,0)="нет","",D962*E962),0)</f>
        <v>0</v>
      </c>
      <c r="G962" s="149" t="n">
        <f aca="false">IF(F962="","",IFERROR((IF($A962="",0,VLOOKUP($A962,#REF!,5,FALSE())))*$D962,"0"))</f>
        <v>0</v>
      </c>
      <c r="H962" s="124" t="n">
        <f aca="false">IFERROR(IF(H$7=0,0,G962/(G$7-I$5)*H$7),"")</f>
        <v>0</v>
      </c>
      <c r="I962" s="125" t="n">
        <f aca="false">IFERROR(H962+F962,"")</f>
        <v>0</v>
      </c>
      <c r="J962" s="126" t="n">
        <f aca="false">IFERROR(I962/$E$9,"")</f>
        <v>0</v>
      </c>
      <c r="K962" s="127" t="n">
        <f aca="false">IFERROR(ROUNDUP(I962/$E$10,2),"")</f>
        <v>0</v>
      </c>
      <c r="L962" s="128" t="n">
        <f aca="false">IF(F962="","",IF(D962=0,0,IFERROR((IF($A962="",0,VLOOKUP($A962,#REF!,7,FALSE()))),0)))</f>
        <v>0</v>
      </c>
      <c r="M962" s="129" t="n">
        <f aca="false">IF(F962="","",IFERROR(L962*D962,0))</f>
        <v>0</v>
      </c>
      <c r="N962" s="64"/>
      <c r="O962" s="156"/>
      <c r="P962" s="156"/>
      <c r="Z962" s="4"/>
      <c r="AA962" s="4"/>
    </row>
    <row r="963" customFormat="false" ht="17.35" hidden="false" customHeight="false" outlineLevel="0" collapsed="false">
      <c r="A963" s="118"/>
      <c r="B963" s="148" t="n">
        <f aca="false">IFERROR((IF($A963="",0,IF(VLOOKUP(A963,#REF!,13,0)="нет","Sold Out",VLOOKUP($A963,#REF!,2,FALSE())))),"кода нет в прайсе")</f>
        <v>0</v>
      </c>
      <c r="C963" s="148" t="n">
        <f aca="false">IFERROR((IF($A963="",0,VLOOKUP($A963,#REF!,3,FALSE()))),0)</f>
        <v>0</v>
      </c>
      <c r="D963" s="158"/>
      <c r="E963" s="121" t="n">
        <f aca="false">IFERROR((IF($A963="",0,VLOOKUP($A963,#REF!,6,FALSE()))),0)</f>
        <v>0</v>
      </c>
      <c r="F963" s="122" t="n">
        <f aca="false">IFERROR(IF(VLOOKUP(A963,#REF!,13,0)="нет","",D963*E963),0)</f>
        <v>0</v>
      </c>
      <c r="G963" s="149" t="n">
        <f aca="false">IF(F963="","",IFERROR((IF($A963="",0,VLOOKUP($A963,#REF!,5,FALSE())))*$D963,"0"))</f>
        <v>0</v>
      </c>
      <c r="H963" s="124" t="n">
        <f aca="false">IFERROR(IF(H$7=0,0,G963/(G$7-I$5)*H$7),"")</f>
        <v>0</v>
      </c>
      <c r="I963" s="125" t="n">
        <f aca="false">IFERROR(H963+F963,"")</f>
        <v>0</v>
      </c>
      <c r="J963" s="126" t="n">
        <f aca="false">IFERROR(I963/$E$9,"")</f>
        <v>0</v>
      </c>
      <c r="K963" s="127" t="n">
        <f aca="false">IFERROR(ROUNDUP(I963/$E$10,2),"")</f>
        <v>0</v>
      </c>
      <c r="L963" s="128" t="n">
        <f aca="false">IF(F963="","",IF(D963=0,0,IFERROR((IF($A963="",0,VLOOKUP($A963,#REF!,7,FALSE()))),0)))</f>
        <v>0</v>
      </c>
      <c r="M963" s="129" t="n">
        <f aca="false">IF(F963="","",IFERROR(L963*D963,0))</f>
        <v>0</v>
      </c>
      <c r="N963" s="64"/>
      <c r="O963" s="156"/>
      <c r="P963" s="156"/>
      <c r="Z963" s="4"/>
      <c r="AA963" s="4"/>
    </row>
    <row r="964" customFormat="false" ht="17.35" hidden="false" customHeight="false" outlineLevel="0" collapsed="false">
      <c r="A964" s="118"/>
      <c r="B964" s="148" t="n">
        <f aca="false">IFERROR((IF($A964="",0,IF(VLOOKUP(A964,#REF!,13,0)="нет","Sold Out",VLOOKUP($A964,#REF!,2,FALSE())))),"кода нет в прайсе")</f>
        <v>0</v>
      </c>
      <c r="C964" s="148" t="n">
        <f aca="false">IFERROR((IF($A964="",0,VLOOKUP($A964,#REF!,3,FALSE()))),0)</f>
        <v>0</v>
      </c>
      <c r="D964" s="158"/>
      <c r="E964" s="121" t="n">
        <f aca="false">IFERROR((IF($A964="",0,VLOOKUP($A964,#REF!,6,FALSE()))),0)</f>
        <v>0</v>
      </c>
      <c r="F964" s="122" t="n">
        <f aca="false">IFERROR(IF(VLOOKUP(A964,#REF!,13,0)="нет","",D964*E964),0)</f>
        <v>0</v>
      </c>
      <c r="G964" s="149" t="n">
        <f aca="false">IF(F964="","",IFERROR((IF($A964="",0,VLOOKUP($A964,#REF!,5,FALSE())))*$D964,"0"))</f>
        <v>0</v>
      </c>
      <c r="H964" s="124" t="n">
        <f aca="false">IFERROR(IF(H$7=0,0,G964/(G$7-I$5)*H$7),"")</f>
        <v>0</v>
      </c>
      <c r="I964" s="125" t="n">
        <f aca="false">IFERROR(H964+F964,"")</f>
        <v>0</v>
      </c>
      <c r="J964" s="126" t="n">
        <f aca="false">IFERROR(I964/$E$9,"")</f>
        <v>0</v>
      </c>
      <c r="K964" s="127" t="n">
        <f aca="false">IFERROR(ROUNDUP(I964/$E$10,2),"")</f>
        <v>0</v>
      </c>
      <c r="L964" s="128" t="n">
        <f aca="false">IF(F964="","",IF(D964=0,0,IFERROR((IF($A964="",0,VLOOKUP($A964,#REF!,7,FALSE()))),0)))</f>
        <v>0</v>
      </c>
      <c r="M964" s="129" t="n">
        <f aca="false">IF(F964="","",IFERROR(L964*D964,0))</f>
        <v>0</v>
      </c>
      <c r="N964" s="64"/>
      <c r="O964" s="156"/>
      <c r="P964" s="156"/>
      <c r="Z964" s="4"/>
      <c r="AA964" s="4"/>
    </row>
    <row r="965" customFormat="false" ht="17.35" hidden="false" customHeight="false" outlineLevel="0" collapsed="false">
      <c r="A965" s="118"/>
      <c r="B965" s="148" t="n">
        <f aca="false">IFERROR((IF($A965="",0,IF(VLOOKUP(A965,#REF!,13,0)="нет","Sold Out",VLOOKUP($A965,#REF!,2,FALSE())))),"кода нет в прайсе")</f>
        <v>0</v>
      </c>
      <c r="C965" s="148" t="n">
        <f aca="false">IFERROR((IF($A965="",0,VLOOKUP($A965,#REF!,3,FALSE()))),0)</f>
        <v>0</v>
      </c>
      <c r="D965" s="158"/>
      <c r="E965" s="121" t="n">
        <f aca="false">IFERROR((IF($A965="",0,VLOOKUP($A965,#REF!,6,FALSE()))),0)</f>
        <v>0</v>
      </c>
      <c r="F965" s="122" t="n">
        <f aca="false">IFERROR(IF(VLOOKUP(A965,#REF!,13,0)="нет","",D965*E965),0)</f>
        <v>0</v>
      </c>
      <c r="G965" s="149" t="n">
        <f aca="false">IF(F965="","",IFERROR((IF($A965="",0,VLOOKUP($A965,#REF!,5,FALSE())))*$D965,"0"))</f>
        <v>0</v>
      </c>
      <c r="H965" s="124" t="n">
        <f aca="false">IFERROR(IF(H$7=0,0,G965/(G$7-I$5)*H$7),"")</f>
        <v>0</v>
      </c>
      <c r="I965" s="125" t="n">
        <f aca="false">IFERROR(H965+F965,"")</f>
        <v>0</v>
      </c>
      <c r="J965" s="126" t="n">
        <f aca="false">IFERROR(I965/$E$9,"")</f>
        <v>0</v>
      </c>
      <c r="K965" s="127" t="n">
        <f aca="false">IFERROR(ROUNDUP(I965/$E$10,2),"")</f>
        <v>0</v>
      </c>
      <c r="L965" s="128" t="n">
        <f aca="false">IF(F965="","",IF(D965=0,0,IFERROR((IF($A965="",0,VLOOKUP($A965,#REF!,7,FALSE()))),0)))</f>
        <v>0</v>
      </c>
      <c r="M965" s="129" t="n">
        <f aca="false">IF(F965="","",IFERROR(L965*D965,0))</f>
        <v>0</v>
      </c>
      <c r="N965" s="64"/>
      <c r="O965" s="156"/>
      <c r="P965" s="156"/>
      <c r="Z965" s="4"/>
      <c r="AA965" s="4"/>
    </row>
    <row r="966" customFormat="false" ht="17.35" hidden="false" customHeight="false" outlineLevel="0" collapsed="false">
      <c r="A966" s="118"/>
      <c r="B966" s="148" t="n">
        <f aca="false">IFERROR((IF($A966="",0,IF(VLOOKUP(A966,#REF!,13,0)="нет","Sold Out",VLOOKUP($A966,#REF!,2,FALSE())))),"кода нет в прайсе")</f>
        <v>0</v>
      </c>
      <c r="C966" s="148" t="n">
        <f aca="false">IFERROR((IF($A966="",0,VLOOKUP($A966,#REF!,3,FALSE()))),0)</f>
        <v>0</v>
      </c>
      <c r="D966" s="158"/>
      <c r="E966" s="121" t="n">
        <f aca="false">IFERROR((IF($A966="",0,VLOOKUP($A966,#REF!,6,FALSE()))),0)</f>
        <v>0</v>
      </c>
      <c r="F966" s="122" t="n">
        <f aca="false">IFERROR(IF(VLOOKUP(A966,#REF!,13,0)="нет","",D966*E966),0)</f>
        <v>0</v>
      </c>
      <c r="G966" s="149" t="n">
        <f aca="false">IF(F966="","",IFERROR((IF($A966="",0,VLOOKUP($A966,#REF!,5,FALSE())))*$D966,"0"))</f>
        <v>0</v>
      </c>
      <c r="H966" s="124" t="n">
        <f aca="false">IFERROR(IF(H$7=0,0,G966/(G$7-I$5)*H$7),"")</f>
        <v>0</v>
      </c>
      <c r="I966" s="125" t="n">
        <f aca="false">IFERROR(H966+F966,"")</f>
        <v>0</v>
      </c>
      <c r="J966" s="126" t="n">
        <f aca="false">IFERROR(I966/$E$9,"")</f>
        <v>0</v>
      </c>
      <c r="K966" s="127" t="n">
        <f aca="false">IFERROR(ROUNDUP(I966/$E$10,2),"")</f>
        <v>0</v>
      </c>
      <c r="L966" s="128" t="n">
        <f aca="false">IF(F966="","",IF(D966=0,0,IFERROR((IF($A966="",0,VLOOKUP($A966,#REF!,7,FALSE()))),0)))</f>
        <v>0</v>
      </c>
      <c r="M966" s="129" t="n">
        <f aca="false">IF(F966="","",IFERROR(L966*D966,0))</f>
        <v>0</v>
      </c>
      <c r="N966" s="64"/>
      <c r="O966" s="156"/>
      <c r="P966" s="156"/>
      <c r="Z966" s="4"/>
      <c r="AA966" s="4"/>
    </row>
    <row r="967" customFormat="false" ht="17.35" hidden="false" customHeight="false" outlineLevel="0" collapsed="false">
      <c r="A967" s="118"/>
      <c r="B967" s="148" t="n">
        <f aca="false">IFERROR((IF($A967="",0,IF(VLOOKUP(A967,#REF!,13,0)="нет","Sold Out",VLOOKUP($A967,#REF!,2,FALSE())))),"кода нет в прайсе")</f>
        <v>0</v>
      </c>
      <c r="C967" s="148" t="n">
        <f aca="false">IFERROR((IF($A967="",0,VLOOKUP($A967,#REF!,3,FALSE()))),0)</f>
        <v>0</v>
      </c>
      <c r="D967" s="158"/>
      <c r="E967" s="121" t="n">
        <f aca="false">IFERROR((IF($A967="",0,VLOOKUP($A967,#REF!,6,FALSE()))),0)</f>
        <v>0</v>
      </c>
      <c r="F967" s="122" t="n">
        <f aca="false">IFERROR(IF(VLOOKUP(A967,#REF!,13,0)="нет","",D967*E967),0)</f>
        <v>0</v>
      </c>
      <c r="G967" s="149" t="n">
        <f aca="false">IF(F967="","",IFERROR((IF($A967="",0,VLOOKUP($A967,#REF!,5,FALSE())))*$D967,"0"))</f>
        <v>0</v>
      </c>
      <c r="H967" s="124" t="n">
        <f aca="false">IFERROR(IF(H$7=0,0,G967/(G$7-I$5)*H$7),"")</f>
        <v>0</v>
      </c>
      <c r="I967" s="125" t="n">
        <f aca="false">IFERROR(H967+F967,"")</f>
        <v>0</v>
      </c>
      <c r="J967" s="126" t="n">
        <f aca="false">IFERROR(I967/$E$9,"")</f>
        <v>0</v>
      </c>
      <c r="K967" s="127" t="n">
        <f aca="false">IFERROR(ROUNDUP(I967/$E$10,2),"")</f>
        <v>0</v>
      </c>
      <c r="L967" s="128" t="n">
        <f aca="false">IF(F967="","",IF(D967=0,0,IFERROR((IF($A967="",0,VLOOKUP($A967,#REF!,7,FALSE()))),0)))</f>
        <v>0</v>
      </c>
      <c r="M967" s="129" t="n">
        <f aca="false">IF(F967="","",IFERROR(L967*D967,0))</f>
        <v>0</v>
      </c>
      <c r="N967" s="64"/>
      <c r="O967" s="156"/>
      <c r="P967" s="156"/>
      <c r="Z967" s="4"/>
      <c r="AA967" s="4"/>
    </row>
    <row r="968" customFormat="false" ht="17.35" hidden="false" customHeight="false" outlineLevel="0" collapsed="false">
      <c r="A968" s="118"/>
      <c r="B968" s="148" t="n">
        <f aca="false">IFERROR((IF($A968="",0,IF(VLOOKUP(A968,#REF!,13,0)="нет","Sold Out",VLOOKUP($A968,#REF!,2,FALSE())))),"кода нет в прайсе")</f>
        <v>0</v>
      </c>
      <c r="C968" s="148" t="n">
        <f aca="false">IFERROR((IF($A968="",0,VLOOKUP($A968,#REF!,3,FALSE()))),0)</f>
        <v>0</v>
      </c>
      <c r="D968" s="158"/>
      <c r="E968" s="132" t="n">
        <f aca="false">IFERROR((IF($A968="",0,VLOOKUP($A968,#REF!,6,FALSE()))),0)</f>
        <v>0</v>
      </c>
      <c r="F968" s="133" t="n">
        <f aca="false">IFERROR(IF(VLOOKUP(A968,#REF!,13,0)="нет","",D968*E968),0)</f>
        <v>0</v>
      </c>
      <c r="G968" s="134" t="n">
        <f aca="false">IF(F968="","",IFERROR((IF($A968="",0,VLOOKUP($A968,#REF!,5,FALSE())))*$D968,"0"))</f>
        <v>0</v>
      </c>
      <c r="H968" s="124" t="n">
        <f aca="false">IFERROR(IF(H$7=0,0,G968/(G$7-I$5)*H$7),"")</f>
        <v>0</v>
      </c>
      <c r="I968" s="135" t="n">
        <f aca="false">IFERROR(H968+F968,"")</f>
        <v>0</v>
      </c>
      <c r="J968" s="136" t="n">
        <f aca="false">IFERROR(I968/$E$9,"")</f>
        <v>0</v>
      </c>
      <c r="K968" s="137" t="n">
        <f aca="false">IFERROR(ROUNDUP(I968/$E$10,2),"")</f>
        <v>0</v>
      </c>
      <c r="L968" s="132" t="n">
        <f aca="false">IF(F968="","",IF(D968=0,0,IFERROR((IF($A968="",0,VLOOKUP($A968,#REF!,7,FALSE()))),0)))</f>
        <v>0</v>
      </c>
      <c r="M968" s="132" t="n">
        <f aca="false">IF(F968="","",IFERROR(L968*D968,0))</f>
        <v>0</v>
      </c>
      <c r="N968" s="64"/>
      <c r="O968" s="156"/>
      <c r="P968" s="156"/>
      <c r="Z968" s="4"/>
      <c r="AA968" s="4"/>
    </row>
    <row r="969" customFormat="false" ht="17.35" hidden="false" customHeight="false" outlineLevel="0" collapsed="false">
      <c r="A969" s="118"/>
      <c r="B969" s="148" t="n">
        <f aca="false">IFERROR((IF($A969="",0,IF(VLOOKUP(A969,#REF!,13,0)="нет","Sold Out",VLOOKUP($A969,#REF!,2,FALSE())))),"кода нет в прайсе")</f>
        <v>0</v>
      </c>
      <c r="C969" s="148" t="n">
        <f aca="false">IFERROR((IF($A969="",0,VLOOKUP($A969,#REF!,3,FALSE()))),0)</f>
        <v>0</v>
      </c>
      <c r="D969" s="158"/>
      <c r="E969" s="121" t="n">
        <f aca="false">IFERROR((IF($A969="",0,VLOOKUP($A969,#REF!,6,FALSE()))),0)</f>
        <v>0</v>
      </c>
      <c r="F969" s="122" t="n">
        <f aca="false">IFERROR(IF(VLOOKUP(A969,#REF!,13,0)="нет","",D969*E969),0)</f>
        <v>0</v>
      </c>
      <c r="G969" s="149" t="n">
        <f aca="false">IF(F969="","",IFERROR((IF($A969="",0,VLOOKUP($A969,#REF!,5,FALSE())))*$D969,"0"))</f>
        <v>0</v>
      </c>
      <c r="H969" s="124" t="n">
        <f aca="false">IFERROR(IF(H$7=0,0,G969/(G$7-I$5)*H$7),"")</f>
        <v>0</v>
      </c>
      <c r="I969" s="125" t="n">
        <f aca="false">IFERROR(H969+F969,"")</f>
        <v>0</v>
      </c>
      <c r="J969" s="126" t="n">
        <f aca="false">IFERROR(I969/$E$9,"")</f>
        <v>0</v>
      </c>
      <c r="K969" s="127" t="n">
        <f aca="false">IFERROR(ROUNDUP(I969/$E$10,2),"")</f>
        <v>0</v>
      </c>
      <c r="L969" s="128" t="n">
        <f aca="false">IF(F969="","",IF(D969=0,0,IFERROR((IF($A969="",0,VLOOKUP($A969,#REF!,7,FALSE()))),0)))</f>
        <v>0</v>
      </c>
      <c r="M969" s="129" t="n">
        <f aca="false">IF(F969="","",IFERROR(L969*D969,0))</f>
        <v>0</v>
      </c>
      <c r="N969" s="64"/>
      <c r="O969" s="156"/>
      <c r="P969" s="156"/>
      <c r="Z969" s="4"/>
      <c r="AA969" s="4"/>
    </row>
    <row r="970" customFormat="false" ht="17.35" hidden="false" customHeight="false" outlineLevel="0" collapsed="false">
      <c r="A970" s="141"/>
      <c r="B970" s="148" t="n">
        <f aca="false">IFERROR((IF($A970="",0,IF(VLOOKUP(A970,#REF!,13,0)="нет","Sold Out",VLOOKUP($A970,#REF!,2,FALSE())))),"кода нет в прайсе")</f>
        <v>0</v>
      </c>
      <c r="C970" s="148" t="n">
        <f aca="false">IFERROR((IF($A970="",0,VLOOKUP($A970,#REF!,3,FALSE()))),0)</f>
        <v>0</v>
      </c>
      <c r="D970" s="158"/>
      <c r="E970" s="121" t="n">
        <f aca="false">IFERROR((IF($A970="",0,VLOOKUP($A970,#REF!,6,FALSE()))),0)</f>
        <v>0</v>
      </c>
      <c r="F970" s="122" t="n">
        <f aca="false">IFERROR(IF(VLOOKUP(A970,#REF!,13,0)="нет","",D970*E970),0)</f>
        <v>0</v>
      </c>
      <c r="G970" s="149" t="n">
        <f aca="false">IF(F970="","",IFERROR((IF($A970="",0,VLOOKUP($A970,#REF!,5,FALSE())))*$D970,"0"))</f>
        <v>0</v>
      </c>
      <c r="H970" s="124" t="n">
        <f aca="false">IFERROR(IF(H$7=0,0,G970/(G$7-I$5)*H$7),"")</f>
        <v>0</v>
      </c>
      <c r="I970" s="125" t="n">
        <f aca="false">IFERROR(H970+F970,"")</f>
        <v>0</v>
      </c>
      <c r="J970" s="126" t="n">
        <f aca="false">IFERROR(I970/$E$9,"")</f>
        <v>0</v>
      </c>
      <c r="K970" s="127" t="n">
        <f aca="false">IFERROR(ROUNDUP(I970/$E$10,2),"")</f>
        <v>0</v>
      </c>
      <c r="L970" s="128" t="n">
        <f aca="false">IF(F970="","",IF(D970=0,0,IFERROR((IF($A970="",0,VLOOKUP($A970,#REF!,7,FALSE()))),0)))</f>
        <v>0</v>
      </c>
      <c r="M970" s="129" t="n">
        <f aca="false">IF(F970="","",IFERROR(L970*D970,0))</f>
        <v>0</v>
      </c>
      <c r="N970" s="64"/>
      <c r="O970" s="156"/>
      <c r="P970" s="156"/>
      <c r="Z970" s="4"/>
      <c r="AA970" s="4"/>
    </row>
    <row r="971" customFormat="false" ht="17.35" hidden="false" customHeight="false" outlineLevel="0" collapsed="false">
      <c r="A971" s="142"/>
      <c r="B971" s="143" t="n">
        <f aca="false">IF(F971=0,0,"Пересылка по Корее при менее 30000")</f>
        <v>0</v>
      </c>
      <c r="C971" s="143"/>
      <c r="D971" s="158"/>
      <c r="E971" s="121" t="n">
        <f aca="false">IFERROR((IF($A971="",0,VLOOKUP($A971,#REF!,6,FALSE()))),0)</f>
        <v>0</v>
      </c>
      <c r="F971" s="144" t="n">
        <f aca="false">IF($F$5=1,IF(SUM(F961:F970)=0,0,IF(SUM(F961:F970)&lt;30000,2500,0)),0)</f>
        <v>0</v>
      </c>
      <c r="G971" s="149" t="n">
        <f aca="false">IF(F971="","",IFERROR((IF($A971="",0,VLOOKUP($A971,#REF!,5,FALSE())))*$D971,"0"))</f>
        <v>0</v>
      </c>
      <c r="H971" s="124" t="n">
        <f aca="false">IFERROR(IF(H$7=0,0,G971/(G$7-I$5)*H$7),"")</f>
        <v>0</v>
      </c>
      <c r="I971" s="125" t="n">
        <f aca="false">IFERROR(H971+F971,"")</f>
        <v>0</v>
      </c>
      <c r="J971" s="126" t="n">
        <f aca="false">IFERROR(I971/$E$9,"")</f>
        <v>0</v>
      </c>
      <c r="K971" s="127" t="n">
        <f aca="false">IFERROR(ROUNDUP(I971/$E$10,2),"")</f>
        <v>0</v>
      </c>
      <c r="L971" s="128" t="n">
        <f aca="false">IF(F971="","",IF(D971=0,0,IFERROR((IF($A971="",0,VLOOKUP($A971,#REF!,7,FALSE()))),0)))</f>
        <v>0</v>
      </c>
      <c r="M971" s="129" t="n">
        <f aca="false">IF(F971="","",IFERROR(L971*D971,0))</f>
        <v>0</v>
      </c>
      <c r="N971" s="64"/>
      <c r="O971" s="156"/>
      <c r="P971" s="156"/>
      <c r="Z971" s="4"/>
      <c r="AA971" s="4"/>
    </row>
    <row r="972" customFormat="false" ht="17.35" hidden="false" customHeight="false" outlineLevel="0" collapsed="false">
      <c r="A972" s="106" t="n">
        <v>81</v>
      </c>
      <c r="B972" s="107"/>
      <c r="C972" s="107"/>
      <c r="D972" s="146"/>
      <c r="E972" s="109"/>
      <c r="F972" s="110" t="n">
        <f aca="false">SUM(F973:F983)</f>
        <v>0</v>
      </c>
      <c r="G972" s="110" t="n">
        <f aca="false">SUM(G973:G983)</f>
        <v>0</v>
      </c>
      <c r="H972" s="111" t="n">
        <f aca="false">IFERROR($H$7/($G$7-$I$5)*G972,0)</f>
        <v>0</v>
      </c>
      <c r="I972" s="112" t="n">
        <f aca="false">H972+F972</f>
        <v>0</v>
      </c>
      <c r="J972" s="112" t="n">
        <f aca="false">I972/$E$9</f>
        <v>0</v>
      </c>
      <c r="K972" s="113" t="n">
        <f aca="false">SUM(K973:K983)</f>
        <v>0</v>
      </c>
      <c r="L972" s="114" t="n">
        <f aca="false">SUM(L973:L983)</f>
        <v>0</v>
      </c>
      <c r="M972" s="115" t="n">
        <f aca="false">SUM(M973:M983)</f>
        <v>0</v>
      </c>
      <c r="N972" s="64"/>
      <c r="O972" s="156"/>
      <c r="P972" s="156"/>
      <c r="Z972" s="4"/>
      <c r="AA972" s="4"/>
    </row>
    <row r="973" customFormat="false" ht="17.35" hidden="false" customHeight="false" outlineLevel="0" collapsed="false">
      <c r="A973" s="118"/>
      <c r="B973" s="148" t="n">
        <f aca="false">IFERROR((IF($A973="",0,IF(VLOOKUP(A973,#REF!,13,0)="нет","Sold Out",VLOOKUP($A973,#REF!,2,FALSE())))),"кода нет в прайсе")</f>
        <v>0</v>
      </c>
      <c r="C973" s="148" t="n">
        <f aca="false">IFERROR((IF($A973="",0,VLOOKUP($A973,#REF!,3,FALSE()))),0)</f>
        <v>0</v>
      </c>
      <c r="D973" s="120"/>
      <c r="E973" s="121" t="n">
        <f aca="false">IFERROR((IF($A973="",0,VLOOKUP($A973,#REF!,6,FALSE()))),0)</f>
        <v>0</v>
      </c>
      <c r="F973" s="122" t="n">
        <f aca="false">IFERROR(IF(VLOOKUP(A973,#REF!,13,0)="нет","",D973*E973),0)</f>
        <v>0</v>
      </c>
      <c r="G973" s="149" t="n">
        <f aca="false">IF(F973="","",IFERROR((IF($A973="",0,VLOOKUP($A973,#REF!,5,FALSE())))*$D973,"0"))</f>
        <v>0</v>
      </c>
      <c r="H973" s="124" t="n">
        <f aca="false">IFERROR(IF(H$7=0,0,G973/(G$7-I$5)*H$7),"")</f>
        <v>0</v>
      </c>
      <c r="I973" s="125" t="n">
        <f aca="false">IFERROR(H973+F973,"")</f>
        <v>0</v>
      </c>
      <c r="J973" s="126" t="n">
        <f aca="false">IFERROR(I973/$E$9,"")</f>
        <v>0</v>
      </c>
      <c r="K973" s="127" t="n">
        <f aca="false">IFERROR(ROUNDUP(I973/$E$10,2),"")</f>
        <v>0</v>
      </c>
      <c r="L973" s="128" t="n">
        <f aca="false">IF(F973="","",IF(D973=0,0,IFERROR((IF($A973="",0,VLOOKUP($A973,#REF!,7,FALSE()))),0)))</f>
        <v>0</v>
      </c>
      <c r="M973" s="129" t="n">
        <f aca="false">IF(F973="","",IFERROR(L973*D973,0))</f>
        <v>0</v>
      </c>
      <c r="N973" s="64"/>
      <c r="O973" s="156"/>
      <c r="P973" s="156"/>
      <c r="Z973" s="4"/>
      <c r="AA973" s="4"/>
    </row>
    <row r="974" customFormat="false" ht="17.35" hidden="false" customHeight="false" outlineLevel="0" collapsed="false">
      <c r="A974" s="118"/>
      <c r="B974" s="148" t="n">
        <f aca="false">IFERROR((IF($A974="",0,IF(VLOOKUP(A974,#REF!,13,0)="нет","Sold Out",VLOOKUP($A974,#REF!,2,FALSE())))),"кода нет в прайсе")</f>
        <v>0</v>
      </c>
      <c r="C974" s="148" t="n">
        <f aca="false">IFERROR((IF($A974="",0,VLOOKUP($A974,#REF!,3,FALSE()))),0)</f>
        <v>0</v>
      </c>
      <c r="D974" s="120"/>
      <c r="E974" s="121" t="n">
        <f aca="false">IFERROR((IF($A974="",0,VLOOKUP($A974,#REF!,6,FALSE()))),0)</f>
        <v>0</v>
      </c>
      <c r="F974" s="122" t="n">
        <f aca="false">IFERROR(IF(VLOOKUP(A974,#REF!,13,0)="нет","",D974*E974),0)</f>
        <v>0</v>
      </c>
      <c r="G974" s="149" t="n">
        <f aca="false">IF(F974="","",IFERROR((IF($A974="",0,VLOOKUP($A974,#REF!,5,FALSE())))*$D974,"0"))</f>
        <v>0</v>
      </c>
      <c r="H974" s="124" t="n">
        <f aca="false">IFERROR(IF(H$7=0,0,G974/(G$7-I$5)*H$7),"")</f>
        <v>0</v>
      </c>
      <c r="I974" s="125" t="n">
        <f aca="false">IFERROR(H974+F974,"")</f>
        <v>0</v>
      </c>
      <c r="J974" s="126" t="n">
        <f aca="false">IFERROR(I974/$E$9,"")</f>
        <v>0</v>
      </c>
      <c r="K974" s="127" t="n">
        <f aca="false">IFERROR(ROUNDUP(I974/$E$10,2),"")</f>
        <v>0</v>
      </c>
      <c r="L974" s="128" t="n">
        <f aca="false">IF(F974="","",IF(D974=0,0,IFERROR((IF($A974="",0,VLOOKUP($A974,#REF!,7,FALSE()))),0)))</f>
        <v>0</v>
      </c>
      <c r="M974" s="129" t="n">
        <f aca="false">IF(F974="","",IFERROR(L974*D974,0))</f>
        <v>0</v>
      </c>
      <c r="N974" s="64"/>
      <c r="O974" s="156"/>
      <c r="P974" s="156"/>
      <c r="Z974" s="4"/>
      <c r="AA974" s="4"/>
    </row>
    <row r="975" customFormat="false" ht="17.35" hidden="false" customHeight="false" outlineLevel="0" collapsed="false">
      <c r="A975" s="118"/>
      <c r="B975" s="148" t="n">
        <f aca="false">IFERROR((IF($A975="",0,IF(VLOOKUP(A975,#REF!,13,0)="нет","Sold Out",VLOOKUP($A975,#REF!,2,FALSE())))),"кода нет в прайсе")</f>
        <v>0</v>
      </c>
      <c r="C975" s="148" t="n">
        <f aca="false">IFERROR((IF($A975="",0,VLOOKUP($A975,#REF!,3,FALSE()))),0)</f>
        <v>0</v>
      </c>
      <c r="D975" s="158"/>
      <c r="E975" s="121" t="n">
        <f aca="false">IFERROR((IF($A975="",0,VLOOKUP($A975,#REF!,6,FALSE()))),0)</f>
        <v>0</v>
      </c>
      <c r="F975" s="122" t="n">
        <f aca="false">IFERROR(IF(VLOOKUP(A975,#REF!,13,0)="нет","",D975*E975),0)</f>
        <v>0</v>
      </c>
      <c r="G975" s="149" t="n">
        <f aca="false">IF(F975="","",IFERROR((IF($A975="",0,VLOOKUP($A975,#REF!,5,FALSE())))*$D975,"0"))</f>
        <v>0</v>
      </c>
      <c r="H975" s="124" t="n">
        <f aca="false">IFERROR(IF(H$7=0,0,G975/(G$7-I$5)*H$7),"")</f>
        <v>0</v>
      </c>
      <c r="I975" s="125" t="n">
        <f aca="false">IFERROR(H975+F975,"")</f>
        <v>0</v>
      </c>
      <c r="J975" s="126" t="n">
        <f aca="false">IFERROR(I975/$E$9,"")</f>
        <v>0</v>
      </c>
      <c r="K975" s="127" t="n">
        <f aca="false">IFERROR(ROUNDUP(I975/$E$10,2),"")</f>
        <v>0</v>
      </c>
      <c r="L975" s="128" t="n">
        <f aca="false">IF(F975="","",IF(D975=0,0,IFERROR((IF($A975="",0,VLOOKUP($A975,#REF!,7,FALSE()))),0)))</f>
        <v>0</v>
      </c>
      <c r="M975" s="129" t="n">
        <f aca="false">IF(F975="","",IFERROR(L975*D975,0))</f>
        <v>0</v>
      </c>
      <c r="N975" s="64"/>
      <c r="O975" s="156"/>
      <c r="P975" s="156"/>
      <c r="Z975" s="4"/>
      <c r="AA975" s="4"/>
    </row>
    <row r="976" customFormat="false" ht="17.35" hidden="false" customHeight="false" outlineLevel="0" collapsed="false">
      <c r="A976" s="118"/>
      <c r="B976" s="148" t="n">
        <f aca="false">IFERROR((IF($A976="",0,IF(VLOOKUP(A976,#REF!,13,0)="нет","Sold Out",VLOOKUP($A976,#REF!,2,FALSE())))),"кода нет в прайсе")</f>
        <v>0</v>
      </c>
      <c r="C976" s="148" t="n">
        <f aca="false">IFERROR((IF($A976="",0,VLOOKUP($A976,#REF!,3,FALSE()))),0)</f>
        <v>0</v>
      </c>
      <c r="D976" s="158"/>
      <c r="E976" s="121" t="n">
        <f aca="false">IFERROR((IF($A976="",0,VLOOKUP($A976,#REF!,6,FALSE()))),0)</f>
        <v>0</v>
      </c>
      <c r="F976" s="122" t="n">
        <f aca="false">IFERROR(IF(VLOOKUP(A976,#REF!,13,0)="нет","",D976*E976),0)</f>
        <v>0</v>
      </c>
      <c r="G976" s="149" t="n">
        <f aca="false">IF(F976="","",IFERROR((IF($A976="",0,VLOOKUP($A976,#REF!,5,FALSE())))*$D976,"0"))</f>
        <v>0</v>
      </c>
      <c r="H976" s="124" t="n">
        <f aca="false">IFERROR(IF(H$7=0,0,G976/(G$7-I$5)*H$7),"")</f>
        <v>0</v>
      </c>
      <c r="I976" s="125" t="n">
        <f aca="false">IFERROR(H976+F976,"")</f>
        <v>0</v>
      </c>
      <c r="J976" s="126" t="n">
        <f aca="false">IFERROR(I976/$E$9,"")</f>
        <v>0</v>
      </c>
      <c r="K976" s="127" t="n">
        <f aca="false">IFERROR(ROUNDUP(I976/$E$10,2),"")</f>
        <v>0</v>
      </c>
      <c r="L976" s="128" t="n">
        <f aca="false">IF(F976="","",IF(D976=0,0,IFERROR((IF($A976="",0,VLOOKUP($A976,#REF!,7,FALSE()))),0)))</f>
        <v>0</v>
      </c>
      <c r="M976" s="129" t="n">
        <f aca="false">IF(F976="","",IFERROR(L976*D976,0))</f>
        <v>0</v>
      </c>
      <c r="N976" s="64"/>
      <c r="O976" s="156"/>
      <c r="P976" s="156"/>
      <c r="Z976" s="4"/>
      <c r="AA976" s="4"/>
    </row>
    <row r="977" customFormat="false" ht="17.35" hidden="false" customHeight="false" outlineLevel="0" collapsed="false">
      <c r="A977" s="118"/>
      <c r="B977" s="148" t="n">
        <f aca="false">IFERROR((IF($A977="",0,IF(VLOOKUP(A977,#REF!,13,0)="нет","Sold Out",VLOOKUP($A977,#REF!,2,FALSE())))),"кода нет в прайсе")</f>
        <v>0</v>
      </c>
      <c r="C977" s="148" t="n">
        <f aca="false">IFERROR((IF($A977="",0,VLOOKUP($A977,#REF!,3,FALSE()))),0)</f>
        <v>0</v>
      </c>
      <c r="D977" s="158"/>
      <c r="E977" s="121" t="n">
        <f aca="false">IFERROR((IF($A977="",0,VLOOKUP($A977,#REF!,6,FALSE()))),0)</f>
        <v>0</v>
      </c>
      <c r="F977" s="122" t="n">
        <f aca="false">IFERROR(IF(VLOOKUP(A977,#REF!,13,0)="нет","",D977*E977),0)</f>
        <v>0</v>
      </c>
      <c r="G977" s="149" t="n">
        <f aca="false">IF(F977="","",IFERROR((IF($A977="",0,VLOOKUP($A977,#REF!,5,FALSE())))*$D977,"0"))</f>
        <v>0</v>
      </c>
      <c r="H977" s="124" t="n">
        <f aca="false">IFERROR(IF(H$7=0,0,G977/(G$7-I$5)*H$7),"")</f>
        <v>0</v>
      </c>
      <c r="I977" s="125" t="n">
        <f aca="false">IFERROR(H977+F977,"")</f>
        <v>0</v>
      </c>
      <c r="J977" s="126" t="n">
        <f aca="false">IFERROR(I977/$E$9,"")</f>
        <v>0</v>
      </c>
      <c r="K977" s="127" t="n">
        <f aca="false">IFERROR(ROUNDUP(I977/$E$10,2),"")</f>
        <v>0</v>
      </c>
      <c r="L977" s="128" t="n">
        <f aca="false">IF(F977="","",IF(D977=0,0,IFERROR((IF($A977="",0,VLOOKUP($A977,#REF!,7,FALSE()))),0)))</f>
        <v>0</v>
      </c>
      <c r="M977" s="129" t="n">
        <f aca="false">IF(F977="","",IFERROR(L977*D977,0))</f>
        <v>0</v>
      </c>
      <c r="N977" s="64"/>
      <c r="O977" s="156"/>
      <c r="P977" s="156"/>
      <c r="Z977" s="4"/>
      <c r="AA977" s="4"/>
    </row>
    <row r="978" customFormat="false" ht="17.35" hidden="false" customHeight="false" outlineLevel="0" collapsed="false">
      <c r="A978" s="118"/>
      <c r="B978" s="148" t="n">
        <f aca="false">IFERROR((IF($A978="",0,IF(VLOOKUP(A978,#REF!,13,0)="нет","Sold Out",VLOOKUP($A978,#REF!,2,FALSE())))),"кода нет в прайсе")</f>
        <v>0</v>
      </c>
      <c r="C978" s="148" t="n">
        <f aca="false">IFERROR((IF($A978="",0,VLOOKUP($A978,#REF!,3,FALSE()))),0)</f>
        <v>0</v>
      </c>
      <c r="D978" s="158"/>
      <c r="E978" s="121" t="n">
        <f aca="false">IFERROR((IF($A978="",0,VLOOKUP($A978,#REF!,6,FALSE()))),0)</f>
        <v>0</v>
      </c>
      <c r="F978" s="122" t="n">
        <f aca="false">IFERROR(IF(VLOOKUP(A978,#REF!,13,0)="нет","",D978*E978),0)</f>
        <v>0</v>
      </c>
      <c r="G978" s="149" t="n">
        <f aca="false">IF(F978="","",IFERROR((IF($A978="",0,VLOOKUP($A978,#REF!,5,FALSE())))*$D978,"0"))</f>
        <v>0</v>
      </c>
      <c r="H978" s="124" t="n">
        <f aca="false">IFERROR(IF(H$7=0,0,G978/(G$7-I$5)*H$7),"")</f>
        <v>0</v>
      </c>
      <c r="I978" s="125" t="n">
        <f aca="false">IFERROR(H978+F978,"")</f>
        <v>0</v>
      </c>
      <c r="J978" s="126" t="n">
        <f aca="false">IFERROR(I978/$E$9,"")</f>
        <v>0</v>
      </c>
      <c r="K978" s="127" t="n">
        <f aca="false">IFERROR(ROUNDUP(I978/$E$10,2),"")</f>
        <v>0</v>
      </c>
      <c r="L978" s="128" t="n">
        <f aca="false">IF(F978="","",IF(D978=0,0,IFERROR((IF($A978="",0,VLOOKUP($A978,#REF!,7,FALSE()))),0)))</f>
        <v>0</v>
      </c>
      <c r="M978" s="129" t="n">
        <f aca="false">IF(F978="","",IFERROR(L978*D978,0))</f>
        <v>0</v>
      </c>
      <c r="N978" s="64"/>
      <c r="O978" s="156"/>
      <c r="P978" s="156"/>
      <c r="Z978" s="4"/>
      <c r="AA978" s="4"/>
    </row>
    <row r="979" customFormat="false" ht="17.35" hidden="false" customHeight="false" outlineLevel="0" collapsed="false">
      <c r="A979" s="118"/>
      <c r="B979" s="148" t="n">
        <f aca="false">IFERROR((IF($A979="",0,IF(VLOOKUP(A979,#REF!,13,0)="нет","Sold Out",VLOOKUP($A979,#REF!,2,FALSE())))),"кода нет в прайсе")</f>
        <v>0</v>
      </c>
      <c r="C979" s="148" t="n">
        <f aca="false">IFERROR((IF($A979="",0,VLOOKUP($A979,#REF!,3,FALSE()))),0)</f>
        <v>0</v>
      </c>
      <c r="D979" s="158"/>
      <c r="E979" s="121" t="n">
        <f aca="false">IFERROR((IF($A979="",0,VLOOKUP($A979,#REF!,6,FALSE()))),0)</f>
        <v>0</v>
      </c>
      <c r="F979" s="122" t="n">
        <f aca="false">IFERROR(IF(VLOOKUP(A979,#REF!,13,0)="нет","",D979*E979),0)</f>
        <v>0</v>
      </c>
      <c r="G979" s="149" t="n">
        <f aca="false">IF(F979="","",IFERROR((IF($A979="",0,VLOOKUP($A979,#REF!,5,FALSE())))*$D979,"0"))</f>
        <v>0</v>
      </c>
      <c r="H979" s="124" t="n">
        <f aca="false">IFERROR(IF(H$7=0,0,G979/(G$7-I$5)*H$7),"")</f>
        <v>0</v>
      </c>
      <c r="I979" s="125" t="n">
        <f aca="false">IFERROR(H979+F979,"")</f>
        <v>0</v>
      </c>
      <c r="J979" s="126" t="n">
        <f aca="false">IFERROR(I979/$E$9,"")</f>
        <v>0</v>
      </c>
      <c r="K979" s="127" t="n">
        <f aca="false">IFERROR(ROUNDUP(I979/$E$10,2),"")</f>
        <v>0</v>
      </c>
      <c r="L979" s="128" t="n">
        <f aca="false">IF(F979="","",IF(D979=0,0,IFERROR((IF($A979="",0,VLOOKUP($A979,#REF!,7,FALSE()))),0)))</f>
        <v>0</v>
      </c>
      <c r="M979" s="129" t="n">
        <f aca="false">IF(F979="","",IFERROR(L979*D979,0))</f>
        <v>0</v>
      </c>
      <c r="N979" s="64"/>
      <c r="O979" s="156"/>
      <c r="P979" s="156"/>
      <c r="Z979" s="4"/>
      <c r="AA979" s="4"/>
    </row>
    <row r="980" customFormat="false" ht="17.35" hidden="false" customHeight="false" outlineLevel="0" collapsed="false">
      <c r="A980" s="118"/>
      <c r="B980" s="148" t="n">
        <f aca="false">IFERROR((IF($A980="",0,IF(VLOOKUP(A980,#REF!,13,0)="нет","Sold Out",VLOOKUP($A980,#REF!,2,FALSE())))),"кода нет в прайсе")</f>
        <v>0</v>
      </c>
      <c r="C980" s="148" t="n">
        <f aca="false">IFERROR((IF($A980="",0,VLOOKUP($A980,#REF!,3,FALSE()))),0)</f>
        <v>0</v>
      </c>
      <c r="D980" s="158"/>
      <c r="E980" s="132" t="n">
        <f aca="false">IFERROR((IF($A980="",0,VLOOKUP($A980,#REF!,6,FALSE()))),0)</f>
        <v>0</v>
      </c>
      <c r="F980" s="133" t="n">
        <f aca="false">IFERROR(IF(VLOOKUP(A980,#REF!,13,0)="нет","",D980*E980),0)</f>
        <v>0</v>
      </c>
      <c r="G980" s="134" t="n">
        <f aca="false">IF(F980="","",IFERROR((IF($A980="",0,VLOOKUP($A980,#REF!,5,FALSE())))*$D980,"0"))</f>
        <v>0</v>
      </c>
      <c r="H980" s="124" t="n">
        <f aca="false">IFERROR(IF(H$7=0,0,G980/(G$7-I$5)*H$7),"")</f>
        <v>0</v>
      </c>
      <c r="I980" s="135" t="n">
        <f aca="false">IFERROR(H980+F980,"")</f>
        <v>0</v>
      </c>
      <c r="J980" s="136" t="n">
        <f aca="false">IFERROR(I980/$E$9,"")</f>
        <v>0</v>
      </c>
      <c r="K980" s="137" t="n">
        <f aca="false">IFERROR(ROUNDUP(I980/$E$10,2),"")</f>
        <v>0</v>
      </c>
      <c r="L980" s="132" t="n">
        <f aca="false">IF(F980="","",IF(D980=0,0,IFERROR((IF($A980="",0,VLOOKUP($A980,#REF!,7,FALSE()))),0)))</f>
        <v>0</v>
      </c>
      <c r="M980" s="132" t="n">
        <f aca="false">IF(F980="","",IFERROR(L980*D980,0))</f>
        <v>0</v>
      </c>
      <c r="N980" s="64"/>
      <c r="O980" s="156"/>
      <c r="P980" s="156"/>
      <c r="Z980" s="4"/>
      <c r="AA980" s="4"/>
    </row>
    <row r="981" customFormat="false" ht="17.35" hidden="false" customHeight="false" outlineLevel="0" collapsed="false">
      <c r="A981" s="118"/>
      <c r="B981" s="148" t="n">
        <f aca="false">IFERROR((IF($A981="",0,IF(VLOOKUP(A981,#REF!,13,0)="нет","Sold Out",VLOOKUP($A981,#REF!,2,FALSE())))),"кода нет в прайсе")</f>
        <v>0</v>
      </c>
      <c r="C981" s="148" t="n">
        <f aca="false">IFERROR((IF($A981="",0,VLOOKUP($A981,#REF!,3,FALSE()))),0)</f>
        <v>0</v>
      </c>
      <c r="D981" s="158"/>
      <c r="E981" s="121" t="n">
        <f aca="false">IFERROR((IF($A981="",0,VLOOKUP($A981,#REF!,6,FALSE()))),0)</f>
        <v>0</v>
      </c>
      <c r="F981" s="122" t="n">
        <f aca="false">IFERROR(IF(VLOOKUP(A981,#REF!,13,0)="нет","",D981*E981),0)</f>
        <v>0</v>
      </c>
      <c r="G981" s="149" t="n">
        <f aca="false">IF(F981="","",IFERROR((IF($A981="",0,VLOOKUP($A981,#REF!,5,FALSE())))*$D981,"0"))</f>
        <v>0</v>
      </c>
      <c r="H981" s="124" t="n">
        <f aca="false">IFERROR(IF(H$7=0,0,G981/(G$7-I$5)*H$7),"")</f>
        <v>0</v>
      </c>
      <c r="I981" s="125" t="n">
        <f aca="false">IFERROR(H981+F981,"")</f>
        <v>0</v>
      </c>
      <c r="J981" s="126" t="n">
        <f aca="false">IFERROR(I981/$E$9,"")</f>
        <v>0</v>
      </c>
      <c r="K981" s="127" t="n">
        <f aca="false">IFERROR(ROUNDUP(I981/$E$10,2),"")</f>
        <v>0</v>
      </c>
      <c r="L981" s="128" t="n">
        <f aca="false">IF(F981="","",IF(D981=0,0,IFERROR((IF($A981="",0,VLOOKUP($A981,#REF!,7,FALSE()))),0)))</f>
        <v>0</v>
      </c>
      <c r="M981" s="129" t="n">
        <f aca="false">IF(F981="","",IFERROR(L981*D981,0))</f>
        <v>0</v>
      </c>
      <c r="N981" s="64"/>
      <c r="O981" s="156"/>
      <c r="P981" s="156"/>
      <c r="Z981" s="4"/>
      <c r="AA981" s="4"/>
    </row>
    <row r="982" customFormat="false" ht="17.35" hidden="false" customHeight="false" outlineLevel="0" collapsed="false">
      <c r="A982" s="141"/>
      <c r="B982" s="148" t="n">
        <f aca="false">IFERROR((IF($A982="",0,IF(VLOOKUP(A982,#REF!,13,0)="нет","Sold Out",VLOOKUP($A982,#REF!,2,FALSE())))),"кода нет в прайсе")</f>
        <v>0</v>
      </c>
      <c r="C982" s="148" t="n">
        <f aca="false">IFERROR((IF($A982="",0,VLOOKUP($A982,#REF!,3,FALSE()))),0)</f>
        <v>0</v>
      </c>
      <c r="D982" s="158"/>
      <c r="E982" s="121" t="n">
        <f aca="false">IFERROR((IF($A982="",0,VLOOKUP($A982,#REF!,6,FALSE()))),0)</f>
        <v>0</v>
      </c>
      <c r="F982" s="122" t="n">
        <f aca="false">IFERROR(IF(VLOOKUP(A982,#REF!,13,0)="нет","",D982*E982),0)</f>
        <v>0</v>
      </c>
      <c r="G982" s="149" t="n">
        <f aca="false">IF(F982="","",IFERROR((IF($A982="",0,VLOOKUP($A982,#REF!,5,FALSE())))*$D982,"0"))</f>
        <v>0</v>
      </c>
      <c r="H982" s="124" t="n">
        <f aca="false">IFERROR(IF(H$7=0,0,G982/(G$7-I$5)*H$7),"")</f>
        <v>0</v>
      </c>
      <c r="I982" s="125" t="n">
        <f aca="false">IFERROR(H982+F982,"")</f>
        <v>0</v>
      </c>
      <c r="J982" s="126" t="n">
        <f aca="false">IFERROR(I982/$E$9,"")</f>
        <v>0</v>
      </c>
      <c r="K982" s="127" t="n">
        <f aca="false">IFERROR(ROUNDUP(I982/$E$10,2),"")</f>
        <v>0</v>
      </c>
      <c r="L982" s="128" t="n">
        <f aca="false">IF(F982="","",IF(D982=0,0,IFERROR((IF($A982="",0,VLOOKUP($A982,#REF!,7,FALSE()))),0)))</f>
        <v>0</v>
      </c>
      <c r="M982" s="129" t="n">
        <f aca="false">IF(F982="","",IFERROR(L982*D982,0))</f>
        <v>0</v>
      </c>
      <c r="N982" s="64"/>
      <c r="O982" s="156"/>
      <c r="P982" s="156"/>
      <c r="Z982" s="4"/>
      <c r="AA982" s="4"/>
    </row>
    <row r="983" customFormat="false" ht="17.35" hidden="false" customHeight="false" outlineLevel="0" collapsed="false">
      <c r="A983" s="142"/>
      <c r="B983" s="143" t="n">
        <f aca="false">IF(F983=0,0,"Пересылка по Корее при менее 30000")</f>
        <v>0</v>
      </c>
      <c r="C983" s="143"/>
      <c r="D983" s="158"/>
      <c r="E983" s="121" t="n">
        <f aca="false">IFERROR((IF($A983="",0,VLOOKUP($A983,#REF!,6,FALSE()))),0)</f>
        <v>0</v>
      </c>
      <c r="F983" s="144" t="n">
        <f aca="false">IF($F$5=1,IF(SUM(F973:F982)=0,0,IF(SUM(F973:F982)&lt;30000,2500,0)),0)</f>
        <v>0</v>
      </c>
      <c r="G983" s="149" t="n">
        <f aca="false">IF(F983="","",IFERROR((IF($A983="",0,VLOOKUP($A983,#REF!,5,FALSE())))*$D983,"0"))</f>
        <v>0</v>
      </c>
      <c r="H983" s="124" t="n">
        <f aca="false">IFERROR(IF(H$7=0,0,G983/(G$7-I$5)*H$7),"")</f>
        <v>0</v>
      </c>
      <c r="I983" s="125" t="n">
        <f aca="false">IFERROR(H983+F983,"")</f>
        <v>0</v>
      </c>
      <c r="J983" s="126" t="n">
        <f aca="false">IFERROR(I983/$E$9,"")</f>
        <v>0</v>
      </c>
      <c r="K983" s="127" t="n">
        <f aca="false">IFERROR(ROUNDUP(I983/$E$10,2),"")</f>
        <v>0</v>
      </c>
      <c r="L983" s="128" t="n">
        <f aca="false">IF(F983="","",IF(D983=0,0,IFERROR((IF($A983="",0,VLOOKUP($A983,#REF!,7,FALSE()))),0)))</f>
        <v>0</v>
      </c>
      <c r="M983" s="129" t="n">
        <f aca="false">IF(F983="","",IFERROR(L983*D983,0))</f>
        <v>0</v>
      </c>
      <c r="N983" s="64"/>
      <c r="O983" s="156"/>
      <c r="P983" s="156"/>
      <c r="Z983" s="4"/>
      <c r="AA983" s="4"/>
    </row>
    <row r="984" customFormat="false" ht="17.35" hidden="false" customHeight="false" outlineLevel="0" collapsed="false">
      <c r="A984" s="106" t="n">
        <v>82</v>
      </c>
      <c r="B984" s="107"/>
      <c r="C984" s="107"/>
      <c r="D984" s="146"/>
      <c r="E984" s="109"/>
      <c r="F984" s="110" t="n">
        <f aca="false">SUM(F985:F995)</f>
        <v>0</v>
      </c>
      <c r="G984" s="110" t="n">
        <f aca="false">SUM(G985:G995)</f>
        <v>0</v>
      </c>
      <c r="H984" s="111" t="n">
        <f aca="false">IFERROR($H$7/($G$7-$I$5)*G984,0)</f>
        <v>0</v>
      </c>
      <c r="I984" s="112" t="n">
        <f aca="false">H984+F984</f>
        <v>0</v>
      </c>
      <c r="J984" s="112" t="n">
        <f aca="false">I984/$E$9</f>
        <v>0</v>
      </c>
      <c r="K984" s="113" t="n">
        <f aca="false">SUM(K985:K995)</f>
        <v>0</v>
      </c>
      <c r="L984" s="114" t="n">
        <f aca="false">SUM(L985:L995)</f>
        <v>0</v>
      </c>
      <c r="M984" s="115" t="n">
        <f aca="false">SUM(M985:M995)</f>
        <v>0</v>
      </c>
      <c r="N984" s="64"/>
      <c r="O984" s="156"/>
      <c r="P984" s="156"/>
      <c r="Z984" s="4"/>
      <c r="AA984" s="4"/>
    </row>
    <row r="985" customFormat="false" ht="17.35" hidden="false" customHeight="false" outlineLevel="0" collapsed="false">
      <c r="A985" s="118"/>
      <c r="B985" s="148" t="n">
        <f aca="false">IFERROR((IF($A985="",0,IF(VLOOKUP(A985,#REF!,13,0)="нет","Sold Out",VLOOKUP($A985,#REF!,2,FALSE())))),"кода нет в прайсе")</f>
        <v>0</v>
      </c>
      <c r="C985" s="148" t="n">
        <f aca="false">IFERROR((IF($A985="",0,VLOOKUP($A985,#REF!,3,FALSE()))),0)</f>
        <v>0</v>
      </c>
      <c r="D985" s="120"/>
      <c r="E985" s="121" t="n">
        <f aca="false">IFERROR((IF($A985="",0,VLOOKUP($A985,#REF!,6,FALSE()))),0)</f>
        <v>0</v>
      </c>
      <c r="F985" s="122" t="n">
        <f aca="false">IFERROR(IF(VLOOKUP(A985,#REF!,13,0)="нет","",D985*E985),0)</f>
        <v>0</v>
      </c>
      <c r="G985" s="149" t="n">
        <f aca="false">IF(F985="","",IFERROR((IF($A985="",0,VLOOKUP($A985,#REF!,5,FALSE())))*$D985,"0"))</f>
        <v>0</v>
      </c>
      <c r="H985" s="124" t="n">
        <f aca="false">IFERROR(IF(H$7=0,0,G985/(G$7-I$5)*H$7),"")</f>
        <v>0</v>
      </c>
      <c r="I985" s="125" t="n">
        <f aca="false">IFERROR(H985+F985,"")</f>
        <v>0</v>
      </c>
      <c r="J985" s="126" t="n">
        <f aca="false">IFERROR(I985/$E$9,"")</f>
        <v>0</v>
      </c>
      <c r="K985" s="127" t="n">
        <f aca="false">IFERROR(ROUNDUP(I985/$E$10,2),"")</f>
        <v>0</v>
      </c>
      <c r="L985" s="128" t="n">
        <f aca="false">IF(F985="","",IF(D985=0,0,IFERROR((IF($A985="",0,VLOOKUP($A985,#REF!,7,FALSE()))),0)))</f>
        <v>0</v>
      </c>
      <c r="M985" s="129" t="n">
        <f aca="false">IF(F985="","",IFERROR(L985*D985,0))</f>
        <v>0</v>
      </c>
      <c r="N985" s="64"/>
      <c r="O985" s="156"/>
      <c r="P985" s="156"/>
      <c r="Z985" s="4"/>
      <c r="AA985" s="4"/>
    </row>
    <row r="986" customFormat="false" ht="17.35" hidden="false" customHeight="false" outlineLevel="0" collapsed="false">
      <c r="A986" s="118"/>
      <c r="B986" s="148" t="n">
        <f aca="false">IFERROR((IF($A986="",0,IF(VLOOKUP(A986,#REF!,13,0)="нет","Sold Out",VLOOKUP($A986,#REF!,2,FALSE())))),"кода нет в прайсе")</f>
        <v>0</v>
      </c>
      <c r="C986" s="148" t="n">
        <f aca="false">IFERROR((IF($A986="",0,VLOOKUP($A986,#REF!,3,FALSE()))),0)</f>
        <v>0</v>
      </c>
      <c r="D986" s="120"/>
      <c r="E986" s="121" t="n">
        <f aca="false">IFERROR((IF($A986="",0,VLOOKUP($A986,#REF!,6,FALSE()))),0)</f>
        <v>0</v>
      </c>
      <c r="F986" s="122" t="n">
        <f aca="false">IFERROR(IF(VLOOKUP(A986,#REF!,13,0)="нет","",D986*E986),0)</f>
        <v>0</v>
      </c>
      <c r="G986" s="149" t="n">
        <f aca="false">IF(F986="","",IFERROR((IF($A986="",0,VLOOKUP($A986,#REF!,5,FALSE())))*$D986,"0"))</f>
        <v>0</v>
      </c>
      <c r="H986" s="124" t="n">
        <f aca="false">IFERROR(IF(H$7=0,0,G986/(G$7-I$5)*H$7),"")</f>
        <v>0</v>
      </c>
      <c r="I986" s="125" t="n">
        <f aca="false">IFERROR(H986+F986,"")</f>
        <v>0</v>
      </c>
      <c r="J986" s="126" t="n">
        <f aca="false">IFERROR(I986/$E$9,"")</f>
        <v>0</v>
      </c>
      <c r="K986" s="127" t="n">
        <f aca="false">IFERROR(ROUNDUP(I986/$E$10,2),"")</f>
        <v>0</v>
      </c>
      <c r="L986" s="128" t="n">
        <f aca="false">IF(F986="","",IF(D986=0,0,IFERROR((IF($A986="",0,VLOOKUP($A986,#REF!,7,FALSE()))),0)))</f>
        <v>0</v>
      </c>
      <c r="M986" s="129" t="n">
        <f aca="false">IF(F986="","",IFERROR(L986*D986,0))</f>
        <v>0</v>
      </c>
      <c r="N986" s="64"/>
      <c r="O986" s="156"/>
      <c r="P986" s="156"/>
      <c r="Z986" s="4"/>
      <c r="AA986" s="4"/>
    </row>
    <row r="987" customFormat="false" ht="17.35" hidden="false" customHeight="false" outlineLevel="0" collapsed="false">
      <c r="A987" s="118"/>
      <c r="B987" s="148" t="n">
        <f aca="false">IFERROR((IF($A987="",0,IF(VLOOKUP(A987,#REF!,13,0)="нет","Sold Out",VLOOKUP($A987,#REF!,2,FALSE())))),"кода нет в прайсе")</f>
        <v>0</v>
      </c>
      <c r="C987" s="148" t="n">
        <f aca="false">IFERROR((IF($A987="",0,VLOOKUP($A987,#REF!,3,FALSE()))),0)</f>
        <v>0</v>
      </c>
      <c r="D987" s="158"/>
      <c r="E987" s="121" t="n">
        <f aca="false">IFERROR((IF($A987="",0,VLOOKUP($A987,#REF!,6,FALSE()))),0)</f>
        <v>0</v>
      </c>
      <c r="F987" s="122" t="n">
        <f aca="false">IFERROR(IF(VLOOKUP(A987,#REF!,13,0)="нет","",D987*E987),0)</f>
        <v>0</v>
      </c>
      <c r="G987" s="149" t="n">
        <f aca="false">IF(F987="","",IFERROR((IF($A987="",0,VLOOKUP($A987,#REF!,5,FALSE())))*$D987,"0"))</f>
        <v>0</v>
      </c>
      <c r="H987" s="124" t="n">
        <f aca="false">IFERROR(IF(H$7=0,0,G987/(G$7-I$5)*H$7),"")</f>
        <v>0</v>
      </c>
      <c r="I987" s="125" t="n">
        <f aca="false">IFERROR(H987+F987,"")</f>
        <v>0</v>
      </c>
      <c r="J987" s="126" t="n">
        <f aca="false">IFERROR(I987/$E$9,"")</f>
        <v>0</v>
      </c>
      <c r="K987" s="127" t="n">
        <f aca="false">IFERROR(ROUNDUP(I987/$E$10,2),"")</f>
        <v>0</v>
      </c>
      <c r="L987" s="128" t="n">
        <f aca="false">IF(F987="","",IF(D987=0,0,IFERROR((IF($A987="",0,VLOOKUP($A987,#REF!,7,FALSE()))),0)))</f>
        <v>0</v>
      </c>
      <c r="M987" s="129" t="n">
        <f aca="false">IF(F987="","",IFERROR(L987*D987,0))</f>
        <v>0</v>
      </c>
      <c r="N987" s="64"/>
      <c r="O987" s="156"/>
      <c r="P987" s="156"/>
      <c r="Z987" s="4"/>
      <c r="AA987" s="4"/>
    </row>
    <row r="988" customFormat="false" ht="17.35" hidden="false" customHeight="false" outlineLevel="0" collapsed="false">
      <c r="A988" s="118"/>
      <c r="B988" s="148" t="n">
        <f aca="false">IFERROR((IF($A988="",0,IF(VLOOKUP(A988,#REF!,13,0)="нет","Sold Out",VLOOKUP($A988,#REF!,2,FALSE())))),"кода нет в прайсе")</f>
        <v>0</v>
      </c>
      <c r="C988" s="148" t="n">
        <f aca="false">IFERROR((IF($A988="",0,VLOOKUP($A988,#REF!,3,FALSE()))),0)</f>
        <v>0</v>
      </c>
      <c r="D988" s="158"/>
      <c r="E988" s="121" t="n">
        <f aca="false">IFERROR((IF($A988="",0,VLOOKUP($A988,#REF!,6,FALSE()))),0)</f>
        <v>0</v>
      </c>
      <c r="F988" s="122" t="n">
        <f aca="false">IFERROR(IF(VLOOKUP(A988,#REF!,13,0)="нет","",D988*E988),0)</f>
        <v>0</v>
      </c>
      <c r="G988" s="149" t="n">
        <f aca="false">IF(F988="","",IFERROR((IF($A988="",0,VLOOKUP($A988,#REF!,5,FALSE())))*$D988,"0"))</f>
        <v>0</v>
      </c>
      <c r="H988" s="124" t="n">
        <f aca="false">IFERROR(IF(H$7=0,0,G988/(G$7-I$5)*H$7),"")</f>
        <v>0</v>
      </c>
      <c r="I988" s="125" t="n">
        <f aca="false">IFERROR(H988+F988,"")</f>
        <v>0</v>
      </c>
      <c r="J988" s="126" t="n">
        <f aca="false">IFERROR(I988/$E$9,"")</f>
        <v>0</v>
      </c>
      <c r="K988" s="127" t="n">
        <f aca="false">IFERROR(ROUNDUP(I988/$E$10,2),"")</f>
        <v>0</v>
      </c>
      <c r="L988" s="128" t="n">
        <f aca="false">IF(F988="","",IF(D988=0,0,IFERROR((IF($A988="",0,VLOOKUP($A988,#REF!,7,FALSE()))),0)))</f>
        <v>0</v>
      </c>
      <c r="M988" s="129" t="n">
        <f aca="false">IF(F988="","",IFERROR(L988*D988,0))</f>
        <v>0</v>
      </c>
      <c r="N988" s="64"/>
      <c r="O988" s="156"/>
      <c r="P988" s="156"/>
      <c r="Z988" s="4"/>
      <c r="AA988" s="4"/>
    </row>
    <row r="989" customFormat="false" ht="17.35" hidden="false" customHeight="false" outlineLevel="0" collapsed="false">
      <c r="A989" s="118"/>
      <c r="B989" s="148" t="n">
        <f aca="false">IFERROR((IF($A989="",0,IF(VLOOKUP(A989,#REF!,13,0)="нет","Sold Out",VLOOKUP($A989,#REF!,2,FALSE())))),"кода нет в прайсе")</f>
        <v>0</v>
      </c>
      <c r="C989" s="148" t="n">
        <f aca="false">IFERROR((IF($A989="",0,VLOOKUP($A989,#REF!,3,FALSE()))),0)</f>
        <v>0</v>
      </c>
      <c r="D989" s="158"/>
      <c r="E989" s="121" t="n">
        <f aca="false">IFERROR((IF($A989="",0,VLOOKUP($A989,#REF!,6,FALSE()))),0)</f>
        <v>0</v>
      </c>
      <c r="F989" s="122" t="n">
        <f aca="false">IFERROR(IF(VLOOKUP(A989,#REF!,13,0)="нет","",D989*E989),0)</f>
        <v>0</v>
      </c>
      <c r="G989" s="149" t="n">
        <f aca="false">IF(F989="","",IFERROR((IF($A989="",0,VLOOKUP($A989,#REF!,5,FALSE())))*$D989,"0"))</f>
        <v>0</v>
      </c>
      <c r="H989" s="124" t="n">
        <f aca="false">IFERROR(IF(H$7=0,0,G989/(G$7-I$5)*H$7),"")</f>
        <v>0</v>
      </c>
      <c r="I989" s="125" t="n">
        <f aca="false">IFERROR(H989+F989,"")</f>
        <v>0</v>
      </c>
      <c r="J989" s="126" t="n">
        <f aca="false">IFERROR(I989/$E$9,"")</f>
        <v>0</v>
      </c>
      <c r="K989" s="127" t="n">
        <f aca="false">IFERROR(ROUNDUP(I989/$E$10,2),"")</f>
        <v>0</v>
      </c>
      <c r="L989" s="128" t="n">
        <f aca="false">IF(F989="","",IF(D989=0,0,IFERROR((IF($A989="",0,VLOOKUP($A989,#REF!,7,FALSE()))),0)))</f>
        <v>0</v>
      </c>
      <c r="M989" s="129" t="n">
        <f aca="false">IF(F989="","",IFERROR(L989*D989,0))</f>
        <v>0</v>
      </c>
      <c r="N989" s="64"/>
      <c r="O989" s="156"/>
      <c r="P989" s="156"/>
      <c r="Z989" s="4"/>
      <c r="AA989" s="4"/>
    </row>
    <row r="990" customFormat="false" ht="17.35" hidden="false" customHeight="false" outlineLevel="0" collapsed="false">
      <c r="A990" s="118"/>
      <c r="B990" s="148" t="n">
        <f aca="false">IFERROR((IF($A990="",0,IF(VLOOKUP(A990,#REF!,13,0)="нет","Sold Out",VLOOKUP($A990,#REF!,2,FALSE())))),"кода нет в прайсе")</f>
        <v>0</v>
      </c>
      <c r="C990" s="148" t="n">
        <f aca="false">IFERROR((IF($A990="",0,VLOOKUP($A990,#REF!,3,FALSE()))),0)</f>
        <v>0</v>
      </c>
      <c r="D990" s="158"/>
      <c r="E990" s="121" t="n">
        <f aca="false">IFERROR((IF($A990="",0,VLOOKUP($A990,#REF!,6,FALSE()))),0)</f>
        <v>0</v>
      </c>
      <c r="F990" s="122" t="n">
        <f aca="false">IFERROR(IF(VLOOKUP(A990,#REF!,13,0)="нет","",D990*E990),0)</f>
        <v>0</v>
      </c>
      <c r="G990" s="149" t="n">
        <f aca="false">IF(F990="","",IFERROR((IF($A990="",0,VLOOKUP($A990,#REF!,5,FALSE())))*$D990,"0"))</f>
        <v>0</v>
      </c>
      <c r="H990" s="124" t="n">
        <f aca="false">IFERROR(IF(H$7=0,0,G990/(G$7-I$5)*H$7),"")</f>
        <v>0</v>
      </c>
      <c r="I990" s="125" t="n">
        <f aca="false">IFERROR(H990+F990,"")</f>
        <v>0</v>
      </c>
      <c r="J990" s="126" t="n">
        <f aca="false">IFERROR(I990/$E$9,"")</f>
        <v>0</v>
      </c>
      <c r="K990" s="127" t="n">
        <f aca="false">IFERROR(ROUNDUP(I990/$E$10,2),"")</f>
        <v>0</v>
      </c>
      <c r="L990" s="128" t="n">
        <f aca="false">IF(F990="","",IF(D990=0,0,IFERROR((IF($A990="",0,VLOOKUP($A990,#REF!,7,FALSE()))),0)))</f>
        <v>0</v>
      </c>
      <c r="M990" s="129" t="n">
        <f aca="false">IF(F990="","",IFERROR(L990*D990,0))</f>
        <v>0</v>
      </c>
      <c r="N990" s="64"/>
      <c r="O990" s="156"/>
      <c r="P990" s="156"/>
      <c r="Z990" s="4"/>
      <c r="AA990" s="4"/>
    </row>
    <row r="991" customFormat="false" ht="17.35" hidden="false" customHeight="false" outlineLevel="0" collapsed="false">
      <c r="A991" s="118"/>
      <c r="B991" s="148" t="n">
        <f aca="false">IFERROR((IF($A991="",0,IF(VLOOKUP(A991,#REF!,13,0)="нет","Sold Out",VLOOKUP($A991,#REF!,2,FALSE())))),"кода нет в прайсе")</f>
        <v>0</v>
      </c>
      <c r="C991" s="148" t="n">
        <f aca="false">IFERROR((IF($A991="",0,VLOOKUP($A991,#REF!,3,FALSE()))),0)</f>
        <v>0</v>
      </c>
      <c r="D991" s="158"/>
      <c r="E991" s="121" t="n">
        <f aca="false">IFERROR((IF($A991="",0,VLOOKUP($A991,#REF!,6,FALSE()))),0)</f>
        <v>0</v>
      </c>
      <c r="F991" s="122" t="n">
        <f aca="false">IFERROR(IF(VLOOKUP(A991,#REF!,13,0)="нет","",D991*E991),0)</f>
        <v>0</v>
      </c>
      <c r="G991" s="149" t="n">
        <f aca="false">IF(F991="","",IFERROR((IF($A991="",0,VLOOKUP($A991,#REF!,5,FALSE())))*$D991,"0"))</f>
        <v>0</v>
      </c>
      <c r="H991" s="124" t="n">
        <f aca="false">IFERROR(IF(H$7=0,0,G991/(G$7-I$5)*H$7),"")</f>
        <v>0</v>
      </c>
      <c r="I991" s="125" t="n">
        <f aca="false">IFERROR(H991+F991,"")</f>
        <v>0</v>
      </c>
      <c r="J991" s="126" t="n">
        <f aca="false">IFERROR(I991/$E$9,"")</f>
        <v>0</v>
      </c>
      <c r="K991" s="127" t="n">
        <f aca="false">IFERROR(ROUNDUP(I991/$E$10,2),"")</f>
        <v>0</v>
      </c>
      <c r="L991" s="128" t="n">
        <f aca="false">IF(F991="","",IF(D991=0,0,IFERROR((IF($A991="",0,VLOOKUP($A991,#REF!,7,FALSE()))),0)))</f>
        <v>0</v>
      </c>
      <c r="M991" s="129" t="n">
        <f aca="false">IF(F991="","",IFERROR(L991*D991,0))</f>
        <v>0</v>
      </c>
      <c r="N991" s="64"/>
      <c r="O991" s="156"/>
      <c r="P991" s="156"/>
      <c r="Z991" s="4"/>
      <c r="AA991" s="4"/>
    </row>
    <row r="992" customFormat="false" ht="17.35" hidden="false" customHeight="false" outlineLevel="0" collapsed="false">
      <c r="A992" s="118"/>
      <c r="B992" s="148" t="n">
        <f aca="false">IFERROR((IF($A992="",0,IF(VLOOKUP(A992,#REF!,13,0)="нет","Sold Out",VLOOKUP($A992,#REF!,2,FALSE())))),"кода нет в прайсе")</f>
        <v>0</v>
      </c>
      <c r="C992" s="148" t="n">
        <f aca="false">IFERROR((IF($A992="",0,VLOOKUP($A992,#REF!,3,FALSE()))),0)</f>
        <v>0</v>
      </c>
      <c r="D992" s="158"/>
      <c r="E992" s="132" t="n">
        <f aca="false">IFERROR((IF($A992="",0,VLOOKUP($A992,#REF!,6,FALSE()))),0)</f>
        <v>0</v>
      </c>
      <c r="F992" s="133" t="n">
        <f aca="false">IFERROR(IF(VLOOKUP(A992,#REF!,13,0)="нет","",D992*E992),0)</f>
        <v>0</v>
      </c>
      <c r="G992" s="134" t="n">
        <f aca="false">IF(F992="","",IFERROR((IF($A992="",0,VLOOKUP($A992,#REF!,5,FALSE())))*$D992,"0"))</f>
        <v>0</v>
      </c>
      <c r="H992" s="124" t="n">
        <f aca="false">IFERROR(IF(H$7=0,0,G992/(G$7-I$5)*H$7),"")</f>
        <v>0</v>
      </c>
      <c r="I992" s="135" t="n">
        <f aca="false">IFERROR(H992+F992,"")</f>
        <v>0</v>
      </c>
      <c r="J992" s="136" t="n">
        <f aca="false">IFERROR(I992/$E$9,"")</f>
        <v>0</v>
      </c>
      <c r="K992" s="137" t="n">
        <f aca="false">IFERROR(ROUNDUP(I992/$E$10,2),"")</f>
        <v>0</v>
      </c>
      <c r="L992" s="132" t="n">
        <f aca="false">IF(F992="","",IF(D992=0,0,IFERROR((IF($A992="",0,VLOOKUP($A992,#REF!,7,FALSE()))),0)))</f>
        <v>0</v>
      </c>
      <c r="M992" s="132" t="n">
        <f aca="false">IF(F992="","",IFERROR(L992*D992,0))</f>
        <v>0</v>
      </c>
      <c r="N992" s="64"/>
      <c r="O992" s="156"/>
      <c r="P992" s="156"/>
      <c r="Z992" s="4"/>
      <c r="AA992" s="4"/>
    </row>
    <row r="993" customFormat="false" ht="17.35" hidden="false" customHeight="false" outlineLevel="0" collapsed="false">
      <c r="A993" s="118"/>
      <c r="B993" s="148" t="n">
        <f aca="false">IFERROR((IF($A993="",0,IF(VLOOKUP(A993,#REF!,13,0)="нет","Sold Out",VLOOKUP($A993,#REF!,2,FALSE())))),"кода нет в прайсе")</f>
        <v>0</v>
      </c>
      <c r="C993" s="148" t="n">
        <f aca="false">IFERROR((IF($A993="",0,VLOOKUP($A993,#REF!,3,FALSE()))),0)</f>
        <v>0</v>
      </c>
      <c r="D993" s="158"/>
      <c r="E993" s="121" t="n">
        <f aca="false">IFERROR((IF($A993="",0,VLOOKUP($A993,#REF!,6,FALSE()))),0)</f>
        <v>0</v>
      </c>
      <c r="F993" s="122" t="n">
        <f aca="false">IFERROR(IF(VLOOKUP(A993,#REF!,13,0)="нет","",D993*E993),0)</f>
        <v>0</v>
      </c>
      <c r="G993" s="149" t="n">
        <f aca="false">IF(F993="","",IFERROR((IF($A993="",0,VLOOKUP($A993,#REF!,5,FALSE())))*$D993,"0"))</f>
        <v>0</v>
      </c>
      <c r="H993" s="124" t="n">
        <f aca="false">IFERROR(IF(H$7=0,0,G993/(G$7-I$5)*H$7),"")</f>
        <v>0</v>
      </c>
      <c r="I993" s="125" t="n">
        <f aca="false">IFERROR(H993+F993,"")</f>
        <v>0</v>
      </c>
      <c r="J993" s="126" t="n">
        <f aca="false">IFERROR(I993/$E$9,"")</f>
        <v>0</v>
      </c>
      <c r="K993" s="127" t="n">
        <f aca="false">IFERROR(ROUNDUP(I993/$E$10,2),"")</f>
        <v>0</v>
      </c>
      <c r="L993" s="128" t="n">
        <f aca="false">IF(F993="","",IF(D993=0,0,IFERROR((IF($A993="",0,VLOOKUP($A993,#REF!,7,FALSE()))),0)))</f>
        <v>0</v>
      </c>
      <c r="M993" s="129" t="n">
        <f aca="false">IF(F993="","",IFERROR(L993*D993,0))</f>
        <v>0</v>
      </c>
      <c r="N993" s="64"/>
      <c r="O993" s="156"/>
      <c r="P993" s="156"/>
      <c r="Z993" s="4"/>
      <c r="AA993" s="4"/>
    </row>
    <row r="994" customFormat="false" ht="17.35" hidden="false" customHeight="false" outlineLevel="0" collapsed="false">
      <c r="A994" s="141"/>
      <c r="B994" s="148" t="n">
        <f aca="false">IFERROR((IF($A994="",0,IF(VLOOKUP(A994,#REF!,13,0)="нет","Sold Out",VLOOKUP($A994,#REF!,2,FALSE())))),"кода нет в прайсе")</f>
        <v>0</v>
      </c>
      <c r="C994" s="148" t="n">
        <f aca="false">IFERROR((IF($A994="",0,VLOOKUP($A994,#REF!,3,FALSE()))),0)</f>
        <v>0</v>
      </c>
      <c r="D994" s="158"/>
      <c r="E994" s="121" t="n">
        <f aca="false">IFERROR((IF($A994="",0,VLOOKUP($A994,#REF!,6,FALSE()))),0)</f>
        <v>0</v>
      </c>
      <c r="F994" s="122" t="n">
        <f aca="false">IFERROR(IF(VLOOKUP(A994,#REF!,13,0)="нет","",D994*E994),0)</f>
        <v>0</v>
      </c>
      <c r="G994" s="149" t="n">
        <f aca="false">IF(F994="","",IFERROR((IF($A994="",0,VLOOKUP($A994,#REF!,5,FALSE())))*$D994,"0"))</f>
        <v>0</v>
      </c>
      <c r="H994" s="124" t="n">
        <f aca="false">IFERROR(IF(H$7=0,0,G994/(G$7-I$5)*H$7),"")</f>
        <v>0</v>
      </c>
      <c r="I994" s="125" t="n">
        <f aca="false">IFERROR(H994+F994,"")</f>
        <v>0</v>
      </c>
      <c r="J994" s="126" t="n">
        <f aca="false">IFERROR(I994/$E$9,"")</f>
        <v>0</v>
      </c>
      <c r="K994" s="127" t="n">
        <f aca="false">IFERROR(ROUNDUP(I994/$E$10,2),"")</f>
        <v>0</v>
      </c>
      <c r="L994" s="128" t="n">
        <f aca="false">IF(F994="","",IF(D994=0,0,IFERROR((IF($A994="",0,VLOOKUP($A994,#REF!,7,FALSE()))),0)))</f>
        <v>0</v>
      </c>
      <c r="M994" s="129" t="n">
        <f aca="false">IF(F994="","",IFERROR(L994*D994,0))</f>
        <v>0</v>
      </c>
      <c r="N994" s="64"/>
      <c r="O994" s="156"/>
      <c r="P994" s="156"/>
      <c r="Z994" s="4"/>
      <c r="AA994" s="4"/>
    </row>
    <row r="995" customFormat="false" ht="17.35" hidden="false" customHeight="false" outlineLevel="0" collapsed="false">
      <c r="A995" s="142"/>
      <c r="B995" s="143" t="n">
        <f aca="false">IF(F995=0,0,"Пересылка по Корее при менее 30000")</f>
        <v>0</v>
      </c>
      <c r="C995" s="143"/>
      <c r="D995" s="158"/>
      <c r="E995" s="121" t="n">
        <f aca="false">IFERROR((IF($A995="",0,VLOOKUP($A995,#REF!,6,FALSE()))),0)</f>
        <v>0</v>
      </c>
      <c r="F995" s="144" t="n">
        <f aca="false">IF($F$5=1,IF(SUM(F985:F994)=0,0,IF(SUM(F985:F994)&lt;30000,2500,0)),0)</f>
        <v>0</v>
      </c>
      <c r="G995" s="149" t="n">
        <f aca="false">IF(F995="","",IFERROR((IF($A995="",0,VLOOKUP($A995,#REF!,5,FALSE())))*$D995,"0"))</f>
        <v>0</v>
      </c>
      <c r="H995" s="124" t="n">
        <f aca="false">IFERROR(IF(H$7=0,0,G995/(G$7-I$5)*H$7),"")</f>
        <v>0</v>
      </c>
      <c r="I995" s="125" t="n">
        <f aca="false">IFERROR(H995+F995,"")</f>
        <v>0</v>
      </c>
      <c r="J995" s="126" t="n">
        <f aca="false">IFERROR(I995/$E$9,"")</f>
        <v>0</v>
      </c>
      <c r="K995" s="127" t="n">
        <f aca="false">IFERROR(ROUNDUP(I995/$E$10,2),"")</f>
        <v>0</v>
      </c>
      <c r="L995" s="128" t="n">
        <f aca="false">IF(F995="","",IF(D995=0,0,IFERROR((IF($A995="",0,VLOOKUP($A995,#REF!,7,FALSE()))),0)))</f>
        <v>0</v>
      </c>
      <c r="M995" s="129" t="n">
        <f aca="false">IF(F995="","",IFERROR(L995*D995,0))</f>
        <v>0</v>
      </c>
      <c r="N995" s="64"/>
      <c r="O995" s="156"/>
      <c r="P995" s="156"/>
      <c r="Z995" s="4"/>
      <c r="AA995" s="4"/>
    </row>
    <row r="996" customFormat="false" ht="17.35" hidden="false" customHeight="false" outlineLevel="0" collapsed="false">
      <c r="A996" s="106" t="n">
        <v>83</v>
      </c>
      <c r="B996" s="107"/>
      <c r="C996" s="107"/>
      <c r="D996" s="146"/>
      <c r="E996" s="109"/>
      <c r="F996" s="110" t="n">
        <f aca="false">SUM(F997:F1007)</f>
        <v>0</v>
      </c>
      <c r="G996" s="110" t="n">
        <f aca="false">SUM(G997:G1007)</f>
        <v>0</v>
      </c>
      <c r="H996" s="111" t="n">
        <f aca="false">IFERROR($H$7/($G$7-$I$5)*G996,0)</f>
        <v>0</v>
      </c>
      <c r="I996" s="112" t="n">
        <f aca="false">H996+F996</f>
        <v>0</v>
      </c>
      <c r="J996" s="112" t="n">
        <f aca="false">I996/$E$9</f>
        <v>0</v>
      </c>
      <c r="K996" s="113" t="n">
        <f aca="false">SUM(K997:K1007)</f>
        <v>0</v>
      </c>
      <c r="L996" s="114" t="n">
        <f aca="false">SUM(L997:L1007)</f>
        <v>0</v>
      </c>
      <c r="M996" s="115" t="n">
        <f aca="false">SUM(M997:M1007)</f>
        <v>0</v>
      </c>
      <c r="N996" s="64"/>
      <c r="O996" s="156"/>
      <c r="P996" s="156"/>
      <c r="Z996" s="4"/>
      <c r="AA996" s="4"/>
    </row>
    <row r="997" customFormat="false" ht="17.35" hidden="false" customHeight="false" outlineLevel="0" collapsed="false">
      <c r="A997" s="118"/>
      <c r="B997" s="148" t="n">
        <f aca="false">IFERROR((IF($A997="",0,IF(VLOOKUP(A997,#REF!,13,0)="нет","Sold Out",VLOOKUP($A997,#REF!,2,FALSE())))),"кода нет в прайсе")</f>
        <v>0</v>
      </c>
      <c r="C997" s="148" t="n">
        <f aca="false">IFERROR((IF($A997="",0,VLOOKUP($A997,#REF!,3,FALSE()))),0)</f>
        <v>0</v>
      </c>
      <c r="D997" s="120"/>
      <c r="E997" s="121" t="n">
        <f aca="false">IFERROR((IF($A997="",0,VLOOKUP($A997,#REF!,6,FALSE()))),0)</f>
        <v>0</v>
      </c>
      <c r="F997" s="122" t="n">
        <f aca="false">IFERROR(IF(VLOOKUP(A997,#REF!,13,0)="нет","",D997*E997),0)</f>
        <v>0</v>
      </c>
      <c r="G997" s="149" t="n">
        <f aca="false">IF(F997="","",IFERROR((IF($A997="",0,VLOOKUP($A997,#REF!,5,FALSE())))*$D997,"0"))</f>
        <v>0</v>
      </c>
      <c r="H997" s="124" t="n">
        <f aca="false">IFERROR(IF(H$7=0,0,G997/(G$7-I$5)*H$7),"")</f>
        <v>0</v>
      </c>
      <c r="I997" s="125" t="n">
        <f aca="false">IFERROR(H997+F997,"")</f>
        <v>0</v>
      </c>
      <c r="J997" s="126" t="n">
        <f aca="false">IFERROR(I997/$E$9,"")</f>
        <v>0</v>
      </c>
      <c r="K997" s="127" t="n">
        <f aca="false">IFERROR(ROUNDUP(I997/$E$10,2),"")</f>
        <v>0</v>
      </c>
      <c r="L997" s="128" t="n">
        <f aca="false">IF(F997="","",IF(D997=0,0,IFERROR((IF($A997="",0,VLOOKUP($A997,#REF!,7,FALSE()))),0)))</f>
        <v>0</v>
      </c>
      <c r="M997" s="129" t="n">
        <f aca="false">IF(F997="","",IFERROR(L997*D997,0))</f>
        <v>0</v>
      </c>
      <c r="N997" s="64"/>
      <c r="O997" s="156"/>
      <c r="P997" s="156"/>
      <c r="Z997" s="4"/>
      <c r="AA997" s="4"/>
    </row>
    <row r="998" customFormat="false" ht="17.35" hidden="false" customHeight="false" outlineLevel="0" collapsed="false">
      <c r="A998" s="118"/>
      <c r="B998" s="148" t="n">
        <f aca="false">IFERROR((IF($A998="",0,IF(VLOOKUP(A998,#REF!,13,0)="нет","Sold Out",VLOOKUP($A998,#REF!,2,FALSE())))),"кода нет в прайсе")</f>
        <v>0</v>
      </c>
      <c r="C998" s="148" t="n">
        <f aca="false">IFERROR((IF($A998="",0,VLOOKUP($A998,#REF!,3,FALSE()))),0)</f>
        <v>0</v>
      </c>
      <c r="D998" s="120"/>
      <c r="E998" s="121" t="n">
        <f aca="false">IFERROR((IF($A998="",0,VLOOKUP($A998,#REF!,6,FALSE()))),0)</f>
        <v>0</v>
      </c>
      <c r="F998" s="122" t="n">
        <f aca="false">IFERROR(IF(VLOOKUP(A998,#REF!,13,0)="нет","",D998*E998),0)</f>
        <v>0</v>
      </c>
      <c r="G998" s="149" t="n">
        <f aca="false">IF(F998="","",IFERROR((IF($A998="",0,VLOOKUP($A998,#REF!,5,FALSE())))*$D998,"0"))</f>
        <v>0</v>
      </c>
      <c r="H998" s="124" t="n">
        <f aca="false">IFERROR(IF(H$7=0,0,G998/(G$7-I$5)*H$7),"")</f>
        <v>0</v>
      </c>
      <c r="I998" s="125" t="n">
        <f aca="false">IFERROR(H998+F998,"")</f>
        <v>0</v>
      </c>
      <c r="J998" s="126" t="n">
        <f aca="false">IFERROR(I998/$E$9,"")</f>
        <v>0</v>
      </c>
      <c r="K998" s="127" t="n">
        <f aca="false">IFERROR(ROUNDUP(I998/$E$10,2),"")</f>
        <v>0</v>
      </c>
      <c r="L998" s="128" t="n">
        <f aca="false">IF(F998="","",IF(D998=0,0,IFERROR((IF($A998="",0,VLOOKUP($A998,#REF!,7,FALSE()))),0)))</f>
        <v>0</v>
      </c>
      <c r="M998" s="129" t="n">
        <f aca="false">IF(F998="","",IFERROR(L998*D998,0))</f>
        <v>0</v>
      </c>
      <c r="N998" s="64"/>
      <c r="O998" s="156"/>
      <c r="P998" s="156"/>
      <c r="Z998" s="4"/>
      <c r="AA998" s="4"/>
    </row>
    <row r="999" customFormat="false" ht="17.35" hidden="false" customHeight="false" outlineLevel="0" collapsed="false">
      <c r="A999" s="118"/>
      <c r="B999" s="148" t="n">
        <f aca="false">IFERROR((IF($A999="",0,IF(VLOOKUP(A999,#REF!,13,0)="нет","Sold Out",VLOOKUP($A999,#REF!,2,FALSE())))),"кода нет в прайсе")</f>
        <v>0</v>
      </c>
      <c r="C999" s="148" t="n">
        <f aca="false">IFERROR((IF($A999="",0,VLOOKUP($A999,#REF!,3,FALSE()))),0)</f>
        <v>0</v>
      </c>
      <c r="D999" s="158"/>
      <c r="E999" s="121" t="n">
        <f aca="false">IFERROR((IF($A999="",0,VLOOKUP($A999,#REF!,6,FALSE()))),0)</f>
        <v>0</v>
      </c>
      <c r="F999" s="122" t="n">
        <f aca="false">IFERROR(IF(VLOOKUP(A999,#REF!,13,0)="нет","",D999*E999),0)</f>
        <v>0</v>
      </c>
      <c r="G999" s="149" t="n">
        <f aca="false">IF(F999="","",IFERROR((IF($A999="",0,VLOOKUP($A999,#REF!,5,FALSE())))*$D999,"0"))</f>
        <v>0</v>
      </c>
      <c r="H999" s="124" t="n">
        <f aca="false">IFERROR(IF(H$7=0,0,G999/(G$7-I$5)*H$7),"")</f>
        <v>0</v>
      </c>
      <c r="I999" s="125" t="n">
        <f aca="false">IFERROR(H999+F999,"")</f>
        <v>0</v>
      </c>
      <c r="J999" s="126" t="n">
        <f aca="false">IFERROR(I999/$E$9,"")</f>
        <v>0</v>
      </c>
      <c r="K999" s="127" t="n">
        <f aca="false">IFERROR(ROUNDUP(I999/$E$10,2),"")</f>
        <v>0</v>
      </c>
      <c r="L999" s="128" t="n">
        <f aca="false">IF(F999="","",IF(D999=0,0,IFERROR((IF($A999="",0,VLOOKUP($A999,#REF!,7,FALSE()))),0)))</f>
        <v>0</v>
      </c>
      <c r="M999" s="129" t="n">
        <f aca="false">IF(F999="","",IFERROR(L999*D999,0))</f>
        <v>0</v>
      </c>
      <c r="N999" s="64"/>
      <c r="O999" s="156"/>
      <c r="P999" s="156"/>
      <c r="Z999" s="4"/>
      <c r="AA999" s="4"/>
    </row>
    <row r="1000" customFormat="false" ht="17.35" hidden="false" customHeight="false" outlineLevel="0" collapsed="false">
      <c r="A1000" s="118"/>
      <c r="B1000" s="148" t="n">
        <f aca="false">IFERROR((IF($A1000="",0,IF(VLOOKUP(A1000,#REF!,13,0)="нет","Sold Out",VLOOKUP($A1000,#REF!,2,FALSE())))),"кода нет в прайсе")</f>
        <v>0</v>
      </c>
      <c r="C1000" s="148" t="n">
        <f aca="false">IFERROR((IF($A1000="",0,VLOOKUP($A1000,#REF!,3,FALSE()))),0)</f>
        <v>0</v>
      </c>
      <c r="D1000" s="158"/>
      <c r="E1000" s="121" t="n">
        <f aca="false">IFERROR((IF($A1000="",0,VLOOKUP($A1000,#REF!,6,FALSE()))),0)</f>
        <v>0</v>
      </c>
      <c r="F1000" s="122" t="n">
        <f aca="false">IFERROR(IF(VLOOKUP(A1000,#REF!,13,0)="нет","",D1000*E1000),0)</f>
        <v>0</v>
      </c>
      <c r="G1000" s="149" t="n">
        <f aca="false">IF(F1000="","",IFERROR((IF($A1000="",0,VLOOKUP($A1000,#REF!,5,FALSE())))*$D1000,"0"))</f>
        <v>0</v>
      </c>
      <c r="H1000" s="124" t="n">
        <f aca="false">IFERROR(IF(H$7=0,0,G1000/(G$7-I$5)*H$7),"")</f>
        <v>0</v>
      </c>
      <c r="I1000" s="125" t="n">
        <f aca="false">IFERROR(H1000+F1000,"")</f>
        <v>0</v>
      </c>
      <c r="J1000" s="126" t="n">
        <f aca="false">IFERROR(I1000/$E$9,"")</f>
        <v>0</v>
      </c>
      <c r="K1000" s="127" t="n">
        <f aca="false">IFERROR(ROUNDUP(I1000/$E$10,2),"")</f>
        <v>0</v>
      </c>
      <c r="L1000" s="128" t="n">
        <f aca="false">IF(F1000="","",IF(D1000=0,0,IFERROR((IF($A1000="",0,VLOOKUP($A1000,#REF!,7,FALSE()))),0)))</f>
        <v>0</v>
      </c>
      <c r="M1000" s="129" t="n">
        <f aca="false">IF(F1000="","",IFERROR(L1000*D1000,0))</f>
        <v>0</v>
      </c>
      <c r="N1000" s="64"/>
      <c r="O1000" s="156"/>
      <c r="P1000" s="156"/>
      <c r="Z1000" s="4"/>
      <c r="AA1000" s="4"/>
    </row>
    <row r="1001" customFormat="false" ht="17.35" hidden="false" customHeight="false" outlineLevel="0" collapsed="false">
      <c r="A1001" s="118"/>
      <c r="B1001" s="148" t="n">
        <f aca="false">IFERROR((IF($A1001="",0,IF(VLOOKUP(A1001,#REF!,13,0)="нет","Sold Out",VLOOKUP($A1001,#REF!,2,FALSE())))),"кода нет в прайсе")</f>
        <v>0</v>
      </c>
      <c r="C1001" s="148" t="n">
        <f aca="false">IFERROR((IF($A1001="",0,VLOOKUP($A1001,#REF!,3,FALSE()))),0)</f>
        <v>0</v>
      </c>
      <c r="D1001" s="158"/>
      <c r="E1001" s="121" t="n">
        <f aca="false">IFERROR((IF($A1001="",0,VLOOKUP($A1001,#REF!,6,FALSE()))),0)</f>
        <v>0</v>
      </c>
      <c r="F1001" s="122" t="n">
        <f aca="false">IFERROR(IF(VLOOKUP(A1001,#REF!,13,0)="нет","",D1001*E1001),0)</f>
        <v>0</v>
      </c>
      <c r="G1001" s="149" t="n">
        <f aca="false">IF(F1001="","",IFERROR((IF($A1001="",0,VLOOKUP($A1001,#REF!,5,FALSE())))*$D1001,"0"))</f>
        <v>0</v>
      </c>
      <c r="H1001" s="124" t="n">
        <f aca="false">IFERROR(IF(H$7=0,0,G1001/(G$7-I$5)*H$7),"")</f>
        <v>0</v>
      </c>
      <c r="I1001" s="125" t="n">
        <f aca="false">IFERROR(H1001+F1001,"")</f>
        <v>0</v>
      </c>
      <c r="J1001" s="126" t="n">
        <f aca="false">IFERROR(I1001/$E$9,"")</f>
        <v>0</v>
      </c>
      <c r="K1001" s="127" t="n">
        <f aca="false">IFERROR(ROUNDUP(I1001/$E$10,2),"")</f>
        <v>0</v>
      </c>
      <c r="L1001" s="128" t="n">
        <f aca="false">IF(F1001="","",IF(D1001=0,0,IFERROR((IF($A1001="",0,VLOOKUP($A1001,#REF!,7,FALSE()))),0)))</f>
        <v>0</v>
      </c>
      <c r="M1001" s="129" t="n">
        <f aca="false">IF(F1001="","",IFERROR(L1001*D1001,0))</f>
        <v>0</v>
      </c>
      <c r="N1001" s="64"/>
      <c r="O1001" s="156"/>
      <c r="P1001" s="156"/>
      <c r="Z1001" s="4"/>
      <c r="AA1001" s="4"/>
    </row>
    <row r="1002" customFormat="false" ht="17.35" hidden="false" customHeight="false" outlineLevel="0" collapsed="false">
      <c r="A1002" s="118"/>
      <c r="B1002" s="148" t="n">
        <f aca="false">IFERROR((IF($A1002="",0,IF(VLOOKUP(A1002,#REF!,13,0)="нет","Sold Out",VLOOKUP($A1002,#REF!,2,FALSE())))),"кода нет в прайсе")</f>
        <v>0</v>
      </c>
      <c r="C1002" s="148" t="n">
        <f aca="false">IFERROR((IF($A1002="",0,VLOOKUP($A1002,#REF!,3,FALSE()))),0)</f>
        <v>0</v>
      </c>
      <c r="D1002" s="158"/>
      <c r="E1002" s="121" t="n">
        <f aca="false">IFERROR((IF($A1002="",0,VLOOKUP($A1002,#REF!,6,FALSE()))),0)</f>
        <v>0</v>
      </c>
      <c r="F1002" s="122" t="n">
        <f aca="false">IFERROR(IF(VLOOKUP(A1002,#REF!,13,0)="нет","",D1002*E1002),0)</f>
        <v>0</v>
      </c>
      <c r="G1002" s="149" t="n">
        <f aca="false">IF(F1002="","",IFERROR((IF($A1002="",0,VLOOKUP($A1002,#REF!,5,FALSE())))*$D1002,"0"))</f>
        <v>0</v>
      </c>
      <c r="H1002" s="124" t="n">
        <f aca="false">IFERROR(IF(H$7=0,0,G1002/(G$7-I$5)*H$7),"")</f>
        <v>0</v>
      </c>
      <c r="I1002" s="125" t="n">
        <f aca="false">IFERROR(H1002+F1002,"")</f>
        <v>0</v>
      </c>
      <c r="J1002" s="126" t="n">
        <f aca="false">IFERROR(I1002/$E$9,"")</f>
        <v>0</v>
      </c>
      <c r="K1002" s="127" t="n">
        <f aca="false">IFERROR(ROUNDUP(I1002/$E$10,2),"")</f>
        <v>0</v>
      </c>
      <c r="L1002" s="128" t="n">
        <f aca="false">IF(F1002="","",IF(D1002=0,0,IFERROR((IF($A1002="",0,VLOOKUP($A1002,#REF!,7,FALSE()))),0)))</f>
        <v>0</v>
      </c>
      <c r="M1002" s="129" t="n">
        <f aca="false">IF(F1002="","",IFERROR(L1002*D1002,0))</f>
        <v>0</v>
      </c>
      <c r="N1002" s="64"/>
      <c r="O1002" s="156"/>
      <c r="P1002" s="156"/>
      <c r="Z1002" s="4"/>
      <c r="AA1002" s="4"/>
    </row>
    <row r="1003" customFormat="false" ht="17.35" hidden="false" customHeight="false" outlineLevel="0" collapsed="false">
      <c r="A1003" s="118"/>
      <c r="B1003" s="148" t="n">
        <f aca="false">IFERROR((IF($A1003="",0,IF(VLOOKUP(A1003,#REF!,13,0)="нет","Sold Out",VLOOKUP($A1003,#REF!,2,FALSE())))),"кода нет в прайсе")</f>
        <v>0</v>
      </c>
      <c r="C1003" s="148" t="n">
        <f aca="false">IFERROR((IF($A1003="",0,VLOOKUP($A1003,#REF!,3,FALSE()))),0)</f>
        <v>0</v>
      </c>
      <c r="D1003" s="158"/>
      <c r="E1003" s="121" t="n">
        <f aca="false">IFERROR((IF($A1003="",0,VLOOKUP($A1003,#REF!,6,FALSE()))),0)</f>
        <v>0</v>
      </c>
      <c r="F1003" s="122" t="n">
        <f aca="false">IFERROR(IF(VLOOKUP(A1003,#REF!,13,0)="нет","",D1003*E1003),0)</f>
        <v>0</v>
      </c>
      <c r="G1003" s="149" t="n">
        <f aca="false">IF(F1003="","",IFERROR((IF($A1003="",0,VLOOKUP($A1003,#REF!,5,FALSE())))*$D1003,"0"))</f>
        <v>0</v>
      </c>
      <c r="H1003" s="124" t="n">
        <f aca="false">IFERROR(IF(H$7=0,0,G1003/(G$7-I$5)*H$7),"")</f>
        <v>0</v>
      </c>
      <c r="I1003" s="125" t="n">
        <f aca="false">IFERROR(H1003+F1003,"")</f>
        <v>0</v>
      </c>
      <c r="J1003" s="126" t="n">
        <f aca="false">IFERROR(I1003/$E$9,"")</f>
        <v>0</v>
      </c>
      <c r="K1003" s="127" t="n">
        <f aca="false">IFERROR(ROUNDUP(I1003/$E$10,2),"")</f>
        <v>0</v>
      </c>
      <c r="L1003" s="128" t="n">
        <f aca="false">IF(F1003="","",IF(D1003=0,0,IFERROR((IF($A1003="",0,VLOOKUP($A1003,#REF!,7,FALSE()))),0)))</f>
        <v>0</v>
      </c>
      <c r="M1003" s="129" t="n">
        <f aca="false">IF(F1003="","",IFERROR(L1003*D1003,0))</f>
        <v>0</v>
      </c>
      <c r="N1003" s="64"/>
      <c r="O1003" s="156"/>
      <c r="P1003" s="156"/>
      <c r="Z1003" s="4"/>
      <c r="AA1003" s="4"/>
    </row>
    <row r="1004" customFormat="false" ht="17.35" hidden="false" customHeight="false" outlineLevel="0" collapsed="false">
      <c r="A1004" s="118"/>
      <c r="B1004" s="148" t="n">
        <f aca="false">IFERROR((IF($A1004="",0,IF(VLOOKUP(A1004,#REF!,13,0)="нет","Sold Out",VLOOKUP($A1004,#REF!,2,FALSE())))),"кода нет в прайсе")</f>
        <v>0</v>
      </c>
      <c r="C1004" s="148" t="n">
        <f aca="false">IFERROR((IF($A1004="",0,VLOOKUP($A1004,#REF!,3,FALSE()))),0)</f>
        <v>0</v>
      </c>
      <c r="D1004" s="158"/>
      <c r="E1004" s="132" t="n">
        <f aca="false">IFERROR((IF($A1004="",0,VLOOKUP($A1004,#REF!,6,FALSE()))),0)</f>
        <v>0</v>
      </c>
      <c r="F1004" s="133" t="n">
        <f aca="false">IFERROR(IF(VLOOKUP(A1004,#REF!,13,0)="нет","",D1004*E1004),0)</f>
        <v>0</v>
      </c>
      <c r="G1004" s="134" t="n">
        <f aca="false">IF(F1004="","",IFERROR((IF($A1004="",0,VLOOKUP($A1004,#REF!,5,FALSE())))*$D1004,"0"))</f>
        <v>0</v>
      </c>
      <c r="H1004" s="124" t="n">
        <f aca="false">IFERROR(IF(H$7=0,0,G1004/(G$7-I$5)*H$7),"")</f>
        <v>0</v>
      </c>
      <c r="I1004" s="135" t="n">
        <f aca="false">IFERROR(H1004+F1004,"")</f>
        <v>0</v>
      </c>
      <c r="J1004" s="136" t="n">
        <f aca="false">IFERROR(I1004/$E$9,"")</f>
        <v>0</v>
      </c>
      <c r="K1004" s="137" t="n">
        <f aca="false">IFERROR(ROUNDUP(I1004/$E$10,2),"")</f>
        <v>0</v>
      </c>
      <c r="L1004" s="132" t="n">
        <f aca="false">IF(F1004="","",IF(D1004=0,0,IFERROR((IF($A1004="",0,VLOOKUP($A1004,#REF!,7,FALSE()))),0)))</f>
        <v>0</v>
      </c>
      <c r="M1004" s="132" t="n">
        <f aca="false">IF(F1004="","",IFERROR(L1004*D1004,0))</f>
        <v>0</v>
      </c>
      <c r="N1004" s="64"/>
      <c r="O1004" s="156"/>
      <c r="P1004" s="156"/>
      <c r="Z1004" s="4"/>
      <c r="AA1004" s="4"/>
    </row>
    <row r="1005" customFormat="false" ht="17.35" hidden="false" customHeight="false" outlineLevel="0" collapsed="false">
      <c r="A1005" s="118"/>
      <c r="B1005" s="148" t="n">
        <f aca="false">IFERROR((IF($A1005="",0,IF(VLOOKUP(A1005,#REF!,13,0)="нет","Sold Out",VLOOKUP($A1005,#REF!,2,FALSE())))),"кода нет в прайсе")</f>
        <v>0</v>
      </c>
      <c r="C1005" s="148" t="n">
        <f aca="false">IFERROR((IF($A1005="",0,VLOOKUP($A1005,#REF!,3,FALSE()))),0)</f>
        <v>0</v>
      </c>
      <c r="D1005" s="158"/>
      <c r="E1005" s="121" t="n">
        <f aca="false">IFERROR((IF($A1005="",0,VLOOKUP($A1005,#REF!,6,FALSE()))),0)</f>
        <v>0</v>
      </c>
      <c r="F1005" s="122" t="n">
        <f aca="false">IFERROR(IF(VLOOKUP(A1005,#REF!,13,0)="нет","",D1005*E1005),0)</f>
        <v>0</v>
      </c>
      <c r="G1005" s="149" t="n">
        <f aca="false">IF(F1005="","",IFERROR((IF($A1005="",0,VLOOKUP($A1005,#REF!,5,FALSE())))*$D1005,"0"))</f>
        <v>0</v>
      </c>
      <c r="H1005" s="124" t="n">
        <f aca="false">IFERROR(IF(H$7=0,0,G1005/(G$7-I$5)*H$7),"")</f>
        <v>0</v>
      </c>
      <c r="I1005" s="125" t="n">
        <f aca="false">IFERROR(H1005+F1005,"")</f>
        <v>0</v>
      </c>
      <c r="J1005" s="126" t="n">
        <f aca="false">IFERROR(I1005/$E$9,"")</f>
        <v>0</v>
      </c>
      <c r="K1005" s="127" t="n">
        <f aca="false">IFERROR(ROUNDUP(I1005/$E$10,2),"")</f>
        <v>0</v>
      </c>
      <c r="L1005" s="128" t="n">
        <f aca="false">IF(F1005="","",IF(D1005=0,0,IFERROR((IF($A1005="",0,VLOOKUP($A1005,#REF!,7,FALSE()))),0)))</f>
        <v>0</v>
      </c>
      <c r="M1005" s="129" t="n">
        <f aca="false">IF(F1005="","",IFERROR(L1005*D1005,0))</f>
        <v>0</v>
      </c>
      <c r="N1005" s="64"/>
      <c r="O1005" s="156"/>
      <c r="P1005" s="156"/>
      <c r="Z1005" s="4"/>
      <c r="AA1005" s="4"/>
    </row>
    <row r="1006" customFormat="false" ht="17.35" hidden="false" customHeight="false" outlineLevel="0" collapsed="false">
      <c r="A1006" s="141"/>
      <c r="B1006" s="148" t="n">
        <f aca="false">IFERROR((IF($A1006="",0,IF(VLOOKUP(A1006,#REF!,13,0)="нет","Sold Out",VLOOKUP($A1006,#REF!,2,FALSE())))),"кода нет в прайсе")</f>
        <v>0</v>
      </c>
      <c r="C1006" s="148" t="n">
        <f aca="false">IFERROR((IF($A1006="",0,VLOOKUP($A1006,#REF!,3,FALSE()))),0)</f>
        <v>0</v>
      </c>
      <c r="D1006" s="158"/>
      <c r="E1006" s="121" t="n">
        <f aca="false">IFERROR((IF($A1006="",0,VLOOKUP($A1006,#REF!,6,FALSE()))),0)</f>
        <v>0</v>
      </c>
      <c r="F1006" s="122" t="n">
        <f aca="false">IFERROR(IF(VLOOKUP(A1006,#REF!,13,0)="нет","",D1006*E1006),0)</f>
        <v>0</v>
      </c>
      <c r="G1006" s="149" t="n">
        <f aca="false">IF(F1006="","",IFERROR((IF($A1006="",0,VLOOKUP($A1006,#REF!,5,FALSE())))*$D1006,"0"))</f>
        <v>0</v>
      </c>
      <c r="H1006" s="124" t="n">
        <f aca="false">IFERROR(IF(H$7=0,0,G1006/(G$7-I$5)*H$7),"")</f>
        <v>0</v>
      </c>
      <c r="I1006" s="125" t="n">
        <f aca="false">IFERROR(H1006+F1006,"")</f>
        <v>0</v>
      </c>
      <c r="J1006" s="126" t="n">
        <f aca="false">IFERROR(I1006/$E$9,"")</f>
        <v>0</v>
      </c>
      <c r="K1006" s="127" t="n">
        <f aca="false">IFERROR(ROUNDUP(I1006/$E$10,2),"")</f>
        <v>0</v>
      </c>
      <c r="L1006" s="128" t="n">
        <f aca="false">IF(F1006="","",IF(D1006=0,0,IFERROR((IF($A1006="",0,VLOOKUP($A1006,#REF!,7,FALSE()))),0)))</f>
        <v>0</v>
      </c>
      <c r="M1006" s="129" t="n">
        <f aca="false">IF(F1006="","",IFERROR(L1006*D1006,0))</f>
        <v>0</v>
      </c>
      <c r="N1006" s="64"/>
      <c r="O1006" s="156"/>
      <c r="P1006" s="156"/>
      <c r="Z1006" s="4"/>
      <c r="AA1006" s="4"/>
    </row>
    <row r="1007" customFormat="false" ht="17.35" hidden="false" customHeight="false" outlineLevel="0" collapsed="false">
      <c r="A1007" s="142"/>
      <c r="B1007" s="143" t="n">
        <f aca="false">IF(F1007=0,0,"Пересылка по Корее при менее 30000")</f>
        <v>0</v>
      </c>
      <c r="C1007" s="143"/>
      <c r="D1007" s="158"/>
      <c r="E1007" s="121" t="n">
        <f aca="false">IFERROR((IF($A1007="",0,VLOOKUP($A1007,#REF!,6,FALSE()))),0)</f>
        <v>0</v>
      </c>
      <c r="F1007" s="144" t="n">
        <f aca="false">IF($F$5=1,IF(SUM(F997:F1006)=0,0,IF(SUM(F997:F1006)&lt;30000,2500,0)),0)</f>
        <v>0</v>
      </c>
      <c r="G1007" s="149" t="n">
        <f aca="false">IF(F1007="","",IFERROR((IF($A1007="",0,VLOOKUP($A1007,#REF!,5,FALSE())))*$D1007,"0"))</f>
        <v>0</v>
      </c>
      <c r="H1007" s="124" t="n">
        <f aca="false">IFERROR(IF(H$7=0,0,G1007/(G$7-I$5)*H$7),"")</f>
        <v>0</v>
      </c>
      <c r="I1007" s="125" t="n">
        <f aca="false">IFERROR(H1007+F1007,"")</f>
        <v>0</v>
      </c>
      <c r="J1007" s="126" t="n">
        <f aca="false">IFERROR(I1007/$E$9,"")</f>
        <v>0</v>
      </c>
      <c r="K1007" s="127" t="n">
        <f aca="false">IFERROR(ROUNDUP(I1007/$E$10,2),"")</f>
        <v>0</v>
      </c>
      <c r="L1007" s="128" t="n">
        <f aca="false">IF(F1007="","",IF(D1007=0,0,IFERROR((IF($A1007="",0,VLOOKUP($A1007,#REF!,7,FALSE()))),0)))</f>
        <v>0</v>
      </c>
      <c r="M1007" s="129" t="n">
        <f aca="false">IF(F1007="","",IFERROR(L1007*D1007,0))</f>
        <v>0</v>
      </c>
      <c r="N1007" s="64"/>
      <c r="O1007" s="156"/>
      <c r="P1007" s="156"/>
      <c r="Z1007" s="4"/>
      <c r="AA1007" s="4"/>
    </row>
    <row r="1008" customFormat="false" ht="17.35" hidden="false" customHeight="false" outlineLevel="0" collapsed="false">
      <c r="A1008" s="106" t="n">
        <v>84</v>
      </c>
      <c r="B1008" s="107"/>
      <c r="C1008" s="107"/>
      <c r="D1008" s="146"/>
      <c r="E1008" s="109"/>
      <c r="F1008" s="110" t="n">
        <f aca="false">SUM(F1009:F1019)</f>
        <v>0</v>
      </c>
      <c r="G1008" s="110" t="n">
        <f aca="false">SUM(G1009:G1019)</f>
        <v>0</v>
      </c>
      <c r="H1008" s="111" t="n">
        <f aca="false">IFERROR($H$7/($G$7-$I$5)*G1008,0)</f>
        <v>0</v>
      </c>
      <c r="I1008" s="112" t="n">
        <f aca="false">H1008+F1008</f>
        <v>0</v>
      </c>
      <c r="J1008" s="112" t="n">
        <f aca="false">I1008/$E$9</f>
        <v>0</v>
      </c>
      <c r="K1008" s="113" t="n">
        <f aca="false">SUM(K1009:K1019)</f>
        <v>0</v>
      </c>
      <c r="L1008" s="114" t="n">
        <f aca="false">SUM(L1009:L1019)</f>
        <v>0</v>
      </c>
      <c r="M1008" s="115" t="n">
        <f aca="false">SUM(M1009:M1019)</f>
        <v>0</v>
      </c>
      <c r="N1008" s="64"/>
      <c r="O1008" s="156"/>
      <c r="P1008" s="156"/>
      <c r="Z1008" s="4"/>
      <c r="AA1008" s="4"/>
    </row>
    <row r="1009" customFormat="false" ht="17.35" hidden="false" customHeight="false" outlineLevel="0" collapsed="false">
      <c r="A1009" s="118"/>
      <c r="B1009" s="148" t="n">
        <f aca="false">IFERROR((IF($A1009="",0,IF(VLOOKUP(A1009,#REF!,13,0)="нет","Sold Out",VLOOKUP($A1009,#REF!,2,FALSE())))),"кода нет в прайсе")</f>
        <v>0</v>
      </c>
      <c r="C1009" s="148" t="n">
        <f aca="false">IFERROR((IF($A1009="",0,VLOOKUP($A1009,#REF!,3,FALSE()))),0)</f>
        <v>0</v>
      </c>
      <c r="D1009" s="120"/>
      <c r="E1009" s="121" t="n">
        <f aca="false">IFERROR((IF($A1009="",0,VLOOKUP($A1009,#REF!,6,FALSE()))),0)</f>
        <v>0</v>
      </c>
      <c r="F1009" s="122" t="n">
        <f aca="false">IFERROR(IF(VLOOKUP(A1009,#REF!,13,0)="нет","",D1009*E1009),0)</f>
        <v>0</v>
      </c>
      <c r="G1009" s="149" t="n">
        <f aca="false">IF(F1009="","",IFERROR((IF($A1009="",0,VLOOKUP($A1009,#REF!,5,FALSE())))*$D1009,"0"))</f>
        <v>0</v>
      </c>
      <c r="H1009" s="124" t="n">
        <f aca="false">IFERROR(IF(H$7=0,0,G1009/(G$7-I$5)*H$7),"")</f>
        <v>0</v>
      </c>
      <c r="I1009" s="125" t="n">
        <f aca="false">IFERROR(H1009+F1009,"")</f>
        <v>0</v>
      </c>
      <c r="J1009" s="126" t="n">
        <f aca="false">IFERROR(I1009/$E$9,"")</f>
        <v>0</v>
      </c>
      <c r="K1009" s="127" t="n">
        <f aca="false">IFERROR(ROUNDUP(I1009/$E$10,2),"")</f>
        <v>0</v>
      </c>
      <c r="L1009" s="128" t="n">
        <f aca="false">IF(F1009="","",IF(D1009=0,0,IFERROR((IF($A1009="",0,VLOOKUP($A1009,#REF!,7,FALSE()))),0)))</f>
        <v>0</v>
      </c>
      <c r="M1009" s="129" t="n">
        <f aca="false">IF(F1009="","",IFERROR(L1009*D1009,0))</f>
        <v>0</v>
      </c>
      <c r="N1009" s="64"/>
      <c r="O1009" s="156"/>
      <c r="P1009" s="156"/>
      <c r="Z1009" s="4"/>
      <c r="AA1009" s="4"/>
    </row>
    <row r="1010" customFormat="false" ht="17.35" hidden="false" customHeight="false" outlineLevel="0" collapsed="false">
      <c r="A1010" s="118"/>
      <c r="B1010" s="148" t="n">
        <f aca="false">IFERROR((IF($A1010="",0,IF(VLOOKUP(A1010,#REF!,13,0)="нет","Sold Out",VLOOKUP($A1010,#REF!,2,FALSE())))),"кода нет в прайсе")</f>
        <v>0</v>
      </c>
      <c r="C1010" s="148" t="n">
        <f aca="false">IFERROR((IF($A1010="",0,VLOOKUP($A1010,#REF!,3,FALSE()))),0)</f>
        <v>0</v>
      </c>
      <c r="D1010" s="120"/>
      <c r="E1010" s="121" t="n">
        <f aca="false">IFERROR((IF($A1010="",0,VLOOKUP($A1010,#REF!,6,FALSE()))),0)</f>
        <v>0</v>
      </c>
      <c r="F1010" s="122" t="n">
        <f aca="false">IFERROR(IF(VLOOKUP(A1010,#REF!,13,0)="нет","",D1010*E1010),0)</f>
        <v>0</v>
      </c>
      <c r="G1010" s="149" t="n">
        <f aca="false">IF(F1010="","",IFERROR((IF($A1010="",0,VLOOKUP($A1010,#REF!,5,FALSE())))*$D1010,"0"))</f>
        <v>0</v>
      </c>
      <c r="H1010" s="124" t="n">
        <f aca="false">IFERROR(IF(H$7=0,0,G1010/(G$7-I$5)*H$7),"")</f>
        <v>0</v>
      </c>
      <c r="I1010" s="125" t="n">
        <f aca="false">IFERROR(H1010+F1010,"")</f>
        <v>0</v>
      </c>
      <c r="J1010" s="126" t="n">
        <f aca="false">IFERROR(I1010/$E$9,"")</f>
        <v>0</v>
      </c>
      <c r="K1010" s="127" t="n">
        <f aca="false">IFERROR(ROUNDUP(I1010/$E$10,2),"")</f>
        <v>0</v>
      </c>
      <c r="L1010" s="128" t="n">
        <f aca="false">IF(F1010="","",IF(D1010=0,0,IFERROR((IF($A1010="",0,VLOOKUP($A1010,#REF!,7,FALSE()))),0)))</f>
        <v>0</v>
      </c>
      <c r="M1010" s="129" t="n">
        <f aca="false">IF(F1010="","",IFERROR(L1010*D1010,0))</f>
        <v>0</v>
      </c>
      <c r="N1010" s="64"/>
      <c r="O1010" s="156"/>
      <c r="P1010" s="156"/>
      <c r="Z1010" s="4"/>
      <c r="AA1010" s="4"/>
    </row>
    <row r="1011" customFormat="false" ht="17.35" hidden="false" customHeight="false" outlineLevel="0" collapsed="false">
      <c r="A1011" s="118"/>
      <c r="B1011" s="148" t="n">
        <f aca="false">IFERROR((IF($A1011="",0,IF(VLOOKUP(A1011,#REF!,13,0)="нет","Sold Out",VLOOKUP($A1011,#REF!,2,FALSE())))),"кода нет в прайсе")</f>
        <v>0</v>
      </c>
      <c r="C1011" s="148" t="n">
        <f aca="false">IFERROR((IF($A1011="",0,VLOOKUP($A1011,#REF!,3,FALSE()))),0)</f>
        <v>0</v>
      </c>
      <c r="D1011" s="158"/>
      <c r="E1011" s="121" t="n">
        <f aca="false">IFERROR((IF($A1011="",0,VLOOKUP($A1011,#REF!,6,FALSE()))),0)</f>
        <v>0</v>
      </c>
      <c r="F1011" s="122" t="n">
        <f aca="false">IFERROR(IF(VLOOKUP(A1011,#REF!,13,0)="нет","",D1011*E1011),0)</f>
        <v>0</v>
      </c>
      <c r="G1011" s="149" t="n">
        <f aca="false">IF(F1011="","",IFERROR((IF($A1011="",0,VLOOKUP($A1011,#REF!,5,FALSE())))*$D1011,"0"))</f>
        <v>0</v>
      </c>
      <c r="H1011" s="124" t="n">
        <f aca="false">IFERROR(IF(H$7=0,0,G1011/(G$7-I$5)*H$7),"")</f>
        <v>0</v>
      </c>
      <c r="I1011" s="125" t="n">
        <f aca="false">IFERROR(H1011+F1011,"")</f>
        <v>0</v>
      </c>
      <c r="J1011" s="126" t="n">
        <f aca="false">IFERROR(I1011/$E$9,"")</f>
        <v>0</v>
      </c>
      <c r="K1011" s="127" t="n">
        <f aca="false">IFERROR(ROUNDUP(I1011/$E$10,2),"")</f>
        <v>0</v>
      </c>
      <c r="L1011" s="128" t="n">
        <f aca="false">IF(F1011="","",IF(D1011=0,0,IFERROR((IF($A1011="",0,VLOOKUP($A1011,#REF!,7,FALSE()))),0)))</f>
        <v>0</v>
      </c>
      <c r="M1011" s="129" t="n">
        <f aca="false">IF(F1011="","",IFERROR(L1011*D1011,0))</f>
        <v>0</v>
      </c>
      <c r="N1011" s="64"/>
      <c r="O1011" s="156"/>
      <c r="P1011" s="156"/>
      <c r="Z1011" s="4"/>
      <c r="AA1011" s="4"/>
    </row>
    <row r="1012" customFormat="false" ht="17.35" hidden="false" customHeight="false" outlineLevel="0" collapsed="false">
      <c r="A1012" s="118"/>
      <c r="B1012" s="148" t="n">
        <f aca="false">IFERROR((IF($A1012="",0,IF(VLOOKUP(A1012,#REF!,13,0)="нет","Sold Out",VLOOKUP($A1012,#REF!,2,FALSE())))),"кода нет в прайсе")</f>
        <v>0</v>
      </c>
      <c r="C1012" s="148" t="n">
        <f aca="false">IFERROR((IF($A1012="",0,VLOOKUP($A1012,#REF!,3,FALSE()))),0)</f>
        <v>0</v>
      </c>
      <c r="D1012" s="158"/>
      <c r="E1012" s="121" t="n">
        <f aca="false">IFERROR((IF($A1012="",0,VLOOKUP($A1012,#REF!,6,FALSE()))),0)</f>
        <v>0</v>
      </c>
      <c r="F1012" s="122" t="n">
        <f aca="false">IFERROR(IF(VLOOKUP(A1012,#REF!,13,0)="нет","",D1012*E1012),0)</f>
        <v>0</v>
      </c>
      <c r="G1012" s="149" t="n">
        <f aca="false">IF(F1012="","",IFERROR((IF($A1012="",0,VLOOKUP($A1012,#REF!,5,FALSE())))*$D1012,"0"))</f>
        <v>0</v>
      </c>
      <c r="H1012" s="124" t="n">
        <f aca="false">IFERROR(IF(H$7=0,0,G1012/(G$7-I$5)*H$7),"")</f>
        <v>0</v>
      </c>
      <c r="I1012" s="125" t="n">
        <f aca="false">IFERROR(H1012+F1012,"")</f>
        <v>0</v>
      </c>
      <c r="J1012" s="126" t="n">
        <f aca="false">IFERROR(I1012/$E$9,"")</f>
        <v>0</v>
      </c>
      <c r="K1012" s="127" t="n">
        <f aca="false">IFERROR(ROUNDUP(I1012/$E$10,2),"")</f>
        <v>0</v>
      </c>
      <c r="L1012" s="128" t="n">
        <f aca="false">IF(F1012="","",IF(D1012=0,0,IFERROR((IF($A1012="",0,VLOOKUP($A1012,#REF!,7,FALSE()))),0)))</f>
        <v>0</v>
      </c>
      <c r="M1012" s="129" t="n">
        <f aca="false">IF(F1012="","",IFERROR(L1012*D1012,0))</f>
        <v>0</v>
      </c>
      <c r="N1012" s="64"/>
      <c r="O1012" s="156"/>
      <c r="P1012" s="156"/>
      <c r="Z1012" s="4"/>
      <c r="AA1012" s="4"/>
    </row>
    <row r="1013" customFormat="false" ht="17.35" hidden="false" customHeight="false" outlineLevel="0" collapsed="false">
      <c r="A1013" s="118"/>
      <c r="B1013" s="148" t="n">
        <f aca="false">IFERROR((IF($A1013="",0,IF(VLOOKUP(A1013,#REF!,13,0)="нет","Sold Out",VLOOKUP($A1013,#REF!,2,FALSE())))),"кода нет в прайсе")</f>
        <v>0</v>
      </c>
      <c r="C1013" s="148" t="n">
        <f aca="false">IFERROR((IF($A1013="",0,VLOOKUP($A1013,#REF!,3,FALSE()))),0)</f>
        <v>0</v>
      </c>
      <c r="D1013" s="158"/>
      <c r="E1013" s="121" t="n">
        <f aca="false">IFERROR((IF($A1013="",0,VLOOKUP($A1013,#REF!,6,FALSE()))),0)</f>
        <v>0</v>
      </c>
      <c r="F1013" s="122" t="n">
        <f aca="false">IFERROR(IF(VLOOKUP(A1013,#REF!,13,0)="нет","",D1013*E1013),0)</f>
        <v>0</v>
      </c>
      <c r="G1013" s="149" t="n">
        <f aca="false">IF(F1013="","",IFERROR((IF($A1013="",0,VLOOKUP($A1013,#REF!,5,FALSE())))*$D1013,"0"))</f>
        <v>0</v>
      </c>
      <c r="H1013" s="124" t="n">
        <f aca="false">IFERROR(IF(H$7=0,0,G1013/(G$7-I$5)*H$7),"")</f>
        <v>0</v>
      </c>
      <c r="I1013" s="125" t="n">
        <f aca="false">IFERROR(H1013+F1013,"")</f>
        <v>0</v>
      </c>
      <c r="J1013" s="126" t="n">
        <f aca="false">IFERROR(I1013/$E$9,"")</f>
        <v>0</v>
      </c>
      <c r="K1013" s="127" t="n">
        <f aca="false">IFERROR(ROUNDUP(I1013/$E$10,2),"")</f>
        <v>0</v>
      </c>
      <c r="L1013" s="128" t="n">
        <f aca="false">IF(F1013="","",IF(D1013=0,0,IFERROR((IF($A1013="",0,VLOOKUP($A1013,#REF!,7,FALSE()))),0)))</f>
        <v>0</v>
      </c>
      <c r="M1013" s="129" t="n">
        <f aca="false">IF(F1013="","",IFERROR(L1013*D1013,0))</f>
        <v>0</v>
      </c>
      <c r="N1013" s="64"/>
      <c r="O1013" s="156"/>
      <c r="P1013" s="156"/>
      <c r="Z1013" s="4"/>
      <c r="AA1013" s="4"/>
    </row>
    <row r="1014" customFormat="false" ht="17.35" hidden="false" customHeight="false" outlineLevel="0" collapsed="false">
      <c r="A1014" s="118"/>
      <c r="B1014" s="148" t="n">
        <f aca="false">IFERROR((IF($A1014="",0,IF(VLOOKUP(A1014,#REF!,13,0)="нет","Sold Out",VLOOKUP($A1014,#REF!,2,FALSE())))),"кода нет в прайсе")</f>
        <v>0</v>
      </c>
      <c r="C1014" s="148" t="n">
        <f aca="false">IFERROR((IF($A1014="",0,VLOOKUP($A1014,#REF!,3,FALSE()))),0)</f>
        <v>0</v>
      </c>
      <c r="D1014" s="158"/>
      <c r="E1014" s="121" t="n">
        <f aca="false">IFERROR((IF($A1014="",0,VLOOKUP($A1014,#REF!,6,FALSE()))),0)</f>
        <v>0</v>
      </c>
      <c r="F1014" s="122" t="n">
        <f aca="false">IFERROR(IF(VLOOKUP(A1014,#REF!,13,0)="нет","",D1014*E1014),0)</f>
        <v>0</v>
      </c>
      <c r="G1014" s="149" t="n">
        <f aca="false">IF(F1014="","",IFERROR((IF($A1014="",0,VLOOKUP($A1014,#REF!,5,FALSE())))*$D1014,"0"))</f>
        <v>0</v>
      </c>
      <c r="H1014" s="124" t="n">
        <f aca="false">IFERROR(IF(H$7=0,0,G1014/(G$7-I$5)*H$7),"")</f>
        <v>0</v>
      </c>
      <c r="I1014" s="125" t="n">
        <f aca="false">IFERROR(H1014+F1014,"")</f>
        <v>0</v>
      </c>
      <c r="J1014" s="126" t="n">
        <f aca="false">IFERROR(I1014/$E$9,"")</f>
        <v>0</v>
      </c>
      <c r="K1014" s="127" t="n">
        <f aca="false">IFERROR(ROUNDUP(I1014/$E$10,2),"")</f>
        <v>0</v>
      </c>
      <c r="L1014" s="128" t="n">
        <f aca="false">IF(F1014="","",IF(D1014=0,0,IFERROR((IF($A1014="",0,VLOOKUP($A1014,#REF!,7,FALSE()))),0)))</f>
        <v>0</v>
      </c>
      <c r="M1014" s="129" t="n">
        <f aca="false">IF(F1014="","",IFERROR(L1014*D1014,0))</f>
        <v>0</v>
      </c>
      <c r="N1014" s="64"/>
      <c r="O1014" s="156"/>
      <c r="P1014" s="156"/>
      <c r="Z1014" s="4"/>
      <c r="AA1014" s="4"/>
    </row>
    <row r="1015" customFormat="false" ht="17.35" hidden="false" customHeight="false" outlineLevel="0" collapsed="false">
      <c r="A1015" s="118"/>
      <c r="B1015" s="148" t="n">
        <f aca="false">IFERROR((IF($A1015="",0,IF(VLOOKUP(A1015,#REF!,13,0)="нет","Sold Out",VLOOKUP($A1015,#REF!,2,FALSE())))),"кода нет в прайсе")</f>
        <v>0</v>
      </c>
      <c r="C1015" s="148" t="n">
        <f aca="false">IFERROR((IF($A1015="",0,VLOOKUP($A1015,#REF!,3,FALSE()))),0)</f>
        <v>0</v>
      </c>
      <c r="D1015" s="158"/>
      <c r="E1015" s="121" t="n">
        <f aca="false">IFERROR((IF($A1015="",0,VLOOKUP($A1015,#REF!,6,FALSE()))),0)</f>
        <v>0</v>
      </c>
      <c r="F1015" s="122" t="n">
        <f aca="false">IFERROR(IF(VLOOKUP(A1015,#REF!,13,0)="нет","",D1015*E1015),0)</f>
        <v>0</v>
      </c>
      <c r="G1015" s="149" t="n">
        <f aca="false">IF(F1015="","",IFERROR((IF($A1015="",0,VLOOKUP($A1015,#REF!,5,FALSE())))*$D1015,"0"))</f>
        <v>0</v>
      </c>
      <c r="H1015" s="124" t="n">
        <f aca="false">IFERROR(IF(H$7=0,0,G1015/(G$7-I$5)*H$7),"")</f>
        <v>0</v>
      </c>
      <c r="I1015" s="125" t="n">
        <f aca="false">IFERROR(H1015+F1015,"")</f>
        <v>0</v>
      </c>
      <c r="J1015" s="126" t="n">
        <f aca="false">IFERROR(I1015/$E$9,"")</f>
        <v>0</v>
      </c>
      <c r="K1015" s="127" t="n">
        <f aca="false">IFERROR(ROUNDUP(I1015/$E$10,2),"")</f>
        <v>0</v>
      </c>
      <c r="L1015" s="128" t="n">
        <f aca="false">IF(F1015="","",IF(D1015=0,0,IFERROR((IF($A1015="",0,VLOOKUP($A1015,#REF!,7,FALSE()))),0)))</f>
        <v>0</v>
      </c>
      <c r="M1015" s="129" t="n">
        <f aca="false">IF(F1015="","",IFERROR(L1015*D1015,0))</f>
        <v>0</v>
      </c>
      <c r="N1015" s="64"/>
      <c r="O1015" s="156"/>
      <c r="P1015" s="156"/>
      <c r="Z1015" s="4"/>
      <c r="AA1015" s="4"/>
    </row>
    <row r="1016" customFormat="false" ht="17.35" hidden="false" customHeight="false" outlineLevel="0" collapsed="false">
      <c r="A1016" s="118"/>
      <c r="B1016" s="148" t="n">
        <f aca="false">IFERROR((IF($A1016="",0,IF(VLOOKUP(A1016,#REF!,13,0)="нет","Sold Out",VLOOKUP($A1016,#REF!,2,FALSE())))),"кода нет в прайсе")</f>
        <v>0</v>
      </c>
      <c r="C1016" s="148" t="n">
        <f aca="false">IFERROR((IF($A1016="",0,VLOOKUP($A1016,#REF!,3,FALSE()))),0)</f>
        <v>0</v>
      </c>
      <c r="D1016" s="158"/>
      <c r="E1016" s="132" t="n">
        <f aca="false">IFERROR((IF($A1016="",0,VLOOKUP($A1016,#REF!,6,FALSE()))),0)</f>
        <v>0</v>
      </c>
      <c r="F1016" s="133" t="n">
        <f aca="false">IFERROR(IF(VLOOKUP(A1016,#REF!,13,0)="нет","",D1016*E1016),0)</f>
        <v>0</v>
      </c>
      <c r="G1016" s="134" t="n">
        <f aca="false">IF(F1016="","",IFERROR((IF($A1016="",0,VLOOKUP($A1016,#REF!,5,FALSE())))*$D1016,"0"))</f>
        <v>0</v>
      </c>
      <c r="H1016" s="124" t="n">
        <f aca="false">IFERROR(IF(H$7=0,0,G1016/(G$7-I$5)*H$7),"")</f>
        <v>0</v>
      </c>
      <c r="I1016" s="135" t="n">
        <f aca="false">IFERROR(H1016+F1016,"")</f>
        <v>0</v>
      </c>
      <c r="J1016" s="136" t="n">
        <f aca="false">IFERROR(I1016/$E$9,"")</f>
        <v>0</v>
      </c>
      <c r="K1016" s="137" t="n">
        <f aca="false">IFERROR(ROUNDUP(I1016/$E$10,2),"")</f>
        <v>0</v>
      </c>
      <c r="L1016" s="132" t="n">
        <f aca="false">IF(F1016="","",IF(D1016=0,0,IFERROR((IF($A1016="",0,VLOOKUP($A1016,#REF!,7,FALSE()))),0)))</f>
        <v>0</v>
      </c>
      <c r="M1016" s="132" t="n">
        <f aca="false">IF(F1016="","",IFERROR(L1016*D1016,0))</f>
        <v>0</v>
      </c>
      <c r="N1016" s="64"/>
      <c r="O1016" s="156"/>
      <c r="P1016" s="156"/>
      <c r="Z1016" s="4"/>
      <c r="AA1016" s="4"/>
    </row>
    <row r="1017" customFormat="false" ht="17.35" hidden="false" customHeight="false" outlineLevel="0" collapsed="false">
      <c r="A1017" s="118"/>
      <c r="B1017" s="148" t="n">
        <f aca="false">IFERROR((IF($A1017="",0,IF(VLOOKUP(A1017,#REF!,13,0)="нет","Sold Out",VLOOKUP($A1017,#REF!,2,FALSE())))),"кода нет в прайсе")</f>
        <v>0</v>
      </c>
      <c r="C1017" s="148" t="n">
        <f aca="false">IFERROR((IF($A1017="",0,VLOOKUP($A1017,#REF!,3,FALSE()))),0)</f>
        <v>0</v>
      </c>
      <c r="D1017" s="158"/>
      <c r="E1017" s="121" t="n">
        <f aca="false">IFERROR((IF($A1017="",0,VLOOKUP($A1017,#REF!,6,FALSE()))),0)</f>
        <v>0</v>
      </c>
      <c r="F1017" s="122" t="n">
        <f aca="false">IFERROR(IF(VLOOKUP(A1017,#REF!,13,0)="нет","",D1017*E1017),0)</f>
        <v>0</v>
      </c>
      <c r="G1017" s="149" t="n">
        <f aca="false">IF(F1017="","",IFERROR((IF($A1017="",0,VLOOKUP($A1017,#REF!,5,FALSE())))*$D1017,"0"))</f>
        <v>0</v>
      </c>
      <c r="H1017" s="124" t="n">
        <f aca="false">IFERROR(IF(H$7=0,0,G1017/(G$7-I$5)*H$7),"")</f>
        <v>0</v>
      </c>
      <c r="I1017" s="125" t="n">
        <f aca="false">IFERROR(H1017+F1017,"")</f>
        <v>0</v>
      </c>
      <c r="J1017" s="126" t="n">
        <f aca="false">IFERROR(I1017/$E$9,"")</f>
        <v>0</v>
      </c>
      <c r="K1017" s="127" t="n">
        <f aca="false">IFERROR(ROUNDUP(I1017/$E$10,2),"")</f>
        <v>0</v>
      </c>
      <c r="L1017" s="128" t="n">
        <f aca="false">IF(F1017="","",IF(D1017=0,0,IFERROR((IF($A1017="",0,VLOOKUP($A1017,#REF!,7,FALSE()))),0)))</f>
        <v>0</v>
      </c>
      <c r="M1017" s="129" t="n">
        <f aca="false">IF(F1017="","",IFERROR(L1017*D1017,0))</f>
        <v>0</v>
      </c>
      <c r="N1017" s="64"/>
      <c r="O1017" s="156"/>
      <c r="P1017" s="156"/>
      <c r="Z1017" s="4"/>
      <c r="AA1017" s="4"/>
    </row>
    <row r="1018" customFormat="false" ht="17.35" hidden="false" customHeight="false" outlineLevel="0" collapsed="false">
      <c r="A1018" s="141"/>
      <c r="B1018" s="148" t="n">
        <f aca="false">IFERROR((IF($A1018="",0,IF(VLOOKUP(A1018,#REF!,13,0)="нет","Sold Out",VLOOKUP($A1018,#REF!,2,FALSE())))),"кода нет в прайсе")</f>
        <v>0</v>
      </c>
      <c r="C1018" s="148" t="n">
        <f aca="false">IFERROR((IF($A1018="",0,VLOOKUP($A1018,#REF!,3,FALSE()))),0)</f>
        <v>0</v>
      </c>
      <c r="D1018" s="158"/>
      <c r="E1018" s="121" t="n">
        <f aca="false">IFERROR((IF($A1018="",0,VLOOKUP($A1018,#REF!,6,FALSE()))),0)</f>
        <v>0</v>
      </c>
      <c r="F1018" s="122" t="n">
        <f aca="false">IFERROR(IF(VLOOKUP(A1018,#REF!,13,0)="нет","",D1018*E1018),0)</f>
        <v>0</v>
      </c>
      <c r="G1018" s="149" t="n">
        <f aca="false">IF(F1018="","",IFERROR((IF($A1018="",0,VLOOKUP($A1018,#REF!,5,FALSE())))*$D1018,"0"))</f>
        <v>0</v>
      </c>
      <c r="H1018" s="124" t="n">
        <f aca="false">IFERROR(IF(H$7=0,0,G1018/(G$7-I$5)*H$7),"")</f>
        <v>0</v>
      </c>
      <c r="I1018" s="125" t="n">
        <f aca="false">IFERROR(H1018+F1018,"")</f>
        <v>0</v>
      </c>
      <c r="J1018" s="126" t="n">
        <f aca="false">IFERROR(I1018/$E$9,"")</f>
        <v>0</v>
      </c>
      <c r="K1018" s="127" t="n">
        <f aca="false">IFERROR(ROUNDUP(I1018/$E$10,2),"")</f>
        <v>0</v>
      </c>
      <c r="L1018" s="128" t="n">
        <f aca="false">IF(F1018="","",IF(D1018=0,0,IFERROR((IF($A1018="",0,VLOOKUP($A1018,#REF!,7,FALSE()))),0)))</f>
        <v>0</v>
      </c>
      <c r="M1018" s="129" t="n">
        <f aca="false">IF(F1018="","",IFERROR(L1018*D1018,0))</f>
        <v>0</v>
      </c>
      <c r="N1018" s="64"/>
      <c r="O1018" s="156"/>
      <c r="P1018" s="156"/>
      <c r="Z1018" s="4"/>
      <c r="AA1018" s="4"/>
    </row>
    <row r="1019" customFormat="false" ht="17.35" hidden="false" customHeight="false" outlineLevel="0" collapsed="false">
      <c r="A1019" s="142"/>
      <c r="B1019" s="143" t="n">
        <f aca="false">IF(F1019=0,0,"Пересылка по Корее при менее 30000")</f>
        <v>0</v>
      </c>
      <c r="C1019" s="143"/>
      <c r="D1019" s="158"/>
      <c r="E1019" s="121" t="n">
        <f aca="false">IFERROR((IF($A1019="",0,VLOOKUP($A1019,#REF!,6,FALSE()))),0)</f>
        <v>0</v>
      </c>
      <c r="F1019" s="144" t="n">
        <f aca="false">IF($F$5=1,IF(SUM(F1009:F1018)=0,0,IF(SUM(F1009:F1018)&lt;30000,2500,0)),0)</f>
        <v>0</v>
      </c>
      <c r="G1019" s="149" t="n">
        <f aca="false">IF(F1019="","",IFERROR((IF($A1019="",0,VLOOKUP($A1019,#REF!,5,FALSE())))*$D1019,"0"))</f>
        <v>0</v>
      </c>
      <c r="H1019" s="124" t="n">
        <f aca="false">IFERROR(IF(H$7=0,0,G1019/(G$7-I$5)*H$7),"")</f>
        <v>0</v>
      </c>
      <c r="I1019" s="125" t="n">
        <f aca="false">IFERROR(H1019+F1019,"")</f>
        <v>0</v>
      </c>
      <c r="J1019" s="126" t="n">
        <f aca="false">IFERROR(I1019/$E$9,"")</f>
        <v>0</v>
      </c>
      <c r="K1019" s="127" t="n">
        <f aca="false">IFERROR(ROUNDUP(I1019/$E$10,2),"")</f>
        <v>0</v>
      </c>
      <c r="L1019" s="128" t="n">
        <f aca="false">IF(F1019="","",IF(D1019=0,0,IFERROR((IF($A1019="",0,VLOOKUP($A1019,#REF!,7,FALSE()))),0)))</f>
        <v>0</v>
      </c>
      <c r="M1019" s="129" t="n">
        <f aca="false">IF(F1019="","",IFERROR(L1019*D1019,0))</f>
        <v>0</v>
      </c>
      <c r="N1019" s="64"/>
      <c r="O1019" s="156"/>
      <c r="P1019" s="156"/>
      <c r="Z1019" s="4"/>
      <c r="AA1019" s="4"/>
    </row>
    <row r="1020" customFormat="false" ht="17.35" hidden="false" customHeight="false" outlineLevel="0" collapsed="false">
      <c r="A1020" s="106" t="n">
        <v>85</v>
      </c>
      <c r="B1020" s="107"/>
      <c r="C1020" s="107"/>
      <c r="D1020" s="146"/>
      <c r="E1020" s="109"/>
      <c r="F1020" s="110" t="n">
        <f aca="false">SUM(F1021:F1031)</f>
        <v>0</v>
      </c>
      <c r="G1020" s="110" t="n">
        <f aca="false">SUM(G1021:G1031)</f>
        <v>0</v>
      </c>
      <c r="H1020" s="111" t="n">
        <f aca="false">IFERROR($H$7/($G$7-$I$5)*G1020,0)</f>
        <v>0</v>
      </c>
      <c r="I1020" s="112" t="n">
        <f aca="false">H1020+F1020</f>
        <v>0</v>
      </c>
      <c r="J1020" s="112" t="n">
        <f aca="false">I1020/$E$9</f>
        <v>0</v>
      </c>
      <c r="K1020" s="113" t="n">
        <f aca="false">SUM(K1021:K1031)</f>
        <v>0</v>
      </c>
      <c r="L1020" s="114" t="n">
        <f aca="false">SUM(L1021:L1031)</f>
        <v>0</v>
      </c>
      <c r="M1020" s="115" t="n">
        <f aca="false">SUM(M1021:M1031)</f>
        <v>0</v>
      </c>
      <c r="N1020" s="64"/>
      <c r="O1020" s="156"/>
      <c r="P1020" s="156"/>
      <c r="Z1020" s="4"/>
      <c r="AA1020" s="4"/>
    </row>
    <row r="1021" customFormat="false" ht="17.35" hidden="false" customHeight="false" outlineLevel="0" collapsed="false">
      <c r="A1021" s="118"/>
      <c r="B1021" s="148" t="n">
        <f aca="false">IFERROR((IF($A1021="",0,IF(VLOOKUP(A1021,#REF!,13,0)="нет","Sold Out",VLOOKUP($A1021,#REF!,2,FALSE())))),"кода нет в прайсе")</f>
        <v>0</v>
      </c>
      <c r="C1021" s="148" t="n">
        <f aca="false">IFERROR((IF($A1021="",0,VLOOKUP($A1021,#REF!,3,FALSE()))),0)</f>
        <v>0</v>
      </c>
      <c r="D1021" s="120"/>
      <c r="E1021" s="121" t="n">
        <f aca="false">IFERROR((IF($A1021="",0,VLOOKUP($A1021,#REF!,6,FALSE()))),0)</f>
        <v>0</v>
      </c>
      <c r="F1021" s="122" t="n">
        <f aca="false">IFERROR(IF(VLOOKUP(A1021,#REF!,13,0)="нет","",D1021*E1021),0)</f>
        <v>0</v>
      </c>
      <c r="G1021" s="149" t="n">
        <f aca="false">IF(F1021="","",IFERROR((IF($A1021="",0,VLOOKUP($A1021,#REF!,5,FALSE())))*$D1021,"0"))</f>
        <v>0</v>
      </c>
      <c r="H1021" s="124" t="n">
        <f aca="false">IFERROR(IF(H$7=0,0,G1021/(G$7-I$5)*H$7),"")</f>
        <v>0</v>
      </c>
      <c r="I1021" s="125" t="n">
        <f aca="false">IFERROR(H1021+F1021,"")</f>
        <v>0</v>
      </c>
      <c r="J1021" s="126" t="n">
        <f aca="false">IFERROR(I1021/$E$9,"")</f>
        <v>0</v>
      </c>
      <c r="K1021" s="127" t="n">
        <f aca="false">IFERROR(ROUNDUP(I1021/$E$10,2),"")</f>
        <v>0</v>
      </c>
      <c r="L1021" s="128" t="n">
        <f aca="false">IF(F1021="","",IF(D1021=0,0,IFERROR((IF($A1021="",0,VLOOKUP($A1021,#REF!,7,FALSE()))),0)))</f>
        <v>0</v>
      </c>
      <c r="M1021" s="129" t="n">
        <f aca="false">IF(F1021="","",IFERROR(L1021*D1021,0))</f>
        <v>0</v>
      </c>
      <c r="N1021" s="64"/>
      <c r="O1021" s="156"/>
      <c r="P1021" s="156"/>
      <c r="Z1021" s="4"/>
      <c r="AA1021" s="4"/>
    </row>
    <row r="1022" customFormat="false" ht="17.35" hidden="false" customHeight="false" outlineLevel="0" collapsed="false">
      <c r="A1022" s="118"/>
      <c r="B1022" s="148" t="n">
        <f aca="false">IFERROR((IF($A1022="",0,IF(VLOOKUP(A1022,#REF!,13,0)="нет","Sold Out",VLOOKUP($A1022,#REF!,2,FALSE())))),"кода нет в прайсе")</f>
        <v>0</v>
      </c>
      <c r="C1022" s="148" t="n">
        <f aca="false">IFERROR((IF($A1022="",0,VLOOKUP($A1022,#REF!,3,FALSE()))),0)</f>
        <v>0</v>
      </c>
      <c r="D1022" s="120"/>
      <c r="E1022" s="121" t="n">
        <f aca="false">IFERROR((IF($A1022="",0,VLOOKUP($A1022,#REF!,6,FALSE()))),0)</f>
        <v>0</v>
      </c>
      <c r="F1022" s="122" t="n">
        <f aca="false">IFERROR(IF(VLOOKUP(A1022,#REF!,13,0)="нет","",D1022*E1022),0)</f>
        <v>0</v>
      </c>
      <c r="G1022" s="149" t="n">
        <f aca="false">IF(F1022="","",IFERROR((IF($A1022="",0,VLOOKUP($A1022,#REF!,5,FALSE())))*$D1022,"0"))</f>
        <v>0</v>
      </c>
      <c r="H1022" s="124" t="n">
        <f aca="false">IFERROR(IF(H$7=0,0,G1022/(G$7-I$5)*H$7),"")</f>
        <v>0</v>
      </c>
      <c r="I1022" s="125" t="n">
        <f aca="false">IFERROR(H1022+F1022,"")</f>
        <v>0</v>
      </c>
      <c r="J1022" s="126" t="n">
        <f aca="false">IFERROR(I1022/$E$9,"")</f>
        <v>0</v>
      </c>
      <c r="K1022" s="127" t="n">
        <f aca="false">IFERROR(ROUNDUP(I1022/$E$10,2),"")</f>
        <v>0</v>
      </c>
      <c r="L1022" s="128" t="n">
        <f aca="false">IF(F1022="","",IF(D1022=0,0,IFERROR((IF($A1022="",0,VLOOKUP($A1022,#REF!,7,FALSE()))),0)))</f>
        <v>0</v>
      </c>
      <c r="M1022" s="129" t="n">
        <f aca="false">IF(F1022="","",IFERROR(L1022*D1022,0))</f>
        <v>0</v>
      </c>
      <c r="N1022" s="64"/>
      <c r="O1022" s="156"/>
      <c r="P1022" s="156"/>
      <c r="Z1022" s="4"/>
      <c r="AA1022" s="4"/>
    </row>
    <row r="1023" customFormat="false" ht="17.35" hidden="false" customHeight="false" outlineLevel="0" collapsed="false">
      <c r="A1023" s="118"/>
      <c r="B1023" s="148" t="n">
        <f aca="false">IFERROR((IF($A1023="",0,IF(VLOOKUP(A1023,#REF!,13,0)="нет","Sold Out",VLOOKUP($A1023,#REF!,2,FALSE())))),"кода нет в прайсе")</f>
        <v>0</v>
      </c>
      <c r="C1023" s="148" t="n">
        <f aca="false">IFERROR((IF($A1023="",0,VLOOKUP($A1023,#REF!,3,FALSE()))),0)</f>
        <v>0</v>
      </c>
      <c r="D1023" s="158"/>
      <c r="E1023" s="121" t="n">
        <f aca="false">IFERROR((IF($A1023="",0,VLOOKUP($A1023,#REF!,6,FALSE()))),0)</f>
        <v>0</v>
      </c>
      <c r="F1023" s="122" t="n">
        <f aca="false">IFERROR(IF(VLOOKUP(A1023,#REF!,13,0)="нет","",D1023*E1023),0)</f>
        <v>0</v>
      </c>
      <c r="G1023" s="149" t="n">
        <f aca="false">IF(F1023="","",IFERROR((IF($A1023="",0,VLOOKUP($A1023,#REF!,5,FALSE())))*$D1023,"0"))</f>
        <v>0</v>
      </c>
      <c r="H1023" s="124" t="n">
        <f aca="false">IFERROR(IF(H$7=0,0,G1023/(G$7-I$5)*H$7),"")</f>
        <v>0</v>
      </c>
      <c r="I1023" s="125" t="n">
        <f aca="false">IFERROR(H1023+F1023,"")</f>
        <v>0</v>
      </c>
      <c r="J1023" s="126" t="n">
        <f aca="false">IFERROR(I1023/$E$9,"")</f>
        <v>0</v>
      </c>
      <c r="K1023" s="127" t="n">
        <f aca="false">IFERROR(ROUNDUP(I1023/$E$10,2),"")</f>
        <v>0</v>
      </c>
      <c r="L1023" s="128" t="n">
        <f aca="false">IF(F1023="","",IF(D1023=0,0,IFERROR((IF($A1023="",0,VLOOKUP($A1023,#REF!,7,FALSE()))),0)))</f>
        <v>0</v>
      </c>
      <c r="M1023" s="129" t="n">
        <f aca="false">IF(F1023="","",IFERROR(L1023*D1023,0))</f>
        <v>0</v>
      </c>
      <c r="N1023" s="64"/>
      <c r="O1023" s="156"/>
      <c r="P1023" s="156"/>
      <c r="Z1023" s="4"/>
      <c r="AA1023" s="4"/>
    </row>
    <row r="1024" customFormat="false" ht="17.35" hidden="false" customHeight="false" outlineLevel="0" collapsed="false">
      <c r="A1024" s="118"/>
      <c r="B1024" s="148" t="n">
        <f aca="false">IFERROR((IF($A1024="",0,IF(VLOOKUP(A1024,#REF!,13,0)="нет","Sold Out",VLOOKUP($A1024,#REF!,2,FALSE())))),"кода нет в прайсе")</f>
        <v>0</v>
      </c>
      <c r="C1024" s="148" t="n">
        <f aca="false">IFERROR((IF($A1024="",0,VLOOKUP($A1024,#REF!,3,FALSE()))),0)</f>
        <v>0</v>
      </c>
      <c r="D1024" s="158"/>
      <c r="E1024" s="121" t="n">
        <f aca="false">IFERROR((IF($A1024="",0,VLOOKUP($A1024,#REF!,6,FALSE()))),0)</f>
        <v>0</v>
      </c>
      <c r="F1024" s="122" t="n">
        <f aca="false">IFERROR(IF(VLOOKUP(A1024,#REF!,13,0)="нет","",D1024*E1024),0)</f>
        <v>0</v>
      </c>
      <c r="G1024" s="149" t="n">
        <f aca="false">IF(F1024="","",IFERROR((IF($A1024="",0,VLOOKUP($A1024,#REF!,5,FALSE())))*$D1024,"0"))</f>
        <v>0</v>
      </c>
      <c r="H1024" s="124" t="n">
        <f aca="false">IFERROR(IF(H$7=0,0,G1024/(G$7-I$5)*H$7),"")</f>
        <v>0</v>
      </c>
      <c r="I1024" s="125" t="n">
        <f aca="false">IFERROR(H1024+F1024,"")</f>
        <v>0</v>
      </c>
      <c r="J1024" s="126" t="n">
        <f aca="false">IFERROR(I1024/$E$9,"")</f>
        <v>0</v>
      </c>
      <c r="K1024" s="127" t="n">
        <f aca="false">IFERROR(ROUNDUP(I1024/$E$10,2),"")</f>
        <v>0</v>
      </c>
      <c r="L1024" s="128" t="n">
        <f aca="false">IF(F1024="","",IF(D1024=0,0,IFERROR((IF($A1024="",0,VLOOKUP($A1024,#REF!,7,FALSE()))),0)))</f>
        <v>0</v>
      </c>
      <c r="M1024" s="129" t="n">
        <f aca="false">IF(F1024="","",IFERROR(L1024*D1024,0))</f>
        <v>0</v>
      </c>
      <c r="N1024" s="64"/>
      <c r="O1024" s="156"/>
      <c r="P1024" s="156"/>
      <c r="Z1024" s="4"/>
      <c r="AA1024" s="4"/>
    </row>
    <row r="1025" customFormat="false" ht="17.35" hidden="false" customHeight="false" outlineLevel="0" collapsed="false">
      <c r="A1025" s="118"/>
      <c r="B1025" s="148" t="n">
        <f aca="false">IFERROR((IF($A1025="",0,IF(VLOOKUP(A1025,#REF!,13,0)="нет","Sold Out",VLOOKUP($A1025,#REF!,2,FALSE())))),"кода нет в прайсе")</f>
        <v>0</v>
      </c>
      <c r="C1025" s="148" t="n">
        <f aca="false">IFERROR((IF($A1025="",0,VLOOKUP($A1025,#REF!,3,FALSE()))),0)</f>
        <v>0</v>
      </c>
      <c r="D1025" s="158"/>
      <c r="E1025" s="121" t="n">
        <f aca="false">IFERROR((IF($A1025="",0,VLOOKUP($A1025,#REF!,6,FALSE()))),0)</f>
        <v>0</v>
      </c>
      <c r="F1025" s="122" t="n">
        <f aca="false">IFERROR(IF(VLOOKUP(A1025,#REF!,13,0)="нет","",D1025*E1025),0)</f>
        <v>0</v>
      </c>
      <c r="G1025" s="149" t="n">
        <f aca="false">IF(F1025="","",IFERROR((IF($A1025="",0,VLOOKUP($A1025,#REF!,5,FALSE())))*$D1025,"0"))</f>
        <v>0</v>
      </c>
      <c r="H1025" s="124" t="n">
        <f aca="false">IFERROR(IF(H$7=0,0,G1025/(G$7-I$5)*H$7),"")</f>
        <v>0</v>
      </c>
      <c r="I1025" s="125" t="n">
        <f aca="false">IFERROR(H1025+F1025,"")</f>
        <v>0</v>
      </c>
      <c r="J1025" s="126" t="n">
        <f aca="false">IFERROR(I1025/$E$9,"")</f>
        <v>0</v>
      </c>
      <c r="K1025" s="127" t="n">
        <f aca="false">IFERROR(ROUNDUP(I1025/$E$10,2),"")</f>
        <v>0</v>
      </c>
      <c r="L1025" s="128" t="n">
        <f aca="false">IF(F1025="","",IF(D1025=0,0,IFERROR((IF($A1025="",0,VLOOKUP($A1025,#REF!,7,FALSE()))),0)))</f>
        <v>0</v>
      </c>
      <c r="M1025" s="129" t="n">
        <f aca="false">IF(F1025="","",IFERROR(L1025*D1025,0))</f>
        <v>0</v>
      </c>
      <c r="N1025" s="64"/>
      <c r="O1025" s="156"/>
      <c r="P1025" s="156"/>
      <c r="Z1025" s="4"/>
      <c r="AA1025" s="4"/>
    </row>
    <row r="1026" customFormat="false" ht="17.35" hidden="false" customHeight="false" outlineLevel="0" collapsed="false">
      <c r="A1026" s="118"/>
      <c r="B1026" s="148" t="n">
        <f aca="false">IFERROR((IF($A1026="",0,IF(VLOOKUP(A1026,#REF!,13,0)="нет","Sold Out",VLOOKUP($A1026,#REF!,2,FALSE())))),"кода нет в прайсе")</f>
        <v>0</v>
      </c>
      <c r="C1026" s="148" t="n">
        <f aca="false">IFERROR((IF($A1026="",0,VLOOKUP($A1026,#REF!,3,FALSE()))),0)</f>
        <v>0</v>
      </c>
      <c r="D1026" s="158"/>
      <c r="E1026" s="121" t="n">
        <f aca="false">IFERROR((IF($A1026="",0,VLOOKUP($A1026,#REF!,6,FALSE()))),0)</f>
        <v>0</v>
      </c>
      <c r="F1026" s="122" t="n">
        <f aca="false">IFERROR(IF(VLOOKUP(A1026,#REF!,13,0)="нет","",D1026*E1026),0)</f>
        <v>0</v>
      </c>
      <c r="G1026" s="149" t="n">
        <f aca="false">IF(F1026="","",IFERROR((IF($A1026="",0,VLOOKUP($A1026,#REF!,5,FALSE())))*$D1026,"0"))</f>
        <v>0</v>
      </c>
      <c r="H1026" s="124" t="n">
        <f aca="false">IFERROR(IF(H$7=0,0,G1026/(G$7-I$5)*H$7),"")</f>
        <v>0</v>
      </c>
      <c r="I1026" s="125" t="n">
        <f aca="false">IFERROR(H1026+F1026,"")</f>
        <v>0</v>
      </c>
      <c r="J1026" s="126" t="n">
        <f aca="false">IFERROR(I1026/$E$9,"")</f>
        <v>0</v>
      </c>
      <c r="K1026" s="127" t="n">
        <f aca="false">IFERROR(ROUNDUP(I1026/$E$10,2),"")</f>
        <v>0</v>
      </c>
      <c r="L1026" s="128" t="n">
        <f aca="false">IF(F1026="","",IF(D1026=0,0,IFERROR((IF($A1026="",0,VLOOKUP($A1026,#REF!,7,FALSE()))),0)))</f>
        <v>0</v>
      </c>
      <c r="M1026" s="129" t="n">
        <f aca="false">IF(F1026="","",IFERROR(L1026*D1026,0))</f>
        <v>0</v>
      </c>
      <c r="N1026" s="64"/>
      <c r="O1026" s="156"/>
      <c r="P1026" s="156"/>
      <c r="Z1026" s="4"/>
      <c r="AA1026" s="4"/>
    </row>
    <row r="1027" customFormat="false" ht="17.35" hidden="false" customHeight="false" outlineLevel="0" collapsed="false">
      <c r="A1027" s="118"/>
      <c r="B1027" s="148" t="n">
        <f aca="false">IFERROR((IF($A1027="",0,IF(VLOOKUP(A1027,#REF!,13,0)="нет","Sold Out",VLOOKUP($A1027,#REF!,2,FALSE())))),"кода нет в прайсе")</f>
        <v>0</v>
      </c>
      <c r="C1027" s="148" t="n">
        <f aca="false">IFERROR((IF($A1027="",0,VLOOKUP($A1027,#REF!,3,FALSE()))),0)</f>
        <v>0</v>
      </c>
      <c r="D1027" s="158"/>
      <c r="E1027" s="121" t="n">
        <f aca="false">IFERROR((IF($A1027="",0,VLOOKUP($A1027,#REF!,6,FALSE()))),0)</f>
        <v>0</v>
      </c>
      <c r="F1027" s="122" t="n">
        <f aca="false">IFERROR(IF(VLOOKUP(A1027,#REF!,13,0)="нет","",D1027*E1027),0)</f>
        <v>0</v>
      </c>
      <c r="G1027" s="149" t="n">
        <f aca="false">IF(F1027="","",IFERROR((IF($A1027="",0,VLOOKUP($A1027,#REF!,5,FALSE())))*$D1027,"0"))</f>
        <v>0</v>
      </c>
      <c r="H1027" s="124" t="n">
        <f aca="false">IFERROR(IF(H$7=0,0,G1027/(G$7-I$5)*H$7),"")</f>
        <v>0</v>
      </c>
      <c r="I1027" s="125" t="n">
        <f aca="false">IFERROR(H1027+F1027,"")</f>
        <v>0</v>
      </c>
      <c r="J1027" s="126" t="n">
        <f aca="false">IFERROR(I1027/$E$9,"")</f>
        <v>0</v>
      </c>
      <c r="K1027" s="127" t="n">
        <f aca="false">IFERROR(ROUNDUP(I1027/$E$10,2),"")</f>
        <v>0</v>
      </c>
      <c r="L1027" s="128" t="n">
        <f aca="false">IF(F1027="","",IF(D1027=0,0,IFERROR((IF($A1027="",0,VLOOKUP($A1027,#REF!,7,FALSE()))),0)))</f>
        <v>0</v>
      </c>
      <c r="M1027" s="129" t="n">
        <f aca="false">IF(F1027="","",IFERROR(L1027*D1027,0))</f>
        <v>0</v>
      </c>
      <c r="N1027" s="64"/>
      <c r="O1027" s="156"/>
      <c r="P1027" s="156"/>
      <c r="Z1027" s="4"/>
      <c r="AA1027" s="4"/>
    </row>
    <row r="1028" customFormat="false" ht="17.35" hidden="false" customHeight="false" outlineLevel="0" collapsed="false">
      <c r="A1028" s="118"/>
      <c r="B1028" s="148" t="n">
        <f aca="false">IFERROR((IF($A1028="",0,IF(VLOOKUP(A1028,#REF!,13,0)="нет","Sold Out",VLOOKUP($A1028,#REF!,2,FALSE())))),"кода нет в прайсе")</f>
        <v>0</v>
      </c>
      <c r="C1028" s="148" t="n">
        <f aca="false">IFERROR((IF($A1028="",0,VLOOKUP($A1028,#REF!,3,FALSE()))),0)</f>
        <v>0</v>
      </c>
      <c r="D1028" s="158"/>
      <c r="E1028" s="132" t="n">
        <f aca="false">IFERROR((IF($A1028="",0,VLOOKUP($A1028,#REF!,6,FALSE()))),0)</f>
        <v>0</v>
      </c>
      <c r="F1028" s="133" t="n">
        <f aca="false">IFERROR(IF(VLOOKUP(A1028,#REF!,13,0)="нет","",D1028*E1028),0)</f>
        <v>0</v>
      </c>
      <c r="G1028" s="134" t="n">
        <f aca="false">IF(F1028="","",IFERROR((IF($A1028="",0,VLOOKUP($A1028,#REF!,5,FALSE())))*$D1028,"0"))</f>
        <v>0</v>
      </c>
      <c r="H1028" s="124" t="n">
        <f aca="false">IFERROR(IF(H$7=0,0,G1028/(G$7-I$5)*H$7),"")</f>
        <v>0</v>
      </c>
      <c r="I1028" s="135" t="n">
        <f aca="false">IFERROR(H1028+F1028,"")</f>
        <v>0</v>
      </c>
      <c r="J1028" s="136" t="n">
        <f aca="false">IFERROR(I1028/$E$9,"")</f>
        <v>0</v>
      </c>
      <c r="K1028" s="137" t="n">
        <f aca="false">IFERROR(ROUNDUP(I1028/$E$10,2),"")</f>
        <v>0</v>
      </c>
      <c r="L1028" s="132" t="n">
        <f aca="false">IF(F1028="","",IF(D1028=0,0,IFERROR((IF($A1028="",0,VLOOKUP($A1028,#REF!,7,FALSE()))),0)))</f>
        <v>0</v>
      </c>
      <c r="M1028" s="132" t="n">
        <f aca="false">IF(F1028="","",IFERROR(L1028*D1028,0))</f>
        <v>0</v>
      </c>
      <c r="N1028" s="64"/>
      <c r="O1028" s="156"/>
      <c r="P1028" s="156"/>
      <c r="Z1028" s="4"/>
      <c r="AA1028" s="4"/>
    </row>
    <row r="1029" customFormat="false" ht="17.35" hidden="false" customHeight="false" outlineLevel="0" collapsed="false">
      <c r="A1029" s="118"/>
      <c r="B1029" s="148" t="n">
        <f aca="false">IFERROR((IF($A1029="",0,IF(VLOOKUP(A1029,#REF!,13,0)="нет","Sold Out",VLOOKUP($A1029,#REF!,2,FALSE())))),"кода нет в прайсе")</f>
        <v>0</v>
      </c>
      <c r="C1029" s="148" t="n">
        <f aca="false">IFERROR((IF($A1029="",0,VLOOKUP($A1029,#REF!,3,FALSE()))),0)</f>
        <v>0</v>
      </c>
      <c r="D1029" s="158"/>
      <c r="E1029" s="121" t="n">
        <f aca="false">IFERROR((IF($A1029="",0,VLOOKUP($A1029,#REF!,6,FALSE()))),0)</f>
        <v>0</v>
      </c>
      <c r="F1029" s="122" t="n">
        <f aca="false">IFERROR(IF(VLOOKUP(A1029,#REF!,13,0)="нет","",D1029*E1029),0)</f>
        <v>0</v>
      </c>
      <c r="G1029" s="149" t="n">
        <f aca="false">IF(F1029="","",IFERROR((IF($A1029="",0,VLOOKUP($A1029,#REF!,5,FALSE())))*$D1029,"0"))</f>
        <v>0</v>
      </c>
      <c r="H1029" s="124" t="n">
        <f aca="false">IFERROR(IF(H$7=0,0,G1029/(G$7-I$5)*H$7),"")</f>
        <v>0</v>
      </c>
      <c r="I1029" s="125" t="n">
        <f aca="false">IFERROR(H1029+F1029,"")</f>
        <v>0</v>
      </c>
      <c r="J1029" s="126" t="n">
        <f aca="false">IFERROR(I1029/$E$9,"")</f>
        <v>0</v>
      </c>
      <c r="K1029" s="127" t="n">
        <f aca="false">IFERROR(ROUNDUP(I1029/$E$10,2),"")</f>
        <v>0</v>
      </c>
      <c r="L1029" s="128" t="n">
        <f aca="false">IF(F1029="","",IF(D1029=0,0,IFERROR((IF($A1029="",0,VLOOKUP($A1029,#REF!,7,FALSE()))),0)))</f>
        <v>0</v>
      </c>
      <c r="M1029" s="129" t="n">
        <f aca="false">IF(F1029="","",IFERROR(L1029*D1029,0))</f>
        <v>0</v>
      </c>
      <c r="N1029" s="64"/>
      <c r="O1029" s="156"/>
      <c r="P1029" s="156"/>
      <c r="Z1029" s="4"/>
      <c r="AA1029" s="4"/>
    </row>
    <row r="1030" customFormat="false" ht="17.35" hidden="false" customHeight="false" outlineLevel="0" collapsed="false">
      <c r="A1030" s="141"/>
      <c r="B1030" s="148" t="n">
        <f aca="false">IFERROR((IF($A1030="",0,IF(VLOOKUP(A1030,#REF!,13,0)="нет","Sold Out",VLOOKUP($A1030,#REF!,2,FALSE())))),"кода нет в прайсе")</f>
        <v>0</v>
      </c>
      <c r="C1030" s="148" t="n">
        <f aca="false">IFERROR((IF($A1030="",0,VLOOKUP($A1030,#REF!,3,FALSE()))),0)</f>
        <v>0</v>
      </c>
      <c r="D1030" s="158"/>
      <c r="E1030" s="121" t="n">
        <f aca="false">IFERROR((IF($A1030="",0,VLOOKUP($A1030,#REF!,6,FALSE()))),0)</f>
        <v>0</v>
      </c>
      <c r="F1030" s="122" t="n">
        <f aca="false">IFERROR(IF(VLOOKUP(A1030,#REF!,13,0)="нет","",D1030*E1030),0)</f>
        <v>0</v>
      </c>
      <c r="G1030" s="149" t="n">
        <f aca="false">IF(F1030="","",IFERROR((IF($A1030="",0,VLOOKUP($A1030,#REF!,5,FALSE())))*$D1030,"0"))</f>
        <v>0</v>
      </c>
      <c r="H1030" s="124" t="n">
        <f aca="false">IFERROR(IF(H$7=0,0,G1030/(G$7-I$5)*H$7),"")</f>
        <v>0</v>
      </c>
      <c r="I1030" s="125" t="n">
        <f aca="false">IFERROR(H1030+F1030,"")</f>
        <v>0</v>
      </c>
      <c r="J1030" s="126" t="n">
        <f aca="false">IFERROR(I1030/$E$9,"")</f>
        <v>0</v>
      </c>
      <c r="K1030" s="127" t="n">
        <f aca="false">IFERROR(ROUNDUP(I1030/$E$10,2),"")</f>
        <v>0</v>
      </c>
      <c r="L1030" s="128" t="n">
        <f aca="false">IF(F1030="","",IF(D1030=0,0,IFERROR((IF($A1030="",0,VLOOKUP($A1030,#REF!,7,FALSE()))),0)))</f>
        <v>0</v>
      </c>
      <c r="M1030" s="129" t="n">
        <f aca="false">IF(F1030="","",IFERROR(L1030*D1030,0))</f>
        <v>0</v>
      </c>
      <c r="N1030" s="64"/>
      <c r="O1030" s="156"/>
      <c r="P1030" s="156"/>
      <c r="Z1030" s="4"/>
      <c r="AA1030" s="4"/>
    </row>
    <row r="1031" customFormat="false" ht="17.35" hidden="false" customHeight="false" outlineLevel="0" collapsed="false">
      <c r="A1031" s="142"/>
      <c r="B1031" s="143" t="n">
        <f aca="false">IF(F1031=0,0,"Пересылка по Корее при менее 30000")</f>
        <v>0</v>
      </c>
      <c r="C1031" s="143"/>
      <c r="D1031" s="158"/>
      <c r="E1031" s="121" t="n">
        <f aca="false">IFERROR((IF($A1031="",0,VLOOKUP($A1031,#REF!,6,FALSE()))),0)</f>
        <v>0</v>
      </c>
      <c r="F1031" s="144" t="n">
        <f aca="false">IF($F$5=1,IF(SUM(F1021:F1030)=0,0,IF(SUM(F1021:F1030)&lt;30000,2500,0)),0)</f>
        <v>0</v>
      </c>
      <c r="G1031" s="149" t="n">
        <f aca="false">IF(F1031="","",IFERROR((IF($A1031="",0,VLOOKUP($A1031,#REF!,5,FALSE())))*$D1031,"0"))</f>
        <v>0</v>
      </c>
      <c r="H1031" s="124" t="n">
        <f aca="false">IFERROR(IF(H$7=0,0,G1031/(G$7-I$5)*H$7),"")</f>
        <v>0</v>
      </c>
      <c r="I1031" s="125" t="n">
        <f aca="false">IFERROR(H1031+F1031,"")</f>
        <v>0</v>
      </c>
      <c r="J1031" s="126" t="n">
        <f aca="false">IFERROR(I1031/$E$9,"")</f>
        <v>0</v>
      </c>
      <c r="K1031" s="127" t="n">
        <f aca="false">IFERROR(ROUNDUP(I1031/$E$10,2),"")</f>
        <v>0</v>
      </c>
      <c r="L1031" s="128" t="n">
        <f aca="false">IF(F1031="","",IF(D1031=0,0,IFERROR((IF($A1031="",0,VLOOKUP($A1031,#REF!,7,FALSE()))),0)))</f>
        <v>0</v>
      </c>
      <c r="M1031" s="129" t="n">
        <f aca="false">IF(F1031="","",IFERROR(L1031*D1031,0))</f>
        <v>0</v>
      </c>
      <c r="N1031" s="64"/>
      <c r="O1031" s="156"/>
      <c r="P1031" s="156"/>
      <c r="Z1031" s="4"/>
      <c r="AA1031" s="4"/>
    </row>
    <row r="1032" customFormat="false" ht="17.35" hidden="false" customHeight="false" outlineLevel="0" collapsed="false">
      <c r="A1032" s="106" t="n">
        <v>86</v>
      </c>
      <c r="B1032" s="107"/>
      <c r="C1032" s="107"/>
      <c r="D1032" s="146"/>
      <c r="E1032" s="109"/>
      <c r="F1032" s="110" t="n">
        <f aca="false">SUM(F1033:F1043)</f>
        <v>0</v>
      </c>
      <c r="G1032" s="110" t="n">
        <f aca="false">SUM(G1033:G1043)</f>
        <v>0</v>
      </c>
      <c r="H1032" s="111" t="n">
        <f aca="false">IFERROR($H$7/($G$7-$I$5)*G1032,0)</f>
        <v>0</v>
      </c>
      <c r="I1032" s="112" t="n">
        <f aca="false">H1032+F1032</f>
        <v>0</v>
      </c>
      <c r="J1032" s="112" t="n">
        <f aca="false">I1032/$E$9</f>
        <v>0</v>
      </c>
      <c r="K1032" s="113" t="n">
        <f aca="false">SUM(K1033:K1043)</f>
        <v>0</v>
      </c>
      <c r="L1032" s="114" t="n">
        <f aca="false">SUM(L1033:L1043)</f>
        <v>0</v>
      </c>
      <c r="M1032" s="115" t="n">
        <f aca="false">SUM(M1033:M1043)</f>
        <v>0</v>
      </c>
      <c r="N1032" s="64"/>
      <c r="O1032" s="156"/>
      <c r="P1032" s="156"/>
      <c r="Z1032" s="4"/>
      <c r="AA1032" s="4"/>
    </row>
    <row r="1033" customFormat="false" ht="17.35" hidden="false" customHeight="false" outlineLevel="0" collapsed="false">
      <c r="A1033" s="118"/>
      <c r="B1033" s="148" t="n">
        <f aca="false">IFERROR((IF($A1033="",0,IF(VLOOKUP(A1033,#REF!,13,0)="нет","Sold Out",VLOOKUP($A1033,#REF!,2,FALSE())))),"кода нет в прайсе")</f>
        <v>0</v>
      </c>
      <c r="C1033" s="148" t="n">
        <f aca="false">IFERROR((IF($A1033="",0,VLOOKUP($A1033,#REF!,3,FALSE()))),0)</f>
        <v>0</v>
      </c>
      <c r="D1033" s="120"/>
      <c r="E1033" s="121" t="n">
        <f aca="false">IFERROR((IF($A1033="",0,VLOOKUP($A1033,#REF!,6,FALSE()))),0)</f>
        <v>0</v>
      </c>
      <c r="F1033" s="122" t="n">
        <f aca="false">IFERROR(IF(VLOOKUP(A1033,#REF!,13,0)="нет","",D1033*E1033),0)</f>
        <v>0</v>
      </c>
      <c r="G1033" s="149" t="n">
        <f aca="false">IF(F1033="","",IFERROR((IF($A1033="",0,VLOOKUP($A1033,#REF!,5,FALSE())))*$D1033,"0"))</f>
        <v>0</v>
      </c>
      <c r="H1033" s="124" t="n">
        <f aca="false">IFERROR(IF(H$7=0,0,G1033/(G$7-I$5)*H$7),"")</f>
        <v>0</v>
      </c>
      <c r="I1033" s="125" t="n">
        <f aca="false">IFERROR(H1033+F1033,"")</f>
        <v>0</v>
      </c>
      <c r="J1033" s="126" t="n">
        <f aca="false">IFERROR(I1033/$E$9,"")</f>
        <v>0</v>
      </c>
      <c r="K1033" s="127" t="n">
        <f aca="false">IFERROR(ROUNDUP(I1033/$E$10,2),"")</f>
        <v>0</v>
      </c>
      <c r="L1033" s="128" t="n">
        <f aca="false">IF(F1033="","",IF(D1033=0,0,IFERROR((IF($A1033="",0,VLOOKUP($A1033,#REF!,7,FALSE()))),0)))</f>
        <v>0</v>
      </c>
      <c r="M1033" s="129" t="n">
        <f aca="false">IF(F1033="","",IFERROR(L1033*D1033,0))</f>
        <v>0</v>
      </c>
      <c r="N1033" s="64"/>
      <c r="O1033" s="156"/>
      <c r="P1033" s="156"/>
      <c r="Z1033" s="4"/>
      <c r="AA1033" s="4"/>
    </row>
    <row r="1034" customFormat="false" ht="17.35" hidden="false" customHeight="false" outlineLevel="0" collapsed="false">
      <c r="A1034" s="118"/>
      <c r="B1034" s="148" t="n">
        <f aca="false">IFERROR((IF($A1034="",0,IF(VLOOKUP(A1034,#REF!,13,0)="нет","Sold Out",VLOOKUP($A1034,#REF!,2,FALSE())))),"кода нет в прайсе")</f>
        <v>0</v>
      </c>
      <c r="C1034" s="148" t="n">
        <f aca="false">IFERROR((IF($A1034="",0,VLOOKUP($A1034,#REF!,3,FALSE()))),0)</f>
        <v>0</v>
      </c>
      <c r="D1034" s="120"/>
      <c r="E1034" s="121" t="n">
        <f aca="false">IFERROR((IF($A1034="",0,VLOOKUP($A1034,#REF!,6,FALSE()))),0)</f>
        <v>0</v>
      </c>
      <c r="F1034" s="122" t="n">
        <f aca="false">IFERROR(IF(VLOOKUP(A1034,#REF!,13,0)="нет","",D1034*E1034),0)</f>
        <v>0</v>
      </c>
      <c r="G1034" s="149" t="n">
        <f aca="false">IF(F1034="","",IFERROR((IF($A1034="",0,VLOOKUP($A1034,#REF!,5,FALSE())))*$D1034,"0"))</f>
        <v>0</v>
      </c>
      <c r="H1034" s="124" t="n">
        <f aca="false">IFERROR(IF(H$7=0,0,G1034/(G$7-I$5)*H$7),"")</f>
        <v>0</v>
      </c>
      <c r="I1034" s="125" t="n">
        <f aca="false">IFERROR(H1034+F1034,"")</f>
        <v>0</v>
      </c>
      <c r="J1034" s="126" t="n">
        <f aca="false">IFERROR(I1034/$E$9,"")</f>
        <v>0</v>
      </c>
      <c r="K1034" s="127" t="n">
        <f aca="false">IFERROR(ROUNDUP(I1034/$E$10,2),"")</f>
        <v>0</v>
      </c>
      <c r="L1034" s="128" t="n">
        <f aca="false">IF(F1034="","",IF(D1034=0,0,IFERROR((IF($A1034="",0,VLOOKUP($A1034,#REF!,7,FALSE()))),0)))</f>
        <v>0</v>
      </c>
      <c r="M1034" s="129" t="n">
        <f aca="false">IF(F1034="","",IFERROR(L1034*D1034,0))</f>
        <v>0</v>
      </c>
      <c r="N1034" s="64"/>
      <c r="O1034" s="156"/>
      <c r="P1034" s="156"/>
      <c r="Z1034" s="4"/>
      <c r="AA1034" s="4"/>
    </row>
    <row r="1035" customFormat="false" ht="17.35" hidden="false" customHeight="false" outlineLevel="0" collapsed="false">
      <c r="A1035" s="118"/>
      <c r="B1035" s="148" t="n">
        <f aca="false">IFERROR((IF($A1035="",0,IF(VLOOKUP(A1035,#REF!,13,0)="нет","Sold Out",VLOOKUP($A1035,#REF!,2,FALSE())))),"кода нет в прайсе")</f>
        <v>0</v>
      </c>
      <c r="C1035" s="148" t="n">
        <f aca="false">IFERROR((IF($A1035="",0,VLOOKUP($A1035,#REF!,3,FALSE()))),0)</f>
        <v>0</v>
      </c>
      <c r="D1035" s="158"/>
      <c r="E1035" s="121" t="n">
        <f aca="false">IFERROR((IF($A1035="",0,VLOOKUP($A1035,#REF!,6,FALSE()))),0)</f>
        <v>0</v>
      </c>
      <c r="F1035" s="122" t="n">
        <f aca="false">IFERROR(IF(VLOOKUP(A1035,#REF!,13,0)="нет","",D1035*E1035),0)</f>
        <v>0</v>
      </c>
      <c r="G1035" s="149" t="n">
        <f aca="false">IF(F1035="","",IFERROR((IF($A1035="",0,VLOOKUP($A1035,#REF!,5,FALSE())))*$D1035,"0"))</f>
        <v>0</v>
      </c>
      <c r="H1035" s="124" t="n">
        <f aca="false">IFERROR(IF(H$7=0,0,G1035/(G$7-I$5)*H$7),"")</f>
        <v>0</v>
      </c>
      <c r="I1035" s="125" t="n">
        <f aca="false">IFERROR(H1035+F1035,"")</f>
        <v>0</v>
      </c>
      <c r="J1035" s="126" t="n">
        <f aca="false">IFERROR(I1035/$E$9,"")</f>
        <v>0</v>
      </c>
      <c r="K1035" s="127" t="n">
        <f aca="false">IFERROR(ROUNDUP(I1035/$E$10,2),"")</f>
        <v>0</v>
      </c>
      <c r="L1035" s="128" t="n">
        <f aca="false">IF(F1035="","",IF(D1035=0,0,IFERROR((IF($A1035="",0,VLOOKUP($A1035,#REF!,7,FALSE()))),0)))</f>
        <v>0</v>
      </c>
      <c r="M1035" s="129" t="n">
        <f aca="false">IF(F1035="","",IFERROR(L1035*D1035,0))</f>
        <v>0</v>
      </c>
      <c r="N1035" s="64"/>
      <c r="O1035" s="156"/>
      <c r="P1035" s="156"/>
      <c r="Z1035" s="4"/>
      <c r="AA1035" s="4"/>
    </row>
    <row r="1036" customFormat="false" ht="17.35" hidden="false" customHeight="false" outlineLevel="0" collapsed="false">
      <c r="A1036" s="118"/>
      <c r="B1036" s="148" t="n">
        <f aca="false">IFERROR((IF($A1036="",0,IF(VLOOKUP(A1036,#REF!,13,0)="нет","Sold Out",VLOOKUP($A1036,#REF!,2,FALSE())))),"кода нет в прайсе")</f>
        <v>0</v>
      </c>
      <c r="C1036" s="148" t="n">
        <f aca="false">IFERROR((IF($A1036="",0,VLOOKUP($A1036,#REF!,3,FALSE()))),0)</f>
        <v>0</v>
      </c>
      <c r="D1036" s="158"/>
      <c r="E1036" s="121" t="n">
        <f aca="false">IFERROR((IF($A1036="",0,VLOOKUP($A1036,#REF!,6,FALSE()))),0)</f>
        <v>0</v>
      </c>
      <c r="F1036" s="122" t="n">
        <f aca="false">IFERROR(IF(VLOOKUP(A1036,#REF!,13,0)="нет","",D1036*E1036),0)</f>
        <v>0</v>
      </c>
      <c r="G1036" s="149" t="n">
        <f aca="false">IF(F1036="","",IFERROR((IF($A1036="",0,VLOOKUP($A1036,#REF!,5,FALSE())))*$D1036,"0"))</f>
        <v>0</v>
      </c>
      <c r="H1036" s="124" t="n">
        <f aca="false">IFERROR(IF(H$7=0,0,G1036/(G$7-I$5)*H$7),"")</f>
        <v>0</v>
      </c>
      <c r="I1036" s="125" t="n">
        <f aca="false">IFERROR(H1036+F1036,"")</f>
        <v>0</v>
      </c>
      <c r="J1036" s="126" t="n">
        <f aca="false">IFERROR(I1036/$E$9,"")</f>
        <v>0</v>
      </c>
      <c r="K1036" s="127" t="n">
        <f aca="false">IFERROR(ROUNDUP(I1036/$E$10,2),"")</f>
        <v>0</v>
      </c>
      <c r="L1036" s="128" t="n">
        <f aca="false">IF(F1036="","",IF(D1036=0,0,IFERROR((IF($A1036="",0,VLOOKUP($A1036,#REF!,7,FALSE()))),0)))</f>
        <v>0</v>
      </c>
      <c r="M1036" s="129" t="n">
        <f aca="false">IF(F1036="","",IFERROR(L1036*D1036,0))</f>
        <v>0</v>
      </c>
      <c r="N1036" s="64"/>
      <c r="O1036" s="156"/>
      <c r="P1036" s="156"/>
      <c r="Z1036" s="4"/>
      <c r="AA1036" s="4"/>
    </row>
    <row r="1037" customFormat="false" ht="17.35" hidden="false" customHeight="false" outlineLevel="0" collapsed="false">
      <c r="A1037" s="118"/>
      <c r="B1037" s="148" t="n">
        <f aca="false">IFERROR((IF($A1037="",0,IF(VLOOKUP(A1037,#REF!,13,0)="нет","Sold Out",VLOOKUP($A1037,#REF!,2,FALSE())))),"кода нет в прайсе")</f>
        <v>0</v>
      </c>
      <c r="C1037" s="148" t="n">
        <f aca="false">IFERROR((IF($A1037="",0,VLOOKUP($A1037,#REF!,3,FALSE()))),0)</f>
        <v>0</v>
      </c>
      <c r="D1037" s="158"/>
      <c r="E1037" s="121" t="n">
        <f aca="false">IFERROR((IF($A1037="",0,VLOOKUP($A1037,#REF!,6,FALSE()))),0)</f>
        <v>0</v>
      </c>
      <c r="F1037" s="122" t="n">
        <f aca="false">IFERROR(IF(VLOOKUP(A1037,#REF!,13,0)="нет","",D1037*E1037),0)</f>
        <v>0</v>
      </c>
      <c r="G1037" s="149" t="n">
        <f aca="false">IF(F1037="","",IFERROR((IF($A1037="",0,VLOOKUP($A1037,#REF!,5,FALSE())))*$D1037,"0"))</f>
        <v>0</v>
      </c>
      <c r="H1037" s="124" t="n">
        <f aca="false">IFERROR(IF(H$7=0,0,G1037/(G$7-I$5)*H$7),"")</f>
        <v>0</v>
      </c>
      <c r="I1037" s="125" t="n">
        <f aca="false">IFERROR(H1037+F1037,"")</f>
        <v>0</v>
      </c>
      <c r="J1037" s="126" t="n">
        <f aca="false">IFERROR(I1037/$E$9,"")</f>
        <v>0</v>
      </c>
      <c r="K1037" s="127" t="n">
        <f aca="false">IFERROR(ROUNDUP(I1037/$E$10,2),"")</f>
        <v>0</v>
      </c>
      <c r="L1037" s="128" t="n">
        <f aca="false">IF(F1037="","",IF(D1037=0,0,IFERROR((IF($A1037="",0,VLOOKUP($A1037,#REF!,7,FALSE()))),0)))</f>
        <v>0</v>
      </c>
      <c r="M1037" s="129" t="n">
        <f aca="false">IF(F1037="","",IFERROR(L1037*D1037,0))</f>
        <v>0</v>
      </c>
      <c r="N1037" s="64"/>
      <c r="O1037" s="156"/>
      <c r="P1037" s="156"/>
      <c r="Z1037" s="4"/>
      <c r="AA1037" s="4"/>
    </row>
    <row r="1038" customFormat="false" ht="17.35" hidden="false" customHeight="false" outlineLevel="0" collapsed="false">
      <c r="A1038" s="118"/>
      <c r="B1038" s="148" t="n">
        <f aca="false">IFERROR((IF($A1038="",0,IF(VLOOKUP(A1038,#REF!,13,0)="нет","Sold Out",VLOOKUP($A1038,#REF!,2,FALSE())))),"кода нет в прайсе")</f>
        <v>0</v>
      </c>
      <c r="C1038" s="148" t="n">
        <f aca="false">IFERROR((IF($A1038="",0,VLOOKUP($A1038,#REF!,3,FALSE()))),0)</f>
        <v>0</v>
      </c>
      <c r="D1038" s="158"/>
      <c r="E1038" s="121" t="n">
        <f aca="false">IFERROR((IF($A1038="",0,VLOOKUP($A1038,#REF!,6,FALSE()))),0)</f>
        <v>0</v>
      </c>
      <c r="F1038" s="122" t="n">
        <f aca="false">IFERROR(IF(VLOOKUP(A1038,#REF!,13,0)="нет","",D1038*E1038),0)</f>
        <v>0</v>
      </c>
      <c r="G1038" s="149" t="n">
        <f aca="false">IF(F1038="","",IFERROR((IF($A1038="",0,VLOOKUP($A1038,#REF!,5,FALSE())))*$D1038,"0"))</f>
        <v>0</v>
      </c>
      <c r="H1038" s="124" t="n">
        <f aca="false">IFERROR(IF(H$7=0,0,G1038/(G$7-I$5)*H$7),"")</f>
        <v>0</v>
      </c>
      <c r="I1038" s="125" t="n">
        <f aca="false">IFERROR(H1038+F1038,"")</f>
        <v>0</v>
      </c>
      <c r="J1038" s="126" t="n">
        <f aca="false">IFERROR(I1038/$E$9,"")</f>
        <v>0</v>
      </c>
      <c r="K1038" s="127" t="n">
        <f aca="false">IFERROR(ROUNDUP(I1038/$E$10,2),"")</f>
        <v>0</v>
      </c>
      <c r="L1038" s="128" t="n">
        <f aca="false">IF(F1038="","",IF(D1038=0,0,IFERROR((IF($A1038="",0,VLOOKUP($A1038,#REF!,7,FALSE()))),0)))</f>
        <v>0</v>
      </c>
      <c r="M1038" s="129" t="n">
        <f aca="false">IF(F1038="","",IFERROR(L1038*D1038,0))</f>
        <v>0</v>
      </c>
      <c r="N1038" s="64"/>
      <c r="O1038" s="156"/>
      <c r="P1038" s="156"/>
      <c r="Z1038" s="4"/>
      <c r="AA1038" s="4"/>
    </row>
    <row r="1039" customFormat="false" ht="17.35" hidden="false" customHeight="false" outlineLevel="0" collapsed="false">
      <c r="A1039" s="118"/>
      <c r="B1039" s="148" t="n">
        <f aca="false">IFERROR((IF($A1039="",0,IF(VLOOKUP(A1039,#REF!,13,0)="нет","Sold Out",VLOOKUP($A1039,#REF!,2,FALSE())))),"кода нет в прайсе")</f>
        <v>0</v>
      </c>
      <c r="C1039" s="148" t="n">
        <f aca="false">IFERROR((IF($A1039="",0,VLOOKUP($A1039,#REF!,3,FALSE()))),0)</f>
        <v>0</v>
      </c>
      <c r="D1039" s="158"/>
      <c r="E1039" s="121" t="n">
        <f aca="false">IFERROR((IF($A1039="",0,VLOOKUP($A1039,#REF!,6,FALSE()))),0)</f>
        <v>0</v>
      </c>
      <c r="F1039" s="122" t="n">
        <f aca="false">IFERROR(IF(VLOOKUP(A1039,#REF!,13,0)="нет","",D1039*E1039),0)</f>
        <v>0</v>
      </c>
      <c r="G1039" s="149" t="n">
        <f aca="false">IF(F1039="","",IFERROR((IF($A1039="",0,VLOOKUP($A1039,#REF!,5,FALSE())))*$D1039,"0"))</f>
        <v>0</v>
      </c>
      <c r="H1039" s="124" t="n">
        <f aca="false">IFERROR(IF(H$7=0,0,G1039/(G$7-I$5)*H$7),"")</f>
        <v>0</v>
      </c>
      <c r="I1039" s="125" t="n">
        <f aca="false">IFERROR(H1039+F1039,"")</f>
        <v>0</v>
      </c>
      <c r="J1039" s="126" t="n">
        <f aca="false">IFERROR(I1039/$E$9,"")</f>
        <v>0</v>
      </c>
      <c r="K1039" s="127" t="n">
        <f aca="false">IFERROR(ROUNDUP(I1039/$E$10,2),"")</f>
        <v>0</v>
      </c>
      <c r="L1039" s="128" t="n">
        <f aca="false">IF(F1039="","",IF(D1039=0,0,IFERROR((IF($A1039="",0,VLOOKUP($A1039,#REF!,7,FALSE()))),0)))</f>
        <v>0</v>
      </c>
      <c r="M1039" s="129" t="n">
        <f aca="false">IF(F1039="","",IFERROR(L1039*D1039,0))</f>
        <v>0</v>
      </c>
      <c r="N1039" s="64"/>
      <c r="O1039" s="156"/>
      <c r="P1039" s="156"/>
      <c r="Z1039" s="4"/>
      <c r="AA1039" s="4"/>
    </row>
    <row r="1040" customFormat="false" ht="17.35" hidden="false" customHeight="false" outlineLevel="0" collapsed="false">
      <c r="A1040" s="118"/>
      <c r="B1040" s="148" t="n">
        <f aca="false">IFERROR((IF($A1040="",0,IF(VLOOKUP(A1040,#REF!,13,0)="нет","Sold Out",VLOOKUP($A1040,#REF!,2,FALSE())))),"кода нет в прайсе")</f>
        <v>0</v>
      </c>
      <c r="C1040" s="148" t="n">
        <f aca="false">IFERROR((IF($A1040="",0,VLOOKUP($A1040,#REF!,3,FALSE()))),0)</f>
        <v>0</v>
      </c>
      <c r="D1040" s="158"/>
      <c r="E1040" s="132" t="n">
        <f aca="false">IFERROR((IF($A1040="",0,VLOOKUP($A1040,#REF!,6,FALSE()))),0)</f>
        <v>0</v>
      </c>
      <c r="F1040" s="133" t="n">
        <f aca="false">IFERROR(IF(VLOOKUP(A1040,#REF!,13,0)="нет","",D1040*E1040),0)</f>
        <v>0</v>
      </c>
      <c r="G1040" s="134" t="n">
        <f aca="false">IF(F1040="","",IFERROR((IF($A1040="",0,VLOOKUP($A1040,#REF!,5,FALSE())))*$D1040,"0"))</f>
        <v>0</v>
      </c>
      <c r="H1040" s="124" t="n">
        <f aca="false">IFERROR(IF(H$7=0,0,G1040/(G$7-I$5)*H$7),"")</f>
        <v>0</v>
      </c>
      <c r="I1040" s="135" t="n">
        <f aca="false">IFERROR(H1040+F1040,"")</f>
        <v>0</v>
      </c>
      <c r="J1040" s="136" t="n">
        <f aca="false">IFERROR(I1040/$E$9,"")</f>
        <v>0</v>
      </c>
      <c r="K1040" s="137" t="n">
        <f aca="false">IFERROR(ROUNDUP(I1040/$E$10,2),"")</f>
        <v>0</v>
      </c>
      <c r="L1040" s="132" t="n">
        <f aca="false">IF(F1040="","",IF(D1040=0,0,IFERROR((IF($A1040="",0,VLOOKUP($A1040,#REF!,7,FALSE()))),0)))</f>
        <v>0</v>
      </c>
      <c r="M1040" s="132" t="n">
        <f aca="false">IF(F1040="","",IFERROR(L1040*D1040,0))</f>
        <v>0</v>
      </c>
      <c r="N1040" s="64"/>
      <c r="O1040" s="156"/>
      <c r="P1040" s="156"/>
      <c r="Z1040" s="4"/>
      <c r="AA1040" s="4"/>
    </row>
    <row r="1041" customFormat="false" ht="17.35" hidden="false" customHeight="false" outlineLevel="0" collapsed="false">
      <c r="A1041" s="118"/>
      <c r="B1041" s="148" t="n">
        <f aca="false">IFERROR((IF($A1041="",0,IF(VLOOKUP(A1041,#REF!,13,0)="нет","Sold Out",VLOOKUP($A1041,#REF!,2,FALSE())))),"кода нет в прайсе")</f>
        <v>0</v>
      </c>
      <c r="C1041" s="148" t="n">
        <f aca="false">IFERROR((IF($A1041="",0,VLOOKUP($A1041,#REF!,3,FALSE()))),0)</f>
        <v>0</v>
      </c>
      <c r="D1041" s="158"/>
      <c r="E1041" s="121" t="n">
        <f aca="false">IFERROR((IF($A1041="",0,VLOOKUP($A1041,#REF!,6,FALSE()))),0)</f>
        <v>0</v>
      </c>
      <c r="F1041" s="122" t="n">
        <f aca="false">IFERROR(IF(VLOOKUP(A1041,#REF!,13,0)="нет","",D1041*E1041),0)</f>
        <v>0</v>
      </c>
      <c r="G1041" s="149" t="n">
        <f aca="false">IF(F1041="","",IFERROR((IF($A1041="",0,VLOOKUP($A1041,#REF!,5,FALSE())))*$D1041,"0"))</f>
        <v>0</v>
      </c>
      <c r="H1041" s="124" t="n">
        <f aca="false">IFERROR(IF(H$7=0,0,G1041/(G$7-I$5)*H$7),"")</f>
        <v>0</v>
      </c>
      <c r="I1041" s="125" t="n">
        <f aca="false">IFERROR(H1041+F1041,"")</f>
        <v>0</v>
      </c>
      <c r="J1041" s="126" t="n">
        <f aca="false">IFERROR(I1041/$E$9,"")</f>
        <v>0</v>
      </c>
      <c r="K1041" s="127" t="n">
        <f aca="false">IFERROR(ROUNDUP(I1041/$E$10,2),"")</f>
        <v>0</v>
      </c>
      <c r="L1041" s="128" t="n">
        <f aca="false">IF(F1041="","",IF(D1041=0,0,IFERROR((IF($A1041="",0,VLOOKUP($A1041,#REF!,7,FALSE()))),0)))</f>
        <v>0</v>
      </c>
      <c r="M1041" s="129" t="n">
        <f aca="false">IF(F1041="","",IFERROR(L1041*D1041,0))</f>
        <v>0</v>
      </c>
      <c r="N1041" s="64"/>
      <c r="O1041" s="156"/>
      <c r="P1041" s="156"/>
      <c r="Z1041" s="4"/>
      <c r="AA1041" s="4"/>
    </row>
    <row r="1042" customFormat="false" ht="17.35" hidden="false" customHeight="false" outlineLevel="0" collapsed="false">
      <c r="A1042" s="141"/>
      <c r="B1042" s="148" t="n">
        <f aca="false">IFERROR((IF($A1042="",0,IF(VLOOKUP(A1042,#REF!,13,0)="нет","Sold Out",VLOOKUP($A1042,#REF!,2,FALSE())))),"кода нет в прайсе")</f>
        <v>0</v>
      </c>
      <c r="C1042" s="148" t="n">
        <f aca="false">IFERROR((IF($A1042="",0,VLOOKUP($A1042,#REF!,3,FALSE()))),0)</f>
        <v>0</v>
      </c>
      <c r="D1042" s="158"/>
      <c r="E1042" s="121" t="n">
        <f aca="false">IFERROR((IF($A1042="",0,VLOOKUP($A1042,#REF!,6,FALSE()))),0)</f>
        <v>0</v>
      </c>
      <c r="F1042" s="122" t="n">
        <f aca="false">IFERROR(IF(VLOOKUP(A1042,#REF!,13,0)="нет","",D1042*E1042),0)</f>
        <v>0</v>
      </c>
      <c r="G1042" s="149" t="n">
        <f aca="false">IF(F1042="","",IFERROR((IF($A1042="",0,VLOOKUP($A1042,#REF!,5,FALSE())))*$D1042,"0"))</f>
        <v>0</v>
      </c>
      <c r="H1042" s="124" t="n">
        <f aca="false">IFERROR(IF(H$7=0,0,G1042/(G$7-I$5)*H$7),"")</f>
        <v>0</v>
      </c>
      <c r="I1042" s="125" t="n">
        <f aca="false">IFERROR(H1042+F1042,"")</f>
        <v>0</v>
      </c>
      <c r="J1042" s="126" t="n">
        <f aca="false">IFERROR(I1042/$E$9,"")</f>
        <v>0</v>
      </c>
      <c r="K1042" s="127" t="n">
        <f aca="false">IFERROR(ROUNDUP(I1042/$E$10,2),"")</f>
        <v>0</v>
      </c>
      <c r="L1042" s="128" t="n">
        <f aca="false">IF(F1042="","",IF(D1042=0,0,IFERROR((IF($A1042="",0,VLOOKUP($A1042,#REF!,7,FALSE()))),0)))</f>
        <v>0</v>
      </c>
      <c r="M1042" s="129" t="n">
        <f aca="false">IF(F1042="","",IFERROR(L1042*D1042,0))</f>
        <v>0</v>
      </c>
      <c r="N1042" s="64"/>
      <c r="O1042" s="156"/>
      <c r="P1042" s="156"/>
      <c r="Z1042" s="4"/>
      <c r="AA1042" s="4"/>
    </row>
    <row r="1043" customFormat="false" ht="17.35" hidden="false" customHeight="false" outlineLevel="0" collapsed="false">
      <c r="A1043" s="142"/>
      <c r="B1043" s="143" t="n">
        <f aca="false">IF(F1043=0,0,"Пересылка по Корее при менее 30000")</f>
        <v>0</v>
      </c>
      <c r="C1043" s="143"/>
      <c r="D1043" s="158"/>
      <c r="E1043" s="121" t="n">
        <f aca="false">IFERROR((IF($A1043="",0,VLOOKUP($A1043,#REF!,6,FALSE()))),0)</f>
        <v>0</v>
      </c>
      <c r="F1043" s="144" t="n">
        <f aca="false">IF($F$5=1,IF(SUM(F1033:F1042)=0,0,IF(SUM(F1033:F1042)&lt;30000,2500,0)),0)</f>
        <v>0</v>
      </c>
      <c r="G1043" s="149" t="n">
        <f aca="false">IF(F1043="","",IFERROR((IF($A1043="",0,VLOOKUP($A1043,#REF!,5,FALSE())))*$D1043,"0"))</f>
        <v>0</v>
      </c>
      <c r="H1043" s="124" t="n">
        <f aca="false">IFERROR(IF(H$7=0,0,G1043/(G$7-I$5)*H$7),"")</f>
        <v>0</v>
      </c>
      <c r="I1043" s="125" t="n">
        <f aca="false">IFERROR(H1043+F1043,"")</f>
        <v>0</v>
      </c>
      <c r="J1043" s="126" t="n">
        <f aca="false">IFERROR(I1043/$E$9,"")</f>
        <v>0</v>
      </c>
      <c r="K1043" s="127" t="n">
        <f aca="false">IFERROR(ROUNDUP(I1043/$E$10,2),"")</f>
        <v>0</v>
      </c>
      <c r="L1043" s="128" t="n">
        <f aca="false">IF(F1043="","",IF(D1043=0,0,IFERROR((IF($A1043="",0,VLOOKUP($A1043,#REF!,7,FALSE()))),0)))</f>
        <v>0</v>
      </c>
      <c r="M1043" s="129" t="n">
        <f aca="false">IF(F1043="","",IFERROR(L1043*D1043,0))</f>
        <v>0</v>
      </c>
      <c r="N1043" s="64"/>
      <c r="O1043" s="156"/>
      <c r="P1043" s="156"/>
      <c r="Z1043" s="4"/>
      <c r="AA1043" s="4"/>
    </row>
    <row r="1044" customFormat="false" ht="17.35" hidden="false" customHeight="false" outlineLevel="0" collapsed="false">
      <c r="A1044" s="106" t="n">
        <v>87</v>
      </c>
      <c r="B1044" s="107"/>
      <c r="C1044" s="107"/>
      <c r="D1044" s="146"/>
      <c r="E1044" s="109"/>
      <c r="F1044" s="110" t="n">
        <f aca="false">SUM(F1045:F1055)</f>
        <v>0</v>
      </c>
      <c r="G1044" s="110" t="n">
        <f aca="false">SUM(G1045:G1055)</f>
        <v>0</v>
      </c>
      <c r="H1044" s="111" t="n">
        <f aca="false">IFERROR($H$7/($G$7-$I$5)*G1044,0)</f>
        <v>0</v>
      </c>
      <c r="I1044" s="112" t="n">
        <f aca="false">H1044+F1044</f>
        <v>0</v>
      </c>
      <c r="J1044" s="112" t="n">
        <f aca="false">I1044/$E$9</f>
        <v>0</v>
      </c>
      <c r="K1044" s="113" t="n">
        <f aca="false">SUM(K1045:K1055)</f>
        <v>0</v>
      </c>
      <c r="L1044" s="114" t="n">
        <f aca="false">SUM(L1045:L1055)</f>
        <v>0</v>
      </c>
      <c r="M1044" s="115" t="n">
        <f aca="false">SUM(M1045:M1055)</f>
        <v>0</v>
      </c>
      <c r="N1044" s="64"/>
      <c r="O1044" s="156"/>
      <c r="P1044" s="156"/>
      <c r="Z1044" s="4"/>
      <c r="AA1044" s="4"/>
    </row>
    <row r="1045" customFormat="false" ht="17.35" hidden="false" customHeight="false" outlineLevel="0" collapsed="false">
      <c r="A1045" s="118"/>
      <c r="B1045" s="148" t="n">
        <f aca="false">IFERROR((IF($A1045="",0,IF(VLOOKUP(A1045,#REF!,13,0)="нет","Sold Out",VLOOKUP($A1045,#REF!,2,FALSE())))),"кода нет в прайсе")</f>
        <v>0</v>
      </c>
      <c r="C1045" s="148" t="n">
        <f aca="false">IFERROR((IF($A1045="",0,VLOOKUP($A1045,#REF!,3,FALSE()))),0)</f>
        <v>0</v>
      </c>
      <c r="D1045" s="120"/>
      <c r="E1045" s="121" t="n">
        <f aca="false">IFERROR((IF($A1045="",0,VLOOKUP($A1045,#REF!,6,FALSE()))),0)</f>
        <v>0</v>
      </c>
      <c r="F1045" s="122" t="n">
        <f aca="false">IFERROR(IF(VLOOKUP(A1045,#REF!,13,0)="нет","",D1045*E1045),0)</f>
        <v>0</v>
      </c>
      <c r="G1045" s="149" t="n">
        <f aca="false">IF(F1045="","",IFERROR((IF($A1045="",0,VLOOKUP($A1045,#REF!,5,FALSE())))*$D1045,"0"))</f>
        <v>0</v>
      </c>
      <c r="H1045" s="124" t="n">
        <f aca="false">IFERROR(IF(H$7=0,0,G1045/(G$7-I$5)*H$7),"")</f>
        <v>0</v>
      </c>
      <c r="I1045" s="125" t="n">
        <f aca="false">IFERROR(H1045+F1045,"")</f>
        <v>0</v>
      </c>
      <c r="J1045" s="126" t="n">
        <f aca="false">IFERROR(I1045/$E$9,"")</f>
        <v>0</v>
      </c>
      <c r="K1045" s="127" t="n">
        <f aca="false">IFERROR(ROUNDUP(I1045/$E$10,2),"")</f>
        <v>0</v>
      </c>
      <c r="L1045" s="128" t="n">
        <f aca="false">IF(F1045="","",IF(D1045=0,0,IFERROR((IF($A1045="",0,VLOOKUP($A1045,#REF!,7,FALSE()))),0)))</f>
        <v>0</v>
      </c>
      <c r="M1045" s="129" t="n">
        <f aca="false">IF(F1045="","",IFERROR(L1045*D1045,0))</f>
        <v>0</v>
      </c>
      <c r="N1045" s="64"/>
      <c r="O1045" s="156"/>
      <c r="P1045" s="156"/>
      <c r="Z1045" s="4"/>
      <c r="AA1045" s="4"/>
    </row>
    <row r="1046" customFormat="false" ht="17.35" hidden="false" customHeight="false" outlineLevel="0" collapsed="false">
      <c r="A1046" s="118"/>
      <c r="B1046" s="148" t="n">
        <f aca="false">IFERROR((IF($A1046="",0,IF(VLOOKUP(A1046,#REF!,13,0)="нет","Sold Out",VLOOKUP($A1046,#REF!,2,FALSE())))),"кода нет в прайсе")</f>
        <v>0</v>
      </c>
      <c r="C1046" s="148" t="n">
        <f aca="false">IFERROR((IF($A1046="",0,VLOOKUP($A1046,#REF!,3,FALSE()))),0)</f>
        <v>0</v>
      </c>
      <c r="D1046" s="120"/>
      <c r="E1046" s="121" t="n">
        <f aca="false">IFERROR((IF($A1046="",0,VLOOKUP($A1046,#REF!,6,FALSE()))),0)</f>
        <v>0</v>
      </c>
      <c r="F1046" s="122" t="n">
        <f aca="false">IFERROR(IF(VLOOKUP(A1046,#REF!,13,0)="нет","",D1046*E1046),0)</f>
        <v>0</v>
      </c>
      <c r="G1046" s="149" t="n">
        <f aca="false">IF(F1046="","",IFERROR((IF($A1046="",0,VLOOKUP($A1046,#REF!,5,FALSE())))*$D1046,"0"))</f>
        <v>0</v>
      </c>
      <c r="H1046" s="124" t="n">
        <f aca="false">IFERROR(IF(H$7=0,0,G1046/(G$7-I$5)*H$7),"")</f>
        <v>0</v>
      </c>
      <c r="I1046" s="125" t="n">
        <f aca="false">IFERROR(H1046+F1046,"")</f>
        <v>0</v>
      </c>
      <c r="J1046" s="126" t="n">
        <f aca="false">IFERROR(I1046/$E$9,"")</f>
        <v>0</v>
      </c>
      <c r="K1046" s="127" t="n">
        <f aca="false">IFERROR(ROUNDUP(I1046/$E$10,2),"")</f>
        <v>0</v>
      </c>
      <c r="L1046" s="128" t="n">
        <f aca="false">IF(F1046="","",IF(D1046=0,0,IFERROR((IF($A1046="",0,VLOOKUP($A1046,#REF!,7,FALSE()))),0)))</f>
        <v>0</v>
      </c>
      <c r="M1046" s="129" t="n">
        <f aca="false">IF(F1046="","",IFERROR(L1046*D1046,0))</f>
        <v>0</v>
      </c>
      <c r="N1046" s="64"/>
      <c r="O1046" s="156"/>
      <c r="P1046" s="156"/>
      <c r="Z1046" s="4"/>
      <c r="AA1046" s="4"/>
    </row>
    <row r="1047" customFormat="false" ht="17.35" hidden="false" customHeight="false" outlineLevel="0" collapsed="false">
      <c r="A1047" s="118"/>
      <c r="B1047" s="148" t="n">
        <f aca="false">IFERROR((IF($A1047="",0,IF(VLOOKUP(A1047,#REF!,13,0)="нет","Sold Out",VLOOKUP($A1047,#REF!,2,FALSE())))),"кода нет в прайсе")</f>
        <v>0</v>
      </c>
      <c r="C1047" s="148" t="n">
        <f aca="false">IFERROR((IF($A1047="",0,VLOOKUP($A1047,#REF!,3,FALSE()))),0)</f>
        <v>0</v>
      </c>
      <c r="D1047" s="158"/>
      <c r="E1047" s="121" t="n">
        <f aca="false">IFERROR((IF($A1047="",0,VLOOKUP($A1047,#REF!,6,FALSE()))),0)</f>
        <v>0</v>
      </c>
      <c r="F1047" s="122" t="n">
        <f aca="false">IFERROR(IF(VLOOKUP(A1047,#REF!,13,0)="нет","",D1047*E1047),0)</f>
        <v>0</v>
      </c>
      <c r="G1047" s="149" t="n">
        <f aca="false">IF(F1047="","",IFERROR((IF($A1047="",0,VLOOKUP($A1047,#REF!,5,FALSE())))*$D1047,"0"))</f>
        <v>0</v>
      </c>
      <c r="H1047" s="124" t="n">
        <f aca="false">IFERROR(IF(H$7=0,0,G1047/(G$7-I$5)*H$7),"")</f>
        <v>0</v>
      </c>
      <c r="I1047" s="125" t="n">
        <f aca="false">IFERROR(H1047+F1047,"")</f>
        <v>0</v>
      </c>
      <c r="J1047" s="126" t="n">
        <f aca="false">IFERROR(I1047/$E$9,"")</f>
        <v>0</v>
      </c>
      <c r="K1047" s="127" t="n">
        <f aca="false">IFERROR(ROUNDUP(I1047/$E$10,2),"")</f>
        <v>0</v>
      </c>
      <c r="L1047" s="128" t="n">
        <f aca="false">IF(F1047="","",IF(D1047=0,0,IFERROR((IF($A1047="",0,VLOOKUP($A1047,#REF!,7,FALSE()))),0)))</f>
        <v>0</v>
      </c>
      <c r="M1047" s="129" t="n">
        <f aca="false">IF(F1047="","",IFERROR(L1047*D1047,0))</f>
        <v>0</v>
      </c>
      <c r="N1047" s="64"/>
      <c r="O1047" s="156"/>
      <c r="P1047" s="156"/>
      <c r="Z1047" s="4"/>
      <c r="AA1047" s="4"/>
    </row>
    <row r="1048" customFormat="false" ht="17.35" hidden="false" customHeight="false" outlineLevel="0" collapsed="false">
      <c r="A1048" s="118"/>
      <c r="B1048" s="148" t="n">
        <f aca="false">IFERROR((IF($A1048="",0,IF(VLOOKUP(A1048,#REF!,13,0)="нет","Sold Out",VLOOKUP($A1048,#REF!,2,FALSE())))),"кода нет в прайсе")</f>
        <v>0</v>
      </c>
      <c r="C1048" s="148" t="n">
        <f aca="false">IFERROR((IF($A1048="",0,VLOOKUP($A1048,#REF!,3,FALSE()))),0)</f>
        <v>0</v>
      </c>
      <c r="D1048" s="158"/>
      <c r="E1048" s="121" t="n">
        <f aca="false">IFERROR((IF($A1048="",0,VLOOKUP($A1048,#REF!,6,FALSE()))),0)</f>
        <v>0</v>
      </c>
      <c r="F1048" s="122" t="n">
        <f aca="false">IFERROR(IF(VLOOKUP(A1048,#REF!,13,0)="нет","",D1048*E1048),0)</f>
        <v>0</v>
      </c>
      <c r="G1048" s="149" t="n">
        <f aca="false">IF(F1048="","",IFERROR((IF($A1048="",0,VLOOKUP($A1048,#REF!,5,FALSE())))*$D1048,"0"))</f>
        <v>0</v>
      </c>
      <c r="H1048" s="124" t="n">
        <f aca="false">IFERROR(IF(H$7=0,0,G1048/(G$7-I$5)*H$7),"")</f>
        <v>0</v>
      </c>
      <c r="I1048" s="125" t="n">
        <f aca="false">IFERROR(H1048+F1048,"")</f>
        <v>0</v>
      </c>
      <c r="J1048" s="126" t="n">
        <f aca="false">IFERROR(I1048/$E$9,"")</f>
        <v>0</v>
      </c>
      <c r="K1048" s="127" t="n">
        <f aca="false">IFERROR(ROUNDUP(I1048/$E$10,2),"")</f>
        <v>0</v>
      </c>
      <c r="L1048" s="128" t="n">
        <f aca="false">IF(F1048="","",IF(D1048=0,0,IFERROR((IF($A1048="",0,VLOOKUP($A1048,#REF!,7,FALSE()))),0)))</f>
        <v>0</v>
      </c>
      <c r="M1048" s="129" t="n">
        <f aca="false">IF(F1048="","",IFERROR(L1048*D1048,0))</f>
        <v>0</v>
      </c>
      <c r="N1048" s="64"/>
      <c r="O1048" s="156"/>
      <c r="P1048" s="156"/>
      <c r="Z1048" s="4"/>
      <c r="AA1048" s="4"/>
    </row>
    <row r="1049" customFormat="false" ht="17.35" hidden="false" customHeight="false" outlineLevel="0" collapsed="false">
      <c r="A1049" s="118"/>
      <c r="B1049" s="148" t="n">
        <f aca="false">IFERROR((IF($A1049="",0,IF(VLOOKUP(A1049,#REF!,13,0)="нет","Sold Out",VLOOKUP($A1049,#REF!,2,FALSE())))),"кода нет в прайсе")</f>
        <v>0</v>
      </c>
      <c r="C1049" s="148" t="n">
        <f aca="false">IFERROR((IF($A1049="",0,VLOOKUP($A1049,#REF!,3,FALSE()))),0)</f>
        <v>0</v>
      </c>
      <c r="D1049" s="158"/>
      <c r="E1049" s="121" t="n">
        <f aca="false">IFERROR((IF($A1049="",0,VLOOKUP($A1049,#REF!,6,FALSE()))),0)</f>
        <v>0</v>
      </c>
      <c r="F1049" s="122" t="n">
        <f aca="false">IFERROR(IF(VLOOKUP(A1049,#REF!,13,0)="нет","",D1049*E1049),0)</f>
        <v>0</v>
      </c>
      <c r="G1049" s="149" t="n">
        <f aca="false">IF(F1049="","",IFERROR((IF($A1049="",0,VLOOKUP($A1049,#REF!,5,FALSE())))*$D1049,"0"))</f>
        <v>0</v>
      </c>
      <c r="H1049" s="124" t="n">
        <f aca="false">IFERROR(IF(H$7=0,0,G1049/(G$7-I$5)*H$7),"")</f>
        <v>0</v>
      </c>
      <c r="I1049" s="125" t="n">
        <f aca="false">IFERROR(H1049+F1049,"")</f>
        <v>0</v>
      </c>
      <c r="J1049" s="126" t="n">
        <f aca="false">IFERROR(I1049/$E$9,"")</f>
        <v>0</v>
      </c>
      <c r="K1049" s="127" t="n">
        <f aca="false">IFERROR(ROUNDUP(I1049/$E$10,2),"")</f>
        <v>0</v>
      </c>
      <c r="L1049" s="128" t="n">
        <f aca="false">IF(F1049="","",IF(D1049=0,0,IFERROR((IF($A1049="",0,VLOOKUP($A1049,#REF!,7,FALSE()))),0)))</f>
        <v>0</v>
      </c>
      <c r="M1049" s="129" t="n">
        <f aca="false">IF(F1049="","",IFERROR(L1049*D1049,0))</f>
        <v>0</v>
      </c>
      <c r="N1049" s="64"/>
      <c r="O1049" s="156"/>
      <c r="P1049" s="156"/>
      <c r="Z1049" s="4"/>
      <c r="AA1049" s="4"/>
    </row>
    <row r="1050" customFormat="false" ht="17.35" hidden="false" customHeight="false" outlineLevel="0" collapsed="false">
      <c r="A1050" s="118"/>
      <c r="B1050" s="148" t="n">
        <f aca="false">IFERROR((IF($A1050="",0,IF(VLOOKUP(A1050,#REF!,13,0)="нет","Sold Out",VLOOKUP($A1050,#REF!,2,FALSE())))),"кода нет в прайсе")</f>
        <v>0</v>
      </c>
      <c r="C1050" s="148" t="n">
        <f aca="false">IFERROR((IF($A1050="",0,VLOOKUP($A1050,#REF!,3,FALSE()))),0)</f>
        <v>0</v>
      </c>
      <c r="D1050" s="158"/>
      <c r="E1050" s="121" t="n">
        <f aca="false">IFERROR((IF($A1050="",0,VLOOKUP($A1050,#REF!,6,FALSE()))),0)</f>
        <v>0</v>
      </c>
      <c r="F1050" s="122" t="n">
        <f aca="false">IFERROR(IF(VLOOKUP(A1050,#REF!,13,0)="нет","",D1050*E1050),0)</f>
        <v>0</v>
      </c>
      <c r="G1050" s="149" t="n">
        <f aca="false">IF(F1050="","",IFERROR((IF($A1050="",0,VLOOKUP($A1050,#REF!,5,FALSE())))*$D1050,"0"))</f>
        <v>0</v>
      </c>
      <c r="H1050" s="124" t="n">
        <f aca="false">IFERROR(IF(H$7=0,0,G1050/(G$7-I$5)*H$7),"")</f>
        <v>0</v>
      </c>
      <c r="I1050" s="125" t="n">
        <f aca="false">IFERROR(H1050+F1050,"")</f>
        <v>0</v>
      </c>
      <c r="J1050" s="126" t="n">
        <f aca="false">IFERROR(I1050/$E$9,"")</f>
        <v>0</v>
      </c>
      <c r="K1050" s="127" t="n">
        <f aca="false">IFERROR(ROUNDUP(I1050/$E$10,2),"")</f>
        <v>0</v>
      </c>
      <c r="L1050" s="128" t="n">
        <f aca="false">IF(F1050="","",IF(D1050=0,0,IFERROR((IF($A1050="",0,VLOOKUP($A1050,#REF!,7,FALSE()))),0)))</f>
        <v>0</v>
      </c>
      <c r="M1050" s="129" t="n">
        <f aca="false">IF(F1050="","",IFERROR(L1050*D1050,0))</f>
        <v>0</v>
      </c>
      <c r="N1050" s="64"/>
      <c r="O1050" s="156"/>
      <c r="P1050" s="156"/>
      <c r="Z1050" s="4"/>
      <c r="AA1050" s="4"/>
    </row>
    <row r="1051" customFormat="false" ht="17.35" hidden="false" customHeight="false" outlineLevel="0" collapsed="false">
      <c r="A1051" s="118"/>
      <c r="B1051" s="148" t="n">
        <f aca="false">IFERROR((IF($A1051="",0,IF(VLOOKUP(A1051,#REF!,13,0)="нет","Sold Out",VLOOKUP($A1051,#REF!,2,FALSE())))),"кода нет в прайсе")</f>
        <v>0</v>
      </c>
      <c r="C1051" s="148" t="n">
        <f aca="false">IFERROR((IF($A1051="",0,VLOOKUP($A1051,#REF!,3,FALSE()))),0)</f>
        <v>0</v>
      </c>
      <c r="D1051" s="158"/>
      <c r="E1051" s="121" t="n">
        <f aca="false">IFERROR((IF($A1051="",0,VLOOKUP($A1051,#REF!,6,FALSE()))),0)</f>
        <v>0</v>
      </c>
      <c r="F1051" s="122" t="n">
        <f aca="false">IFERROR(IF(VLOOKUP(A1051,#REF!,13,0)="нет","",D1051*E1051),0)</f>
        <v>0</v>
      </c>
      <c r="G1051" s="149" t="n">
        <f aca="false">IF(F1051="","",IFERROR((IF($A1051="",0,VLOOKUP($A1051,#REF!,5,FALSE())))*$D1051,"0"))</f>
        <v>0</v>
      </c>
      <c r="H1051" s="124" t="n">
        <f aca="false">IFERROR(IF(H$7=0,0,G1051/(G$7-I$5)*H$7),"")</f>
        <v>0</v>
      </c>
      <c r="I1051" s="125" t="n">
        <f aca="false">IFERROR(H1051+F1051,"")</f>
        <v>0</v>
      </c>
      <c r="J1051" s="126" t="n">
        <f aca="false">IFERROR(I1051/$E$9,"")</f>
        <v>0</v>
      </c>
      <c r="K1051" s="127" t="n">
        <f aca="false">IFERROR(ROUNDUP(I1051/$E$10,2),"")</f>
        <v>0</v>
      </c>
      <c r="L1051" s="128" t="n">
        <f aca="false">IF(F1051="","",IF(D1051=0,0,IFERROR((IF($A1051="",0,VLOOKUP($A1051,#REF!,7,FALSE()))),0)))</f>
        <v>0</v>
      </c>
      <c r="M1051" s="129" t="n">
        <f aca="false">IF(F1051="","",IFERROR(L1051*D1051,0))</f>
        <v>0</v>
      </c>
      <c r="N1051" s="64"/>
      <c r="O1051" s="156"/>
      <c r="P1051" s="156"/>
      <c r="Z1051" s="4"/>
      <c r="AA1051" s="4"/>
    </row>
    <row r="1052" customFormat="false" ht="17.35" hidden="false" customHeight="false" outlineLevel="0" collapsed="false">
      <c r="A1052" s="118"/>
      <c r="B1052" s="148" t="n">
        <f aca="false">IFERROR((IF($A1052="",0,IF(VLOOKUP(A1052,#REF!,13,0)="нет","Sold Out",VLOOKUP($A1052,#REF!,2,FALSE())))),"кода нет в прайсе")</f>
        <v>0</v>
      </c>
      <c r="C1052" s="148" t="n">
        <f aca="false">IFERROR((IF($A1052="",0,VLOOKUP($A1052,#REF!,3,FALSE()))),0)</f>
        <v>0</v>
      </c>
      <c r="D1052" s="158"/>
      <c r="E1052" s="132" t="n">
        <f aca="false">IFERROR((IF($A1052="",0,VLOOKUP($A1052,#REF!,6,FALSE()))),0)</f>
        <v>0</v>
      </c>
      <c r="F1052" s="133" t="n">
        <f aca="false">IFERROR(IF(VLOOKUP(A1052,#REF!,13,0)="нет","",D1052*E1052),0)</f>
        <v>0</v>
      </c>
      <c r="G1052" s="134" t="n">
        <f aca="false">IF(F1052="","",IFERROR((IF($A1052="",0,VLOOKUP($A1052,#REF!,5,FALSE())))*$D1052,"0"))</f>
        <v>0</v>
      </c>
      <c r="H1052" s="124" t="n">
        <f aca="false">IFERROR(IF(H$7=0,0,G1052/(G$7-I$5)*H$7),"")</f>
        <v>0</v>
      </c>
      <c r="I1052" s="135" t="n">
        <f aca="false">IFERROR(H1052+F1052,"")</f>
        <v>0</v>
      </c>
      <c r="J1052" s="136" t="n">
        <f aca="false">IFERROR(I1052/$E$9,"")</f>
        <v>0</v>
      </c>
      <c r="K1052" s="137" t="n">
        <f aca="false">IFERROR(ROUNDUP(I1052/$E$10,2),"")</f>
        <v>0</v>
      </c>
      <c r="L1052" s="132" t="n">
        <f aca="false">IF(F1052="","",IF(D1052=0,0,IFERROR((IF($A1052="",0,VLOOKUP($A1052,#REF!,7,FALSE()))),0)))</f>
        <v>0</v>
      </c>
      <c r="M1052" s="132" t="n">
        <f aca="false">IF(F1052="","",IFERROR(L1052*D1052,0))</f>
        <v>0</v>
      </c>
      <c r="N1052" s="64"/>
      <c r="O1052" s="156"/>
      <c r="P1052" s="156"/>
      <c r="Z1052" s="4"/>
      <c r="AA1052" s="4"/>
    </row>
    <row r="1053" customFormat="false" ht="17.35" hidden="false" customHeight="false" outlineLevel="0" collapsed="false">
      <c r="A1053" s="118"/>
      <c r="B1053" s="148" t="n">
        <f aca="false">IFERROR((IF($A1053="",0,IF(VLOOKUP(A1053,#REF!,13,0)="нет","Sold Out",VLOOKUP($A1053,#REF!,2,FALSE())))),"кода нет в прайсе")</f>
        <v>0</v>
      </c>
      <c r="C1053" s="148" t="n">
        <f aca="false">IFERROR((IF($A1053="",0,VLOOKUP($A1053,#REF!,3,FALSE()))),0)</f>
        <v>0</v>
      </c>
      <c r="D1053" s="158"/>
      <c r="E1053" s="121" t="n">
        <f aca="false">IFERROR((IF($A1053="",0,VLOOKUP($A1053,#REF!,6,FALSE()))),0)</f>
        <v>0</v>
      </c>
      <c r="F1053" s="122" t="n">
        <f aca="false">IFERROR(IF(VLOOKUP(A1053,#REF!,13,0)="нет","",D1053*E1053),0)</f>
        <v>0</v>
      </c>
      <c r="G1053" s="149" t="n">
        <f aca="false">IF(F1053="","",IFERROR((IF($A1053="",0,VLOOKUP($A1053,#REF!,5,FALSE())))*$D1053,"0"))</f>
        <v>0</v>
      </c>
      <c r="H1053" s="124" t="n">
        <f aca="false">IFERROR(IF(H$7=0,0,G1053/(G$7-I$5)*H$7),"")</f>
        <v>0</v>
      </c>
      <c r="I1053" s="125" t="n">
        <f aca="false">IFERROR(H1053+F1053,"")</f>
        <v>0</v>
      </c>
      <c r="J1053" s="126" t="n">
        <f aca="false">IFERROR(I1053/$E$9,"")</f>
        <v>0</v>
      </c>
      <c r="K1053" s="127" t="n">
        <f aca="false">IFERROR(ROUNDUP(I1053/$E$10,2),"")</f>
        <v>0</v>
      </c>
      <c r="L1053" s="128" t="n">
        <f aca="false">IF(F1053="","",IF(D1053=0,0,IFERROR((IF($A1053="",0,VLOOKUP($A1053,#REF!,7,FALSE()))),0)))</f>
        <v>0</v>
      </c>
      <c r="M1053" s="129" t="n">
        <f aca="false">IF(F1053="","",IFERROR(L1053*D1053,0))</f>
        <v>0</v>
      </c>
      <c r="N1053" s="64"/>
      <c r="O1053" s="156"/>
      <c r="P1053" s="156"/>
      <c r="Z1053" s="4"/>
      <c r="AA1053" s="4"/>
    </row>
    <row r="1054" customFormat="false" ht="17.35" hidden="false" customHeight="false" outlineLevel="0" collapsed="false">
      <c r="A1054" s="141"/>
      <c r="B1054" s="148" t="n">
        <f aca="false">IFERROR((IF($A1054="",0,IF(VLOOKUP(A1054,#REF!,13,0)="нет","Sold Out",VLOOKUP($A1054,#REF!,2,FALSE())))),"кода нет в прайсе")</f>
        <v>0</v>
      </c>
      <c r="C1054" s="148" t="n">
        <f aca="false">IFERROR((IF($A1054="",0,VLOOKUP($A1054,#REF!,3,FALSE()))),0)</f>
        <v>0</v>
      </c>
      <c r="D1054" s="158"/>
      <c r="E1054" s="121" t="n">
        <f aca="false">IFERROR((IF($A1054="",0,VLOOKUP($A1054,#REF!,6,FALSE()))),0)</f>
        <v>0</v>
      </c>
      <c r="F1054" s="122" t="n">
        <f aca="false">IFERROR(IF(VLOOKUP(A1054,#REF!,13,0)="нет","",D1054*E1054),0)</f>
        <v>0</v>
      </c>
      <c r="G1054" s="149" t="n">
        <f aca="false">IF(F1054="","",IFERROR((IF($A1054="",0,VLOOKUP($A1054,#REF!,5,FALSE())))*$D1054,"0"))</f>
        <v>0</v>
      </c>
      <c r="H1054" s="124" t="n">
        <f aca="false">IFERROR(IF(H$7=0,0,G1054/(G$7-I$5)*H$7),"")</f>
        <v>0</v>
      </c>
      <c r="I1054" s="125" t="n">
        <f aca="false">IFERROR(H1054+F1054,"")</f>
        <v>0</v>
      </c>
      <c r="J1054" s="126" t="n">
        <f aca="false">IFERROR(I1054/$E$9,"")</f>
        <v>0</v>
      </c>
      <c r="K1054" s="127" t="n">
        <f aca="false">IFERROR(ROUNDUP(I1054/$E$10,2),"")</f>
        <v>0</v>
      </c>
      <c r="L1054" s="128" t="n">
        <f aca="false">IF(F1054="","",IF(D1054=0,0,IFERROR((IF($A1054="",0,VLOOKUP($A1054,#REF!,7,FALSE()))),0)))</f>
        <v>0</v>
      </c>
      <c r="M1054" s="129" t="n">
        <f aca="false">IF(F1054="","",IFERROR(L1054*D1054,0))</f>
        <v>0</v>
      </c>
      <c r="N1054" s="64"/>
      <c r="O1054" s="156"/>
      <c r="P1054" s="156"/>
      <c r="Z1054" s="4"/>
      <c r="AA1054" s="4"/>
    </row>
    <row r="1055" customFormat="false" ht="17.35" hidden="false" customHeight="false" outlineLevel="0" collapsed="false">
      <c r="A1055" s="142"/>
      <c r="B1055" s="143" t="n">
        <f aca="false">IF(F1055=0,0,"Пересылка по Корее при менее 30000")</f>
        <v>0</v>
      </c>
      <c r="C1055" s="143"/>
      <c r="D1055" s="158"/>
      <c r="E1055" s="121" t="n">
        <f aca="false">IFERROR((IF($A1055="",0,VLOOKUP($A1055,#REF!,6,FALSE()))),0)</f>
        <v>0</v>
      </c>
      <c r="F1055" s="144" t="n">
        <f aca="false">IF($F$5=1,IF(SUM(F1045:F1054)=0,0,IF(SUM(F1045:F1054)&lt;30000,2500,0)),0)</f>
        <v>0</v>
      </c>
      <c r="G1055" s="149" t="n">
        <f aca="false">IF(F1055="","",IFERROR((IF($A1055="",0,VLOOKUP($A1055,#REF!,5,FALSE())))*$D1055,"0"))</f>
        <v>0</v>
      </c>
      <c r="H1055" s="124" t="n">
        <f aca="false">IFERROR(IF(H$7=0,0,G1055/(G$7-I$5)*H$7),"")</f>
        <v>0</v>
      </c>
      <c r="I1055" s="125" t="n">
        <f aca="false">IFERROR(H1055+F1055,"")</f>
        <v>0</v>
      </c>
      <c r="J1055" s="126" t="n">
        <f aca="false">IFERROR(I1055/$E$9,"")</f>
        <v>0</v>
      </c>
      <c r="K1055" s="127" t="n">
        <f aca="false">IFERROR(ROUNDUP(I1055/$E$10,2),"")</f>
        <v>0</v>
      </c>
      <c r="L1055" s="128" t="n">
        <f aca="false">IF(F1055="","",IF(D1055=0,0,IFERROR((IF($A1055="",0,VLOOKUP($A1055,#REF!,7,FALSE()))),0)))</f>
        <v>0</v>
      </c>
      <c r="M1055" s="129" t="n">
        <f aca="false">IF(F1055="","",IFERROR(L1055*D1055,0))</f>
        <v>0</v>
      </c>
      <c r="N1055" s="64"/>
      <c r="O1055" s="156"/>
      <c r="P1055" s="156"/>
      <c r="Z1055" s="4"/>
      <c r="AA1055" s="4"/>
    </row>
    <row r="1056" customFormat="false" ht="17.35" hidden="false" customHeight="false" outlineLevel="0" collapsed="false">
      <c r="A1056" s="106" t="n">
        <v>88</v>
      </c>
      <c r="B1056" s="107"/>
      <c r="C1056" s="107"/>
      <c r="D1056" s="146"/>
      <c r="E1056" s="109"/>
      <c r="F1056" s="110" t="n">
        <f aca="false">SUM(F1057:F1067)</f>
        <v>0</v>
      </c>
      <c r="G1056" s="110" t="n">
        <f aca="false">SUM(G1057:G1067)</f>
        <v>0</v>
      </c>
      <c r="H1056" s="111" t="n">
        <f aca="false">IFERROR($H$7/($G$7-$I$5)*G1056,0)</f>
        <v>0</v>
      </c>
      <c r="I1056" s="112" t="n">
        <f aca="false">H1056+F1056</f>
        <v>0</v>
      </c>
      <c r="J1056" s="112" t="n">
        <f aca="false">I1056/$E$9</f>
        <v>0</v>
      </c>
      <c r="K1056" s="113" t="n">
        <f aca="false">SUM(K1057:K1067)</f>
        <v>0</v>
      </c>
      <c r="L1056" s="114" t="n">
        <f aca="false">SUM(L1057:L1067)</f>
        <v>0</v>
      </c>
      <c r="M1056" s="115" t="n">
        <f aca="false">SUM(M1057:M1067)</f>
        <v>0</v>
      </c>
      <c r="N1056" s="64"/>
      <c r="O1056" s="156"/>
      <c r="P1056" s="156"/>
      <c r="Z1056" s="4"/>
      <c r="AA1056" s="4"/>
    </row>
    <row r="1057" customFormat="false" ht="17.35" hidden="false" customHeight="false" outlineLevel="0" collapsed="false">
      <c r="A1057" s="118"/>
      <c r="B1057" s="148" t="n">
        <f aca="false">IFERROR((IF($A1057="",0,IF(VLOOKUP(A1057,#REF!,13,0)="нет","Sold Out",VLOOKUP($A1057,#REF!,2,FALSE())))),"кода нет в прайсе")</f>
        <v>0</v>
      </c>
      <c r="C1057" s="148" t="n">
        <f aca="false">IFERROR((IF($A1057="",0,VLOOKUP($A1057,#REF!,3,FALSE()))),0)</f>
        <v>0</v>
      </c>
      <c r="D1057" s="120"/>
      <c r="E1057" s="121" t="n">
        <f aca="false">IFERROR((IF($A1057="",0,VLOOKUP($A1057,#REF!,6,FALSE()))),0)</f>
        <v>0</v>
      </c>
      <c r="F1057" s="122" t="n">
        <f aca="false">IFERROR(IF(VLOOKUP(A1057,#REF!,13,0)="нет","",D1057*E1057),0)</f>
        <v>0</v>
      </c>
      <c r="G1057" s="149" t="n">
        <f aca="false">IF(F1057="","",IFERROR((IF($A1057="",0,VLOOKUP($A1057,#REF!,5,FALSE())))*$D1057,"0"))</f>
        <v>0</v>
      </c>
      <c r="H1057" s="124" t="n">
        <f aca="false">IFERROR(IF(H$7=0,0,G1057/(G$7-I$5)*H$7),"")</f>
        <v>0</v>
      </c>
      <c r="I1057" s="125" t="n">
        <f aca="false">IFERROR(H1057+F1057,"")</f>
        <v>0</v>
      </c>
      <c r="J1057" s="126" t="n">
        <f aca="false">IFERROR(I1057/$E$9,"")</f>
        <v>0</v>
      </c>
      <c r="K1057" s="127" t="n">
        <f aca="false">IFERROR(ROUNDUP(I1057/$E$10,2),"")</f>
        <v>0</v>
      </c>
      <c r="L1057" s="128" t="n">
        <f aca="false">IF(F1057="","",IF(D1057=0,0,IFERROR((IF($A1057="",0,VLOOKUP($A1057,#REF!,7,FALSE()))),0)))</f>
        <v>0</v>
      </c>
      <c r="M1057" s="129" t="n">
        <f aca="false">IF(F1057="","",IFERROR(L1057*D1057,0))</f>
        <v>0</v>
      </c>
      <c r="N1057" s="64"/>
      <c r="O1057" s="156"/>
      <c r="P1057" s="156"/>
      <c r="Z1057" s="4"/>
      <c r="AA1057" s="4"/>
    </row>
    <row r="1058" customFormat="false" ht="17.35" hidden="false" customHeight="false" outlineLevel="0" collapsed="false">
      <c r="A1058" s="118"/>
      <c r="B1058" s="148" t="n">
        <f aca="false">IFERROR((IF($A1058="",0,IF(VLOOKUP(A1058,#REF!,13,0)="нет","Sold Out",VLOOKUP($A1058,#REF!,2,FALSE())))),"кода нет в прайсе")</f>
        <v>0</v>
      </c>
      <c r="C1058" s="148" t="n">
        <f aca="false">IFERROR((IF($A1058="",0,VLOOKUP($A1058,#REF!,3,FALSE()))),0)</f>
        <v>0</v>
      </c>
      <c r="D1058" s="120"/>
      <c r="E1058" s="121" t="n">
        <f aca="false">IFERROR((IF($A1058="",0,VLOOKUP($A1058,#REF!,6,FALSE()))),0)</f>
        <v>0</v>
      </c>
      <c r="F1058" s="122" t="n">
        <f aca="false">IFERROR(IF(VLOOKUP(A1058,#REF!,13,0)="нет","",D1058*E1058),0)</f>
        <v>0</v>
      </c>
      <c r="G1058" s="149" t="n">
        <f aca="false">IF(F1058="","",IFERROR((IF($A1058="",0,VLOOKUP($A1058,#REF!,5,FALSE())))*$D1058,"0"))</f>
        <v>0</v>
      </c>
      <c r="H1058" s="124" t="n">
        <f aca="false">IFERROR(IF(H$7=0,0,G1058/(G$7-I$5)*H$7),"")</f>
        <v>0</v>
      </c>
      <c r="I1058" s="125" t="n">
        <f aca="false">IFERROR(H1058+F1058,"")</f>
        <v>0</v>
      </c>
      <c r="J1058" s="126" t="n">
        <f aca="false">IFERROR(I1058/$E$9,"")</f>
        <v>0</v>
      </c>
      <c r="K1058" s="127" t="n">
        <f aca="false">IFERROR(ROUNDUP(I1058/$E$10,2),"")</f>
        <v>0</v>
      </c>
      <c r="L1058" s="128" t="n">
        <f aca="false">IF(F1058="","",IF(D1058=0,0,IFERROR((IF($A1058="",0,VLOOKUP($A1058,#REF!,7,FALSE()))),0)))</f>
        <v>0</v>
      </c>
      <c r="M1058" s="129" t="n">
        <f aca="false">IF(F1058="","",IFERROR(L1058*D1058,0))</f>
        <v>0</v>
      </c>
      <c r="N1058" s="64"/>
      <c r="O1058" s="156"/>
      <c r="P1058" s="156"/>
      <c r="Z1058" s="4"/>
      <c r="AA1058" s="4"/>
    </row>
    <row r="1059" customFormat="false" ht="17.35" hidden="false" customHeight="false" outlineLevel="0" collapsed="false">
      <c r="A1059" s="118"/>
      <c r="B1059" s="148" t="n">
        <f aca="false">IFERROR((IF($A1059="",0,IF(VLOOKUP(A1059,#REF!,13,0)="нет","Sold Out",VLOOKUP($A1059,#REF!,2,FALSE())))),"кода нет в прайсе")</f>
        <v>0</v>
      </c>
      <c r="C1059" s="148" t="n">
        <f aca="false">IFERROR((IF($A1059="",0,VLOOKUP($A1059,#REF!,3,FALSE()))),0)</f>
        <v>0</v>
      </c>
      <c r="D1059" s="158"/>
      <c r="E1059" s="121" t="n">
        <f aca="false">IFERROR((IF($A1059="",0,VLOOKUP($A1059,#REF!,6,FALSE()))),0)</f>
        <v>0</v>
      </c>
      <c r="F1059" s="122" t="n">
        <f aca="false">IFERROR(IF(VLOOKUP(A1059,#REF!,13,0)="нет","",D1059*E1059),0)</f>
        <v>0</v>
      </c>
      <c r="G1059" s="149" t="n">
        <f aca="false">IF(F1059="","",IFERROR((IF($A1059="",0,VLOOKUP($A1059,#REF!,5,FALSE())))*$D1059,"0"))</f>
        <v>0</v>
      </c>
      <c r="H1059" s="124" t="n">
        <f aca="false">IFERROR(IF(H$7=0,0,G1059/(G$7-I$5)*H$7),"")</f>
        <v>0</v>
      </c>
      <c r="I1059" s="125" t="n">
        <f aca="false">IFERROR(H1059+F1059,"")</f>
        <v>0</v>
      </c>
      <c r="J1059" s="126" t="n">
        <f aca="false">IFERROR(I1059/$E$9,"")</f>
        <v>0</v>
      </c>
      <c r="K1059" s="127" t="n">
        <f aca="false">IFERROR(ROUNDUP(I1059/$E$10,2),"")</f>
        <v>0</v>
      </c>
      <c r="L1059" s="128" t="n">
        <f aca="false">IF(F1059="","",IF(D1059=0,0,IFERROR((IF($A1059="",0,VLOOKUP($A1059,#REF!,7,FALSE()))),0)))</f>
        <v>0</v>
      </c>
      <c r="M1059" s="129" t="n">
        <f aca="false">IF(F1059="","",IFERROR(L1059*D1059,0))</f>
        <v>0</v>
      </c>
      <c r="N1059" s="64"/>
      <c r="O1059" s="156"/>
      <c r="P1059" s="156"/>
      <c r="Z1059" s="4"/>
      <c r="AA1059" s="4"/>
    </row>
    <row r="1060" customFormat="false" ht="17.35" hidden="false" customHeight="false" outlineLevel="0" collapsed="false">
      <c r="A1060" s="118"/>
      <c r="B1060" s="148" t="n">
        <f aca="false">IFERROR((IF($A1060="",0,IF(VLOOKUP(A1060,#REF!,13,0)="нет","Sold Out",VLOOKUP($A1060,#REF!,2,FALSE())))),"кода нет в прайсе")</f>
        <v>0</v>
      </c>
      <c r="C1060" s="148" t="n">
        <f aca="false">IFERROR((IF($A1060="",0,VLOOKUP($A1060,#REF!,3,FALSE()))),0)</f>
        <v>0</v>
      </c>
      <c r="D1060" s="158"/>
      <c r="E1060" s="121" t="n">
        <f aca="false">IFERROR((IF($A1060="",0,VLOOKUP($A1060,#REF!,6,FALSE()))),0)</f>
        <v>0</v>
      </c>
      <c r="F1060" s="122" t="n">
        <f aca="false">IFERROR(IF(VLOOKUP(A1060,#REF!,13,0)="нет","",D1060*E1060),0)</f>
        <v>0</v>
      </c>
      <c r="G1060" s="149" t="n">
        <f aca="false">IF(F1060="","",IFERROR((IF($A1060="",0,VLOOKUP($A1060,#REF!,5,FALSE())))*$D1060,"0"))</f>
        <v>0</v>
      </c>
      <c r="H1060" s="124" t="n">
        <f aca="false">IFERROR(IF(H$7=0,0,G1060/(G$7-I$5)*H$7),"")</f>
        <v>0</v>
      </c>
      <c r="I1060" s="125" t="n">
        <f aca="false">IFERROR(H1060+F1060,"")</f>
        <v>0</v>
      </c>
      <c r="J1060" s="126" t="n">
        <f aca="false">IFERROR(I1060/$E$9,"")</f>
        <v>0</v>
      </c>
      <c r="K1060" s="127" t="n">
        <f aca="false">IFERROR(ROUNDUP(I1060/$E$10,2),"")</f>
        <v>0</v>
      </c>
      <c r="L1060" s="128" t="n">
        <f aca="false">IF(F1060="","",IF(D1060=0,0,IFERROR((IF($A1060="",0,VLOOKUP($A1060,#REF!,7,FALSE()))),0)))</f>
        <v>0</v>
      </c>
      <c r="M1060" s="129" t="n">
        <f aca="false">IF(F1060="","",IFERROR(L1060*D1060,0))</f>
        <v>0</v>
      </c>
      <c r="N1060" s="64"/>
      <c r="O1060" s="156"/>
      <c r="P1060" s="156"/>
      <c r="Z1060" s="4"/>
      <c r="AA1060" s="4"/>
    </row>
    <row r="1061" customFormat="false" ht="17.35" hidden="false" customHeight="false" outlineLevel="0" collapsed="false">
      <c r="A1061" s="118"/>
      <c r="B1061" s="148" t="n">
        <f aca="false">IFERROR((IF($A1061="",0,IF(VLOOKUP(A1061,#REF!,13,0)="нет","Sold Out",VLOOKUP($A1061,#REF!,2,FALSE())))),"кода нет в прайсе")</f>
        <v>0</v>
      </c>
      <c r="C1061" s="148" t="n">
        <f aca="false">IFERROR((IF($A1061="",0,VLOOKUP($A1061,#REF!,3,FALSE()))),0)</f>
        <v>0</v>
      </c>
      <c r="D1061" s="158"/>
      <c r="E1061" s="121" t="n">
        <f aca="false">IFERROR((IF($A1061="",0,VLOOKUP($A1061,#REF!,6,FALSE()))),0)</f>
        <v>0</v>
      </c>
      <c r="F1061" s="122" t="n">
        <f aca="false">IFERROR(IF(VLOOKUP(A1061,#REF!,13,0)="нет","",D1061*E1061),0)</f>
        <v>0</v>
      </c>
      <c r="G1061" s="149" t="n">
        <f aca="false">IF(F1061="","",IFERROR((IF($A1061="",0,VLOOKUP($A1061,#REF!,5,FALSE())))*$D1061,"0"))</f>
        <v>0</v>
      </c>
      <c r="H1061" s="124" t="n">
        <f aca="false">IFERROR(IF(H$7=0,0,G1061/(G$7-I$5)*H$7),"")</f>
        <v>0</v>
      </c>
      <c r="I1061" s="125" t="n">
        <f aca="false">IFERROR(H1061+F1061,"")</f>
        <v>0</v>
      </c>
      <c r="J1061" s="126" t="n">
        <f aca="false">IFERROR(I1061/$E$9,"")</f>
        <v>0</v>
      </c>
      <c r="K1061" s="127" t="n">
        <f aca="false">IFERROR(ROUNDUP(I1061/$E$10,2),"")</f>
        <v>0</v>
      </c>
      <c r="L1061" s="128" t="n">
        <f aca="false">IF(F1061="","",IF(D1061=0,0,IFERROR((IF($A1061="",0,VLOOKUP($A1061,#REF!,7,FALSE()))),0)))</f>
        <v>0</v>
      </c>
      <c r="M1061" s="129" t="n">
        <f aca="false">IF(F1061="","",IFERROR(L1061*D1061,0))</f>
        <v>0</v>
      </c>
      <c r="N1061" s="64"/>
      <c r="O1061" s="156"/>
      <c r="P1061" s="156"/>
      <c r="Z1061" s="4"/>
      <c r="AA1061" s="4"/>
    </row>
    <row r="1062" customFormat="false" ht="17.35" hidden="false" customHeight="false" outlineLevel="0" collapsed="false">
      <c r="A1062" s="118"/>
      <c r="B1062" s="148" t="n">
        <f aca="false">IFERROR((IF($A1062="",0,IF(VLOOKUP(A1062,#REF!,13,0)="нет","Sold Out",VLOOKUP($A1062,#REF!,2,FALSE())))),"кода нет в прайсе")</f>
        <v>0</v>
      </c>
      <c r="C1062" s="148" t="n">
        <f aca="false">IFERROR((IF($A1062="",0,VLOOKUP($A1062,#REF!,3,FALSE()))),0)</f>
        <v>0</v>
      </c>
      <c r="D1062" s="158"/>
      <c r="E1062" s="121" t="n">
        <f aca="false">IFERROR((IF($A1062="",0,VLOOKUP($A1062,#REF!,6,FALSE()))),0)</f>
        <v>0</v>
      </c>
      <c r="F1062" s="122" t="n">
        <f aca="false">IFERROR(IF(VLOOKUP(A1062,#REF!,13,0)="нет","",D1062*E1062),0)</f>
        <v>0</v>
      </c>
      <c r="G1062" s="149" t="n">
        <f aca="false">IF(F1062="","",IFERROR((IF($A1062="",0,VLOOKUP($A1062,#REF!,5,FALSE())))*$D1062,"0"))</f>
        <v>0</v>
      </c>
      <c r="H1062" s="124" t="n">
        <f aca="false">IFERROR(IF(H$7=0,0,G1062/(G$7-I$5)*H$7),"")</f>
        <v>0</v>
      </c>
      <c r="I1062" s="125" t="n">
        <f aca="false">IFERROR(H1062+F1062,"")</f>
        <v>0</v>
      </c>
      <c r="J1062" s="126" t="n">
        <f aca="false">IFERROR(I1062/$E$9,"")</f>
        <v>0</v>
      </c>
      <c r="K1062" s="127" t="n">
        <f aca="false">IFERROR(ROUNDUP(I1062/$E$10,2),"")</f>
        <v>0</v>
      </c>
      <c r="L1062" s="128" t="n">
        <f aca="false">IF(F1062="","",IF(D1062=0,0,IFERROR((IF($A1062="",0,VLOOKUP($A1062,#REF!,7,FALSE()))),0)))</f>
        <v>0</v>
      </c>
      <c r="M1062" s="129" t="n">
        <f aca="false">IF(F1062="","",IFERROR(L1062*D1062,0))</f>
        <v>0</v>
      </c>
      <c r="N1062" s="64"/>
      <c r="O1062" s="156"/>
      <c r="P1062" s="156"/>
      <c r="Z1062" s="4"/>
      <c r="AA1062" s="4"/>
    </row>
    <row r="1063" customFormat="false" ht="17.35" hidden="false" customHeight="false" outlineLevel="0" collapsed="false">
      <c r="A1063" s="118"/>
      <c r="B1063" s="148" t="n">
        <f aca="false">IFERROR((IF($A1063="",0,IF(VLOOKUP(A1063,#REF!,13,0)="нет","Sold Out",VLOOKUP($A1063,#REF!,2,FALSE())))),"кода нет в прайсе")</f>
        <v>0</v>
      </c>
      <c r="C1063" s="148" t="n">
        <f aca="false">IFERROR((IF($A1063="",0,VLOOKUP($A1063,#REF!,3,FALSE()))),0)</f>
        <v>0</v>
      </c>
      <c r="D1063" s="158"/>
      <c r="E1063" s="121" t="n">
        <f aca="false">IFERROR((IF($A1063="",0,VLOOKUP($A1063,#REF!,6,FALSE()))),0)</f>
        <v>0</v>
      </c>
      <c r="F1063" s="122" t="n">
        <f aca="false">IFERROR(IF(VLOOKUP(A1063,#REF!,13,0)="нет","",D1063*E1063),0)</f>
        <v>0</v>
      </c>
      <c r="G1063" s="149" t="n">
        <f aca="false">IF(F1063="","",IFERROR((IF($A1063="",0,VLOOKUP($A1063,#REF!,5,FALSE())))*$D1063,"0"))</f>
        <v>0</v>
      </c>
      <c r="H1063" s="124" t="n">
        <f aca="false">IFERROR(IF(H$7=0,0,G1063/(G$7-I$5)*H$7),"")</f>
        <v>0</v>
      </c>
      <c r="I1063" s="125" t="n">
        <f aca="false">IFERROR(H1063+F1063,"")</f>
        <v>0</v>
      </c>
      <c r="J1063" s="126" t="n">
        <f aca="false">IFERROR(I1063/$E$9,"")</f>
        <v>0</v>
      </c>
      <c r="K1063" s="127" t="n">
        <f aca="false">IFERROR(ROUNDUP(I1063/$E$10,2),"")</f>
        <v>0</v>
      </c>
      <c r="L1063" s="128" t="n">
        <f aca="false">IF(F1063="","",IF(D1063=0,0,IFERROR((IF($A1063="",0,VLOOKUP($A1063,#REF!,7,FALSE()))),0)))</f>
        <v>0</v>
      </c>
      <c r="M1063" s="129" t="n">
        <f aca="false">IF(F1063="","",IFERROR(L1063*D1063,0))</f>
        <v>0</v>
      </c>
      <c r="N1063" s="64"/>
      <c r="O1063" s="156"/>
      <c r="P1063" s="156"/>
      <c r="Z1063" s="4"/>
      <c r="AA1063" s="4"/>
    </row>
    <row r="1064" customFormat="false" ht="17.35" hidden="false" customHeight="false" outlineLevel="0" collapsed="false">
      <c r="A1064" s="118"/>
      <c r="B1064" s="148" t="n">
        <f aca="false">IFERROR((IF($A1064="",0,IF(VLOOKUP(A1064,#REF!,13,0)="нет","Sold Out",VLOOKUP($A1064,#REF!,2,FALSE())))),"кода нет в прайсе")</f>
        <v>0</v>
      </c>
      <c r="C1064" s="148" t="n">
        <f aca="false">IFERROR((IF($A1064="",0,VLOOKUP($A1064,#REF!,3,FALSE()))),0)</f>
        <v>0</v>
      </c>
      <c r="D1064" s="158"/>
      <c r="E1064" s="132" t="n">
        <f aca="false">IFERROR((IF($A1064="",0,VLOOKUP($A1064,#REF!,6,FALSE()))),0)</f>
        <v>0</v>
      </c>
      <c r="F1064" s="133" t="n">
        <f aca="false">IFERROR(IF(VLOOKUP(A1064,#REF!,13,0)="нет","",D1064*E1064),0)</f>
        <v>0</v>
      </c>
      <c r="G1064" s="134" t="n">
        <f aca="false">IF(F1064="","",IFERROR((IF($A1064="",0,VLOOKUP($A1064,#REF!,5,FALSE())))*$D1064,"0"))</f>
        <v>0</v>
      </c>
      <c r="H1064" s="124" t="n">
        <f aca="false">IFERROR(IF(H$7=0,0,G1064/(G$7-I$5)*H$7),"")</f>
        <v>0</v>
      </c>
      <c r="I1064" s="135" t="n">
        <f aca="false">IFERROR(H1064+F1064,"")</f>
        <v>0</v>
      </c>
      <c r="J1064" s="136" t="n">
        <f aca="false">IFERROR(I1064/$E$9,"")</f>
        <v>0</v>
      </c>
      <c r="K1064" s="137" t="n">
        <f aca="false">IFERROR(ROUNDUP(I1064/$E$10,2),"")</f>
        <v>0</v>
      </c>
      <c r="L1064" s="132" t="n">
        <f aca="false">IF(F1064="","",IF(D1064=0,0,IFERROR((IF($A1064="",0,VLOOKUP($A1064,#REF!,7,FALSE()))),0)))</f>
        <v>0</v>
      </c>
      <c r="M1064" s="132" t="n">
        <f aca="false">IF(F1064="","",IFERROR(L1064*D1064,0))</f>
        <v>0</v>
      </c>
      <c r="N1064" s="64"/>
      <c r="O1064" s="156"/>
      <c r="P1064" s="156"/>
      <c r="Z1064" s="4"/>
      <c r="AA1064" s="4"/>
    </row>
    <row r="1065" customFormat="false" ht="17.35" hidden="false" customHeight="false" outlineLevel="0" collapsed="false">
      <c r="A1065" s="118"/>
      <c r="B1065" s="148" t="n">
        <f aca="false">IFERROR((IF($A1065="",0,IF(VLOOKUP(A1065,#REF!,13,0)="нет","Sold Out",VLOOKUP($A1065,#REF!,2,FALSE())))),"кода нет в прайсе")</f>
        <v>0</v>
      </c>
      <c r="C1065" s="148" t="n">
        <f aca="false">IFERROR((IF($A1065="",0,VLOOKUP($A1065,#REF!,3,FALSE()))),0)</f>
        <v>0</v>
      </c>
      <c r="D1065" s="158"/>
      <c r="E1065" s="121" t="n">
        <f aca="false">IFERROR((IF($A1065="",0,VLOOKUP($A1065,#REF!,6,FALSE()))),0)</f>
        <v>0</v>
      </c>
      <c r="F1065" s="122" t="n">
        <f aca="false">IFERROR(IF(VLOOKUP(A1065,#REF!,13,0)="нет","",D1065*E1065),0)</f>
        <v>0</v>
      </c>
      <c r="G1065" s="149" t="n">
        <f aca="false">IF(F1065="","",IFERROR((IF($A1065="",0,VLOOKUP($A1065,#REF!,5,FALSE())))*$D1065,"0"))</f>
        <v>0</v>
      </c>
      <c r="H1065" s="124" t="n">
        <f aca="false">IFERROR(IF(H$7=0,0,G1065/(G$7-I$5)*H$7),"")</f>
        <v>0</v>
      </c>
      <c r="I1065" s="125" t="n">
        <f aca="false">IFERROR(H1065+F1065,"")</f>
        <v>0</v>
      </c>
      <c r="J1065" s="126" t="n">
        <f aca="false">IFERROR(I1065/$E$9,"")</f>
        <v>0</v>
      </c>
      <c r="K1065" s="127" t="n">
        <f aca="false">IFERROR(ROUNDUP(I1065/$E$10,2),"")</f>
        <v>0</v>
      </c>
      <c r="L1065" s="128" t="n">
        <f aca="false">IF(F1065="","",IF(D1065=0,0,IFERROR((IF($A1065="",0,VLOOKUP($A1065,#REF!,7,FALSE()))),0)))</f>
        <v>0</v>
      </c>
      <c r="M1065" s="129" t="n">
        <f aca="false">IF(F1065="","",IFERROR(L1065*D1065,0))</f>
        <v>0</v>
      </c>
      <c r="N1065" s="64"/>
      <c r="O1065" s="156"/>
      <c r="P1065" s="156"/>
      <c r="Z1065" s="4"/>
      <c r="AA1065" s="4"/>
    </row>
    <row r="1066" customFormat="false" ht="17.35" hidden="false" customHeight="false" outlineLevel="0" collapsed="false">
      <c r="A1066" s="141"/>
      <c r="B1066" s="148" t="n">
        <f aca="false">IFERROR((IF($A1066="",0,IF(VLOOKUP(A1066,#REF!,13,0)="нет","Sold Out",VLOOKUP($A1066,#REF!,2,FALSE())))),"кода нет в прайсе")</f>
        <v>0</v>
      </c>
      <c r="C1066" s="148" t="n">
        <f aca="false">IFERROR((IF($A1066="",0,VLOOKUP($A1066,#REF!,3,FALSE()))),0)</f>
        <v>0</v>
      </c>
      <c r="D1066" s="158"/>
      <c r="E1066" s="121" t="n">
        <f aca="false">IFERROR((IF($A1066="",0,VLOOKUP($A1066,#REF!,6,FALSE()))),0)</f>
        <v>0</v>
      </c>
      <c r="F1066" s="122" t="n">
        <f aca="false">IFERROR(IF(VLOOKUP(A1066,#REF!,13,0)="нет","",D1066*E1066),0)</f>
        <v>0</v>
      </c>
      <c r="G1066" s="149" t="n">
        <f aca="false">IF(F1066="","",IFERROR((IF($A1066="",0,VLOOKUP($A1066,#REF!,5,FALSE())))*$D1066,"0"))</f>
        <v>0</v>
      </c>
      <c r="H1066" s="124" t="n">
        <f aca="false">IFERROR(IF(H$7=0,0,G1066/(G$7-I$5)*H$7),"")</f>
        <v>0</v>
      </c>
      <c r="I1066" s="125" t="n">
        <f aca="false">IFERROR(H1066+F1066,"")</f>
        <v>0</v>
      </c>
      <c r="J1066" s="126" t="n">
        <f aca="false">IFERROR(I1066/$E$9,"")</f>
        <v>0</v>
      </c>
      <c r="K1066" s="127" t="n">
        <f aca="false">IFERROR(ROUNDUP(I1066/$E$10,2),"")</f>
        <v>0</v>
      </c>
      <c r="L1066" s="128" t="n">
        <f aca="false">IF(F1066="","",IF(D1066=0,0,IFERROR((IF($A1066="",0,VLOOKUP($A1066,#REF!,7,FALSE()))),0)))</f>
        <v>0</v>
      </c>
      <c r="M1066" s="129" t="n">
        <f aca="false">IF(F1066="","",IFERROR(L1066*D1066,0))</f>
        <v>0</v>
      </c>
      <c r="N1066" s="64"/>
      <c r="O1066" s="156"/>
      <c r="P1066" s="156"/>
      <c r="Z1066" s="4"/>
      <c r="AA1066" s="4"/>
    </row>
    <row r="1067" customFormat="false" ht="17.35" hidden="false" customHeight="false" outlineLevel="0" collapsed="false">
      <c r="A1067" s="142"/>
      <c r="B1067" s="143" t="n">
        <f aca="false">IF(F1067=0,0,"Пересылка по Корее при менее 30000")</f>
        <v>0</v>
      </c>
      <c r="C1067" s="143"/>
      <c r="D1067" s="158"/>
      <c r="E1067" s="121" t="n">
        <f aca="false">IFERROR((IF($A1067="",0,VLOOKUP($A1067,#REF!,6,FALSE()))),0)</f>
        <v>0</v>
      </c>
      <c r="F1067" s="144" t="n">
        <f aca="false">IF($F$5=1,IF(SUM(F1057:F1066)=0,0,IF(SUM(F1057:F1066)&lt;30000,2500,0)),0)</f>
        <v>0</v>
      </c>
      <c r="G1067" s="149" t="n">
        <f aca="false">IF(F1067="","",IFERROR((IF($A1067="",0,VLOOKUP($A1067,#REF!,5,FALSE())))*$D1067,"0"))</f>
        <v>0</v>
      </c>
      <c r="H1067" s="124" t="n">
        <f aca="false">IFERROR(IF(H$7=0,0,G1067/(G$7-I$5)*H$7),"")</f>
        <v>0</v>
      </c>
      <c r="I1067" s="125" t="n">
        <f aca="false">IFERROR(H1067+F1067,"")</f>
        <v>0</v>
      </c>
      <c r="J1067" s="126" t="n">
        <f aca="false">IFERROR(I1067/$E$9,"")</f>
        <v>0</v>
      </c>
      <c r="K1067" s="127" t="n">
        <f aca="false">IFERROR(ROUNDUP(I1067/$E$10,2),"")</f>
        <v>0</v>
      </c>
      <c r="L1067" s="128" t="n">
        <f aca="false">IF(F1067="","",IF(D1067=0,0,IFERROR((IF($A1067="",0,VLOOKUP($A1067,#REF!,7,FALSE()))),0)))</f>
        <v>0</v>
      </c>
      <c r="M1067" s="129" t="n">
        <f aca="false">IF(F1067="","",IFERROR(L1067*D1067,0))</f>
        <v>0</v>
      </c>
      <c r="N1067" s="64"/>
      <c r="O1067" s="156"/>
      <c r="P1067" s="156"/>
      <c r="Z1067" s="4"/>
      <c r="AA1067" s="4"/>
    </row>
    <row r="1068" customFormat="false" ht="17.35" hidden="false" customHeight="false" outlineLevel="0" collapsed="false">
      <c r="A1068" s="106" t="n">
        <v>89</v>
      </c>
      <c r="B1068" s="107"/>
      <c r="C1068" s="107"/>
      <c r="D1068" s="146"/>
      <c r="E1068" s="109"/>
      <c r="F1068" s="110" t="n">
        <f aca="false">SUM(F1069:F1079)</f>
        <v>0</v>
      </c>
      <c r="G1068" s="110" t="n">
        <f aca="false">SUM(G1069:G1079)</f>
        <v>0</v>
      </c>
      <c r="H1068" s="111" t="n">
        <f aca="false">IFERROR($H$7/($G$7-$I$5)*G1068,0)</f>
        <v>0</v>
      </c>
      <c r="I1068" s="112" t="n">
        <f aca="false">H1068+F1068</f>
        <v>0</v>
      </c>
      <c r="J1068" s="112" t="n">
        <f aca="false">I1068/$E$9</f>
        <v>0</v>
      </c>
      <c r="K1068" s="113" t="n">
        <f aca="false">SUM(K1069:K1079)</f>
        <v>0</v>
      </c>
      <c r="L1068" s="114" t="n">
        <f aca="false">SUM(L1069:L1079)</f>
        <v>0</v>
      </c>
      <c r="M1068" s="115" t="n">
        <f aca="false">SUM(M1069:M1079)</f>
        <v>0</v>
      </c>
      <c r="N1068" s="64"/>
      <c r="O1068" s="156"/>
      <c r="P1068" s="156"/>
      <c r="Z1068" s="4"/>
      <c r="AA1068" s="4"/>
    </row>
    <row r="1069" customFormat="false" ht="17.35" hidden="false" customHeight="false" outlineLevel="0" collapsed="false">
      <c r="A1069" s="118"/>
      <c r="B1069" s="148" t="n">
        <f aca="false">IFERROR((IF($A1069="",0,IF(VLOOKUP(A1069,#REF!,13,0)="нет","Sold Out",VLOOKUP($A1069,#REF!,2,FALSE())))),"кода нет в прайсе")</f>
        <v>0</v>
      </c>
      <c r="C1069" s="148" t="n">
        <f aca="false">IFERROR((IF($A1069="",0,VLOOKUP($A1069,#REF!,3,FALSE()))),0)</f>
        <v>0</v>
      </c>
      <c r="D1069" s="120"/>
      <c r="E1069" s="121" t="n">
        <f aca="false">IFERROR((IF($A1069="",0,VLOOKUP($A1069,#REF!,6,FALSE()))),0)</f>
        <v>0</v>
      </c>
      <c r="F1069" s="122" t="n">
        <f aca="false">IFERROR(IF(VLOOKUP(A1069,#REF!,13,0)="нет","",D1069*E1069),0)</f>
        <v>0</v>
      </c>
      <c r="G1069" s="149" t="n">
        <f aca="false">IF(F1069="","",IFERROR((IF($A1069="",0,VLOOKUP($A1069,#REF!,5,FALSE())))*$D1069,"0"))</f>
        <v>0</v>
      </c>
      <c r="H1069" s="124" t="n">
        <f aca="false">IFERROR(IF(H$7=0,0,G1069/(G$7-I$5)*H$7),"")</f>
        <v>0</v>
      </c>
      <c r="I1069" s="125" t="n">
        <f aca="false">IFERROR(H1069+F1069,"")</f>
        <v>0</v>
      </c>
      <c r="J1069" s="126" t="n">
        <f aca="false">IFERROR(I1069/$E$9,"")</f>
        <v>0</v>
      </c>
      <c r="K1069" s="127" t="n">
        <f aca="false">IFERROR(ROUNDUP(I1069/$E$10,2),"")</f>
        <v>0</v>
      </c>
      <c r="L1069" s="128" t="n">
        <f aca="false">IF(F1069="","",IF(D1069=0,0,IFERROR((IF($A1069="",0,VLOOKUP($A1069,#REF!,7,FALSE()))),0)))</f>
        <v>0</v>
      </c>
      <c r="M1069" s="129" t="n">
        <f aca="false">IF(F1069="","",IFERROR(L1069*D1069,0))</f>
        <v>0</v>
      </c>
      <c r="N1069" s="64"/>
      <c r="O1069" s="156"/>
      <c r="P1069" s="156"/>
      <c r="Z1069" s="4"/>
      <c r="AA1069" s="4"/>
    </row>
    <row r="1070" customFormat="false" ht="17.35" hidden="false" customHeight="false" outlineLevel="0" collapsed="false">
      <c r="A1070" s="118"/>
      <c r="B1070" s="148" t="n">
        <f aca="false">IFERROR((IF($A1070="",0,IF(VLOOKUP(A1070,#REF!,13,0)="нет","Sold Out",VLOOKUP($A1070,#REF!,2,FALSE())))),"кода нет в прайсе")</f>
        <v>0</v>
      </c>
      <c r="C1070" s="148" t="n">
        <f aca="false">IFERROR((IF($A1070="",0,VLOOKUP($A1070,#REF!,3,FALSE()))),0)</f>
        <v>0</v>
      </c>
      <c r="D1070" s="120"/>
      <c r="E1070" s="121" t="n">
        <f aca="false">IFERROR((IF($A1070="",0,VLOOKUP($A1070,#REF!,6,FALSE()))),0)</f>
        <v>0</v>
      </c>
      <c r="F1070" s="122" t="n">
        <f aca="false">IFERROR(IF(VLOOKUP(A1070,#REF!,13,0)="нет","",D1070*E1070),0)</f>
        <v>0</v>
      </c>
      <c r="G1070" s="149" t="n">
        <f aca="false">IF(F1070="","",IFERROR((IF($A1070="",0,VLOOKUP($A1070,#REF!,5,FALSE())))*$D1070,"0"))</f>
        <v>0</v>
      </c>
      <c r="H1070" s="124" t="n">
        <f aca="false">IFERROR(IF(H$7=0,0,G1070/(G$7-I$5)*H$7),"")</f>
        <v>0</v>
      </c>
      <c r="I1070" s="125" t="n">
        <f aca="false">IFERROR(H1070+F1070,"")</f>
        <v>0</v>
      </c>
      <c r="J1070" s="126" t="n">
        <f aca="false">IFERROR(I1070/$E$9,"")</f>
        <v>0</v>
      </c>
      <c r="K1070" s="127" t="n">
        <f aca="false">IFERROR(ROUNDUP(I1070/$E$10,2),"")</f>
        <v>0</v>
      </c>
      <c r="L1070" s="128" t="n">
        <f aca="false">IF(F1070="","",IF(D1070=0,0,IFERROR((IF($A1070="",0,VLOOKUP($A1070,#REF!,7,FALSE()))),0)))</f>
        <v>0</v>
      </c>
      <c r="M1070" s="129" t="n">
        <f aca="false">IF(F1070="","",IFERROR(L1070*D1070,0))</f>
        <v>0</v>
      </c>
      <c r="N1070" s="64"/>
      <c r="O1070" s="156"/>
      <c r="P1070" s="156"/>
      <c r="Z1070" s="4"/>
      <c r="AA1070" s="4"/>
    </row>
    <row r="1071" customFormat="false" ht="17.35" hidden="false" customHeight="false" outlineLevel="0" collapsed="false">
      <c r="A1071" s="118"/>
      <c r="B1071" s="148" t="n">
        <f aca="false">IFERROR((IF($A1071="",0,IF(VLOOKUP(A1071,#REF!,13,0)="нет","Sold Out",VLOOKUP($A1071,#REF!,2,FALSE())))),"кода нет в прайсе")</f>
        <v>0</v>
      </c>
      <c r="C1071" s="148" t="n">
        <f aca="false">IFERROR((IF($A1071="",0,VLOOKUP($A1071,#REF!,3,FALSE()))),0)</f>
        <v>0</v>
      </c>
      <c r="D1071" s="158"/>
      <c r="E1071" s="121" t="n">
        <f aca="false">IFERROR((IF($A1071="",0,VLOOKUP($A1071,#REF!,6,FALSE()))),0)</f>
        <v>0</v>
      </c>
      <c r="F1071" s="122" t="n">
        <f aca="false">IFERROR(IF(VLOOKUP(A1071,#REF!,13,0)="нет","",D1071*E1071),0)</f>
        <v>0</v>
      </c>
      <c r="G1071" s="149" t="n">
        <f aca="false">IF(F1071="","",IFERROR((IF($A1071="",0,VLOOKUP($A1071,#REF!,5,FALSE())))*$D1071,"0"))</f>
        <v>0</v>
      </c>
      <c r="H1071" s="124" t="n">
        <f aca="false">IFERROR(IF(H$7=0,0,G1071/(G$7-I$5)*H$7),"")</f>
        <v>0</v>
      </c>
      <c r="I1071" s="125" t="n">
        <f aca="false">IFERROR(H1071+F1071,"")</f>
        <v>0</v>
      </c>
      <c r="J1071" s="126" t="n">
        <f aca="false">IFERROR(I1071/$E$9,"")</f>
        <v>0</v>
      </c>
      <c r="K1071" s="127" t="n">
        <f aca="false">IFERROR(ROUNDUP(I1071/$E$10,2),"")</f>
        <v>0</v>
      </c>
      <c r="L1071" s="128" t="n">
        <f aca="false">IF(F1071="","",IF(D1071=0,0,IFERROR((IF($A1071="",0,VLOOKUP($A1071,#REF!,7,FALSE()))),0)))</f>
        <v>0</v>
      </c>
      <c r="M1071" s="129" t="n">
        <f aca="false">IF(F1071="","",IFERROR(L1071*D1071,0))</f>
        <v>0</v>
      </c>
      <c r="N1071" s="64"/>
      <c r="O1071" s="156"/>
      <c r="P1071" s="156"/>
      <c r="Z1071" s="4"/>
      <c r="AA1071" s="4"/>
    </row>
    <row r="1072" customFormat="false" ht="17.35" hidden="false" customHeight="false" outlineLevel="0" collapsed="false">
      <c r="A1072" s="118"/>
      <c r="B1072" s="148" t="n">
        <f aca="false">IFERROR((IF($A1072="",0,IF(VLOOKUP(A1072,#REF!,13,0)="нет","Sold Out",VLOOKUP($A1072,#REF!,2,FALSE())))),"кода нет в прайсе")</f>
        <v>0</v>
      </c>
      <c r="C1072" s="148" t="n">
        <f aca="false">IFERROR((IF($A1072="",0,VLOOKUP($A1072,#REF!,3,FALSE()))),0)</f>
        <v>0</v>
      </c>
      <c r="D1072" s="158"/>
      <c r="E1072" s="121" t="n">
        <f aca="false">IFERROR((IF($A1072="",0,VLOOKUP($A1072,#REF!,6,FALSE()))),0)</f>
        <v>0</v>
      </c>
      <c r="F1072" s="122" t="n">
        <f aca="false">IFERROR(IF(VLOOKUP(A1072,#REF!,13,0)="нет","",D1072*E1072),0)</f>
        <v>0</v>
      </c>
      <c r="G1072" s="149" t="n">
        <f aca="false">IF(F1072="","",IFERROR((IF($A1072="",0,VLOOKUP($A1072,#REF!,5,FALSE())))*$D1072,"0"))</f>
        <v>0</v>
      </c>
      <c r="H1072" s="124" t="n">
        <f aca="false">IFERROR(IF(H$7=0,0,G1072/(G$7-I$5)*H$7),"")</f>
        <v>0</v>
      </c>
      <c r="I1072" s="125" t="n">
        <f aca="false">IFERROR(H1072+F1072,"")</f>
        <v>0</v>
      </c>
      <c r="J1072" s="126" t="n">
        <f aca="false">IFERROR(I1072/$E$9,"")</f>
        <v>0</v>
      </c>
      <c r="K1072" s="127" t="n">
        <f aca="false">IFERROR(ROUNDUP(I1072/$E$10,2),"")</f>
        <v>0</v>
      </c>
      <c r="L1072" s="128" t="n">
        <f aca="false">IF(F1072="","",IF(D1072=0,0,IFERROR((IF($A1072="",0,VLOOKUP($A1072,#REF!,7,FALSE()))),0)))</f>
        <v>0</v>
      </c>
      <c r="M1072" s="129" t="n">
        <f aca="false">IF(F1072="","",IFERROR(L1072*D1072,0))</f>
        <v>0</v>
      </c>
      <c r="N1072" s="64"/>
      <c r="O1072" s="156"/>
      <c r="P1072" s="156"/>
      <c r="Z1072" s="4"/>
      <c r="AA1072" s="4"/>
    </row>
    <row r="1073" customFormat="false" ht="17.35" hidden="false" customHeight="false" outlineLevel="0" collapsed="false">
      <c r="A1073" s="118"/>
      <c r="B1073" s="148" t="n">
        <f aca="false">IFERROR((IF($A1073="",0,IF(VLOOKUP(A1073,#REF!,13,0)="нет","Sold Out",VLOOKUP($A1073,#REF!,2,FALSE())))),"кода нет в прайсе")</f>
        <v>0</v>
      </c>
      <c r="C1073" s="148" t="n">
        <f aca="false">IFERROR((IF($A1073="",0,VLOOKUP($A1073,#REF!,3,FALSE()))),0)</f>
        <v>0</v>
      </c>
      <c r="D1073" s="158"/>
      <c r="E1073" s="121" t="n">
        <f aca="false">IFERROR((IF($A1073="",0,VLOOKUP($A1073,#REF!,6,FALSE()))),0)</f>
        <v>0</v>
      </c>
      <c r="F1073" s="122" t="n">
        <f aca="false">IFERROR(IF(VLOOKUP(A1073,#REF!,13,0)="нет","",D1073*E1073),0)</f>
        <v>0</v>
      </c>
      <c r="G1073" s="149" t="n">
        <f aca="false">IF(F1073="","",IFERROR((IF($A1073="",0,VLOOKUP($A1073,#REF!,5,FALSE())))*$D1073,"0"))</f>
        <v>0</v>
      </c>
      <c r="H1073" s="124" t="n">
        <f aca="false">IFERROR(IF(H$7=0,0,G1073/(G$7-I$5)*H$7),"")</f>
        <v>0</v>
      </c>
      <c r="I1073" s="125" t="n">
        <f aca="false">IFERROR(H1073+F1073,"")</f>
        <v>0</v>
      </c>
      <c r="J1073" s="126" t="n">
        <f aca="false">IFERROR(I1073/$E$9,"")</f>
        <v>0</v>
      </c>
      <c r="K1073" s="127" t="n">
        <f aca="false">IFERROR(ROUNDUP(I1073/$E$10,2),"")</f>
        <v>0</v>
      </c>
      <c r="L1073" s="128" t="n">
        <f aca="false">IF(F1073="","",IF(D1073=0,0,IFERROR((IF($A1073="",0,VLOOKUP($A1073,#REF!,7,FALSE()))),0)))</f>
        <v>0</v>
      </c>
      <c r="M1073" s="129" t="n">
        <f aca="false">IF(F1073="","",IFERROR(L1073*D1073,0))</f>
        <v>0</v>
      </c>
      <c r="N1073" s="64"/>
      <c r="O1073" s="156"/>
      <c r="P1073" s="156"/>
      <c r="Z1073" s="4"/>
      <c r="AA1073" s="4"/>
    </row>
    <row r="1074" customFormat="false" ht="17.35" hidden="false" customHeight="false" outlineLevel="0" collapsed="false">
      <c r="A1074" s="118"/>
      <c r="B1074" s="148" t="n">
        <f aca="false">IFERROR((IF($A1074="",0,IF(VLOOKUP(A1074,#REF!,13,0)="нет","Sold Out",VLOOKUP($A1074,#REF!,2,FALSE())))),"кода нет в прайсе")</f>
        <v>0</v>
      </c>
      <c r="C1074" s="148" t="n">
        <f aca="false">IFERROR((IF($A1074="",0,VLOOKUP($A1074,#REF!,3,FALSE()))),0)</f>
        <v>0</v>
      </c>
      <c r="D1074" s="158"/>
      <c r="E1074" s="121" t="n">
        <f aca="false">IFERROR((IF($A1074="",0,VLOOKUP($A1074,#REF!,6,FALSE()))),0)</f>
        <v>0</v>
      </c>
      <c r="F1074" s="122" t="n">
        <f aca="false">IFERROR(IF(VLOOKUP(A1074,#REF!,13,0)="нет","",D1074*E1074),0)</f>
        <v>0</v>
      </c>
      <c r="G1074" s="149" t="n">
        <f aca="false">IF(F1074="","",IFERROR((IF($A1074="",0,VLOOKUP($A1074,#REF!,5,FALSE())))*$D1074,"0"))</f>
        <v>0</v>
      </c>
      <c r="H1074" s="124" t="n">
        <f aca="false">IFERROR(IF(H$7=0,0,G1074/(G$7-I$5)*H$7),"")</f>
        <v>0</v>
      </c>
      <c r="I1074" s="125" t="n">
        <f aca="false">IFERROR(H1074+F1074,"")</f>
        <v>0</v>
      </c>
      <c r="J1074" s="126" t="n">
        <f aca="false">IFERROR(I1074/$E$9,"")</f>
        <v>0</v>
      </c>
      <c r="K1074" s="127" t="n">
        <f aca="false">IFERROR(ROUNDUP(I1074/$E$10,2),"")</f>
        <v>0</v>
      </c>
      <c r="L1074" s="128" t="n">
        <f aca="false">IF(F1074="","",IF(D1074=0,0,IFERROR((IF($A1074="",0,VLOOKUP($A1074,#REF!,7,FALSE()))),0)))</f>
        <v>0</v>
      </c>
      <c r="M1074" s="129" t="n">
        <f aca="false">IF(F1074="","",IFERROR(L1074*D1074,0))</f>
        <v>0</v>
      </c>
      <c r="N1074" s="64"/>
      <c r="O1074" s="156"/>
      <c r="P1074" s="156"/>
      <c r="Z1074" s="4"/>
      <c r="AA1074" s="4"/>
    </row>
    <row r="1075" customFormat="false" ht="17.35" hidden="false" customHeight="false" outlineLevel="0" collapsed="false">
      <c r="A1075" s="118"/>
      <c r="B1075" s="148" t="n">
        <f aca="false">IFERROR((IF($A1075="",0,IF(VLOOKUP(A1075,#REF!,13,0)="нет","Sold Out",VLOOKUP($A1075,#REF!,2,FALSE())))),"кода нет в прайсе")</f>
        <v>0</v>
      </c>
      <c r="C1075" s="148" t="n">
        <f aca="false">IFERROR((IF($A1075="",0,VLOOKUP($A1075,#REF!,3,FALSE()))),0)</f>
        <v>0</v>
      </c>
      <c r="D1075" s="158"/>
      <c r="E1075" s="121" t="n">
        <f aca="false">IFERROR((IF($A1075="",0,VLOOKUP($A1075,#REF!,6,FALSE()))),0)</f>
        <v>0</v>
      </c>
      <c r="F1075" s="122" t="n">
        <f aca="false">IFERROR(IF(VLOOKUP(A1075,#REF!,13,0)="нет","",D1075*E1075),0)</f>
        <v>0</v>
      </c>
      <c r="G1075" s="149" t="n">
        <f aca="false">IF(F1075="","",IFERROR((IF($A1075="",0,VLOOKUP($A1075,#REF!,5,FALSE())))*$D1075,"0"))</f>
        <v>0</v>
      </c>
      <c r="H1075" s="124" t="n">
        <f aca="false">IFERROR(IF(H$7=0,0,G1075/(G$7-I$5)*H$7),"")</f>
        <v>0</v>
      </c>
      <c r="I1075" s="125" t="n">
        <f aca="false">IFERROR(H1075+F1075,"")</f>
        <v>0</v>
      </c>
      <c r="J1075" s="126" t="n">
        <f aca="false">IFERROR(I1075/$E$9,"")</f>
        <v>0</v>
      </c>
      <c r="K1075" s="127" t="n">
        <f aca="false">IFERROR(ROUNDUP(I1075/$E$10,2),"")</f>
        <v>0</v>
      </c>
      <c r="L1075" s="128" t="n">
        <f aca="false">IF(F1075="","",IF(D1075=0,0,IFERROR((IF($A1075="",0,VLOOKUP($A1075,#REF!,7,FALSE()))),0)))</f>
        <v>0</v>
      </c>
      <c r="M1075" s="129" t="n">
        <f aca="false">IF(F1075="","",IFERROR(L1075*D1075,0))</f>
        <v>0</v>
      </c>
      <c r="N1075" s="64"/>
      <c r="O1075" s="156"/>
      <c r="P1075" s="156"/>
      <c r="Z1075" s="4"/>
      <c r="AA1075" s="4"/>
    </row>
    <row r="1076" customFormat="false" ht="17.35" hidden="false" customHeight="false" outlineLevel="0" collapsed="false">
      <c r="A1076" s="118"/>
      <c r="B1076" s="148" t="n">
        <f aca="false">IFERROR((IF($A1076="",0,IF(VLOOKUP(A1076,#REF!,13,0)="нет","Sold Out",VLOOKUP($A1076,#REF!,2,FALSE())))),"кода нет в прайсе")</f>
        <v>0</v>
      </c>
      <c r="C1076" s="148" t="n">
        <f aca="false">IFERROR((IF($A1076="",0,VLOOKUP($A1076,#REF!,3,FALSE()))),0)</f>
        <v>0</v>
      </c>
      <c r="D1076" s="158"/>
      <c r="E1076" s="132" t="n">
        <f aca="false">IFERROR((IF($A1076="",0,VLOOKUP($A1076,#REF!,6,FALSE()))),0)</f>
        <v>0</v>
      </c>
      <c r="F1076" s="133" t="n">
        <f aca="false">IFERROR(IF(VLOOKUP(A1076,#REF!,13,0)="нет","",D1076*E1076),0)</f>
        <v>0</v>
      </c>
      <c r="G1076" s="134" t="n">
        <f aca="false">IF(F1076="","",IFERROR((IF($A1076="",0,VLOOKUP($A1076,#REF!,5,FALSE())))*$D1076,"0"))</f>
        <v>0</v>
      </c>
      <c r="H1076" s="124" t="n">
        <f aca="false">IFERROR(IF(H$7=0,0,G1076/(G$7-I$5)*H$7),"")</f>
        <v>0</v>
      </c>
      <c r="I1076" s="135" t="n">
        <f aca="false">IFERROR(H1076+F1076,"")</f>
        <v>0</v>
      </c>
      <c r="J1076" s="136" t="n">
        <f aca="false">IFERROR(I1076/$E$9,"")</f>
        <v>0</v>
      </c>
      <c r="K1076" s="137" t="n">
        <f aca="false">IFERROR(ROUNDUP(I1076/$E$10,2),"")</f>
        <v>0</v>
      </c>
      <c r="L1076" s="132" t="n">
        <f aca="false">IF(F1076="","",IF(D1076=0,0,IFERROR((IF($A1076="",0,VLOOKUP($A1076,#REF!,7,FALSE()))),0)))</f>
        <v>0</v>
      </c>
      <c r="M1076" s="132" t="n">
        <f aca="false">IF(F1076="","",IFERROR(L1076*D1076,0))</f>
        <v>0</v>
      </c>
      <c r="N1076" s="64"/>
      <c r="O1076" s="156"/>
      <c r="P1076" s="156"/>
      <c r="Z1076" s="4"/>
      <c r="AA1076" s="4"/>
    </row>
    <row r="1077" customFormat="false" ht="17.35" hidden="false" customHeight="false" outlineLevel="0" collapsed="false">
      <c r="A1077" s="118"/>
      <c r="B1077" s="148" t="n">
        <f aca="false">IFERROR((IF($A1077="",0,IF(VLOOKUP(A1077,#REF!,13,0)="нет","Sold Out",VLOOKUP($A1077,#REF!,2,FALSE())))),"кода нет в прайсе")</f>
        <v>0</v>
      </c>
      <c r="C1077" s="148" t="n">
        <f aca="false">IFERROR((IF($A1077="",0,VLOOKUP($A1077,#REF!,3,FALSE()))),0)</f>
        <v>0</v>
      </c>
      <c r="D1077" s="158"/>
      <c r="E1077" s="121" t="n">
        <f aca="false">IFERROR((IF($A1077="",0,VLOOKUP($A1077,#REF!,6,FALSE()))),0)</f>
        <v>0</v>
      </c>
      <c r="F1077" s="122" t="n">
        <f aca="false">IFERROR(IF(VLOOKUP(A1077,#REF!,13,0)="нет","",D1077*E1077),0)</f>
        <v>0</v>
      </c>
      <c r="G1077" s="149" t="n">
        <f aca="false">IF(F1077="","",IFERROR((IF($A1077="",0,VLOOKUP($A1077,#REF!,5,FALSE())))*$D1077,"0"))</f>
        <v>0</v>
      </c>
      <c r="H1077" s="124" t="n">
        <f aca="false">IFERROR(IF(H$7=0,0,G1077/(G$7-I$5)*H$7),"")</f>
        <v>0</v>
      </c>
      <c r="I1077" s="125" t="n">
        <f aca="false">IFERROR(H1077+F1077,"")</f>
        <v>0</v>
      </c>
      <c r="J1077" s="126" t="n">
        <f aca="false">IFERROR(I1077/$E$9,"")</f>
        <v>0</v>
      </c>
      <c r="K1077" s="127" t="n">
        <f aca="false">IFERROR(ROUNDUP(I1077/$E$10,2),"")</f>
        <v>0</v>
      </c>
      <c r="L1077" s="128" t="n">
        <f aca="false">IF(F1077="","",IF(D1077=0,0,IFERROR((IF($A1077="",0,VLOOKUP($A1077,#REF!,7,FALSE()))),0)))</f>
        <v>0</v>
      </c>
      <c r="M1077" s="129" t="n">
        <f aca="false">IF(F1077="","",IFERROR(L1077*D1077,0))</f>
        <v>0</v>
      </c>
      <c r="N1077" s="64"/>
      <c r="O1077" s="156"/>
      <c r="P1077" s="156"/>
      <c r="Z1077" s="4"/>
      <c r="AA1077" s="4"/>
    </row>
    <row r="1078" customFormat="false" ht="17.35" hidden="false" customHeight="false" outlineLevel="0" collapsed="false">
      <c r="A1078" s="141"/>
      <c r="B1078" s="148" t="n">
        <f aca="false">IFERROR((IF($A1078="",0,IF(VLOOKUP(A1078,#REF!,13,0)="нет","Sold Out",VLOOKUP($A1078,#REF!,2,FALSE())))),"кода нет в прайсе")</f>
        <v>0</v>
      </c>
      <c r="C1078" s="148" t="n">
        <f aca="false">IFERROR((IF($A1078="",0,VLOOKUP($A1078,#REF!,3,FALSE()))),0)</f>
        <v>0</v>
      </c>
      <c r="D1078" s="158"/>
      <c r="E1078" s="121" t="n">
        <f aca="false">IFERROR((IF($A1078="",0,VLOOKUP($A1078,#REF!,6,FALSE()))),0)</f>
        <v>0</v>
      </c>
      <c r="F1078" s="122" t="n">
        <f aca="false">IFERROR(IF(VLOOKUP(A1078,#REF!,13,0)="нет","",D1078*E1078),0)</f>
        <v>0</v>
      </c>
      <c r="G1078" s="149" t="n">
        <f aca="false">IF(F1078="","",IFERROR((IF($A1078="",0,VLOOKUP($A1078,#REF!,5,FALSE())))*$D1078,"0"))</f>
        <v>0</v>
      </c>
      <c r="H1078" s="124" t="n">
        <f aca="false">IFERROR(IF(H$7=0,0,G1078/(G$7-I$5)*H$7),"")</f>
        <v>0</v>
      </c>
      <c r="I1078" s="125" t="n">
        <f aca="false">IFERROR(H1078+F1078,"")</f>
        <v>0</v>
      </c>
      <c r="J1078" s="126" t="n">
        <f aca="false">IFERROR(I1078/$E$9,"")</f>
        <v>0</v>
      </c>
      <c r="K1078" s="127" t="n">
        <f aca="false">IFERROR(ROUNDUP(I1078/$E$10,2),"")</f>
        <v>0</v>
      </c>
      <c r="L1078" s="128" t="n">
        <f aca="false">IF(F1078="","",IF(D1078=0,0,IFERROR((IF($A1078="",0,VLOOKUP($A1078,#REF!,7,FALSE()))),0)))</f>
        <v>0</v>
      </c>
      <c r="M1078" s="129" t="n">
        <f aca="false">IF(F1078="","",IFERROR(L1078*D1078,0))</f>
        <v>0</v>
      </c>
      <c r="N1078" s="64"/>
      <c r="O1078" s="156"/>
      <c r="P1078" s="156"/>
      <c r="Z1078" s="4"/>
      <c r="AA1078" s="4"/>
    </row>
    <row r="1079" customFormat="false" ht="17.35" hidden="false" customHeight="false" outlineLevel="0" collapsed="false">
      <c r="A1079" s="142"/>
      <c r="B1079" s="143" t="n">
        <f aca="false">IF(F1079=0,0,"Пересылка по Корее при менее 30000")</f>
        <v>0</v>
      </c>
      <c r="C1079" s="143"/>
      <c r="D1079" s="158"/>
      <c r="E1079" s="121" t="n">
        <f aca="false">IFERROR((IF($A1079="",0,VLOOKUP($A1079,#REF!,6,FALSE()))),0)</f>
        <v>0</v>
      </c>
      <c r="F1079" s="144" t="n">
        <f aca="false">IF($F$5=1,IF(SUM(F1069:F1078)=0,0,IF(SUM(F1069:F1078)&lt;30000,2500,0)),0)</f>
        <v>0</v>
      </c>
      <c r="G1079" s="149" t="n">
        <f aca="false">IF(F1079="","",IFERROR((IF($A1079="",0,VLOOKUP($A1079,#REF!,5,FALSE())))*$D1079,"0"))</f>
        <v>0</v>
      </c>
      <c r="H1079" s="124" t="n">
        <f aca="false">IFERROR(IF(H$7=0,0,G1079/(G$7-I$5)*H$7),"")</f>
        <v>0</v>
      </c>
      <c r="I1079" s="125" t="n">
        <f aca="false">IFERROR(H1079+F1079,"")</f>
        <v>0</v>
      </c>
      <c r="J1079" s="126" t="n">
        <f aca="false">IFERROR(I1079/$E$9,"")</f>
        <v>0</v>
      </c>
      <c r="K1079" s="127" t="n">
        <f aca="false">IFERROR(ROUNDUP(I1079/$E$10,2),"")</f>
        <v>0</v>
      </c>
      <c r="L1079" s="128" t="n">
        <f aca="false">IF(F1079="","",IF(D1079=0,0,IFERROR((IF($A1079="",0,VLOOKUP($A1079,#REF!,7,FALSE()))),0)))</f>
        <v>0</v>
      </c>
      <c r="M1079" s="129" t="n">
        <f aca="false">IF(F1079="","",IFERROR(L1079*D1079,0))</f>
        <v>0</v>
      </c>
      <c r="N1079" s="64"/>
      <c r="O1079" s="156"/>
      <c r="P1079" s="156"/>
      <c r="Z1079" s="4"/>
      <c r="AA1079" s="4"/>
    </row>
    <row r="1080" customFormat="false" ht="17.35" hidden="false" customHeight="false" outlineLevel="0" collapsed="false">
      <c r="A1080" s="106" t="n">
        <v>90</v>
      </c>
      <c r="B1080" s="107"/>
      <c r="C1080" s="107"/>
      <c r="D1080" s="146"/>
      <c r="E1080" s="109"/>
      <c r="F1080" s="110" t="n">
        <f aca="false">SUM(F1081:F1091)</f>
        <v>0</v>
      </c>
      <c r="G1080" s="110" t="n">
        <f aca="false">SUM(G1081:G1091)</f>
        <v>0</v>
      </c>
      <c r="H1080" s="111" t="n">
        <f aca="false">IFERROR($H$7/($G$7-$I$5)*G1080,0)</f>
        <v>0</v>
      </c>
      <c r="I1080" s="112" t="n">
        <f aca="false">H1080+F1080</f>
        <v>0</v>
      </c>
      <c r="J1080" s="112" t="n">
        <f aca="false">I1080/$E$9</f>
        <v>0</v>
      </c>
      <c r="K1080" s="113" t="n">
        <f aca="false">SUM(K1081:K1091)</f>
        <v>0</v>
      </c>
      <c r="L1080" s="114" t="n">
        <f aca="false">SUM(L1081:L1091)</f>
        <v>0</v>
      </c>
      <c r="M1080" s="115" t="n">
        <f aca="false">SUM(M1081:M1091)</f>
        <v>0</v>
      </c>
      <c r="N1080" s="64"/>
      <c r="O1080" s="156"/>
      <c r="P1080" s="156"/>
      <c r="Z1080" s="4"/>
      <c r="AA1080" s="4"/>
    </row>
    <row r="1081" customFormat="false" ht="17.35" hidden="false" customHeight="false" outlineLevel="0" collapsed="false">
      <c r="A1081" s="118"/>
      <c r="B1081" s="148" t="n">
        <f aca="false">IFERROR((IF($A1081="",0,IF(VLOOKUP(A1081,#REF!,13,0)="нет","Sold Out",VLOOKUP($A1081,#REF!,2,FALSE())))),"кода нет в прайсе")</f>
        <v>0</v>
      </c>
      <c r="C1081" s="148" t="n">
        <f aca="false">IFERROR((IF($A1081="",0,VLOOKUP($A1081,#REF!,3,FALSE()))),0)</f>
        <v>0</v>
      </c>
      <c r="D1081" s="120"/>
      <c r="E1081" s="121" t="n">
        <f aca="false">IFERROR((IF($A1081="",0,VLOOKUP($A1081,#REF!,6,FALSE()))),0)</f>
        <v>0</v>
      </c>
      <c r="F1081" s="122" t="n">
        <f aca="false">IFERROR(IF(VLOOKUP(A1081,#REF!,13,0)="нет","",D1081*E1081),0)</f>
        <v>0</v>
      </c>
      <c r="G1081" s="149" t="n">
        <f aca="false">IF(F1081="","",IFERROR((IF($A1081="",0,VLOOKUP($A1081,#REF!,5,FALSE())))*$D1081,"0"))</f>
        <v>0</v>
      </c>
      <c r="H1081" s="124" t="n">
        <f aca="false">IFERROR(IF(H$7=0,0,G1081/(G$7-I$5)*H$7),"")</f>
        <v>0</v>
      </c>
      <c r="I1081" s="125" t="n">
        <f aca="false">IFERROR(H1081+F1081,"")</f>
        <v>0</v>
      </c>
      <c r="J1081" s="126" t="n">
        <f aca="false">IFERROR(I1081/$E$9,"")</f>
        <v>0</v>
      </c>
      <c r="K1081" s="127" t="n">
        <f aca="false">IFERROR(ROUNDUP(I1081/$E$10,2),"")</f>
        <v>0</v>
      </c>
      <c r="L1081" s="128" t="n">
        <f aca="false">IF(F1081="","",IF(D1081=0,0,IFERROR((IF($A1081="",0,VLOOKUP($A1081,#REF!,7,FALSE()))),0)))</f>
        <v>0</v>
      </c>
      <c r="M1081" s="129" t="n">
        <f aca="false">IF(F1081="","",IFERROR(L1081*D1081,0))</f>
        <v>0</v>
      </c>
      <c r="N1081" s="64"/>
      <c r="O1081" s="156"/>
      <c r="P1081" s="156"/>
      <c r="Z1081" s="4"/>
      <c r="AA1081" s="4"/>
    </row>
    <row r="1082" customFormat="false" ht="17.35" hidden="false" customHeight="false" outlineLevel="0" collapsed="false">
      <c r="A1082" s="118"/>
      <c r="B1082" s="148" t="n">
        <f aca="false">IFERROR((IF($A1082="",0,IF(VLOOKUP(A1082,#REF!,13,0)="нет","Sold Out",VLOOKUP($A1082,#REF!,2,FALSE())))),"кода нет в прайсе")</f>
        <v>0</v>
      </c>
      <c r="C1082" s="148" t="n">
        <f aca="false">IFERROR((IF($A1082="",0,VLOOKUP($A1082,#REF!,3,FALSE()))),0)</f>
        <v>0</v>
      </c>
      <c r="D1082" s="120"/>
      <c r="E1082" s="121" t="n">
        <f aca="false">IFERROR((IF($A1082="",0,VLOOKUP($A1082,#REF!,6,FALSE()))),0)</f>
        <v>0</v>
      </c>
      <c r="F1082" s="122" t="n">
        <f aca="false">IFERROR(IF(VLOOKUP(A1082,#REF!,13,0)="нет","",D1082*E1082),0)</f>
        <v>0</v>
      </c>
      <c r="G1082" s="149" t="n">
        <f aca="false">IF(F1082="","",IFERROR((IF($A1082="",0,VLOOKUP($A1082,#REF!,5,FALSE())))*$D1082,"0"))</f>
        <v>0</v>
      </c>
      <c r="H1082" s="124" t="n">
        <f aca="false">IFERROR(IF(H$7=0,0,G1082/(G$7-I$5)*H$7),"")</f>
        <v>0</v>
      </c>
      <c r="I1082" s="125" t="n">
        <f aca="false">IFERROR(H1082+F1082,"")</f>
        <v>0</v>
      </c>
      <c r="J1082" s="126" t="n">
        <f aca="false">IFERROR(I1082/$E$9,"")</f>
        <v>0</v>
      </c>
      <c r="K1082" s="127" t="n">
        <f aca="false">IFERROR(ROUNDUP(I1082/$E$10,2),"")</f>
        <v>0</v>
      </c>
      <c r="L1082" s="128" t="n">
        <f aca="false">IF(F1082="","",IF(D1082=0,0,IFERROR((IF($A1082="",0,VLOOKUP($A1082,#REF!,7,FALSE()))),0)))</f>
        <v>0</v>
      </c>
      <c r="M1082" s="129" t="n">
        <f aca="false">IF(F1082="","",IFERROR(L1082*D1082,0))</f>
        <v>0</v>
      </c>
      <c r="N1082" s="64"/>
      <c r="O1082" s="156"/>
      <c r="P1082" s="156"/>
      <c r="Z1082" s="4"/>
      <c r="AA1082" s="4"/>
    </row>
    <row r="1083" customFormat="false" ht="17.35" hidden="false" customHeight="false" outlineLevel="0" collapsed="false">
      <c r="A1083" s="118"/>
      <c r="B1083" s="148" t="n">
        <f aca="false">IFERROR((IF($A1083="",0,IF(VLOOKUP(A1083,#REF!,13,0)="нет","Sold Out",VLOOKUP($A1083,#REF!,2,FALSE())))),"кода нет в прайсе")</f>
        <v>0</v>
      </c>
      <c r="C1083" s="148" t="n">
        <f aca="false">IFERROR((IF($A1083="",0,VLOOKUP($A1083,#REF!,3,FALSE()))),0)</f>
        <v>0</v>
      </c>
      <c r="D1083" s="158"/>
      <c r="E1083" s="121" t="n">
        <f aca="false">IFERROR((IF($A1083="",0,VLOOKUP($A1083,#REF!,6,FALSE()))),0)</f>
        <v>0</v>
      </c>
      <c r="F1083" s="122" t="n">
        <f aca="false">IFERROR(IF(VLOOKUP(A1083,#REF!,13,0)="нет","",D1083*E1083),0)</f>
        <v>0</v>
      </c>
      <c r="G1083" s="149" t="n">
        <f aca="false">IF(F1083="","",IFERROR((IF($A1083="",0,VLOOKUP($A1083,#REF!,5,FALSE())))*$D1083,"0"))</f>
        <v>0</v>
      </c>
      <c r="H1083" s="124" t="n">
        <f aca="false">IFERROR(IF(H$7=0,0,G1083/(G$7-I$5)*H$7),"")</f>
        <v>0</v>
      </c>
      <c r="I1083" s="125" t="n">
        <f aca="false">IFERROR(H1083+F1083,"")</f>
        <v>0</v>
      </c>
      <c r="J1083" s="126" t="n">
        <f aca="false">IFERROR(I1083/$E$9,"")</f>
        <v>0</v>
      </c>
      <c r="K1083" s="127" t="n">
        <f aca="false">IFERROR(ROUNDUP(I1083/$E$10,2),"")</f>
        <v>0</v>
      </c>
      <c r="L1083" s="128" t="n">
        <f aca="false">IF(F1083="","",IF(D1083=0,0,IFERROR((IF($A1083="",0,VLOOKUP($A1083,#REF!,7,FALSE()))),0)))</f>
        <v>0</v>
      </c>
      <c r="M1083" s="129" t="n">
        <f aca="false">IF(F1083="","",IFERROR(L1083*D1083,0))</f>
        <v>0</v>
      </c>
      <c r="N1083" s="64"/>
      <c r="O1083" s="156"/>
      <c r="P1083" s="156"/>
      <c r="Z1083" s="4"/>
      <c r="AA1083" s="4"/>
    </row>
    <row r="1084" customFormat="false" ht="17.35" hidden="false" customHeight="false" outlineLevel="0" collapsed="false">
      <c r="A1084" s="118"/>
      <c r="B1084" s="148" t="n">
        <f aca="false">IFERROR((IF($A1084="",0,IF(VLOOKUP(A1084,#REF!,13,0)="нет","Sold Out",VLOOKUP($A1084,#REF!,2,FALSE())))),"кода нет в прайсе")</f>
        <v>0</v>
      </c>
      <c r="C1084" s="148" t="n">
        <f aca="false">IFERROR((IF($A1084="",0,VLOOKUP($A1084,#REF!,3,FALSE()))),0)</f>
        <v>0</v>
      </c>
      <c r="D1084" s="158"/>
      <c r="E1084" s="121" t="n">
        <f aca="false">IFERROR((IF($A1084="",0,VLOOKUP($A1084,#REF!,6,FALSE()))),0)</f>
        <v>0</v>
      </c>
      <c r="F1084" s="122" t="n">
        <f aca="false">IFERROR(IF(VLOOKUP(A1084,#REF!,13,0)="нет","",D1084*E1084),0)</f>
        <v>0</v>
      </c>
      <c r="G1084" s="149" t="n">
        <f aca="false">IF(F1084="","",IFERROR((IF($A1084="",0,VLOOKUP($A1084,#REF!,5,FALSE())))*$D1084,"0"))</f>
        <v>0</v>
      </c>
      <c r="H1084" s="124" t="n">
        <f aca="false">IFERROR(IF(H$7=0,0,G1084/(G$7-I$5)*H$7),"")</f>
        <v>0</v>
      </c>
      <c r="I1084" s="125" t="n">
        <f aca="false">IFERROR(H1084+F1084,"")</f>
        <v>0</v>
      </c>
      <c r="J1084" s="126" t="n">
        <f aca="false">IFERROR(I1084/$E$9,"")</f>
        <v>0</v>
      </c>
      <c r="K1084" s="127" t="n">
        <f aca="false">IFERROR(ROUNDUP(I1084/$E$10,2),"")</f>
        <v>0</v>
      </c>
      <c r="L1084" s="128" t="n">
        <f aca="false">IF(F1084="","",IF(D1084=0,0,IFERROR((IF($A1084="",0,VLOOKUP($A1084,#REF!,7,FALSE()))),0)))</f>
        <v>0</v>
      </c>
      <c r="M1084" s="129" t="n">
        <f aca="false">IF(F1084="","",IFERROR(L1084*D1084,0))</f>
        <v>0</v>
      </c>
      <c r="N1084" s="64"/>
      <c r="O1084" s="156"/>
      <c r="P1084" s="156"/>
      <c r="Z1084" s="4"/>
      <c r="AA1084" s="4"/>
    </row>
    <row r="1085" customFormat="false" ht="17.35" hidden="false" customHeight="false" outlineLevel="0" collapsed="false">
      <c r="A1085" s="118"/>
      <c r="B1085" s="148" t="n">
        <f aca="false">IFERROR((IF($A1085="",0,IF(VLOOKUP(A1085,#REF!,13,0)="нет","Sold Out",VLOOKUP($A1085,#REF!,2,FALSE())))),"кода нет в прайсе")</f>
        <v>0</v>
      </c>
      <c r="C1085" s="148" t="n">
        <f aca="false">IFERROR((IF($A1085="",0,VLOOKUP($A1085,#REF!,3,FALSE()))),0)</f>
        <v>0</v>
      </c>
      <c r="D1085" s="158"/>
      <c r="E1085" s="121" t="n">
        <f aca="false">IFERROR((IF($A1085="",0,VLOOKUP($A1085,#REF!,6,FALSE()))),0)</f>
        <v>0</v>
      </c>
      <c r="F1085" s="122" t="n">
        <f aca="false">IFERROR(IF(VLOOKUP(A1085,#REF!,13,0)="нет","",D1085*E1085),0)</f>
        <v>0</v>
      </c>
      <c r="G1085" s="149" t="n">
        <f aca="false">IF(F1085="","",IFERROR((IF($A1085="",0,VLOOKUP($A1085,#REF!,5,FALSE())))*$D1085,"0"))</f>
        <v>0</v>
      </c>
      <c r="H1085" s="124" t="n">
        <f aca="false">IFERROR(IF(H$7=0,0,G1085/(G$7-I$5)*H$7),"")</f>
        <v>0</v>
      </c>
      <c r="I1085" s="125" t="n">
        <f aca="false">IFERROR(H1085+F1085,"")</f>
        <v>0</v>
      </c>
      <c r="J1085" s="126" t="n">
        <f aca="false">IFERROR(I1085/$E$9,"")</f>
        <v>0</v>
      </c>
      <c r="K1085" s="127" t="n">
        <f aca="false">IFERROR(ROUNDUP(I1085/$E$10,2),"")</f>
        <v>0</v>
      </c>
      <c r="L1085" s="128" t="n">
        <f aca="false">IF(F1085="","",IF(D1085=0,0,IFERROR((IF($A1085="",0,VLOOKUP($A1085,#REF!,7,FALSE()))),0)))</f>
        <v>0</v>
      </c>
      <c r="M1085" s="129" t="n">
        <f aca="false">IF(F1085="","",IFERROR(L1085*D1085,0))</f>
        <v>0</v>
      </c>
      <c r="N1085" s="64"/>
      <c r="O1085" s="156"/>
      <c r="P1085" s="156"/>
      <c r="Z1085" s="4"/>
      <c r="AA1085" s="4"/>
    </row>
    <row r="1086" customFormat="false" ht="17.35" hidden="false" customHeight="false" outlineLevel="0" collapsed="false">
      <c r="A1086" s="118"/>
      <c r="B1086" s="148" t="n">
        <f aca="false">IFERROR((IF($A1086="",0,IF(VLOOKUP(A1086,#REF!,13,0)="нет","Sold Out",VLOOKUP($A1086,#REF!,2,FALSE())))),"кода нет в прайсе")</f>
        <v>0</v>
      </c>
      <c r="C1086" s="148" t="n">
        <f aca="false">IFERROR((IF($A1086="",0,VLOOKUP($A1086,#REF!,3,FALSE()))),0)</f>
        <v>0</v>
      </c>
      <c r="D1086" s="158"/>
      <c r="E1086" s="121" t="n">
        <f aca="false">IFERROR((IF($A1086="",0,VLOOKUP($A1086,#REF!,6,FALSE()))),0)</f>
        <v>0</v>
      </c>
      <c r="F1086" s="122" t="n">
        <f aca="false">IFERROR(IF(VLOOKUP(A1086,#REF!,13,0)="нет","",D1086*E1086),0)</f>
        <v>0</v>
      </c>
      <c r="G1086" s="149" t="n">
        <f aca="false">IF(F1086="","",IFERROR((IF($A1086="",0,VLOOKUP($A1086,#REF!,5,FALSE())))*$D1086,"0"))</f>
        <v>0</v>
      </c>
      <c r="H1086" s="124" t="n">
        <f aca="false">IFERROR(IF(H$7=0,0,G1086/(G$7-I$5)*H$7),"")</f>
        <v>0</v>
      </c>
      <c r="I1086" s="125" t="n">
        <f aca="false">IFERROR(H1086+F1086,"")</f>
        <v>0</v>
      </c>
      <c r="J1086" s="126" t="n">
        <f aca="false">IFERROR(I1086/$E$9,"")</f>
        <v>0</v>
      </c>
      <c r="K1086" s="127" t="n">
        <f aca="false">IFERROR(ROUNDUP(I1086/$E$10,2),"")</f>
        <v>0</v>
      </c>
      <c r="L1086" s="128" t="n">
        <f aca="false">IF(F1086="","",IF(D1086=0,0,IFERROR((IF($A1086="",0,VLOOKUP($A1086,#REF!,7,FALSE()))),0)))</f>
        <v>0</v>
      </c>
      <c r="M1086" s="129" t="n">
        <f aca="false">IF(F1086="","",IFERROR(L1086*D1086,0))</f>
        <v>0</v>
      </c>
      <c r="N1086" s="64"/>
      <c r="O1086" s="156"/>
      <c r="P1086" s="156"/>
      <c r="Z1086" s="4"/>
      <c r="AA1086" s="4"/>
    </row>
    <row r="1087" customFormat="false" ht="17.35" hidden="false" customHeight="false" outlineLevel="0" collapsed="false">
      <c r="A1087" s="118"/>
      <c r="B1087" s="148" t="n">
        <f aca="false">IFERROR((IF($A1087="",0,IF(VLOOKUP(A1087,#REF!,13,0)="нет","Sold Out",VLOOKUP($A1087,#REF!,2,FALSE())))),"кода нет в прайсе")</f>
        <v>0</v>
      </c>
      <c r="C1087" s="148" t="n">
        <f aca="false">IFERROR((IF($A1087="",0,VLOOKUP($A1087,#REF!,3,FALSE()))),0)</f>
        <v>0</v>
      </c>
      <c r="D1087" s="158"/>
      <c r="E1087" s="121" t="n">
        <f aca="false">IFERROR((IF($A1087="",0,VLOOKUP($A1087,#REF!,6,FALSE()))),0)</f>
        <v>0</v>
      </c>
      <c r="F1087" s="122" t="n">
        <f aca="false">IFERROR(IF(VLOOKUP(A1087,#REF!,13,0)="нет","",D1087*E1087),0)</f>
        <v>0</v>
      </c>
      <c r="G1087" s="149" t="n">
        <f aca="false">IF(F1087="","",IFERROR((IF($A1087="",0,VLOOKUP($A1087,#REF!,5,FALSE())))*$D1087,"0"))</f>
        <v>0</v>
      </c>
      <c r="H1087" s="124" t="n">
        <f aca="false">IFERROR(IF(H$7=0,0,G1087/(G$7-I$5)*H$7),"")</f>
        <v>0</v>
      </c>
      <c r="I1087" s="125" t="n">
        <f aca="false">IFERROR(H1087+F1087,"")</f>
        <v>0</v>
      </c>
      <c r="J1087" s="126" t="n">
        <f aca="false">IFERROR(I1087/$E$9,"")</f>
        <v>0</v>
      </c>
      <c r="K1087" s="127" t="n">
        <f aca="false">IFERROR(ROUNDUP(I1087/$E$10,2),"")</f>
        <v>0</v>
      </c>
      <c r="L1087" s="128" t="n">
        <f aca="false">IF(F1087="","",IF(D1087=0,0,IFERROR((IF($A1087="",0,VLOOKUP($A1087,#REF!,7,FALSE()))),0)))</f>
        <v>0</v>
      </c>
      <c r="M1087" s="129" t="n">
        <f aca="false">IF(F1087="","",IFERROR(L1087*D1087,0))</f>
        <v>0</v>
      </c>
      <c r="N1087" s="64"/>
      <c r="O1087" s="156"/>
      <c r="P1087" s="156"/>
      <c r="Z1087" s="4"/>
      <c r="AA1087" s="4"/>
    </row>
    <row r="1088" customFormat="false" ht="17.35" hidden="false" customHeight="false" outlineLevel="0" collapsed="false">
      <c r="A1088" s="118"/>
      <c r="B1088" s="148" t="n">
        <f aca="false">IFERROR((IF($A1088="",0,IF(VLOOKUP(A1088,#REF!,13,0)="нет","Sold Out",VLOOKUP($A1088,#REF!,2,FALSE())))),"кода нет в прайсе")</f>
        <v>0</v>
      </c>
      <c r="C1088" s="148" t="n">
        <f aca="false">IFERROR((IF($A1088="",0,VLOOKUP($A1088,#REF!,3,FALSE()))),0)</f>
        <v>0</v>
      </c>
      <c r="D1088" s="158"/>
      <c r="E1088" s="132" t="n">
        <f aca="false">IFERROR((IF($A1088="",0,VLOOKUP($A1088,#REF!,6,FALSE()))),0)</f>
        <v>0</v>
      </c>
      <c r="F1088" s="133" t="n">
        <f aca="false">IFERROR(IF(VLOOKUP(A1088,#REF!,13,0)="нет","",D1088*E1088),0)</f>
        <v>0</v>
      </c>
      <c r="G1088" s="134" t="n">
        <f aca="false">IF(F1088="","",IFERROR((IF($A1088="",0,VLOOKUP($A1088,#REF!,5,FALSE())))*$D1088,"0"))</f>
        <v>0</v>
      </c>
      <c r="H1088" s="124" t="n">
        <f aca="false">IFERROR(IF(H$7=0,0,G1088/(G$7-I$5)*H$7),"")</f>
        <v>0</v>
      </c>
      <c r="I1088" s="135" t="n">
        <f aca="false">IFERROR(H1088+F1088,"")</f>
        <v>0</v>
      </c>
      <c r="J1088" s="136" t="n">
        <f aca="false">IFERROR(I1088/$E$9,"")</f>
        <v>0</v>
      </c>
      <c r="K1088" s="137" t="n">
        <f aca="false">IFERROR(ROUNDUP(I1088/$E$10,2),"")</f>
        <v>0</v>
      </c>
      <c r="L1088" s="132" t="n">
        <f aca="false">IF(F1088="","",IF(D1088=0,0,IFERROR((IF($A1088="",0,VLOOKUP($A1088,#REF!,7,FALSE()))),0)))</f>
        <v>0</v>
      </c>
      <c r="M1088" s="132" t="n">
        <f aca="false">IF(F1088="","",IFERROR(L1088*D1088,0))</f>
        <v>0</v>
      </c>
      <c r="N1088" s="64"/>
      <c r="O1088" s="156"/>
      <c r="P1088" s="156"/>
      <c r="Z1088" s="4"/>
      <c r="AA1088" s="4"/>
    </row>
    <row r="1089" customFormat="false" ht="17.35" hidden="false" customHeight="false" outlineLevel="0" collapsed="false">
      <c r="A1089" s="118"/>
      <c r="B1089" s="148" t="n">
        <f aca="false">IFERROR((IF($A1089="",0,IF(VLOOKUP(A1089,#REF!,13,0)="нет","Sold Out",VLOOKUP($A1089,#REF!,2,FALSE())))),"кода нет в прайсе")</f>
        <v>0</v>
      </c>
      <c r="C1089" s="148" t="n">
        <f aca="false">IFERROR((IF($A1089="",0,VLOOKUP($A1089,#REF!,3,FALSE()))),0)</f>
        <v>0</v>
      </c>
      <c r="D1089" s="158"/>
      <c r="E1089" s="121" t="n">
        <f aca="false">IFERROR((IF($A1089="",0,VLOOKUP($A1089,#REF!,6,FALSE()))),0)</f>
        <v>0</v>
      </c>
      <c r="F1089" s="122" t="n">
        <f aca="false">IFERROR(IF(VLOOKUP(A1089,#REF!,13,0)="нет","",D1089*E1089),0)</f>
        <v>0</v>
      </c>
      <c r="G1089" s="149" t="n">
        <f aca="false">IF(F1089="","",IFERROR((IF($A1089="",0,VLOOKUP($A1089,#REF!,5,FALSE())))*$D1089,"0"))</f>
        <v>0</v>
      </c>
      <c r="H1089" s="124" t="n">
        <f aca="false">IFERROR(IF(H$7=0,0,G1089/(G$7-I$5)*H$7),"")</f>
        <v>0</v>
      </c>
      <c r="I1089" s="125" t="n">
        <f aca="false">IFERROR(H1089+F1089,"")</f>
        <v>0</v>
      </c>
      <c r="J1089" s="126" t="n">
        <f aca="false">IFERROR(I1089/$E$9,"")</f>
        <v>0</v>
      </c>
      <c r="K1089" s="127" t="n">
        <f aca="false">IFERROR(ROUNDUP(I1089/$E$10,2),"")</f>
        <v>0</v>
      </c>
      <c r="L1089" s="128" t="n">
        <f aca="false">IF(F1089="","",IF(D1089=0,0,IFERROR((IF($A1089="",0,VLOOKUP($A1089,#REF!,7,FALSE()))),0)))</f>
        <v>0</v>
      </c>
      <c r="M1089" s="129" t="n">
        <f aca="false">IF(F1089="","",IFERROR(L1089*D1089,0))</f>
        <v>0</v>
      </c>
      <c r="N1089" s="64"/>
      <c r="O1089" s="156"/>
      <c r="P1089" s="156"/>
      <c r="Z1089" s="4"/>
      <c r="AA1089" s="4"/>
    </row>
    <row r="1090" customFormat="false" ht="17.35" hidden="false" customHeight="false" outlineLevel="0" collapsed="false">
      <c r="A1090" s="141"/>
      <c r="B1090" s="148" t="n">
        <f aca="false">IFERROR((IF($A1090="",0,IF(VLOOKUP(A1090,#REF!,13,0)="нет","Sold Out",VLOOKUP($A1090,#REF!,2,FALSE())))),"кода нет в прайсе")</f>
        <v>0</v>
      </c>
      <c r="C1090" s="148" t="n">
        <f aca="false">IFERROR((IF($A1090="",0,VLOOKUP($A1090,#REF!,3,FALSE()))),0)</f>
        <v>0</v>
      </c>
      <c r="D1090" s="158"/>
      <c r="E1090" s="121" t="n">
        <f aca="false">IFERROR((IF($A1090="",0,VLOOKUP($A1090,#REF!,6,FALSE()))),0)</f>
        <v>0</v>
      </c>
      <c r="F1090" s="122" t="n">
        <f aca="false">IFERROR(IF(VLOOKUP(A1090,#REF!,13,0)="нет","",D1090*E1090),0)</f>
        <v>0</v>
      </c>
      <c r="G1090" s="149" t="n">
        <f aca="false">IF(F1090="","",IFERROR((IF($A1090="",0,VLOOKUP($A1090,#REF!,5,FALSE())))*$D1090,"0"))</f>
        <v>0</v>
      </c>
      <c r="H1090" s="124" t="n">
        <f aca="false">IFERROR(IF(H$7=0,0,G1090/(G$7-I$5)*H$7),"")</f>
        <v>0</v>
      </c>
      <c r="I1090" s="125" t="n">
        <f aca="false">IFERROR(H1090+F1090,"")</f>
        <v>0</v>
      </c>
      <c r="J1090" s="126" t="n">
        <f aca="false">IFERROR(I1090/$E$9,"")</f>
        <v>0</v>
      </c>
      <c r="K1090" s="127" t="n">
        <f aca="false">IFERROR(ROUNDUP(I1090/$E$10,2),"")</f>
        <v>0</v>
      </c>
      <c r="L1090" s="128" t="n">
        <f aca="false">IF(F1090="","",IF(D1090=0,0,IFERROR((IF($A1090="",0,VLOOKUP($A1090,#REF!,7,FALSE()))),0)))</f>
        <v>0</v>
      </c>
      <c r="M1090" s="129" t="n">
        <f aca="false">IF(F1090="","",IFERROR(L1090*D1090,0))</f>
        <v>0</v>
      </c>
      <c r="N1090" s="64"/>
      <c r="O1090" s="156"/>
      <c r="P1090" s="156"/>
      <c r="Z1090" s="4"/>
      <c r="AA1090" s="4"/>
    </row>
    <row r="1091" customFormat="false" ht="17.35" hidden="false" customHeight="false" outlineLevel="0" collapsed="false">
      <c r="A1091" s="142"/>
      <c r="B1091" s="143" t="n">
        <f aca="false">IF(F1091=0,0,"Пересылка по Корее при менее 30000")</f>
        <v>0</v>
      </c>
      <c r="C1091" s="143"/>
      <c r="D1091" s="158"/>
      <c r="E1091" s="121" t="n">
        <f aca="false">IFERROR((IF($A1091="",0,VLOOKUP($A1091,#REF!,6,FALSE()))),0)</f>
        <v>0</v>
      </c>
      <c r="F1091" s="144" t="n">
        <f aca="false">IF($F$5=1,IF(SUM(F1081:F1090)=0,0,IF(SUM(F1081:F1090)&lt;30000,2500,0)),0)</f>
        <v>0</v>
      </c>
      <c r="G1091" s="149" t="n">
        <f aca="false">IF(F1091="","",IFERROR((IF($A1091="",0,VLOOKUP($A1091,#REF!,5,FALSE())))*$D1091,"0"))</f>
        <v>0</v>
      </c>
      <c r="H1091" s="124" t="n">
        <f aca="false">IFERROR(IF(H$7=0,0,G1091/(G$7-I$5)*H$7),"")</f>
        <v>0</v>
      </c>
      <c r="I1091" s="125" t="n">
        <f aca="false">IFERROR(H1091+F1091,"")</f>
        <v>0</v>
      </c>
      <c r="J1091" s="126" t="n">
        <f aca="false">IFERROR(I1091/$E$9,"")</f>
        <v>0</v>
      </c>
      <c r="K1091" s="127" t="n">
        <f aca="false">IFERROR(ROUNDUP(I1091/$E$10,2),"")</f>
        <v>0</v>
      </c>
      <c r="L1091" s="128" t="n">
        <f aca="false">IF(F1091="","",IF(D1091=0,0,IFERROR((IF($A1091="",0,VLOOKUP($A1091,#REF!,7,FALSE()))),0)))</f>
        <v>0</v>
      </c>
      <c r="M1091" s="129" t="n">
        <f aca="false">IF(F1091="","",IFERROR(L1091*D1091,0))</f>
        <v>0</v>
      </c>
      <c r="N1091" s="64"/>
      <c r="O1091" s="156"/>
      <c r="P1091" s="156"/>
      <c r="Z1091" s="4"/>
      <c r="AA1091" s="4"/>
    </row>
    <row r="1092" customFormat="false" ht="17.35" hidden="false" customHeight="false" outlineLevel="0" collapsed="false">
      <c r="A1092" s="106" t="n">
        <v>91</v>
      </c>
      <c r="B1092" s="107"/>
      <c r="C1092" s="107"/>
      <c r="D1092" s="146"/>
      <c r="E1092" s="109"/>
      <c r="F1092" s="110" t="n">
        <f aca="false">SUM(F1093:F1103)</f>
        <v>0</v>
      </c>
      <c r="G1092" s="110" t="n">
        <f aca="false">SUM(G1093:G1103)</f>
        <v>0</v>
      </c>
      <c r="H1092" s="111" t="n">
        <f aca="false">IFERROR($H$7/($G$7-$I$5)*G1092,0)</f>
        <v>0</v>
      </c>
      <c r="I1092" s="112" t="n">
        <f aca="false">H1092+F1092</f>
        <v>0</v>
      </c>
      <c r="J1092" s="112" t="n">
        <f aca="false">I1092/$E$9</f>
        <v>0</v>
      </c>
      <c r="K1092" s="113" t="n">
        <f aca="false">SUM(K1093:K1103)</f>
        <v>0</v>
      </c>
      <c r="L1092" s="114" t="n">
        <f aca="false">SUM(L1093:L1103)</f>
        <v>0</v>
      </c>
      <c r="M1092" s="115" t="n">
        <f aca="false">SUM(M1093:M1103)</f>
        <v>0</v>
      </c>
      <c r="N1092" s="64"/>
      <c r="O1092" s="156"/>
      <c r="P1092" s="156"/>
      <c r="Z1092" s="4"/>
      <c r="AA1092" s="4"/>
    </row>
    <row r="1093" customFormat="false" ht="17.35" hidden="false" customHeight="false" outlineLevel="0" collapsed="false">
      <c r="A1093" s="118"/>
      <c r="B1093" s="148" t="n">
        <f aca="false">IFERROR((IF($A1093="",0,IF(VLOOKUP(A1093,#REF!,13,0)="нет","Sold Out",VLOOKUP($A1093,#REF!,2,FALSE())))),"кода нет в прайсе")</f>
        <v>0</v>
      </c>
      <c r="C1093" s="148" t="n">
        <f aca="false">IFERROR((IF($A1093="",0,VLOOKUP($A1093,#REF!,3,FALSE()))),0)</f>
        <v>0</v>
      </c>
      <c r="D1093" s="120"/>
      <c r="E1093" s="121" t="n">
        <f aca="false">IFERROR((IF($A1093="",0,VLOOKUP($A1093,#REF!,6,FALSE()))),0)</f>
        <v>0</v>
      </c>
      <c r="F1093" s="122" t="n">
        <f aca="false">IFERROR(IF(VLOOKUP(A1093,#REF!,13,0)="нет","",D1093*E1093),0)</f>
        <v>0</v>
      </c>
      <c r="G1093" s="149" t="n">
        <f aca="false">IF(F1093="","",IFERROR((IF($A1093="",0,VLOOKUP($A1093,#REF!,5,FALSE())))*$D1093,"0"))</f>
        <v>0</v>
      </c>
      <c r="H1093" s="124" t="n">
        <f aca="false">IFERROR(IF(H$7=0,0,G1093/(G$7-I$5)*H$7),"")</f>
        <v>0</v>
      </c>
      <c r="I1093" s="125" t="n">
        <f aca="false">IFERROR(H1093+F1093,"")</f>
        <v>0</v>
      </c>
      <c r="J1093" s="126" t="n">
        <f aca="false">IFERROR(I1093/$E$9,"")</f>
        <v>0</v>
      </c>
      <c r="K1093" s="127" t="n">
        <f aca="false">IFERROR(ROUNDUP(I1093/$E$10,2),"")</f>
        <v>0</v>
      </c>
      <c r="L1093" s="128" t="n">
        <f aca="false">IF(F1093="","",IF(D1093=0,0,IFERROR((IF($A1093="",0,VLOOKUP($A1093,#REF!,7,FALSE()))),0)))</f>
        <v>0</v>
      </c>
      <c r="M1093" s="129" t="n">
        <f aca="false">IF(F1093="","",IFERROR(L1093*D1093,0))</f>
        <v>0</v>
      </c>
      <c r="N1093" s="64"/>
      <c r="O1093" s="156"/>
      <c r="P1093" s="156"/>
      <c r="Z1093" s="4"/>
      <c r="AA1093" s="4"/>
    </row>
    <row r="1094" customFormat="false" ht="17.35" hidden="false" customHeight="false" outlineLevel="0" collapsed="false">
      <c r="A1094" s="118"/>
      <c r="B1094" s="148" t="n">
        <f aca="false">IFERROR((IF($A1094="",0,IF(VLOOKUP(A1094,#REF!,13,0)="нет","Sold Out",VLOOKUP($A1094,#REF!,2,FALSE())))),"кода нет в прайсе")</f>
        <v>0</v>
      </c>
      <c r="C1094" s="148" t="n">
        <f aca="false">IFERROR((IF($A1094="",0,VLOOKUP($A1094,#REF!,3,FALSE()))),0)</f>
        <v>0</v>
      </c>
      <c r="D1094" s="120"/>
      <c r="E1094" s="121" t="n">
        <f aca="false">IFERROR((IF($A1094="",0,VLOOKUP($A1094,#REF!,6,FALSE()))),0)</f>
        <v>0</v>
      </c>
      <c r="F1094" s="122" t="n">
        <f aca="false">IFERROR(IF(VLOOKUP(A1094,#REF!,13,0)="нет","",D1094*E1094),0)</f>
        <v>0</v>
      </c>
      <c r="G1094" s="149" t="n">
        <f aca="false">IF(F1094="","",IFERROR((IF($A1094="",0,VLOOKUP($A1094,#REF!,5,FALSE())))*$D1094,"0"))</f>
        <v>0</v>
      </c>
      <c r="H1094" s="124" t="n">
        <f aca="false">IFERROR(IF(H$7=0,0,G1094/(G$7-I$5)*H$7),"")</f>
        <v>0</v>
      </c>
      <c r="I1094" s="125" t="n">
        <f aca="false">IFERROR(H1094+F1094,"")</f>
        <v>0</v>
      </c>
      <c r="J1094" s="126" t="n">
        <f aca="false">IFERROR(I1094/$E$9,"")</f>
        <v>0</v>
      </c>
      <c r="K1094" s="127" t="n">
        <f aca="false">IFERROR(ROUNDUP(I1094/$E$10,2),"")</f>
        <v>0</v>
      </c>
      <c r="L1094" s="128" t="n">
        <f aca="false">IF(F1094="","",IF(D1094=0,0,IFERROR((IF($A1094="",0,VLOOKUP($A1094,#REF!,7,FALSE()))),0)))</f>
        <v>0</v>
      </c>
      <c r="M1094" s="129" t="n">
        <f aca="false">IF(F1094="","",IFERROR(L1094*D1094,0))</f>
        <v>0</v>
      </c>
      <c r="N1094" s="64"/>
      <c r="O1094" s="156"/>
      <c r="P1094" s="156"/>
      <c r="Z1094" s="4"/>
      <c r="AA1094" s="4"/>
    </row>
    <row r="1095" customFormat="false" ht="17.35" hidden="false" customHeight="false" outlineLevel="0" collapsed="false">
      <c r="A1095" s="118"/>
      <c r="B1095" s="148" t="n">
        <f aca="false">IFERROR((IF($A1095="",0,IF(VLOOKUP(A1095,#REF!,13,0)="нет","Sold Out",VLOOKUP($A1095,#REF!,2,FALSE())))),"кода нет в прайсе")</f>
        <v>0</v>
      </c>
      <c r="C1095" s="148" t="n">
        <f aca="false">IFERROR((IF($A1095="",0,VLOOKUP($A1095,#REF!,3,FALSE()))),0)</f>
        <v>0</v>
      </c>
      <c r="D1095" s="158"/>
      <c r="E1095" s="121" t="n">
        <f aca="false">IFERROR((IF($A1095="",0,VLOOKUP($A1095,#REF!,6,FALSE()))),0)</f>
        <v>0</v>
      </c>
      <c r="F1095" s="122" t="n">
        <f aca="false">IFERROR(IF(VLOOKUP(A1095,#REF!,13,0)="нет","",D1095*E1095),0)</f>
        <v>0</v>
      </c>
      <c r="G1095" s="149" t="n">
        <f aca="false">IF(F1095="","",IFERROR((IF($A1095="",0,VLOOKUP($A1095,#REF!,5,FALSE())))*$D1095,"0"))</f>
        <v>0</v>
      </c>
      <c r="H1095" s="124" t="n">
        <f aca="false">IFERROR(IF(H$7=0,0,G1095/(G$7-I$5)*H$7),"")</f>
        <v>0</v>
      </c>
      <c r="I1095" s="125" t="n">
        <f aca="false">IFERROR(H1095+F1095,"")</f>
        <v>0</v>
      </c>
      <c r="J1095" s="126" t="n">
        <f aca="false">IFERROR(I1095/$E$9,"")</f>
        <v>0</v>
      </c>
      <c r="K1095" s="127" t="n">
        <f aca="false">IFERROR(ROUNDUP(I1095/$E$10,2),"")</f>
        <v>0</v>
      </c>
      <c r="L1095" s="128" t="n">
        <f aca="false">IF(F1095="","",IF(D1095=0,0,IFERROR((IF($A1095="",0,VLOOKUP($A1095,#REF!,7,FALSE()))),0)))</f>
        <v>0</v>
      </c>
      <c r="M1095" s="129" t="n">
        <f aca="false">IF(F1095="","",IFERROR(L1095*D1095,0))</f>
        <v>0</v>
      </c>
      <c r="N1095" s="64"/>
      <c r="O1095" s="156"/>
      <c r="P1095" s="156"/>
      <c r="Z1095" s="4"/>
      <c r="AA1095" s="4"/>
    </row>
    <row r="1096" customFormat="false" ht="17.35" hidden="false" customHeight="false" outlineLevel="0" collapsed="false">
      <c r="A1096" s="118"/>
      <c r="B1096" s="148" t="n">
        <f aca="false">IFERROR((IF($A1096="",0,IF(VLOOKUP(A1096,#REF!,13,0)="нет","Sold Out",VLOOKUP($A1096,#REF!,2,FALSE())))),"кода нет в прайсе")</f>
        <v>0</v>
      </c>
      <c r="C1096" s="148" t="n">
        <f aca="false">IFERROR((IF($A1096="",0,VLOOKUP($A1096,#REF!,3,FALSE()))),0)</f>
        <v>0</v>
      </c>
      <c r="D1096" s="158"/>
      <c r="E1096" s="121" t="n">
        <f aca="false">IFERROR((IF($A1096="",0,VLOOKUP($A1096,#REF!,6,FALSE()))),0)</f>
        <v>0</v>
      </c>
      <c r="F1096" s="122" t="n">
        <f aca="false">IFERROR(IF(VLOOKUP(A1096,#REF!,13,0)="нет","",D1096*E1096),0)</f>
        <v>0</v>
      </c>
      <c r="G1096" s="149" t="n">
        <f aca="false">IF(F1096="","",IFERROR((IF($A1096="",0,VLOOKUP($A1096,#REF!,5,FALSE())))*$D1096,"0"))</f>
        <v>0</v>
      </c>
      <c r="H1096" s="124" t="n">
        <f aca="false">IFERROR(IF(H$7=0,0,G1096/(G$7-I$5)*H$7),"")</f>
        <v>0</v>
      </c>
      <c r="I1096" s="125" t="n">
        <f aca="false">IFERROR(H1096+F1096,"")</f>
        <v>0</v>
      </c>
      <c r="J1096" s="126" t="n">
        <f aca="false">IFERROR(I1096/$E$9,"")</f>
        <v>0</v>
      </c>
      <c r="K1096" s="127" t="n">
        <f aca="false">IFERROR(ROUNDUP(I1096/$E$10,2),"")</f>
        <v>0</v>
      </c>
      <c r="L1096" s="128" t="n">
        <f aca="false">IF(F1096="","",IF(D1096=0,0,IFERROR((IF($A1096="",0,VLOOKUP($A1096,#REF!,7,FALSE()))),0)))</f>
        <v>0</v>
      </c>
      <c r="M1096" s="129" t="n">
        <f aca="false">IF(F1096="","",IFERROR(L1096*D1096,0))</f>
        <v>0</v>
      </c>
      <c r="N1096" s="64"/>
      <c r="O1096" s="156"/>
      <c r="P1096" s="156"/>
      <c r="Z1096" s="4"/>
      <c r="AA1096" s="4"/>
    </row>
    <row r="1097" customFormat="false" ht="17.35" hidden="false" customHeight="false" outlineLevel="0" collapsed="false">
      <c r="A1097" s="118"/>
      <c r="B1097" s="148" t="n">
        <f aca="false">IFERROR((IF($A1097="",0,IF(VLOOKUP(A1097,#REF!,13,0)="нет","Sold Out",VLOOKUP($A1097,#REF!,2,FALSE())))),"кода нет в прайсе")</f>
        <v>0</v>
      </c>
      <c r="C1097" s="148" t="n">
        <f aca="false">IFERROR((IF($A1097="",0,VLOOKUP($A1097,#REF!,3,FALSE()))),0)</f>
        <v>0</v>
      </c>
      <c r="D1097" s="158"/>
      <c r="E1097" s="121" t="n">
        <f aca="false">IFERROR((IF($A1097="",0,VLOOKUP($A1097,#REF!,6,FALSE()))),0)</f>
        <v>0</v>
      </c>
      <c r="F1097" s="122" t="n">
        <f aca="false">IFERROR(IF(VLOOKUP(A1097,#REF!,13,0)="нет","",D1097*E1097),0)</f>
        <v>0</v>
      </c>
      <c r="G1097" s="149" t="n">
        <f aca="false">IF(F1097="","",IFERROR((IF($A1097="",0,VLOOKUP($A1097,#REF!,5,FALSE())))*$D1097,"0"))</f>
        <v>0</v>
      </c>
      <c r="H1097" s="124" t="n">
        <f aca="false">IFERROR(IF(H$7=0,0,G1097/(G$7-I$5)*H$7),"")</f>
        <v>0</v>
      </c>
      <c r="I1097" s="125" t="n">
        <f aca="false">IFERROR(H1097+F1097,"")</f>
        <v>0</v>
      </c>
      <c r="J1097" s="126" t="n">
        <f aca="false">IFERROR(I1097/$E$9,"")</f>
        <v>0</v>
      </c>
      <c r="K1097" s="127" t="n">
        <f aca="false">IFERROR(ROUNDUP(I1097/$E$10,2),"")</f>
        <v>0</v>
      </c>
      <c r="L1097" s="128" t="n">
        <f aca="false">IF(F1097="","",IF(D1097=0,0,IFERROR((IF($A1097="",0,VLOOKUP($A1097,#REF!,7,FALSE()))),0)))</f>
        <v>0</v>
      </c>
      <c r="M1097" s="129" t="n">
        <f aca="false">IF(F1097="","",IFERROR(L1097*D1097,0))</f>
        <v>0</v>
      </c>
      <c r="N1097" s="64"/>
      <c r="O1097" s="156"/>
      <c r="P1097" s="156"/>
      <c r="Z1097" s="4"/>
      <c r="AA1097" s="4"/>
    </row>
    <row r="1098" customFormat="false" ht="17.35" hidden="false" customHeight="false" outlineLevel="0" collapsed="false">
      <c r="A1098" s="118"/>
      <c r="B1098" s="148" t="n">
        <f aca="false">IFERROR((IF($A1098="",0,IF(VLOOKUP(A1098,#REF!,13,0)="нет","Sold Out",VLOOKUP($A1098,#REF!,2,FALSE())))),"кода нет в прайсе")</f>
        <v>0</v>
      </c>
      <c r="C1098" s="148" t="n">
        <f aca="false">IFERROR((IF($A1098="",0,VLOOKUP($A1098,#REF!,3,FALSE()))),0)</f>
        <v>0</v>
      </c>
      <c r="D1098" s="158"/>
      <c r="E1098" s="121" t="n">
        <f aca="false">IFERROR((IF($A1098="",0,VLOOKUP($A1098,#REF!,6,FALSE()))),0)</f>
        <v>0</v>
      </c>
      <c r="F1098" s="122" t="n">
        <f aca="false">IFERROR(IF(VLOOKUP(A1098,#REF!,13,0)="нет","",D1098*E1098),0)</f>
        <v>0</v>
      </c>
      <c r="G1098" s="149" t="n">
        <f aca="false">IF(F1098="","",IFERROR((IF($A1098="",0,VLOOKUP($A1098,#REF!,5,FALSE())))*$D1098,"0"))</f>
        <v>0</v>
      </c>
      <c r="H1098" s="124" t="n">
        <f aca="false">IFERROR(IF(H$7=0,0,G1098/(G$7-I$5)*H$7),"")</f>
        <v>0</v>
      </c>
      <c r="I1098" s="125" t="n">
        <f aca="false">IFERROR(H1098+F1098,"")</f>
        <v>0</v>
      </c>
      <c r="J1098" s="126" t="n">
        <f aca="false">IFERROR(I1098/$E$9,"")</f>
        <v>0</v>
      </c>
      <c r="K1098" s="127" t="n">
        <f aca="false">IFERROR(ROUNDUP(I1098/$E$10,2),"")</f>
        <v>0</v>
      </c>
      <c r="L1098" s="128" t="n">
        <f aca="false">IF(F1098="","",IF(D1098=0,0,IFERROR((IF($A1098="",0,VLOOKUP($A1098,#REF!,7,FALSE()))),0)))</f>
        <v>0</v>
      </c>
      <c r="M1098" s="129" t="n">
        <f aca="false">IF(F1098="","",IFERROR(L1098*D1098,0))</f>
        <v>0</v>
      </c>
      <c r="N1098" s="64"/>
      <c r="O1098" s="156"/>
      <c r="P1098" s="156"/>
      <c r="Z1098" s="4"/>
      <c r="AA1098" s="4"/>
    </row>
    <row r="1099" customFormat="false" ht="17.35" hidden="false" customHeight="false" outlineLevel="0" collapsed="false">
      <c r="A1099" s="118"/>
      <c r="B1099" s="148" t="n">
        <f aca="false">IFERROR((IF($A1099="",0,IF(VLOOKUP(A1099,#REF!,13,0)="нет","Sold Out",VLOOKUP($A1099,#REF!,2,FALSE())))),"кода нет в прайсе")</f>
        <v>0</v>
      </c>
      <c r="C1099" s="148" t="n">
        <f aca="false">IFERROR((IF($A1099="",0,VLOOKUP($A1099,#REF!,3,FALSE()))),0)</f>
        <v>0</v>
      </c>
      <c r="D1099" s="158"/>
      <c r="E1099" s="121" t="n">
        <f aca="false">IFERROR((IF($A1099="",0,VLOOKUP($A1099,#REF!,6,FALSE()))),0)</f>
        <v>0</v>
      </c>
      <c r="F1099" s="122" t="n">
        <f aca="false">IFERROR(IF(VLOOKUP(A1099,#REF!,13,0)="нет","",D1099*E1099),0)</f>
        <v>0</v>
      </c>
      <c r="G1099" s="149" t="n">
        <f aca="false">IF(F1099="","",IFERROR((IF($A1099="",0,VLOOKUP($A1099,#REF!,5,FALSE())))*$D1099,"0"))</f>
        <v>0</v>
      </c>
      <c r="H1099" s="124" t="n">
        <f aca="false">IFERROR(IF(H$7=0,0,G1099/(G$7-I$5)*H$7),"")</f>
        <v>0</v>
      </c>
      <c r="I1099" s="125" t="n">
        <f aca="false">IFERROR(H1099+F1099,"")</f>
        <v>0</v>
      </c>
      <c r="J1099" s="126" t="n">
        <f aca="false">IFERROR(I1099/$E$9,"")</f>
        <v>0</v>
      </c>
      <c r="K1099" s="127" t="n">
        <f aca="false">IFERROR(ROUNDUP(I1099/$E$10,2),"")</f>
        <v>0</v>
      </c>
      <c r="L1099" s="128" t="n">
        <f aca="false">IF(F1099="","",IF(D1099=0,0,IFERROR((IF($A1099="",0,VLOOKUP($A1099,#REF!,7,FALSE()))),0)))</f>
        <v>0</v>
      </c>
      <c r="M1099" s="129" t="n">
        <f aca="false">IF(F1099="","",IFERROR(L1099*D1099,0))</f>
        <v>0</v>
      </c>
      <c r="N1099" s="64"/>
      <c r="O1099" s="156"/>
      <c r="P1099" s="156"/>
      <c r="Z1099" s="4"/>
      <c r="AA1099" s="4"/>
    </row>
    <row r="1100" customFormat="false" ht="17.35" hidden="false" customHeight="false" outlineLevel="0" collapsed="false">
      <c r="A1100" s="118"/>
      <c r="B1100" s="148" t="n">
        <f aca="false">IFERROR((IF($A1100="",0,IF(VLOOKUP(A1100,#REF!,13,0)="нет","Sold Out",VLOOKUP($A1100,#REF!,2,FALSE())))),"кода нет в прайсе")</f>
        <v>0</v>
      </c>
      <c r="C1100" s="148" t="n">
        <f aca="false">IFERROR((IF($A1100="",0,VLOOKUP($A1100,#REF!,3,FALSE()))),0)</f>
        <v>0</v>
      </c>
      <c r="D1100" s="158"/>
      <c r="E1100" s="132" t="n">
        <f aca="false">IFERROR((IF($A1100="",0,VLOOKUP($A1100,#REF!,6,FALSE()))),0)</f>
        <v>0</v>
      </c>
      <c r="F1100" s="133" t="n">
        <f aca="false">IFERROR(IF(VLOOKUP(A1100,#REF!,13,0)="нет","",D1100*E1100),0)</f>
        <v>0</v>
      </c>
      <c r="G1100" s="134" t="n">
        <f aca="false">IF(F1100="","",IFERROR((IF($A1100="",0,VLOOKUP($A1100,#REF!,5,FALSE())))*$D1100,"0"))</f>
        <v>0</v>
      </c>
      <c r="H1100" s="124" t="n">
        <f aca="false">IFERROR(IF(H$7=0,0,G1100/(G$7-I$5)*H$7),"")</f>
        <v>0</v>
      </c>
      <c r="I1100" s="135" t="n">
        <f aca="false">IFERROR(H1100+F1100,"")</f>
        <v>0</v>
      </c>
      <c r="J1100" s="136" t="n">
        <f aca="false">IFERROR(I1100/$E$9,"")</f>
        <v>0</v>
      </c>
      <c r="K1100" s="137" t="n">
        <f aca="false">IFERROR(ROUNDUP(I1100/$E$10,2),"")</f>
        <v>0</v>
      </c>
      <c r="L1100" s="132" t="n">
        <f aca="false">IF(F1100="","",IF(D1100=0,0,IFERROR((IF($A1100="",0,VLOOKUP($A1100,#REF!,7,FALSE()))),0)))</f>
        <v>0</v>
      </c>
      <c r="M1100" s="132" t="n">
        <f aca="false">IF(F1100="","",IFERROR(L1100*D1100,0))</f>
        <v>0</v>
      </c>
      <c r="N1100" s="64"/>
      <c r="O1100" s="156"/>
      <c r="P1100" s="156"/>
      <c r="Z1100" s="4"/>
      <c r="AA1100" s="4"/>
    </row>
    <row r="1101" customFormat="false" ht="17.35" hidden="false" customHeight="false" outlineLevel="0" collapsed="false">
      <c r="A1101" s="118"/>
      <c r="B1101" s="148" t="n">
        <f aca="false">IFERROR((IF($A1101="",0,IF(VLOOKUP(A1101,#REF!,13,0)="нет","Sold Out",VLOOKUP($A1101,#REF!,2,FALSE())))),"кода нет в прайсе")</f>
        <v>0</v>
      </c>
      <c r="C1101" s="148" t="n">
        <f aca="false">IFERROR((IF($A1101="",0,VLOOKUP($A1101,#REF!,3,FALSE()))),0)</f>
        <v>0</v>
      </c>
      <c r="D1101" s="158"/>
      <c r="E1101" s="121" t="n">
        <f aca="false">IFERROR((IF($A1101="",0,VLOOKUP($A1101,#REF!,6,FALSE()))),0)</f>
        <v>0</v>
      </c>
      <c r="F1101" s="122" t="n">
        <f aca="false">IFERROR(IF(VLOOKUP(A1101,#REF!,13,0)="нет","",D1101*E1101),0)</f>
        <v>0</v>
      </c>
      <c r="G1101" s="149" t="n">
        <f aca="false">IF(F1101="","",IFERROR((IF($A1101="",0,VLOOKUP($A1101,#REF!,5,FALSE())))*$D1101,"0"))</f>
        <v>0</v>
      </c>
      <c r="H1101" s="124" t="n">
        <f aca="false">IFERROR(IF(H$7=0,0,G1101/(G$7-I$5)*H$7),"")</f>
        <v>0</v>
      </c>
      <c r="I1101" s="125" t="n">
        <f aca="false">IFERROR(H1101+F1101,"")</f>
        <v>0</v>
      </c>
      <c r="J1101" s="126" t="n">
        <f aca="false">IFERROR(I1101/$E$9,"")</f>
        <v>0</v>
      </c>
      <c r="K1101" s="127" t="n">
        <f aca="false">IFERROR(ROUNDUP(I1101/$E$10,2),"")</f>
        <v>0</v>
      </c>
      <c r="L1101" s="128" t="n">
        <f aca="false">IF(F1101="","",IF(D1101=0,0,IFERROR((IF($A1101="",0,VLOOKUP($A1101,#REF!,7,FALSE()))),0)))</f>
        <v>0</v>
      </c>
      <c r="M1101" s="129" t="n">
        <f aca="false">IF(F1101="","",IFERROR(L1101*D1101,0))</f>
        <v>0</v>
      </c>
      <c r="N1101" s="64"/>
      <c r="O1101" s="156"/>
      <c r="P1101" s="156"/>
      <c r="Z1101" s="4"/>
      <c r="AA1101" s="4"/>
    </row>
    <row r="1102" customFormat="false" ht="17.35" hidden="false" customHeight="false" outlineLevel="0" collapsed="false">
      <c r="A1102" s="141"/>
      <c r="B1102" s="148" t="n">
        <f aca="false">IFERROR((IF($A1102="",0,IF(VLOOKUP(A1102,#REF!,13,0)="нет","Sold Out",VLOOKUP($A1102,#REF!,2,FALSE())))),"кода нет в прайсе")</f>
        <v>0</v>
      </c>
      <c r="C1102" s="148" t="n">
        <f aca="false">IFERROR((IF($A1102="",0,VLOOKUP($A1102,#REF!,3,FALSE()))),0)</f>
        <v>0</v>
      </c>
      <c r="D1102" s="158"/>
      <c r="E1102" s="121" t="n">
        <f aca="false">IFERROR((IF($A1102="",0,VLOOKUP($A1102,#REF!,6,FALSE()))),0)</f>
        <v>0</v>
      </c>
      <c r="F1102" s="122" t="n">
        <f aca="false">IFERROR(IF(VLOOKUP(A1102,#REF!,13,0)="нет","",D1102*E1102),0)</f>
        <v>0</v>
      </c>
      <c r="G1102" s="149" t="n">
        <f aca="false">IF(F1102="","",IFERROR((IF($A1102="",0,VLOOKUP($A1102,#REF!,5,FALSE())))*$D1102,"0"))</f>
        <v>0</v>
      </c>
      <c r="H1102" s="124" t="n">
        <f aca="false">IFERROR(IF(H$7=0,0,G1102/(G$7-I$5)*H$7),"")</f>
        <v>0</v>
      </c>
      <c r="I1102" s="125" t="n">
        <f aca="false">IFERROR(H1102+F1102,"")</f>
        <v>0</v>
      </c>
      <c r="J1102" s="126" t="n">
        <f aca="false">IFERROR(I1102/$E$9,"")</f>
        <v>0</v>
      </c>
      <c r="K1102" s="127" t="n">
        <f aca="false">IFERROR(ROUNDUP(I1102/$E$10,2),"")</f>
        <v>0</v>
      </c>
      <c r="L1102" s="128" t="n">
        <f aca="false">IF(F1102="","",IF(D1102=0,0,IFERROR((IF($A1102="",0,VLOOKUP($A1102,#REF!,7,FALSE()))),0)))</f>
        <v>0</v>
      </c>
      <c r="M1102" s="129" t="n">
        <f aca="false">IF(F1102="","",IFERROR(L1102*D1102,0))</f>
        <v>0</v>
      </c>
      <c r="N1102" s="64"/>
      <c r="O1102" s="156"/>
      <c r="P1102" s="156"/>
      <c r="Z1102" s="4"/>
      <c r="AA1102" s="4"/>
    </row>
    <row r="1103" customFormat="false" ht="17.35" hidden="false" customHeight="false" outlineLevel="0" collapsed="false">
      <c r="A1103" s="142"/>
      <c r="B1103" s="143" t="n">
        <f aca="false">IF(F1103=0,0,"Пересылка по Корее при менее 30000")</f>
        <v>0</v>
      </c>
      <c r="C1103" s="143"/>
      <c r="D1103" s="158"/>
      <c r="E1103" s="121" t="n">
        <f aca="false">IFERROR((IF($A1103="",0,VLOOKUP($A1103,#REF!,6,FALSE()))),0)</f>
        <v>0</v>
      </c>
      <c r="F1103" s="144" t="n">
        <f aca="false">IF($F$5=1,IF(SUM(F1093:F1102)=0,0,IF(SUM(F1093:F1102)&lt;30000,2500,0)),0)</f>
        <v>0</v>
      </c>
      <c r="G1103" s="149" t="n">
        <f aca="false">IF(F1103="","",IFERROR((IF($A1103="",0,VLOOKUP($A1103,#REF!,5,FALSE())))*$D1103,"0"))</f>
        <v>0</v>
      </c>
      <c r="H1103" s="124" t="n">
        <f aca="false">IFERROR(IF(H$7=0,0,G1103/(G$7-I$5)*H$7),"")</f>
        <v>0</v>
      </c>
      <c r="I1103" s="125" t="n">
        <f aca="false">IFERROR(H1103+F1103,"")</f>
        <v>0</v>
      </c>
      <c r="J1103" s="126" t="n">
        <f aca="false">IFERROR(I1103/$E$9,"")</f>
        <v>0</v>
      </c>
      <c r="K1103" s="127" t="n">
        <f aca="false">IFERROR(ROUNDUP(I1103/$E$10,2),"")</f>
        <v>0</v>
      </c>
      <c r="L1103" s="128" t="n">
        <f aca="false">IF(F1103="","",IF(D1103=0,0,IFERROR((IF($A1103="",0,VLOOKUP($A1103,#REF!,7,FALSE()))),0)))</f>
        <v>0</v>
      </c>
      <c r="M1103" s="129" t="n">
        <f aca="false">IF(F1103="","",IFERROR(L1103*D1103,0))</f>
        <v>0</v>
      </c>
      <c r="N1103" s="64"/>
      <c r="O1103" s="156"/>
      <c r="P1103" s="156"/>
      <c r="Z1103" s="4"/>
      <c r="AA1103" s="4"/>
    </row>
    <row r="1104" customFormat="false" ht="17.35" hidden="false" customHeight="false" outlineLevel="0" collapsed="false">
      <c r="A1104" s="106" t="n">
        <v>92</v>
      </c>
      <c r="B1104" s="107"/>
      <c r="C1104" s="107"/>
      <c r="D1104" s="146"/>
      <c r="E1104" s="109"/>
      <c r="F1104" s="110" t="n">
        <f aca="false">SUM(F1105:F1115)</f>
        <v>0</v>
      </c>
      <c r="G1104" s="110" t="n">
        <f aca="false">SUM(G1105:G1115)</f>
        <v>0</v>
      </c>
      <c r="H1104" s="111" t="n">
        <f aca="false">IFERROR($H$7/($G$7-$I$5)*G1104,0)</f>
        <v>0</v>
      </c>
      <c r="I1104" s="112" t="n">
        <f aca="false">H1104+F1104</f>
        <v>0</v>
      </c>
      <c r="J1104" s="112" t="n">
        <f aca="false">I1104/$E$9</f>
        <v>0</v>
      </c>
      <c r="K1104" s="113" t="n">
        <f aca="false">SUM(K1105:K1115)</f>
        <v>0</v>
      </c>
      <c r="L1104" s="114" t="n">
        <f aca="false">SUM(L1105:L1115)</f>
        <v>0</v>
      </c>
      <c r="M1104" s="115" t="n">
        <f aca="false">SUM(M1105:M1115)</f>
        <v>0</v>
      </c>
      <c r="N1104" s="64"/>
      <c r="O1104" s="156"/>
      <c r="P1104" s="156"/>
      <c r="Z1104" s="4"/>
      <c r="AA1104" s="4"/>
    </row>
    <row r="1105" customFormat="false" ht="17.35" hidden="false" customHeight="false" outlineLevel="0" collapsed="false">
      <c r="A1105" s="118"/>
      <c r="B1105" s="148" t="n">
        <f aca="false">IFERROR((IF($A1105="",0,IF(VLOOKUP(A1105,#REF!,13,0)="нет","Sold Out",VLOOKUP($A1105,#REF!,2,FALSE())))),"кода нет в прайсе")</f>
        <v>0</v>
      </c>
      <c r="C1105" s="148" t="n">
        <f aca="false">IFERROR((IF($A1105="",0,VLOOKUP($A1105,#REF!,3,FALSE()))),0)</f>
        <v>0</v>
      </c>
      <c r="D1105" s="120"/>
      <c r="E1105" s="121" t="n">
        <f aca="false">IFERROR((IF($A1105="",0,VLOOKUP($A1105,#REF!,6,FALSE()))),0)</f>
        <v>0</v>
      </c>
      <c r="F1105" s="122" t="n">
        <f aca="false">IFERROR(IF(VLOOKUP(A1105,#REF!,13,0)="нет","",D1105*E1105),0)</f>
        <v>0</v>
      </c>
      <c r="G1105" s="149" t="n">
        <f aca="false">IF(F1105="","",IFERROR((IF($A1105="",0,VLOOKUP($A1105,#REF!,5,FALSE())))*$D1105,"0"))</f>
        <v>0</v>
      </c>
      <c r="H1105" s="124" t="n">
        <f aca="false">IFERROR(IF(H$7=0,0,G1105/(G$7-I$5)*H$7),"")</f>
        <v>0</v>
      </c>
      <c r="I1105" s="125" t="n">
        <f aca="false">IFERROR(H1105+F1105,"")</f>
        <v>0</v>
      </c>
      <c r="J1105" s="126" t="n">
        <f aca="false">IFERROR(I1105/$E$9,"")</f>
        <v>0</v>
      </c>
      <c r="K1105" s="127" t="n">
        <f aca="false">IFERROR(ROUNDUP(I1105/$E$10,2),"")</f>
        <v>0</v>
      </c>
      <c r="L1105" s="128" t="n">
        <f aca="false">IF(F1105="","",IF(D1105=0,0,IFERROR((IF($A1105="",0,VLOOKUP($A1105,#REF!,7,FALSE()))),0)))</f>
        <v>0</v>
      </c>
      <c r="M1105" s="129" t="n">
        <f aca="false">IF(F1105="","",IFERROR(L1105*D1105,0))</f>
        <v>0</v>
      </c>
      <c r="N1105" s="64"/>
      <c r="O1105" s="156"/>
      <c r="P1105" s="156"/>
      <c r="Z1105" s="4"/>
      <c r="AA1105" s="4"/>
    </row>
    <row r="1106" customFormat="false" ht="17.35" hidden="false" customHeight="false" outlineLevel="0" collapsed="false">
      <c r="A1106" s="118"/>
      <c r="B1106" s="148" t="n">
        <f aca="false">IFERROR((IF($A1106="",0,IF(VLOOKUP(A1106,#REF!,13,0)="нет","Sold Out",VLOOKUP($A1106,#REF!,2,FALSE())))),"кода нет в прайсе")</f>
        <v>0</v>
      </c>
      <c r="C1106" s="148" t="n">
        <f aca="false">IFERROR((IF($A1106="",0,VLOOKUP($A1106,#REF!,3,FALSE()))),0)</f>
        <v>0</v>
      </c>
      <c r="D1106" s="120"/>
      <c r="E1106" s="121" t="n">
        <f aca="false">IFERROR((IF($A1106="",0,VLOOKUP($A1106,#REF!,6,FALSE()))),0)</f>
        <v>0</v>
      </c>
      <c r="F1106" s="122" t="n">
        <f aca="false">IFERROR(IF(VLOOKUP(A1106,#REF!,13,0)="нет","",D1106*E1106),0)</f>
        <v>0</v>
      </c>
      <c r="G1106" s="149" t="n">
        <f aca="false">IF(F1106="","",IFERROR((IF($A1106="",0,VLOOKUP($A1106,#REF!,5,FALSE())))*$D1106,"0"))</f>
        <v>0</v>
      </c>
      <c r="H1106" s="124" t="n">
        <f aca="false">IFERROR(IF(H$7=0,0,G1106/(G$7-I$5)*H$7),"")</f>
        <v>0</v>
      </c>
      <c r="I1106" s="125" t="n">
        <f aca="false">IFERROR(H1106+F1106,"")</f>
        <v>0</v>
      </c>
      <c r="J1106" s="126" t="n">
        <f aca="false">IFERROR(I1106/$E$9,"")</f>
        <v>0</v>
      </c>
      <c r="K1106" s="127" t="n">
        <f aca="false">IFERROR(ROUNDUP(I1106/$E$10,2),"")</f>
        <v>0</v>
      </c>
      <c r="L1106" s="128" t="n">
        <f aca="false">IF(F1106="","",IF(D1106=0,0,IFERROR((IF($A1106="",0,VLOOKUP($A1106,#REF!,7,FALSE()))),0)))</f>
        <v>0</v>
      </c>
      <c r="M1106" s="129" t="n">
        <f aca="false">IF(F1106="","",IFERROR(L1106*D1106,0))</f>
        <v>0</v>
      </c>
      <c r="N1106" s="64"/>
      <c r="O1106" s="156"/>
      <c r="P1106" s="156"/>
      <c r="Z1106" s="4"/>
      <c r="AA1106" s="4"/>
    </row>
    <row r="1107" customFormat="false" ht="17.35" hidden="false" customHeight="false" outlineLevel="0" collapsed="false">
      <c r="A1107" s="118"/>
      <c r="B1107" s="148" t="n">
        <f aca="false">IFERROR((IF($A1107="",0,IF(VLOOKUP(A1107,#REF!,13,0)="нет","Sold Out",VLOOKUP($A1107,#REF!,2,FALSE())))),"кода нет в прайсе")</f>
        <v>0</v>
      </c>
      <c r="C1107" s="148" t="n">
        <f aca="false">IFERROR((IF($A1107="",0,VLOOKUP($A1107,#REF!,3,FALSE()))),0)</f>
        <v>0</v>
      </c>
      <c r="D1107" s="158"/>
      <c r="E1107" s="121" t="n">
        <f aca="false">IFERROR((IF($A1107="",0,VLOOKUP($A1107,#REF!,6,FALSE()))),0)</f>
        <v>0</v>
      </c>
      <c r="F1107" s="122" t="n">
        <f aca="false">IFERROR(IF(VLOOKUP(A1107,#REF!,13,0)="нет","",D1107*E1107),0)</f>
        <v>0</v>
      </c>
      <c r="G1107" s="149" t="n">
        <f aca="false">IF(F1107="","",IFERROR((IF($A1107="",0,VLOOKUP($A1107,#REF!,5,FALSE())))*$D1107,"0"))</f>
        <v>0</v>
      </c>
      <c r="H1107" s="124" t="n">
        <f aca="false">IFERROR(IF(H$7=0,0,G1107/(G$7-I$5)*H$7),"")</f>
        <v>0</v>
      </c>
      <c r="I1107" s="125" t="n">
        <f aca="false">IFERROR(H1107+F1107,"")</f>
        <v>0</v>
      </c>
      <c r="J1107" s="126" t="n">
        <f aca="false">IFERROR(I1107/$E$9,"")</f>
        <v>0</v>
      </c>
      <c r="K1107" s="127" t="n">
        <f aca="false">IFERROR(ROUNDUP(I1107/$E$10,2),"")</f>
        <v>0</v>
      </c>
      <c r="L1107" s="128" t="n">
        <f aca="false">IF(F1107="","",IF(D1107=0,0,IFERROR((IF($A1107="",0,VLOOKUP($A1107,#REF!,7,FALSE()))),0)))</f>
        <v>0</v>
      </c>
      <c r="M1107" s="129" t="n">
        <f aca="false">IF(F1107="","",IFERROR(L1107*D1107,0))</f>
        <v>0</v>
      </c>
      <c r="N1107" s="64"/>
      <c r="O1107" s="156"/>
      <c r="P1107" s="156"/>
      <c r="Z1107" s="4"/>
      <c r="AA1107" s="4"/>
    </row>
    <row r="1108" customFormat="false" ht="17.35" hidden="false" customHeight="false" outlineLevel="0" collapsed="false">
      <c r="A1108" s="118"/>
      <c r="B1108" s="148" t="n">
        <f aca="false">IFERROR((IF($A1108="",0,IF(VLOOKUP(A1108,#REF!,13,0)="нет","Sold Out",VLOOKUP($A1108,#REF!,2,FALSE())))),"кода нет в прайсе")</f>
        <v>0</v>
      </c>
      <c r="C1108" s="148" t="n">
        <f aca="false">IFERROR((IF($A1108="",0,VLOOKUP($A1108,#REF!,3,FALSE()))),0)</f>
        <v>0</v>
      </c>
      <c r="D1108" s="158"/>
      <c r="E1108" s="121" t="n">
        <f aca="false">IFERROR((IF($A1108="",0,VLOOKUP($A1108,#REF!,6,FALSE()))),0)</f>
        <v>0</v>
      </c>
      <c r="F1108" s="122" t="n">
        <f aca="false">IFERROR(IF(VLOOKUP(A1108,#REF!,13,0)="нет","",D1108*E1108),0)</f>
        <v>0</v>
      </c>
      <c r="G1108" s="149" t="n">
        <f aca="false">IF(F1108="","",IFERROR((IF($A1108="",0,VLOOKUP($A1108,#REF!,5,FALSE())))*$D1108,"0"))</f>
        <v>0</v>
      </c>
      <c r="H1108" s="124" t="n">
        <f aca="false">IFERROR(IF(H$7=0,0,G1108/(G$7-I$5)*H$7),"")</f>
        <v>0</v>
      </c>
      <c r="I1108" s="125" t="n">
        <f aca="false">IFERROR(H1108+F1108,"")</f>
        <v>0</v>
      </c>
      <c r="J1108" s="126" t="n">
        <f aca="false">IFERROR(I1108/$E$9,"")</f>
        <v>0</v>
      </c>
      <c r="K1108" s="127" t="n">
        <f aca="false">IFERROR(ROUNDUP(I1108/$E$10,2),"")</f>
        <v>0</v>
      </c>
      <c r="L1108" s="128" t="n">
        <f aca="false">IF(F1108="","",IF(D1108=0,0,IFERROR((IF($A1108="",0,VLOOKUP($A1108,#REF!,7,FALSE()))),0)))</f>
        <v>0</v>
      </c>
      <c r="M1108" s="129" t="n">
        <f aca="false">IF(F1108="","",IFERROR(L1108*D1108,0))</f>
        <v>0</v>
      </c>
      <c r="N1108" s="64"/>
      <c r="O1108" s="156"/>
      <c r="P1108" s="156"/>
      <c r="Z1108" s="4"/>
      <c r="AA1108" s="4"/>
    </row>
    <row r="1109" customFormat="false" ht="17.35" hidden="false" customHeight="false" outlineLevel="0" collapsed="false">
      <c r="A1109" s="118"/>
      <c r="B1109" s="148" t="n">
        <f aca="false">IFERROR((IF($A1109="",0,IF(VLOOKUP(A1109,#REF!,13,0)="нет","Sold Out",VLOOKUP($A1109,#REF!,2,FALSE())))),"кода нет в прайсе")</f>
        <v>0</v>
      </c>
      <c r="C1109" s="148" t="n">
        <f aca="false">IFERROR((IF($A1109="",0,VLOOKUP($A1109,#REF!,3,FALSE()))),0)</f>
        <v>0</v>
      </c>
      <c r="D1109" s="158"/>
      <c r="E1109" s="121" t="n">
        <f aca="false">IFERROR((IF($A1109="",0,VLOOKUP($A1109,#REF!,6,FALSE()))),0)</f>
        <v>0</v>
      </c>
      <c r="F1109" s="122" t="n">
        <f aca="false">IFERROR(IF(VLOOKUP(A1109,#REF!,13,0)="нет","",D1109*E1109),0)</f>
        <v>0</v>
      </c>
      <c r="G1109" s="149" t="n">
        <f aca="false">IF(F1109="","",IFERROR((IF($A1109="",0,VLOOKUP($A1109,#REF!,5,FALSE())))*$D1109,"0"))</f>
        <v>0</v>
      </c>
      <c r="H1109" s="124" t="n">
        <f aca="false">IFERROR(IF(H$7=0,0,G1109/(G$7-I$5)*H$7),"")</f>
        <v>0</v>
      </c>
      <c r="I1109" s="125" t="n">
        <f aca="false">IFERROR(H1109+F1109,"")</f>
        <v>0</v>
      </c>
      <c r="J1109" s="126" t="n">
        <f aca="false">IFERROR(I1109/$E$9,"")</f>
        <v>0</v>
      </c>
      <c r="K1109" s="127" t="n">
        <f aca="false">IFERROR(ROUNDUP(I1109/$E$10,2),"")</f>
        <v>0</v>
      </c>
      <c r="L1109" s="128" t="n">
        <f aca="false">IF(F1109="","",IF(D1109=0,0,IFERROR((IF($A1109="",0,VLOOKUP($A1109,#REF!,7,FALSE()))),0)))</f>
        <v>0</v>
      </c>
      <c r="M1109" s="129" t="n">
        <f aca="false">IF(F1109="","",IFERROR(L1109*D1109,0))</f>
        <v>0</v>
      </c>
      <c r="N1109" s="64"/>
      <c r="O1109" s="156"/>
      <c r="P1109" s="156"/>
      <c r="Z1109" s="4"/>
      <c r="AA1109" s="4"/>
    </row>
    <row r="1110" customFormat="false" ht="17.35" hidden="false" customHeight="false" outlineLevel="0" collapsed="false">
      <c r="A1110" s="118"/>
      <c r="B1110" s="148" t="n">
        <f aca="false">IFERROR((IF($A1110="",0,IF(VLOOKUP(A1110,#REF!,13,0)="нет","Sold Out",VLOOKUP($A1110,#REF!,2,FALSE())))),"кода нет в прайсе")</f>
        <v>0</v>
      </c>
      <c r="C1110" s="148" t="n">
        <f aca="false">IFERROR((IF($A1110="",0,VLOOKUP($A1110,#REF!,3,FALSE()))),0)</f>
        <v>0</v>
      </c>
      <c r="D1110" s="158"/>
      <c r="E1110" s="121" t="n">
        <f aca="false">IFERROR((IF($A1110="",0,VLOOKUP($A1110,#REF!,6,FALSE()))),0)</f>
        <v>0</v>
      </c>
      <c r="F1110" s="122" t="n">
        <f aca="false">IFERROR(IF(VLOOKUP(A1110,#REF!,13,0)="нет","",D1110*E1110),0)</f>
        <v>0</v>
      </c>
      <c r="G1110" s="149" t="n">
        <f aca="false">IF(F1110="","",IFERROR((IF($A1110="",0,VLOOKUP($A1110,#REF!,5,FALSE())))*$D1110,"0"))</f>
        <v>0</v>
      </c>
      <c r="H1110" s="124" t="n">
        <f aca="false">IFERROR(IF(H$7=0,0,G1110/(G$7-I$5)*H$7),"")</f>
        <v>0</v>
      </c>
      <c r="I1110" s="125" t="n">
        <f aca="false">IFERROR(H1110+F1110,"")</f>
        <v>0</v>
      </c>
      <c r="J1110" s="126" t="n">
        <f aca="false">IFERROR(I1110/$E$9,"")</f>
        <v>0</v>
      </c>
      <c r="K1110" s="127" t="n">
        <f aca="false">IFERROR(ROUNDUP(I1110/$E$10,2),"")</f>
        <v>0</v>
      </c>
      <c r="L1110" s="128" t="n">
        <f aca="false">IF(F1110="","",IF(D1110=0,0,IFERROR((IF($A1110="",0,VLOOKUP($A1110,#REF!,7,FALSE()))),0)))</f>
        <v>0</v>
      </c>
      <c r="M1110" s="129" t="n">
        <f aca="false">IF(F1110="","",IFERROR(L1110*D1110,0))</f>
        <v>0</v>
      </c>
      <c r="N1110" s="64"/>
      <c r="O1110" s="156"/>
      <c r="P1110" s="156"/>
      <c r="Z1110" s="4"/>
      <c r="AA1110" s="4"/>
    </row>
    <row r="1111" customFormat="false" ht="17.35" hidden="false" customHeight="false" outlineLevel="0" collapsed="false">
      <c r="A1111" s="118"/>
      <c r="B1111" s="148" t="n">
        <f aca="false">IFERROR((IF($A1111="",0,IF(VLOOKUP(A1111,#REF!,13,0)="нет","Sold Out",VLOOKUP($A1111,#REF!,2,FALSE())))),"кода нет в прайсе")</f>
        <v>0</v>
      </c>
      <c r="C1111" s="148" t="n">
        <f aca="false">IFERROR((IF($A1111="",0,VLOOKUP($A1111,#REF!,3,FALSE()))),0)</f>
        <v>0</v>
      </c>
      <c r="D1111" s="158"/>
      <c r="E1111" s="121" t="n">
        <f aca="false">IFERROR((IF($A1111="",0,VLOOKUP($A1111,#REF!,6,FALSE()))),0)</f>
        <v>0</v>
      </c>
      <c r="F1111" s="122" t="n">
        <f aca="false">IFERROR(IF(VLOOKUP(A1111,#REF!,13,0)="нет","",D1111*E1111),0)</f>
        <v>0</v>
      </c>
      <c r="G1111" s="149" t="n">
        <f aca="false">IF(F1111="","",IFERROR((IF($A1111="",0,VLOOKUP($A1111,#REF!,5,FALSE())))*$D1111,"0"))</f>
        <v>0</v>
      </c>
      <c r="H1111" s="124" t="n">
        <f aca="false">IFERROR(IF(H$7=0,0,G1111/(G$7-I$5)*H$7),"")</f>
        <v>0</v>
      </c>
      <c r="I1111" s="125" t="n">
        <f aca="false">IFERROR(H1111+F1111,"")</f>
        <v>0</v>
      </c>
      <c r="J1111" s="126" t="n">
        <f aca="false">IFERROR(I1111/$E$9,"")</f>
        <v>0</v>
      </c>
      <c r="K1111" s="127" t="n">
        <f aca="false">IFERROR(ROUNDUP(I1111/$E$10,2),"")</f>
        <v>0</v>
      </c>
      <c r="L1111" s="128" t="n">
        <f aca="false">IF(F1111="","",IF(D1111=0,0,IFERROR((IF($A1111="",0,VLOOKUP($A1111,#REF!,7,FALSE()))),0)))</f>
        <v>0</v>
      </c>
      <c r="M1111" s="129" t="n">
        <f aca="false">IF(F1111="","",IFERROR(L1111*D1111,0))</f>
        <v>0</v>
      </c>
      <c r="N1111" s="64"/>
      <c r="O1111" s="156"/>
      <c r="P1111" s="156"/>
      <c r="Z1111" s="4"/>
      <c r="AA1111" s="4"/>
    </row>
    <row r="1112" customFormat="false" ht="17.35" hidden="false" customHeight="false" outlineLevel="0" collapsed="false">
      <c r="A1112" s="118"/>
      <c r="B1112" s="148" t="n">
        <f aca="false">IFERROR((IF($A1112="",0,IF(VLOOKUP(A1112,#REF!,13,0)="нет","Sold Out",VLOOKUP($A1112,#REF!,2,FALSE())))),"кода нет в прайсе")</f>
        <v>0</v>
      </c>
      <c r="C1112" s="148" t="n">
        <f aca="false">IFERROR((IF($A1112="",0,VLOOKUP($A1112,#REF!,3,FALSE()))),0)</f>
        <v>0</v>
      </c>
      <c r="D1112" s="158"/>
      <c r="E1112" s="132" t="n">
        <f aca="false">IFERROR((IF($A1112="",0,VLOOKUP($A1112,#REF!,6,FALSE()))),0)</f>
        <v>0</v>
      </c>
      <c r="F1112" s="133" t="n">
        <f aca="false">IFERROR(IF(VLOOKUP(A1112,#REF!,13,0)="нет","",D1112*E1112),0)</f>
        <v>0</v>
      </c>
      <c r="G1112" s="134" t="n">
        <f aca="false">IF(F1112="","",IFERROR((IF($A1112="",0,VLOOKUP($A1112,#REF!,5,FALSE())))*$D1112,"0"))</f>
        <v>0</v>
      </c>
      <c r="H1112" s="124" t="n">
        <f aca="false">IFERROR(IF(H$7=0,0,G1112/(G$7-I$5)*H$7),"")</f>
        <v>0</v>
      </c>
      <c r="I1112" s="135" t="n">
        <f aca="false">IFERROR(H1112+F1112,"")</f>
        <v>0</v>
      </c>
      <c r="J1112" s="136" t="n">
        <f aca="false">IFERROR(I1112/$E$9,"")</f>
        <v>0</v>
      </c>
      <c r="K1112" s="137" t="n">
        <f aca="false">IFERROR(ROUNDUP(I1112/$E$10,2),"")</f>
        <v>0</v>
      </c>
      <c r="L1112" s="132" t="n">
        <f aca="false">IF(F1112="","",IF(D1112=0,0,IFERROR((IF($A1112="",0,VLOOKUP($A1112,#REF!,7,FALSE()))),0)))</f>
        <v>0</v>
      </c>
      <c r="M1112" s="132" t="n">
        <f aca="false">IF(F1112="","",IFERROR(L1112*D1112,0))</f>
        <v>0</v>
      </c>
      <c r="N1112" s="64"/>
      <c r="O1112" s="156"/>
      <c r="P1112" s="156"/>
      <c r="Z1112" s="4"/>
      <c r="AA1112" s="4"/>
    </row>
    <row r="1113" customFormat="false" ht="17.35" hidden="false" customHeight="false" outlineLevel="0" collapsed="false">
      <c r="A1113" s="118"/>
      <c r="B1113" s="148" t="n">
        <f aca="false">IFERROR((IF($A1113="",0,IF(VLOOKUP(A1113,#REF!,13,0)="нет","Sold Out",VLOOKUP($A1113,#REF!,2,FALSE())))),"кода нет в прайсе")</f>
        <v>0</v>
      </c>
      <c r="C1113" s="148" t="n">
        <f aca="false">IFERROR((IF($A1113="",0,VLOOKUP($A1113,#REF!,3,FALSE()))),0)</f>
        <v>0</v>
      </c>
      <c r="D1113" s="158"/>
      <c r="E1113" s="121" t="n">
        <f aca="false">IFERROR((IF($A1113="",0,VLOOKUP($A1113,#REF!,6,FALSE()))),0)</f>
        <v>0</v>
      </c>
      <c r="F1113" s="122" t="n">
        <f aca="false">IFERROR(IF(VLOOKUP(A1113,#REF!,13,0)="нет","",D1113*E1113),0)</f>
        <v>0</v>
      </c>
      <c r="G1113" s="149" t="n">
        <f aca="false">IF(F1113="","",IFERROR((IF($A1113="",0,VLOOKUP($A1113,#REF!,5,FALSE())))*$D1113,"0"))</f>
        <v>0</v>
      </c>
      <c r="H1113" s="124" t="n">
        <f aca="false">IFERROR(IF(H$7=0,0,G1113/(G$7-I$5)*H$7),"")</f>
        <v>0</v>
      </c>
      <c r="I1113" s="125" t="n">
        <f aca="false">IFERROR(H1113+F1113,"")</f>
        <v>0</v>
      </c>
      <c r="J1113" s="126" t="n">
        <f aca="false">IFERROR(I1113/$E$9,"")</f>
        <v>0</v>
      </c>
      <c r="K1113" s="127" t="n">
        <f aca="false">IFERROR(ROUNDUP(I1113/$E$10,2),"")</f>
        <v>0</v>
      </c>
      <c r="L1113" s="128" t="n">
        <f aca="false">IF(F1113="","",IF(D1113=0,0,IFERROR((IF($A1113="",0,VLOOKUP($A1113,#REF!,7,FALSE()))),0)))</f>
        <v>0</v>
      </c>
      <c r="M1113" s="129" t="n">
        <f aca="false">IF(F1113="","",IFERROR(L1113*D1113,0))</f>
        <v>0</v>
      </c>
      <c r="N1113" s="64"/>
      <c r="O1113" s="156"/>
      <c r="P1113" s="156"/>
      <c r="Z1113" s="4"/>
      <c r="AA1113" s="4"/>
    </row>
    <row r="1114" customFormat="false" ht="17.35" hidden="false" customHeight="false" outlineLevel="0" collapsed="false">
      <c r="A1114" s="141"/>
      <c r="B1114" s="148" t="n">
        <f aca="false">IFERROR((IF($A1114="",0,IF(VLOOKUP(A1114,#REF!,13,0)="нет","Sold Out",VLOOKUP($A1114,#REF!,2,FALSE())))),"кода нет в прайсе")</f>
        <v>0</v>
      </c>
      <c r="C1114" s="148" t="n">
        <f aca="false">IFERROR((IF($A1114="",0,VLOOKUP($A1114,#REF!,3,FALSE()))),0)</f>
        <v>0</v>
      </c>
      <c r="D1114" s="158"/>
      <c r="E1114" s="121" t="n">
        <f aca="false">IFERROR((IF($A1114="",0,VLOOKUP($A1114,#REF!,6,FALSE()))),0)</f>
        <v>0</v>
      </c>
      <c r="F1114" s="122" t="n">
        <f aca="false">IFERROR(IF(VLOOKUP(A1114,#REF!,13,0)="нет","",D1114*E1114),0)</f>
        <v>0</v>
      </c>
      <c r="G1114" s="149" t="n">
        <f aca="false">IF(F1114="","",IFERROR((IF($A1114="",0,VLOOKUP($A1114,#REF!,5,FALSE())))*$D1114,"0"))</f>
        <v>0</v>
      </c>
      <c r="H1114" s="124" t="n">
        <f aca="false">IFERROR(IF(H$7=0,0,G1114/(G$7-I$5)*H$7),"")</f>
        <v>0</v>
      </c>
      <c r="I1114" s="125" t="n">
        <f aca="false">IFERROR(H1114+F1114,"")</f>
        <v>0</v>
      </c>
      <c r="J1114" s="126" t="n">
        <f aca="false">IFERROR(I1114/$E$9,"")</f>
        <v>0</v>
      </c>
      <c r="K1114" s="127" t="n">
        <f aca="false">IFERROR(ROUNDUP(I1114/$E$10,2),"")</f>
        <v>0</v>
      </c>
      <c r="L1114" s="128" t="n">
        <f aca="false">IF(F1114="","",IF(D1114=0,0,IFERROR((IF($A1114="",0,VLOOKUP($A1114,#REF!,7,FALSE()))),0)))</f>
        <v>0</v>
      </c>
      <c r="M1114" s="129" t="n">
        <f aca="false">IF(F1114="","",IFERROR(L1114*D1114,0))</f>
        <v>0</v>
      </c>
      <c r="N1114" s="64"/>
      <c r="O1114" s="156"/>
      <c r="P1114" s="156"/>
      <c r="Z1114" s="4"/>
      <c r="AA1114" s="4"/>
    </row>
    <row r="1115" customFormat="false" ht="17.35" hidden="false" customHeight="false" outlineLevel="0" collapsed="false">
      <c r="A1115" s="142"/>
      <c r="B1115" s="143" t="n">
        <f aca="false">IF(F1115=0,0,"Пересылка по Корее при менее 30000")</f>
        <v>0</v>
      </c>
      <c r="C1115" s="143"/>
      <c r="D1115" s="158"/>
      <c r="E1115" s="121" t="n">
        <f aca="false">IFERROR((IF($A1115="",0,VLOOKUP($A1115,#REF!,6,FALSE()))),0)</f>
        <v>0</v>
      </c>
      <c r="F1115" s="144" t="n">
        <f aca="false">IF($F$5=1,IF(SUM(F1105:F1114)=0,0,IF(SUM(F1105:F1114)&lt;30000,2500,0)),0)</f>
        <v>0</v>
      </c>
      <c r="G1115" s="149" t="n">
        <f aca="false">IF(F1115="","",IFERROR((IF($A1115="",0,VLOOKUP($A1115,#REF!,5,FALSE())))*$D1115,"0"))</f>
        <v>0</v>
      </c>
      <c r="H1115" s="124" t="n">
        <f aca="false">IFERROR(IF(H$7=0,0,G1115/(G$7-I$5)*H$7),"")</f>
        <v>0</v>
      </c>
      <c r="I1115" s="125" t="n">
        <f aca="false">IFERROR(H1115+F1115,"")</f>
        <v>0</v>
      </c>
      <c r="J1115" s="126" t="n">
        <f aca="false">IFERROR(I1115/$E$9,"")</f>
        <v>0</v>
      </c>
      <c r="K1115" s="127" t="n">
        <f aca="false">IFERROR(ROUNDUP(I1115/$E$10,2),"")</f>
        <v>0</v>
      </c>
      <c r="L1115" s="128" t="n">
        <f aca="false">IF(F1115="","",IF(D1115=0,0,IFERROR((IF($A1115="",0,VLOOKUP($A1115,#REF!,7,FALSE()))),0)))</f>
        <v>0</v>
      </c>
      <c r="M1115" s="129" t="n">
        <f aca="false">IF(F1115="","",IFERROR(L1115*D1115,0))</f>
        <v>0</v>
      </c>
      <c r="N1115" s="64"/>
      <c r="O1115" s="156"/>
      <c r="P1115" s="156"/>
      <c r="Z1115" s="4"/>
      <c r="AA1115" s="4"/>
    </row>
    <row r="1116" customFormat="false" ht="17.35" hidden="false" customHeight="false" outlineLevel="0" collapsed="false">
      <c r="A1116" s="106" t="n">
        <v>93</v>
      </c>
      <c r="B1116" s="107"/>
      <c r="C1116" s="107"/>
      <c r="D1116" s="146"/>
      <c r="E1116" s="109"/>
      <c r="F1116" s="110" t="n">
        <f aca="false">SUM(F1117:F1127)</f>
        <v>0</v>
      </c>
      <c r="G1116" s="110" t="n">
        <f aca="false">SUM(G1117:G1127)</f>
        <v>0</v>
      </c>
      <c r="H1116" s="111" t="n">
        <f aca="false">IFERROR($H$7/($G$7-$I$5)*G1116,0)</f>
        <v>0</v>
      </c>
      <c r="I1116" s="112" t="n">
        <f aca="false">H1116+F1116</f>
        <v>0</v>
      </c>
      <c r="J1116" s="112" t="n">
        <f aca="false">I1116/$E$9</f>
        <v>0</v>
      </c>
      <c r="K1116" s="113" t="n">
        <f aca="false">SUM(K1117:K1127)</f>
        <v>0</v>
      </c>
      <c r="L1116" s="114" t="n">
        <f aca="false">SUM(L1117:L1127)</f>
        <v>0</v>
      </c>
      <c r="M1116" s="115" t="n">
        <f aca="false">SUM(M1117:M1127)</f>
        <v>0</v>
      </c>
      <c r="N1116" s="64"/>
      <c r="O1116" s="156"/>
      <c r="P1116" s="156"/>
      <c r="Z1116" s="4"/>
      <c r="AA1116" s="4"/>
    </row>
    <row r="1117" customFormat="false" ht="17.35" hidden="false" customHeight="false" outlineLevel="0" collapsed="false">
      <c r="A1117" s="118"/>
      <c r="B1117" s="148" t="n">
        <f aca="false">IFERROR((IF($A1117="",0,IF(VLOOKUP(A1117,#REF!,13,0)="нет","Sold Out",VLOOKUP($A1117,#REF!,2,FALSE())))),"кода нет в прайсе")</f>
        <v>0</v>
      </c>
      <c r="C1117" s="148" t="n">
        <f aca="false">IFERROR((IF($A1117="",0,VLOOKUP($A1117,#REF!,3,FALSE()))),0)</f>
        <v>0</v>
      </c>
      <c r="D1117" s="120"/>
      <c r="E1117" s="121" t="n">
        <f aca="false">IFERROR((IF($A1117="",0,VLOOKUP($A1117,#REF!,6,FALSE()))),0)</f>
        <v>0</v>
      </c>
      <c r="F1117" s="122" t="n">
        <f aca="false">IFERROR(IF(VLOOKUP(A1117,#REF!,13,0)="нет","",D1117*E1117),0)</f>
        <v>0</v>
      </c>
      <c r="G1117" s="149" t="n">
        <f aca="false">IF(F1117="","",IFERROR((IF($A1117="",0,VLOOKUP($A1117,#REF!,5,FALSE())))*$D1117,"0"))</f>
        <v>0</v>
      </c>
      <c r="H1117" s="124" t="n">
        <f aca="false">IFERROR(IF(H$7=0,0,G1117/(G$7-I$5)*H$7),"")</f>
        <v>0</v>
      </c>
      <c r="I1117" s="125" t="n">
        <f aca="false">IFERROR(H1117+F1117,"")</f>
        <v>0</v>
      </c>
      <c r="J1117" s="126" t="n">
        <f aca="false">IFERROR(I1117/$E$9,"")</f>
        <v>0</v>
      </c>
      <c r="K1117" s="127" t="n">
        <f aca="false">IFERROR(ROUNDUP(I1117/$E$10,2),"")</f>
        <v>0</v>
      </c>
      <c r="L1117" s="128" t="n">
        <f aca="false">IF(F1117="","",IF(D1117=0,0,IFERROR((IF($A1117="",0,VLOOKUP($A1117,#REF!,7,FALSE()))),0)))</f>
        <v>0</v>
      </c>
      <c r="M1117" s="129" t="n">
        <f aca="false">IF(F1117="","",IFERROR(L1117*D1117,0))</f>
        <v>0</v>
      </c>
      <c r="N1117" s="64"/>
      <c r="O1117" s="156"/>
      <c r="P1117" s="156"/>
      <c r="Z1117" s="4"/>
      <c r="AA1117" s="4"/>
    </row>
    <row r="1118" customFormat="false" ht="17.35" hidden="false" customHeight="false" outlineLevel="0" collapsed="false">
      <c r="A1118" s="118"/>
      <c r="B1118" s="148" t="n">
        <f aca="false">IFERROR((IF($A1118="",0,IF(VLOOKUP(A1118,#REF!,13,0)="нет","Sold Out",VLOOKUP($A1118,#REF!,2,FALSE())))),"кода нет в прайсе")</f>
        <v>0</v>
      </c>
      <c r="C1118" s="148" t="n">
        <f aca="false">IFERROR((IF($A1118="",0,VLOOKUP($A1118,#REF!,3,FALSE()))),0)</f>
        <v>0</v>
      </c>
      <c r="D1118" s="120"/>
      <c r="E1118" s="121" t="n">
        <f aca="false">IFERROR((IF($A1118="",0,VLOOKUP($A1118,#REF!,6,FALSE()))),0)</f>
        <v>0</v>
      </c>
      <c r="F1118" s="122" t="n">
        <f aca="false">IFERROR(IF(VLOOKUP(A1118,#REF!,13,0)="нет","",D1118*E1118),0)</f>
        <v>0</v>
      </c>
      <c r="G1118" s="149" t="n">
        <f aca="false">IF(F1118="","",IFERROR((IF($A1118="",0,VLOOKUP($A1118,#REF!,5,FALSE())))*$D1118,"0"))</f>
        <v>0</v>
      </c>
      <c r="H1118" s="124" t="n">
        <f aca="false">IFERROR(IF(H$7=0,0,G1118/(G$7-I$5)*H$7),"")</f>
        <v>0</v>
      </c>
      <c r="I1118" s="125" t="n">
        <f aca="false">IFERROR(H1118+F1118,"")</f>
        <v>0</v>
      </c>
      <c r="J1118" s="126" t="n">
        <f aca="false">IFERROR(I1118/$E$9,"")</f>
        <v>0</v>
      </c>
      <c r="K1118" s="127" t="n">
        <f aca="false">IFERROR(ROUNDUP(I1118/$E$10,2),"")</f>
        <v>0</v>
      </c>
      <c r="L1118" s="128" t="n">
        <f aca="false">IF(F1118="","",IF(D1118=0,0,IFERROR((IF($A1118="",0,VLOOKUP($A1118,#REF!,7,FALSE()))),0)))</f>
        <v>0</v>
      </c>
      <c r="M1118" s="129" t="n">
        <f aca="false">IF(F1118="","",IFERROR(L1118*D1118,0))</f>
        <v>0</v>
      </c>
      <c r="N1118" s="64"/>
      <c r="O1118" s="156"/>
      <c r="P1118" s="156"/>
      <c r="Z1118" s="4"/>
      <c r="AA1118" s="4"/>
    </row>
    <row r="1119" customFormat="false" ht="17.35" hidden="false" customHeight="false" outlineLevel="0" collapsed="false">
      <c r="A1119" s="118"/>
      <c r="B1119" s="148" t="n">
        <f aca="false">IFERROR((IF($A1119="",0,IF(VLOOKUP(A1119,#REF!,13,0)="нет","Sold Out",VLOOKUP($A1119,#REF!,2,FALSE())))),"кода нет в прайсе")</f>
        <v>0</v>
      </c>
      <c r="C1119" s="148" t="n">
        <f aca="false">IFERROR((IF($A1119="",0,VLOOKUP($A1119,#REF!,3,FALSE()))),0)</f>
        <v>0</v>
      </c>
      <c r="D1119" s="158"/>
      <c r="E1119" s="121" t="n">
        <f aca="false">IFERROR((IF($A1119="",0,VLOOKUP($A1119,#REF!,6,FALSE()))),0)</f>
        <v>0</v>
      </c>
      <c r="F1119" s="122" t="n">
        <f aca="false">IFERROR(IF(VLOOKUP(A1119,#REF!,13,0)="нет","",D1119*E1119),0)</f>
        <v>0</v>
      </c>
      <c r="G1119" s="149" t="n">
        <f aca="false">IF(F1119="","",IFERROR((IF($A1119="",0,VLOOKUP($A1119,#REF!,5,FALSE())))*$D1119,"0"))</f>
        <v>0</v>
      </c>
      <c r="H1119" s="124" t="n">
        <f aca="false">IFERROR(IF(H$7=0,0,G1119/(G$7-I$5)*H$7),"")</f>
        <v>0</v>
      </c>
      <c r="I1119" s="125" t="n">
        <f aca="false">IFERROR(H1119+F1119,"")</f>
        <v>0</v>
      </c>
      <c r="J1119" s="126" t="n">
        <f aca="false">IFERROR(I1119/$E$9,"")</f>
        <v>0</v>
      </c>
      <c r="K1119" s="127" t="n">
        <f aca="false">IFERROR(ROUNDUP(I1119/$E$10,2),"")</f>
        <v>0</v>
      </c>
      <c r="L1119" s="128" t="n">
        <f aca="false">IF(F1119="","",IF(D1119=0,0,IFERROR((IF($A1119="",0,VLOOKUP($A1119,#REF!,7,FALSE()))),0)))</f>
        <v>0</v>
      </c>
      <c r="M1119" s="129" t="n">
        <f aca="false">IF(F1119="","",IFERROR(L1119*D1119,0))</f>
        <v>0</v>
      </c>
      <c r="N1119" s="64"/>
      <c r="O1119" s="156"/>
      <c r="P1119" s="156"/>
      <c r="Z1119" s="4"/>
      <c r="AA1119" s="4"/>
    </row>
    <row r="1120" customFormat="false" ht="17.35" hidden="false" customHeight="false" outlineLevel="0" collapsed="false">
      <c r="A1120" s="118"/>
      <c r="B1120" s="148" t="n">
        <f aca="false">IFERROR((IF($A1120="",0,IF(VLOOKUP(A1120,#REF!,13,0)="нет","Sold Out",VLOOKUP($A1120,#REF!,2,FALSE())))),"кода нет в прайсе")</f>
        <v>0</v>
      </c>
      <c r="C1120" s="148" t="n">
        <f aca="false">IFERROR((IF($A1120="",0,VLOOKUP($A1120,#REF!,3,FALSE()))),0)</f>
        <v>0</v>
      </c>
      <c r="D1120" s="158"/>
      <c r="E1120" s="121" t="n">
        <f aca="false">IFERROR((IF($A1120="",0,VLOOKUP($A1120,#REF!,6,FALSE()))),0)</f>
        <v>0</v>
      </c>
      <c r="F1120" s="122" t="n">
        <f aca="false">IFERROR(IF(VLOOKUP(A1120,#REF!,13,0)="нет","",D1120*E1120),0)</f>
        <v>0</v>
      </c>
      <c r="G1120" s="149" t="n">
        <f aca="false">IF(F1120="","",IFERROR((IF($A1120="",0,VLOOKUP($A1120,#REF!,5,FALSE())))*$D1120,"0"))</f>
        <v>0</v>
      </c>
      <c r="H1120" s="124" t="n">
        <f aca="false">IFERROR(IF(H$7=0,0,G1120/(G$7-I$5)*H$7),"")</f>
        <v>0</v>
      </c>
      <c r="I1120" s="125" t="n">
        <f aca="false">IFERROR(H1120+F1120,"")</f>
        <v>0</v>
      </c>
      <c r="J1120" s="126" t="n">
        <f aca="false">IFERROR(I1120/$E$9,"")</f>
        <v>0</v>
      </c>
      <c r="K1120" s="127" t="n">
        <f aca="false">IFERROR(ROUNDUP(I1120/$E$10,2),"")</f>
        <v>0</v>
      </c>
      <c r="L1120" s="128" t="n">
        <f aca="false">IF(F1120="","",IF(D1120=0,0,IFERROR((IF($A1120="",0,VLOOKUP($A1120,#REF!,7,FALSE()))),0)))</f>
        <v>0</v>
      </c>
      <c r="M1120" s="129" t="n">
        <f aca="false">IF(F1120="","",IFERROR(L1120*D1120,0))</f>
        <v>0</v>
      </c>
      <c r="N1120" s="64"/>
      <c r="O1120" s="156"/>
      <c r="P1120" s="156"/>
      <c r="Z1120" s="4"/>
      <c r="AA1120" s="4"/>
    </row>
    <row r="1121" customFormat="false" ht="17.35" hidden="false" customHeight="false" outlineLevel="0" collapsed="false">
      <c r="A1121" s="118"/>
      <c r="B1121" s="148" t="n">
        <f aca="false">IFERROR((IF($A1121="",0,IF(VLOOKUP(A1121,#REF!,13,0)="нет","Sold Out",VLOOKUP($A1121,#REF!,2,FALSE())))),"кода нет в прайсе")</f>
        <v>0</v>
      </c>
      <c r="C1121" s="148" t="n">
        <f aca="false">IFERROR((IF($A1121="",0,VLOOKUP($A1121,#REF!,3,FALSE()))),0)</f>
        <v>0</v>
      </c>
      <c r="D1121" s="158"/>
      <c r="E1121" s="121" t="n">
        <f aca="false">IFERROR((IF($A1121="",0,VLOOKUP($A1121,#REF!,6,FALSE()))),0)</f>
        <v>0</v>
      </c>
      <c r="F1121" s="122" t="n">
        <f aca="false">IFERROR(IF(VLOOKUP(A1121,#REF!,13,0)="нет","",D1121*E1121),0)</f>
        <v>0</v>
      </c>
      <c r="G1121" s="149" t="n">
        <f aca="false">IF(F1121="","",IFERROR((IF($A1121="",0,VLOOKUP($A1121,#REF!,5,FALSE())))*$D1121,"0"))</f>
        <v>0</v>
      </c>
      <c r="H1121" s="124" t="n">
        <f aca="false">IFERROR(IF(H$7=0,0,G1121/(G$7-I$5)*H$7),"")</f>
        <v>0</v>
      </c>
      <c r="I1121" s="125" t="n">
        <f aca="false">IFERROR(H1121+F1121,"")</f>
        <v>0</v>
      </c>
      <c r="J1121" s="126" t="n">
        <f aca="false">IFERROR(I1121/$E$9,"")</f>
        <v>0</v>
      </c>
      <c r="K1121" s="127" t="n">
        <f aca="false">IFERROR(ROUNDUP(I1121/$E$10,2),"")</f>
        <v>0</v>
      </c>
      <c r="L1121" s="128" t="n">
        <f aca="false">IF(F1121="","",IF(D1121=0,0,IFERROR((IF($A1121="",0,VLOOKUP($A1121,#REF!,7,FALSE()))),0)))</f>
        <v>0</v>
      </c>
      <c r="M1121" s="129" t="n">
        <f aca="false">IF(F1121="","",IFERROR(L1121*D1121,0))</f>
        <v>0</v>
      </c>
      <c r="N1121" s="64"/>
      <c r="O1121" s="156"/>
      <c r="P1121" s="156"/>
      <c r="Z1121" s="4"/>
      <c r="AA1121" s="4"/>
    </row>
    <row r="1122" customFormat="false" ht="17.35" hidden="false" customHeight="false" outlineLevel="0" collapsed="false">
      <c r="A1122" s="118"/>
      <c r="B1122" s="148" t="n">
        <f aca="false">IFERROR((IF($A1122="",0,IF(VLOOKUP(A1122,#REF!,13,0)="нет","Sold Out",VLOOKUP($A1122,#REF!,2,FALSE())))),"кода нет в прайсе")</f>
        <v>0</v>
      </c>
      <c r="C1122" s="148" t="n">
        <f aca="false">IFERROR((IF($A1122="",0,VLOOKUP($A1122,#REF!,3,FALSE()))),0)</f>
        <v>0</v>
      </c>
      <c r="D1122" s="158"/>
      <c r="E1122" s="121" t="n">
        <f aca="false">IFERROR((IF($A1122="",0,VLOOKUP($A1122,#REF!,6,FALSE()))),0)</f>
        <v>0</v>
      </c>
      <c r="F1122" s="122" t="n">
        <f aca="false">IFERROR(IF(VLOOKUP(A1122,#REF!,13,0)="нет","",D1122*E1122),0)</f>
        <v>0</v>
      </c>
      <c r="G1122" s="149" t="n">
        <f aca="false">IF(F1122="","",IFERROR((IF($A1122="",0,VLOOKUP($A1122,#REF!,5,FALSE())))*$D1122,"0"))</f>
        <v>0</v>
      </c>
      <c r="H1122" s="124" t="n">
        <f aca="false">IFERROR(IF(H$7=0,0,G1122/(G$7-I$5)*H$7),"")</f>
        <v>0</v>
      </c>
      <c r="I1122" s="125" t="n">
        <f aca="false">IFERROR(H1122+F1122,"")</f>
        <v>0</v>
      </c>
      <c r="J1122" s="126" t="n">
        <f aca="false">IFERROR(I1122/$E$9,"")</f>
        <v>0</v>
      </c>
      <c r="K1122" s="127" t="n">
        <f aca="false">IFERROR(ROUNDUP(I1122/$E$10,2),"")</f>
        <v>0</v>
      </c>
      <c r="L1122" s="128" t="n">
        <f aca="false">IF(F1122="","",IF(D1122=0,0,IFERROR((IF($A1122="",0,VLOOKUP($A1122,#REF!,7,FALSE()))),0)))</f>
        <v>0</v>
      </c>
      <c r="M1122" s="129" t="n">
        <f aca="false">IF(F1122="","",IFERROR(L1122*D1122,0))</f>
        <v>0</v>
      </c>
      <c r="N1122" s="64"/>
      <c r="O1122" s="156"/>
      <c r="P1122" s="156"/>
      <c r="Z1122" s="4"/>
      <c r="AA1122" s="4"/>
    </row>
    <row r="1123" customFormat="false" ht="17.35" hidden="false" customHeight="false" outlineLevel="0" collapsed="false">
      <c r="A1123" s="118"/>
      <c r="B1123" s="148" t="n">
        <f aca="false">IFERROR((IF($A1123="",0,IF(VLOOKUP(A1123,#REF!,13,0)="нет","Sold Out",VLOOKUP($A1123,#REF!,2,FALSE())))),"кода нет в прайсе")</f>
        <v>0</v>
      </c>
      <c r="C1123" s="148" t="n">
        <f aca="false">IFERROR((IF($A1123="",0,VLOOKUP($A1123,#REF!,3,FALSE()))),0)</f>
        <v>0</v>
      </c>
      <c r="D1123" s="158"/>
      <c r="E1123" s="121" t="n">
        <f aca="false">IFERROR((IF($A1123="",0,VLOOKUP($A1123,#REF!,6,FALSE()))),0)</f>
        <v>0</v>
      </c>
      <c r="F1123" s="122" t="n">
        <f aca="false">IFERROR(IF(VLOOKUP(A1123,#REF!,13,0)="нет","",D1123*E1123),0)</f>
        <v>0</v>
      </c>
      <c r="G1123" s="149" t="n">
        <f aca="false">IF(F1123="","",IFERROR((IF($A1123="",0,VLOOKUP($A1123,#REF!,5,FALSE())))*$D1123,"0"))</f>
        <v>0</v>
      </c>
      <c r="H1123" s="124" t="n">
        <f aca="false">IFERROR(IF(H$7=0,0,G1123/(G$7-I$5)*H$7),"")</f>
        <v>0</v>
      </c>
      <c r="I1123" s="125" t="n">
        <f aca="false">IFERROR(H1123+F1123,"")</f>
        <v>0</v>
      </c>
      <c r="J1123" s="126" t="n">
        <f aca="false">IFERROR(I1123/$E$9,"")</f>
        <v>0</v>
      </c>
      <c r="K1123" s="127" t="n">
        <f aca="false">IFERROR(ROUNDUP(I1123/$E$10,2),"")</f>
        <v>0</v>
      </c>
      <c r="L1123" s="128" t="n">
        <f aca="false">IF(F1123="","",IF(D1123=0,0,IFERROR((IF($A1123="",0,VLOOKUP($A1123,#REF!,7,FALSE()))),0)))</f>
        <v>0</v>
      </c>
      <c r="M1123" s="129" t="n">
        <f aca="false">IF(F1123="","",IFERROR(L1123*D1123,0))</f>
        <v>0</v>
      </c>
      <c r="N1123" s="64"/>
      <c r="O1123" s="156"/>
      <c r="P1123" s="156"/>
      <c r="Z1123" s="4"/>
      <c r="AA1123" s="4"/>
    </row>
    <row r="1124" customFormat="false" ht="17.35" hidden="false" customHeight="false" outlineLevel="0" collapsed="false">
      <c r="A1124" s="118"/>
      <c r="B1124" s="148" t="n">
        <f aca="false">IFERROR((IF($A1124="",0,IF(VLOOKUP(A1124,#REF!,13,0)="нет","Sold Out",VLOOKUP($A1124,#REF!,2,FALSE())))),"кода нет в прайсе")</f>
        <v>0</v>
      </c>
      <c r="C1124" s="148" t="n">
        <f aca="false">IFERROR((IF($A1124="",0,VLOOKUP($A1124,#REF!,3,FALSE()))),0)</f>
        <v>0</v>
      </c>
      <c r="D1124" s="158"/>
      <c r="E1124" s="132" t="n">
        <f aca="false">IFERROR((IF($A1124="",0,VLOOKUP($A1124,#REF!,6,FALSE()))),0)</f>
        <v>0</v>
      </c>
      <c r="F1124" s="133" t="n">
        <f aca="false">IFERROR(IF(VLOOKUP(A1124,#REF!,13,0)="нет","",D1124*E1124),0)</f>
        <v>0</v>
      </c>
      <c r="G1124" s="134" t="n">
        <f aca="false">IF(F1124="","",IFERROR((IF($A1124="",0,VLOOKUP($A1124,#REF!,5,FALSE())))*$D1124,"0"))</f>
        <v>0</v>
      </c>
      <c r="H1124" s="124" t="n">
        <f aca="false">IFERROR(IF(H$7=0,0,G1124/(G$7-I$5)*H$7),"")</f>
        <v>0</v>
      </c>
      <c r="I1124" s="135" t="n">
        <f aca="false">IFERROR(H1124+F1124,"")</f>
        <v>0</v>
      </c>
      <c r="J1124" s="136" t="n">
        <f aca="false">IFERROR(I1124/$E$9,"")</f>
        <v>0</v>
      </c>
      <c r="K1124" s="137" t="n">
        <f aca="false">IFERROR(ROUNDUP(I1124/$E$10,2),"")</f>
        <v>0</v>
      </c>
      <c r="L1124" s="132" t="n">
        <f aca="false">IF(F1124="","",IF(D1124=0,0,IFERROR((IF($A1124="",0,VLOOKUP($A1124,#REF!,7,FALSE()))),0)))</f>
        <v>0</v>
      </c>
      <c r="M1124" s="132" t="n">
        <f aca="false">IF(F1124="","",IFERROR(L1124*D1124,0))</f>
        <v>0</v>
      </c>
      <c r="N1124" s="64"/>
      <c r="O1124" s="156"/>
      <c r="P1124" s="156"/>
      <c r="Z1124" s="4"/>
      <c r="AA1124" s="4"/>
    </row>
    <row r="1125" customFormat="false" ht="17.35" hidden="false" customHeight="false" outlineLevel="0" collapsed="false">
      <c r="A1125" s="118"/>
      <c r="B1125" s="148" t="n">
        <f aca="false">IFERROR((IF($A1125="",0,IF(VLOOKUP(A1125,#REF!,13,0)="нет","Sold Out",VLOOKUP($A1125,#REF!,2,FALSE())))),"кода нет в прайсе")</f>
        <v>0</v>
      </c>
      <c r="C1125" s="148" t="n">
        <f aca="false">IFERROR((IF($A1125="",0,VLOOKUP($A1125,#REF!,3,FALSE()))),0)</f>
        <v>0</v>
      </c>
      <c r="D1125" s="158"/>
      <c r="E1125" s="121" t="n">
        <f aca="false">IFERROR((IF($A1125="",0,VLOOKUP($A1125,#REF!,6,FALSE()))),0)</f>
        <v>0</v>
      </c>
      <c r="F1125" s="122" t="n">
        <f aca="false">IFERROR(IF(VLOOKUP(A1125,#REF!,13,0)="нет","",D1125*E1125),0)</f>
        <v>0</v>
      </c>
      <c r="G1125" s="149" t="n">
        <f aca="false">IF(F1125="","",IFERROR((IF($A1125="",0,VLOOKUP($A1125,#REF!,5,FALSE())))*$D1125,"0"))</f>
        <v>0</v>
      </c>
      <c r="H1125" s="124" t="n">
        <f aca="false">IFERROR(IF(H$7=0,0,G1125/(G$7-I$5)*H$7),"")</f>
        <v>0</v>
      </c>
      <c r="I1125" s="125" t="n">
        <f aca="false">IFERROR(H1125+F1125,"")</f>
        <v>0</v>
      </c>
      <c r="J1125" s="126" t="n">
        <f aca="false">IFERROR(I1125/$E$9,"")</f>
        <v>0</v>
      </c>
      <c r="K1125" s="127" t="n">
        <f aca="false">IFERROR(ROUNDUP(I1125/$E$10,2),"")</f>
        <v>0</v>
      </c>
      <c r="L1125" s="128" t="n">
        <f aca="false">IF(F1125="","",IF(D1125=0,0,IFERROR((IF($A1125="",0,VLOOKUP($A1125,#REF!,7,FALSE()))),0)))</f>
        <v>0</v>
      </c>
      <c r="M1125" s="129" t="n">
        <f aca="false">IF(F1125="","",IFERROR(L1125*D1125,0))</f>
        <v>0</v>
      </c>
      <c r="N1125" s="64"/>
      <c r="O1125" s="156"/>
      <c r="P1125" s="156"/>
      <c r="Z1125" s="4"/>
      <c r="AA1125" s="4"/>
    </row>
    <row r="1126" customFormat="false" ht="17.35" hidden="false" customHeight="false" outlineLevel="0" collapsed="false">
      <c r="A1126" s="141"/>
      <c r="B1126" s="148" t="n">
        <f aca="false">IFERROR((IF($A1126="",0,IF(VLOOKUP(A1126,#REF!,13,0)="нет","Sold Out",VLOOKUP($A1126,#REF!,2,FALSE())))),"кода нет в прайсе")</f>
        <v>0</v>
      </c>
      <c r="C1126" s="148" t="n">
        <f aca="false">IFERROR((IF($A1126="",0,VLOOKUP($A1126,#REF!,3,FALSE()))),0)</f>
        <v>0</v>
      </c>
      <c r="D1126" s="158"/>
      <c r="E1126" s="121" t="n">
        <f aca="false">IFERROR((IF($A1126="",0,VLOOKUP($A1126,#REF!,6,FALSE()))),0)</f>
        <v>0</v>
      </c>
      <c r="F1126" s="122" t="n">
        <f aca="false">IFERROR(IF(VLOOKUP(A1126,#REF!,13,0)="нет","",D1126*E1126),0)</f>
        <v>0</v>
      </c>
      <c r="G1126" s="149" t="n">
        <f aca="false">IF(F1126="","",IFERROR((IF($A1126="",0,VLOOKUP($A1126,#REF!,5,FALSE())))*$D1126,"0"))</f>
        <v>0</v>
      </c>
      <c r="H1126" s="124" t="n">
        <f aca="false">IFERROR(IF(H$7=0,0,G1126/(G$7-I$5)*H$7),"")</f>
        <v>0</v>
      </c>
      <c r="I1126" s="125" t="n">
        <f aca="false">IFERROR(H1126+F1126,"")</f>
        <v>0</v>
      </c>
      <c r="J1126" s="126" t="n">
        <f aca="false">IFERROR(I1126/$E$9,"")</f>
        <v>0</v>
      </c>
      <c r="K1126" s="127" t="n">
        <f aca="false">IFERROR(ROUNDUP(I1126/$E$10,2),"")</f>
        <v>0</v>
      </c>
      <c r="L1126" s="128" t="n">
        <f aca="false">IF(F1126="","",IF(D1126=0,0,IFERROR((IF($A1126="",0,VLOOKUP($A1126,#REF!,7,FALSE()))),0)))</f>
        <v>0</v>
      </c>
      <c r="M1126" s="129" t="n">
        <f aca="false">IF(F1126="","",IFERROR(L1126*D1126,0))</f>
        <v>0</v>
      </c>
      <c r="N1126" s="64"/>
      <c r="O1126" s="156"/>
      <c r="P1126" s="156"/>
      <c r="Z1126" s="4"/>
      <c r="AA1126" s="4"/>
    </row>
    <row r="1127" customFormat="false" ht="17.35" hidden="false" customHeight="false" outlineLevel="0" collapsed="false">
      <c r="A1127" s="142"/>
      <c r="B1127" s="143" t="n">
        <f aca="false">IF(F1127=0,0,"Пересылка по Корее при менее 30000")</f>
        <v>0</v>
      </c>
      <c r="C1127" s="143"/>
      <c r="D1127" s="158"/>
      <c r="E1127" s="121" t="n">
        <f aca="false">IFERROR((IF($A1127="",0,VLOOKUP($A1127,#REF!,6,FALSE()))),0)</f>
        <v>0</v>
      </c>
      <c r="F1127" s="144" t="n">
        <f aca="false">IF($F$5=1,IF(SUM(F1117:F1126)=0,0,IF(SUM(F1117:F1126)&lt;30000,2500,0)),0)</f>
        <v>0</v>
      </c>
      <c r="G1127" s="149" t="n">
        <f aca="false">IF(F1127="","",IFERROR((IF($A1127="",0,VLOOKUP($A1127,#REF!,5,FALSE())))*$D1127,"0"))</f>
        <v>0</v>
      </c>
      <c r="H1127" s="124" t="n">
        <f aca="false">IFERROR(IF(H$7=0,0,G1127/(G$7-I$5)*H$7),"")</f>
        <v>0</v>
      </c>
      <c r="I1127" s="125" t="n">
        <f aca="false">IFERROR(H1127+F1127,"")</f>
        <v>0</v>
      </c>
      <c r="J1127" s="126" t="n">
        <f aca="false">IFERROR(I1127/$E$9,"")</f>
        <v>0</v>
      </c>
      <c r="K1127" s="127" t="n">
        <f aca="false">IFERROR(ROUNDUP(I1127/$E$10,2),"")</f>
        <v>0</v>
      </c>
      <c r="L1127" s="128" t="n">
        <f aca="false">IF(F1127="","",IF(D1127=0,0,IFERROR((IF($A1127="",0,VLOOKUP($A1127,#REF!,7,FALSE()))),0)))</f>
        <v>0</v>
      </c>
      <c r="M1127" s="129" t="n">
        <f aca="false">IF(F1127="","",IFERROR(L1127*D1127,0))</f>
        <v>0</v>
      </c>
      <c r="N1127" s="64"/>
      <c r="O1127" s="156"/>
      <c r="P1127" s="156"/>
      <c r="Z1127" s="4"/>
      <c r="AA1127" s="4"/>
    </row>
    <row r="1128" customFormat="false" ht="17.35" hidden="false" customHeight="false" outlineLevel="0" collapsed="false">
      <c r="A1128" s="106" t="n">
        <v>94</v>
      </c>
      <c r="B1128" s="107"/>
      <c r="C1128" s="107"/>
      <c r="D1128" s="146"/>
      <c r="E1128" s="109"/>
      <c r="F1128" s="110" t="n">
        <f aca="false">SUM(F1129:F1139)</f>
        <v>0</v>
      </c>
      <c r="G1128" s="110" t="n">
        <f aca="false">SUM(G1129:G1139)</f>
        <v>0</v>
      </c>
      <c r="H1128" s="111" t="n">
        <f aca="false">IFERROR($H$7/($G$7-$I$5)*G1128,0)</f>
        <v>0</v>
      </c>
      <c r="I1128" s="112" t="n">
        <f aca="false">H1128+F1128</f>
        <v>0</v>
      </c>
      <c r="J1128" s="112" t="n">
        <f aca="false">I1128/$E$9</f>
        <v>0</v>
      </c>
      <c r="K1128" s="113" t="n">
        <f aca="false">SUM(K1129:K1139)</f>
        <v>0</v>
      </c>
      <c r="L1128" s="114" t="n">
        <f aca="false">SUM(L1129:L1139)</f>
        <v>0</v>
      </c>
      <c r="M1128" s="115" t="n">
        <f aca="false">SUM(M1129:M1139)</f>
        <v>0</v>
      </c>
      <c r="N1128" s="64"/>
      <c r="O1128" s="156"/>
      <c r="P1128" s="156"/>
      <c r="Z1128" s="4"/>
      <c r="AA1128" s="4"/>
    </row>
    <row r="1129" customFormat="false" ht="17.35" hidden="false" customHeight="false" outlineLevel="0" collapsed="false">
      <c r="A1129" s="118"/>
      <c r="B1129" s="148" t="n">
        <f aca="false">IFERROR((IF($A1129="",0,IF(VLOOKUP(A1129,#REF!,13,0)="нет","Sold Out",VLOOKUP($A1129,#REF!,2,FALSE())))),"кода нет в прайсе")</f>
        <v>0</v>
      </c>
      <c r="C1129" s="148" t="n">
        <f aca="false">IFERROR((IF($A1129="",0,VLOOKUP($A1129,#REF!,3,FALSE()))),0)</f>
        <v>0</v>
      </c>
      <c r="D1129" s="120"/>
      <c r="E1129" s="121" t="n">
        <f aca="false">IFERROR((IF($A1129="",0,VLOOKUP($A1129,#REF!,6,FALSE()))),0)</f>
        <v>0</v>
      </c>
      <c r="F1129" s="122" t="n">
        <f aca="false">IFERROR(IF(VLOOKUP(A1129,#REF!,13,0)="нет","",D1129*E1129),0)</f>
        <v>0</v>
      </c>
      <c r="G1129" s="149" t="n">
        <f aca="false">IF(F1129="","",IFERROR((IF($A1129="",0,VLOOKUP($A1129,#REF!,5,FALSE())))*$D1129,"0"))</f>
        <v>0</v>
      </c>
      <c r="H1129" s="124" t="n">
        <f aca="false">IFERROR(IF(H$7=0,0,G1129/(G$7-I$5)*H$7),"")</f>
        <v>0</v>
      </c>
      <c r="I1129" s="125" t="n">
        <f aca="false">IFERROR(H1129+F1129,"")</f>
        <v>0</v>
      </c>
      <c r="J1129" s="126" t="n">
        <f aca="false">IFERROR(I1129/$E$9,"")</f>
        <v>0</v>
      </c>
      <c r="K1129" s="127" t="n">
        <f aca="false">IFERROR(ROUNDUP(I1129/$E$10,2),"")</f>
        <v>0</v>
      </c>
      <c r="L1129" s="128" t="n">
        <f aca="false">IF(F1129="","",IF(D1129=0,0,IFERROR((IF($A1129="",0,VLOOKUP($A1129,#REF!,7,FALSE()))),0)))</f>
        <v>0</v>
      </c>
      <c r="M1129" s="129" t="n">
        <f aca="false">IF(F1129="","",IFERROR(L1129*D1129,0))</f>
        <v>0</v>
      </c>
      <c r="N1129" s="64"/>
      <c r="O1129" s="156"/>
      <c r="P1129" s="156"/>
      <c r="Z1129" s="4"/>
      <c r="AA1129" s="4"/>
    </row>
    <row r="1130" customFormat="false" ht="17.35" hidden="false" customHeight="false" outlineLevel="0" collapsed="false">
      <c r="A1130" s="118"/>
      <c r="B1130" s="148" t="n">
        <f aca="false">IFERROR((IF($A1130="",0,IF(VLOOKUP(A1130,#REF!,13,0)="нет","Sold Out",VLOOKUP($A1130,#REF!,2,FALSE())))),"кода нет в прайсе")</f>
        <v>0</v>
      </c>
      <c r="C1130" s="148" t="n">
        <f aca="false">IFERROR((IF($A1130="",0,VLOOKUP($A1130,#REF!,3,FALSE()))),0)</f>
        <v>0</v>
      </c>
      <c r="D1130" s="120"/>
      <c r="E1130" s="121" t="n">
        <f aca="false">IFERROR((IF($A1130="",0,VLOOKUP($A1130,#REF!,6,FALSE()))),0)</f>
        <v>0</v>
      </c>
      <c r="F1130" s="122" t="n">
        <f aca="false">IFERROR(IF(VLOOKUP(A1130,#REF!,13,0)="нет","",D1130*E1130),0)</f>
        <v>0</v>
      </c>
      <c r="G1130" s="149" t="n">
        <f aca="false">IF(F1130="","",IFERROR((IF($A1130="",0,VLOOKUP($A1130,#REF!,5,FALSE())))*$D1130,"0"))</f>
        <v>0</v>
      </c>
      <c r="H1130" s="124" t="n">
        <f aca="false">IFERROR(IF(H$7=0,0,G1130/(G$7-I$5)*H$7),"")</f>
        <v>0</v>
      </c>
      <c r="I1130" s="125" t="n">
        <f aca="false">IFERROR(H1130+F1130,"")</f>
        <v>0</v>
      </c>
      <c r="J1130" s="126" t="n">
        <f aca="false">IFERROR(I1130/$E$9,"")</f>
        <v>0</v>
      </c>
      <c r="K1130" s="127" t="n">
        <f aca="false">IFERROR(ROUNDUP(I1130/$E$10,2),"")</f>
        <v>0</v>
      </c>
      <c r="L1130" s="128" t="n">
        <f aca="false">IF(F1130="","",IF(D1130=0,0,IFERROR((IF($A1130="",0,VLOOKUP($A1130,#REF!,7,FALSE()))),0)))</f>
        <v>0</v>
      </c>
      <c r="M1130" s="129" t="n">
        <f aca="false">IF(F1130="","",IFERROR(L1130*D1130,0))</f>
        <v>0</v>
      </c>
      <c r="N1130" s="64"/>
      <c r="O1130" s="156"/>
      <c r="P1130" s="156"/>
      <c r="Z1130" s="4"/>
      <c r="AA1130" s="4"/>
    </row>
    <row r="1131" customFormat="false" ht="17.35" hidden="false" customHeight="false" outlineLevel="0" collapsed="false">
      <c r="A1131" s="118"/>
      <c r="B1131" s="148" t="n">
        <f aca="false">IFERROR((IF($A1131="",0,IF(VLOOKUP(A1131,#REF!,13,0)="нет","Sold Out",VLOOKUP($A1131,#REF!,2,FALSE())))),"кода нет в прайсе")</f>
        <v>0</v>
      </c>
      <c r="C1131" s="148" t="n">
        <f aca="false">IFERROR((IF($A1131="",0,VLOOKUP($A1131,#REF!,3,FALSE()))),0)</f>
        <v>0</v>
      </c>
      <c r="D1131" s="158"/>
      <c r="E1131" s="121" t="n">
        <f aca="false">IFERROR((IF($A1131="",0,VLOOKUP($A1131,#REF!,6,FALSE()))),0)</f>
        <v>0</v>
      </c>
      <c r="F1131" s="122" t="n">
        <f aca="false">IFERROR(IF(VLOOKUP(A1131,#REF!,13,0)="нет","",D1131*E1131),0)</f>
        <v>0</v>
      </c>
      <c r="G1131" s="149" t="n">
        <f aca="false">IF(F1131="","",IFERROR((IF($A1131="",0,VLOOKUP($A1131,#REF!,5,FALSE())))*$D1131,"0"))</f>
        <v>0</v>
      </c>
      <c r="H1131" s="124" t="n">
        <f aca="false">IFERROR(IF(H$7=0,0,G1131/(G$7-I$5)*H$7),"")</f>
        <v>0</v>
      </c>
      <c r="I1131" s="125" t="n">
        <f aca="false">IFERROR(H1131+F1131,"")</f>
        <v>0</v>
      </c>
      <c r="J1131" s="126" t="n">
        <f aca="false">IFERROR(I1131/$E$9,"")</f>
        <v>0</v>
      </c>
      <c r="K1131" s="127" t="n">
        <f aca="false">IFERROR(ROUNDUP(I1131/$E$10,2),"")</f>
        <v>0</v>
      </c>
      <c r="L1131" s="128" t="n">
        <f aca="false">IF(F1131="","",IF(D1131=0,0,IFERROR((IF($A1131="",0,VLOOKUP($A1131,#REF!,7,FALSE()))),0)))</f>
        <v>0</v>
      </c>
      <c r="M1131" s="129" t="n">
        <f aca="false">IF(F1131="","",IFERROR(L1131*D1131,0))</f>
        <v>0</v>
      </c>
      <c r="N1131" s="64"/>
      <c r="O1131" s="156"/>
      <c r="P1131" s="156"/>
      <c r="Z1131" s="4"/>
      <c r="AA1131" s="4"/>
    </row>
    <row r="1132" customFormat="false" ht="17.35" hidden="false" customHeight="false" outlineLevel="0" collapsed="false">
      <c r="A1132" s="118"/>
      <c r="B1132" s="148" t="n">
        <f aca="false">IFERROR((IF($A1132="",0,IF(VLOOKUP(A1132,#REF!,13,0)="нет","Sold Out",VLOOKUP($A1132,#REF!,2,FALSE())))),"кода нет в прайсе")</f>
        <v>0</v>
      </c>
      <c r="C1132" s="148" t="n">
        <f aca="false">IFERROR((IF($A1132="",0,VLOOKUP($A1132,#REF!,3,FALSE()))),0)</f>
        <v>0</v>
      </c>
      <c r="D1132" s="158"/>
      <c r="E1132" s="121" t="n">
        <f aca="false">IFERROR((IF($A1132="",0,VLOOKUP($A1132,#REF!,6,FALSE()))),0)</f>
        <v>0</v>
      </c>
      <c r="F1132" s="122" t="n">
        <f aca="false">IFERROR(IF(VLOOKUP(A1132,#REF!,13,0)="нет","",D1132*E1132),0)</f>
        <v>0</v>
      </c>
      <c r="G1132" s="149" t="n">
        <f aca="false">IF(F1132="","",IFERROR((IF($A1132="",0,VLOOKUP($A1132,#REF!,5,FALSE())))*$D1132,"0"))</f>
        <v>0</v>
      </c>
      <c r="H1132" s="124" t="n">
        <f aca="false">IFERROR(IF(H$7=0,0,G1132/(G$7-I$5)*H$7),"")</f>
        <v>0</v>
      </c>
      <c r="I1132" s="125" t="n">
        <f aca="false">IFERROR(H1132+F1132,"")</f>
        <v>0</v>
      </c>
      <c r="J1132" s="126" t="n">
        <f aca="false">IFERROR(I1132/$E$9,"")</f>
        <v>0</v>
      </c>
      <c r="K1132" s="127" t="n">
        <f aca="false">IFERROR(ROUNDUP(I1132/$E$10,2),"")</f>
        <v>0</v>
      </c>
      <c r="L1132" s="128" t="n">
        <f aca="false">IF(F1132="","",IF(D1132=0,0,IFERROR((IF($A1132="",0,VLOOKUP($A1132,#REF!,7,FALSE()))),0)))</f>
        <v>0</v>
      </c>
      <c r="M1132" s="129" t="n">
        <f aca="false">IF(F1132="","",IFERROR(L1132*D1132,0))</f>
        <v>0</v>
      </c>
      <c r="N1132" s="64"/>
      <c r="O1132" s="156"/>
      <c r="P1132" s="156"/>
      <c r="Z1132" s="4"/>
      <c r="AA1132" s="4"/>
    </row>
    <row r="1133" customFormat="false" ht="17.35" hidden="false" customHeight="false" outlineLevel="0" collapsed="false">
      <c r="A1133" s="118"/>
      <c r="B1133" s="148" t="n">
        <f aca="false">IFERROR((IF($A1133="",0,IF(VLOOKUP(A1133,#REF!,13,0)="нет","Sold Out",VLOOKUP($A1133,#REF!,2,FALSE())))),"кода нет в прайсе")</f>
        <v>0</v>
      </c>
      <c r="C1133" s="148" t="n">
        <f aca="false">IFERROR((IF($A1133="",0,VLOOKUP($A1133,#REF!,3,FALSE()))),0)</f>
        <v>0</v>
      </c>
      <c r="D1133" s="158"/>
      <c r="E1133" s="121" t="n">
        <f aca="false">IFERROR((IF($A1133="",0,VLOOKUP($A1133,#REF!,6,FALSE()))),0)</f>
        <v>0</v>
      </c>
      <c r="F1133" s="122" t="n">
        <f aca="false">IFERROR(IF(VLOOKUP(A1133,#REF!,13,0)="нет","",D1133*E1133),0)</f>
        <v>0</v>
      </c>
      <c r="G1133" s="149" t="n">
        <f aca="false">IF(F1133="","",IFERROR((IF($A1133="",0,VLOOKUP($A1133,#REF!,5,FALSE())))*$D1133,"0"))</f>
        <v>0</v>
      </c>
      <c r="H1133" s="124" t="n">
        <f aca="false">IFERROR(IF(H$7=0,0,G1133/(G$7-I$5)*H$7),"")</f>
        <v>0</v>
      </c>
      <c r="I1133" s="125" t="n">
        <f aca="false">IFERROR(H1133+F1133,"")</f>
        <v>0</v>
      </c>
      <c r="J1133" s="126" t="n">
        <f aca="false">IFERROR(I1133/$E$9,"")</f>
        <v>0</v>
      </c>
      <c r="K1133" s="127" t="n">
        <f aca="false">IFERROR(ROUNDUP(I1133/$E$10,2),"")</f>
        <v>0</v>
      </c>
      <c r="L1133" s="128" t="n">
        <f aca="false">IF(F1133="","",IF(D1133=0,0,IFERROR((IF($A1133="",0,VLOOKUP($A1133,#REF!,7,FALSE()))),0)))</f>
        <v>0</v>
      </c>
      <c r="M1133" s="129" t="n">
        <f aca="false">IF(F1133="","",IFERROR(L1133*D1133,0))</f>
        <v>0</v>
      </c>
      <c r="N1133" s="64"/>
      <c r="O1133" s="156"/>
      <c r="P1133" s="156"/>
      <c r="Z1133" s="4"/>
      <c r="AA1133" s="4"/>
    </row>
    <row r="1134" customFormat="false" ht="17.35" hidden="false" customHeight="false" outlineLevel="0" collapsed="false">
      <c r="A1134" s="118"/>
      <c r="B1134" s="148" t="n">
        <f aca="false">IFERROR((IF($A1134="",0,IF(VLOOKUP(A1134,#REF!,13,0)="нет","Sold Out",VLOOKUP($A1134,#REF!,2,FALSE())))),"кода нет в прайсе")</f>
        <v>0</v>
      </c>
      <c r="C1134" s="148" t="n">
        <f aca="false">IFERROR((IF($A1134="",0,VLOOKUP($A1134,#REF!,3,FALSE()))),0)</f>
        <v>0</v>
      </c>
      <c r="D1134" s="158"/>
      <c r="E1134" s="121" t="n">
        <f aca="false">IFERROR((IF($A1134="",0,VLOOKUP($A1134,#REF!,6,FALSE()))),0)</f>
        <v>0</v>
      </c>
      <c r="F1134" s="122" t="n">
        <f aca="false">IFERROR(IF(VLOOKUP(A1134,#REF!,13,0)="нет","",D1134*E1134),0)</f>
        <v>0</v>
      </c>
      <c r="G1134" s="149" t="n">
        <f aca="false">IF(F1134="","",IFERROR((IF($A1134="",0,VLOOKUP($A1134,#REF!,5,FALSE())))*$D1134,"0"))</f>
        <v>0</v>
      </c>
      <c r="H1134" s="124" t="n">
        <f aca="false">IFERROR(IF(H$7=0,0,G1134/(G$7-I$5)*H$7),"")</f>
        <v>0</v>
      </c>
      <c r="I1134" s="125" t="n">
        <f aca="false">IFERROR(H1134+F1134,"")</f>
        <v>0</v>
      </c>
      <c r="J1134" s="126" t="n">
        <f aca="false">IFERROR(I1134/$E$9,"")</f>
        <v>0</v>
      </c>
      <c r="K1134" s="127" t="n">
        <f aca="false">IFERROR(ROUNDUP(I1134/$E$10,2),"")</f>
        <v>0</v>
      </c>
      <c r="L1134" s="128" t="n">
        <f aca="false">IF(F1134="","",IF(D1134=0,0,IFERROR((IF($A1134="",0,VLOOKUP($A1134,#REF!,7,FALSE()))),0)))</f>
        <v>0</v>
      </c>
      <c r="M1134" s="129" t="n">
        <f aca="false">IF(F1134="","",IFERROR(L1134*D1134,0))</f>
        <v>0</v>
      </c>
      <c r="N1134" s="64"/>
      <c r="O1134" s="156"/>
      <c r="P1134" s="156"/>
      <c r="Z1134" s="4"/>
      <c r="AA1134" s="4"/>
    </row>
    <row r="1135" customFormat="false" ht="17.35" hidden="false" customHeight="false" outlineLevel="0" collapsed="false">
      <c r="A1135" s="118"/>
      <c r="B1135" s="148" t="n">
        <f aca="false">IFERROR((IF($A1135="",0,IF(VLOOKUP(A1135,#REF!,13,0)="нет","Sold Out",VLOOKUP($A1135,#REF!,2,FALSE())))),"кода нет в прайсе")</f>
        <v>0</v>
      </c>
      <c r="C1135" s="148" t="n">
        <f aca="false">IFERROR((IF($A1135="",0,VLOOKUP($A1135,#REF!,3,FALSE()))),0)</f>
        <v>0</v>
      </c>
      <c r="D1135" s="158"/>
      <c r="E1135" s="121" t="n">
        <f aca="false">IFERROR((IF($A1135="",0,VLOOKUP($A1135,#REF!,6,FALSE()))),0)</f>
        <v>0</v>
      </c>
      <c r="F1135" s="122" t="n">
        <f aca="false">IFERROR(IF(VLOOKUP(A1135,#REF!,13,0)="нет","",D1135*E1135),0)</f>
        <v>0</v>
      </c>
      <c r="G1135" s="149" t="n">
        <f aca="false">IF(F1135="","",IFERROR((IF($A1135="",0,VLOOKUP($A1135,#REF!,5,FALSE())))*$D1135,"0"))</f>
        <v>0</v>
      </c>
      <c r="H1135" s="124" t="n">
        <f aca="false">IFERROR(IF(H$7=0,0,G1135/(G$7-I$5)*H$7),"")</f>
        <v>0</v>
      </c>
      <c r="I1135" s="125" t="n">
        <f aca="false">IFERROR(H1135+F1135,"")</f>
        <v>0</v>
      </c>
      <c r="J1135" s="126" t="n">
        <f aca="false">IFERROR(I1135/$E$9,"")</f>
        <v>0</v>
      </c>
      <c r="K1135" s="127" t="n">
        <f aca="false">IFERROR(ROUNDUP(I1135/$E$10,2),"")</f>
        <v>0</v>
      </c>
      <c r="L1135" s="128" t="n">
        <f aca="false">IF(F1135="","",IF(D1135=0,0,IFERROR((IF($A1135="",0,VLOOKUP($A1135,#REF!,7,FALSE()))),0)))</f>
        <v>0</v>
      </c>
      <c r="M1135" s="129" t="n">
        <f aca="false">IF(F1135="","",IFERROR(L1135*D1135,0))</f>
        <v>0</v>
      </c>
      <c r="N1135" s="64"/>
      <c r="O1135" s="156"/>
      <c r="P1135" s="156"/>
      <c r="Z1135" s="4"/>
      <c r="AA1135" s="4"/>
    </row>
    <row r="1136" customFormat="false" ht="17.35" hidden="false" customHeight="false" outlineLevel="0" collapsed="false">
      <c r="A1136" s="118"/>
      <c r="B1136" s="148" t="n">
        <f aca="false">IFERROR((IF($A1136="",0,IF(VLOOKUP(A1136,#REF!,13,0)="нет","Sold Out",VLOOKUP($A1136,#REF!,2,FALSE())))),"кода нет в прайсе")</f>
        <v>0</v>
      </c>
      <c r="C1136" s="148" t="n">
        <f aca="false">IFERROR((IF($A1136="",0,VLOOKUP($A1136,#REF!,3,FALSE()))),0)</f>
        <v>0</v>
      </c>
      <c r="D1136" s="158"/>
      <c r="E1136" s="132" t="n">
        <f aca="false">IFERROR((IF($A1136="",0,VLOOKUP($A1136,#REF!,6,FALSE()))),0)</f>
        <v>0</v>
      </c>
      <c r="F1136" s="133" t="n">
        <f aca="false">IFERROR(IF(VLOOKUP(A1136,#REF!,13,0)="нет","",D1136*E1136),0)</f>
        <v>0</v>
      </c>
      <c r="G1136" s="134" t="n">
        <f aca="false">IF(F1136="","",IFERROR((IF($A1136="",0,VLOOKUP($A1136,#REF!,5,FALSE())))*$D1136,"0"))</f>
        <v>0</v>
      </c>
      <c r="H1136" s="124" t="n">
        <f aca="false">IFERROR(IF(H$7=0,0,G1136/(G$7-I$5)*H$7),"")</f>
        <v>0</v>
      </c>
      <c r="I1136" s="135" t="n">
        <f aca="false">IFERROR(H1136+F1136,"")</f>
        <v>0</v>
      </c>
      <c r="J1136" s="136" t="n">
        <f aca="false">IFERROR(I1136/$E$9,"")</f>
        <v>0</v>
      </c>
      <c r="K1136" s="137" t="n">
        <f aca="false">IFERROR(ROUNDUP(I1136/$E$10,2),"")</f>
        <v>0</v>
      </c>
      <c r="L1136" s="132" t="n">
        <f aca="false">IF(F1136="","",IF(D1136=0,0,IFERROR((IF($A1136="",0,VLOOKUP($A1136,#REF!,7,FALSE()))),0)))</f>
        <v>0</v>
      </c>
      <c r="M1136" s="132" t="n">
        <f aca="false">IF(F1136="","",IFERROR(L1136*D1136,0))</f>
        <v>0</v>
      </c>
      <c r="N1136" s="64"/>
      <c r="O1136" s="156"/>
      <c r="P1136" s="156"/>
      <c r="Z1136" s="4"/>
      <c r="AA1136" s="4"/>
    </row>
    <row r="1137" customFormat="false" ht="17.35" hidden="false" customHeight="false" outlineLevel="0" collapsed="false">
      <c r="A1137" s="118"/>
      <c r="B1137" s="148" t="n">
        <f aca="false">IFERROR((IF($A1137="",0,IF(VLOOKUP(A1137,#REF!,13,0)="нет","Sold Out",VLOOKUP($A1137,#REF!,2,FALSE())))),"кода нет в прайсе")</f>
        <v>0</v>
      </c>
      <c r="C1137" s="148" t="n">
        <f aca="false">IFERROR((IF($A1137="",0,VLOOKUP($A1137,#REF!,3,FALSE()))),0)</f>
        <v>0</v>
      </c>
      <c r="D1137" s="158"/>
      <c r="E1137" s="121" t="n">
        <f aca="false">IFERROR((IF($A1137="",0,VLOOKUP($A1137,#REF!,6,FALSE()))),0)</f>
        <v>0</v>
      </c>
      <c r="F1137" s="122" t="n">
        <f aca="false">IFERROR(IF(VLOOKUP(A1137,#REF!,13,0)="нет","",D1137*E1137),0)</f>
        <v>0</v>
      </c>
      <c r="G1137" s="149" t="n">
        <f aca="false">IF(F1137="","",IFERROR((IF($A1137="",0,VLOOKUP($A1137,#REF!,5,FALSE())))*$D1137,"0"))</f>
        <v>0</v>
      </c>
      <c r="H1137" s="124" t="n">
        <f aca="false">IFERROR(IF(H$7=0,0,G1137/(G$7-I$5)*H$7),"")</f>
        <v>0</v>
      </c>
      <c r="I1137" s="125" t="n">
        <f aca="false">IFERROR(H1137+F1137,"")</f>
        <v>0</v>
      </c>
      <c r="J1137" s="126" t="n">
        <f aca="false">IFERROR(I1137/$E$9,"")</f>
        <v>0</v>
      </c>
      <c r="K1137" s="127" t="n">
        <f aca="false">IFERROR(ROUNDUP(I1137/$E$10,2),"")</f>
        <v>0</v>
      </c>
      <c r="L1137" s="128" t="n">
        <f aca="false">IF(F1137="","",IF(D1137=0,0,IFERROR((IF($A1137="",0,VLOOKUP($A1137,#REF!,7,FALSE()))),0)))</f>
        <v>0</v>
      </c>
      <c r="M1137" s="129" t="n">
        <f aca="false">IF(F1137="","",IFERROR(L1137*D1137,0))</f>
        <v>0</v>
      </c>
      <c r="N1137" s="64"/>
      <c r="O1137" s="156"/>
      <c r="P1137" s="156"/>
      <c r="Z1137" s="4"/>
      <c r="AA1137" s="4"/>
    </row>
    <row r="1138" customFormat="false" ht="17.35" hidden="false" customHeight="false" outlineLevel="0" collapsed="false">
      <c r="A1138" s="141"/>
      <c r="B1138" s="148" t="n">
        <f aca="false">IFERROR((IF($A1138="",0,IF(VLOOKUP(A1138,#REF!,13,0)="нет","Sold Out",VLOOKUP($A1138,#REF!,2,FALSE())))),"кода нет в прайсе")</f>
        <v>0</v>
      </c>
      <c r="C1138" s="148" t="n">
        <f aca="false">IFERROR((IF($A1138="",0,VLOOKUP($A1138,#REF!,3,FALSE()))),0)</f>
        <v>0</v>
      </c>
      <c r="D1138" s="158"/>
      <c r="E1138" s="121" t="n">
        <f aca="false">IFERROR((IF($A1138="",0,VLOOKUP($A1138,#REF!,6,FALSE()))),0)</f>
        <v>0</v>
      </c>
      <c r="F1138" s="122" t="n">
        <f aca="false">IFERROR(IF(VLOOKUP(A1138,#REF!,13,0)="нет","",D1138*E1138),0)</f>
        <v>0</v>
      </c>
      <c r="G1138" s="149" t="n">
        <f aca="false">IF(F1138="","",IFERROR((IF($A1138="",0,VLOOKUP($A1138,#REF!,5,FALSE())))*$D1138,"0"))</f>
        <v>0</v>
      </c>
      <c r="H1138" s="124" t="n">
        <f aca="false">IFERROR(IF(H$7=0,0,G1138/(G$7-I$5)*H$7),"")</f>
        <v>0</v>
      </c>
      <c r="I1138" s="125" t="n">
        <f aca="false">IFERROR(H1138+F1138,"")</f>
        <v>0</v>
      </c>
      <c r="J1138" s="126" t="n">
        <f aca="false">IFERROR(I1138/$E$9,"")</f>
        <v>0</v>
      </c>
      <c r="K1138" s="127" t="n">
        <f aca="false">IFERROR(ROUNDUP(I1138/$E$10,2),"")</f>
        <v>0</v>
      </c>
      <c r="L1138" s="128" t="n">
        <f aca="false">IF(F1138="","",IF(D1138=0,0,IFERROR((IF($A1138="",0,VLOOKUP($A1138,#REF!,7,FALSE()))),0)))</f>
        <v>0</v>
      </c>
      <c r="M1138" s="129" t="n">
        <f aca="false">IF(F1138="","",IFERROR(L1138*D1138,0))</f>
        <v>0</v>
      </c>
      <c r="N1138" s="64"/>
      <c r="O1138" s="156"/>
      <c r="P1138" s="156"/>
      <c r="Z1138" s="4"/>
      <c r="AA1138" s="4"/>
    </row>
    <row r="1139" customFormat="false" ht="17.35" hidden="false" customHeight="false" outlineLevel="0" collapsed="false">
      <c r="A1139" s="142"/>
      <c r="B1139" s="143" t="n">
        <f aca="false">IF(F1139=0,0,"Пересылка по Корее при менее 30000")</f>
        <v>0</v>
      </c>
      <c r="C1139" s="143"/>
      <c r="D1139" s="158"/>
      <c r="E1139" s="121" t="n">
        <f aca="false">IFERROR((IF($A1139="",0,VLOOKUP($A1139,#REF!,6,FALSE()))),0)</f>
        <v>0</v>
      </c>
      <c r="F1139" s="144" t="n">
        <f aca="false">IF($F$5=1,IF(SUM(F1129:F1138)=0,0,IF(SUM(F1129:F1138)&lt;30000,2500,0)),0)</f>
        <v>0</v>
      </c>
      <c r="G1139" s="149" t="n">
        <f aca="false">IF(F1139="","",IFERROR((IF($A1139="",0,VLOOKUP($A1139,#REF!,5,FALSE())))*$D1139,"0"))</f>
        <v>0</v>
      </c>
      <c r="H1139" s="124" t="n">
        <f aca="false">IFERROR(IF(H$7=0,0,G1139/(G$7-I$5)*H$7),"")</f>
        <v>0</v>
      </c>
      <c r="I1139" s="125" t="n">
        <f aca="false">IFERROR(H1139+F1139,"")</f>
        <v>0</v>
      </c>
      <c r="J1139" s="126" t="n">
        <f aca="false">IFERROR(I1139/$E$9,"")</f>
        <v>0</v>
      </c>
      <c r="K1139" s="127" t="n">
        <f aca="false">IFERROR(ROUNDUP(I1139/$E$10,2),"")</f>
        <v>0</v>
      </c>
      <c r="L1139" s="128" t="n">
        <f aca="false">IF(F1139="","",IF(D1139=0,0,IFERROR((IF($A1139="",0,VLOOKUP($A1139,#REF!,7,FALSE()))),0)))</f>
        <v>0</v>
      </c>
      <c r="M1139" s="129" t="n">
        <f aca="false">IF(F1139="","",IFERROR(L1139*D1139,0))</f>
        <v>0</v>
      </c>
      <c r="N1139" s="64"/>
      <c r="O1139" s="156"/>
      <c r="P1139" s="156"/>
      <c r="Z1139" s="4"/>
      <c r="AA1139" s="4"/>
    </row>
    <row r="1140" customFormat="false" ht="17.35" hidden="false" customHeight="false" outlineLevel="0" collapsed="false">
      <c r="A1140" s="106" t="n">
        <v>95</v>
      </c>
      <c r="B1140" s="107"/>
      <c r="C1140" s="107"/>
      <c r="D1140" s="146"/>
      <c r="E1140" s="109"/>
      <c r="F1140" s="110" t="n">
        <f aca="false">SUM(F1141:F1151)</f>
        <v>0</v>
      </c>
      <c r="G1140" s="110" t="n">
        <f aca="false">SUM(G1141:G1151)</f>
        <v>0</v>
      </c>
      <c r="H1140" s="111" t="n">
        <f aca="false">IFERROR($H$7/($G$7-$I$5)*G1140,0)</f>
        <v>0</v>
      </c>
      <c r="I1140" s="112" t="n">
        <f aca="false">H1140+F1140</f>
        <v>0</v>
      </c>
      <c r="J1140" s="112" t="n">
        <f aca="false">I1140/$E$9</f>
        <v>0</v>
      </c>
      <c r="K1140" s="113" t="n">
        <f aca="false">SUM(K1141:K1151)</f>
        <v>0</v>
      </c>
      <c r="L1140" s="114" t="n">
        <f aca="false">SUM(L1141:L1151)</f>
        <v>0</v>
      </c>
      <c r="M1140" s="115" t="n">
        <f aca="false">SUM(M1141:M1151)</f>
        <v>0</v>
      </c>
      <c r="N1140" s="64"/>
      <c r="O1140" s="156"/>
      <c r="P1140" s="156"/>
      <c r="Z1140" s="4"/>
      <c r="AA1140" s="4"/>
    </row>
    <row r="1141" customFormat="false" ht="17.35" hidden="false" customHeight="false" outlineLevel="0" collapsed="false">
      <c r="A1141" s="118"/>
      <c r="B1141" s="148" t="n">
        <f aca="false">IFERROR((IF($A1141="",0,IF(VLOOKUP(A1141,#REF!,13,0)="нет","Sold Out",VLOOKUP($A1141,#REF!,2,FALSE())))),"кода нет в прайсе")</f>
        <v>0</v>
      </c>
      <c r="C1141" s="148" t="n">
        <f aca="false">IFERROR((IF($A1141="",0,VLOOKUP($A1141,#REF!,3,FALSE()))),0)</f>
        <v>0</v>
      </c>
      <c r="D1141" s="120"/>
      <c r="E1141" s="121" t="n">
        <f aca="false">IFERROR((IF($A1141="",0,VLOOKUP($A1141,#REF!,6,FALSE()))),0)</f>
        <v>0</v>
      </c>
      <c r="F1141" s="122" t="n">
        <f aca="false">IFERROR(IF(VLOOKUP(A1141,#REF!,13,0)="нет","",D1141*E1141),0)</f>
        <v>0</v>
      </c>
      <c r="G1141" s="149" t="n">
        <f aca="false">IF(F1141="","",IFERROR((IF($A1141="",0,VLOOKUP($A1141,#REF!,5,FALSE())))*$D1141,"0"))</f>
        <v>0</v>
      </c>
      <c r="H1141" s="124" t="n">
        <f aca="false">IFERROR(IF(H$7=0,0,G1141/(G$7-I$5)*H$7),"")</f>
        <v>0</v>
      </c>
      <c r="I1141" s="125" t="n">
        <f aca="false">IFERROR(H1141+F1141,"")</f>
        <v>0</v>
      </c>
      <c r="J1141" s="126" t="n">
        <f aca="false">IFERROR(I1141/$E$9,"")</f>
        <v>0</v>
      </c>
      <c r="K1141" s="127" t="n">
        <f aca="false">IFERROR(ROUNDUP(I1141/$E$10,2),"")</f>
        <v>0</v>
      </c>
      <c r="L1141" s="128" t="n">
        <f aca="false">IF(F1141="","",IF(D1141=0,0,IFERROR((IF($A1141="",0,VLOOKUP($A1141,#REF!,7,FALSE()))),0)))</f>
        <v>0</v>
      </c>
      <c r="M1141" s="129" t="n">
        <f aca="false">IF(F1141="","",IFERROR(L1141*D1141,0))</f>
        <v>0</v>
      </c>
      <c r="N1141" s="64"/>
      <c r="O1141" s="156"/>
      <c r="P1141" s="156"/>
      <c r="Z1141" s="4"/>
      <c r="AA1141" s="4"/>
    </row>
    <row r="1142" customFormat="false" ht="17.35" hidden="false" customHeight="false" outlineLevel="0" collapsed="false">
      <c r="A1142" s="118"/>
      <c r="B1142" s="148" t="n">
        <f aca="false">IFERROR((IF($A1142="",0,IF(VLOOKUP(A1142,#REF!,13,0)="нет","Sold Out",VLOOKUP($A1142,#REF!,2,FALSE())))),"кода нет в прайсе")</f>
        <v>0</v>
      </c>
      <c r="C1142" s="148" t="n">
        <f aca="false">IFERROR((IF($A1142="",0,VLOOKUP($A1142,#REF!,3,FALSE()))),0)</f>
        <v>0</v>
      </c>
      <c r="D1142" s="120"/>
      <c r="E1142" s="121" t="n">
        <f aca="false">IFERROR((IF($A1142="",0,VLOOKUP($A1142,#REF!,6,FALSE()))),0)</f>
        <v>0</v>
      </c>
      <c r="F1142" s="122" t="n">
        <f aca="false">IFERROR(IF(VLOOKUP(A1142,#REF!,13,0)="нет","",D1142*E1142),0)</f>
        <v>0</v>
      </c>
      <c r="G1142" s="149" t="n">
        <f aca="false">IF(F1142="","",IFERROR((IF($A1142="",0,VLOOKUP($A1142,#REF!,5,FALSE())))*$D1142,"0"))</f>
        <v>0</v>
      </c>
      <c r="H1142" s="124" t="n">
        <f aca="false">IFERROR(IF(H$7=0,0,G1142/(G$7-I$5)*H$7),"")</f>
        <v>0</v>
      </c>
      <c r="I1142" s="125" t="n">
        <f aca="false">IFERROR(H1142+F1142,"")</f>
        <v>0</v>
      </c>
      <c r="J1142" s="126" t="n">
        <f aca="false">IFERROR(I1142/$E$9,"")</f>
        <v>0</v>
      </c>
      <c r="K1142" s="127" t="n">
        <f aca="false">IFERROR(ROUNDUP(I1142/$E$10,2),"")</f>
        <v>0</v>
      </c>
      <c r="L1142" s="128" t="n">
        <f aca="false">IF(F1142="","",IF(D1142=0,0,IFERROR((IF($A1142="",0,VLOOKUP($A1142,#REF!,7,FALSE()))),0)))</f>
        <v>0</v>
      </c>
      <c r="M1142" s="129" t="n">
        <f aca="false">IF(F1142="","",IFERROR(L1142*D1142,0))</f>
        <v>0</v>
      </c>
      <c r="N1142" s="64"/>
      <c r="O1142" s="156"/>
      <c r="P1142" s="156"/>
      <c r="Z1142" s="4"/>
      <c r="AA1142" s="4"/>
    </row>
    <row r="1143" customFormat="false" ht="17.35" hidden="false" customHeight="false" outlineLevel="0" collapsed="false">
      <c r="A1143" s="118"/>
      <c r="B1143" s="148" t="n">
        <f aca="false">IFERROR((IF($A1143="",0,IF(VLOOKUP(A1143,#REF!,13,0)="нет","Sold Out",VLOOKUP($A1143,#REF!,2,FALSE())))),"кода нет в прайсе")</f>
        <v>0</v>
      </c>
      <c r="C1143" s="148" t="n">
        <f aca="false">IFERROR((IF($A1143="",0,VLOOKUP($A1143,#REF!,3,FALSE()))),0)</f>
        <v>0</v>
      </c>
      <c r="D1143" s="158"/>
      <c r="E1143" s="121" t="n">
        <f aca="false">IFERROR((IF($A1143="",0,VLOOKUP($A1143,#REF!,6,FALSE()))),0)</f>
        <v>0</v>
      </c>
      <c r="F1143" s="122" t="n">
        <f aca="false">IFERROR(IF(VLOOKUP(A1143,#REF!,13,0)="нет","",D1143*E1143),0)</f>
        <v>0</v>
      </c>
      <c r="G1143" s="149" t="n">
        <f aca="false">IF(F1143="","",IFERROR((IF($A1143="",0,VLOOKUP($A1143,#REF!,5,FALSE())))*$D1143,"0"))</f>
        <v>0</v>
      </c>
      <c r="H1143" s="124" t="n">
        <f aca="false">IFERROR(IF(H$7=0,0,G1143/(G$7-I$5)*H$7),"")</f>
        <v>0</v>
      </c>
      <c r="I1143" s="125" t="n">
        <f aca="false">IFERROR(H1143+F1143,"")</f>
        <v>0</v>
      </c>
      <c r="J1143" s="126" t="n">
        <f aca="false">IFERROR(I1143/$E$9,"")</f>
        <v>0</v>
      </c>
      <c r="K1143" s="127" t="n">
        <f aca="false">IFERROR(ROUNDUP(I1143/$E$10,2),"")</f>
        <v>0</v>
      </c>
      <c r="L1143" s="128" t="n">
        <f aca="false">IF(F1143="","",IF(D1143=0,0,IFERROR((IF($A1143="",0,VLOOKUP($A1143,#REF!,7,FALSE()))),0)))</f>
        <v>0</v>
      </c>
      <c r="M1143" s="129" t="n">
        <f aca="false">IF(F1143="","",IFERROR(L1143*D1143,0))</f>
        <v>0</v>
      </c>
      <c r="N1143" s="64"/>
      <c r="O1143" s="156"/>
      <c r="P1143" s="156"/>
      <c r="Z1143" s="4"/>
      <c r="AA1143" s="4"/>
    </row>
    <row r="1144" customFormat="false" ht="17.35" hidden="false" customHeight="false" outlineLevel="0" collapsed="false">
      <c r="A1144" s="118"/>
      <c r="B1144" s="148" t="n">
        <f aca="false">IFERROR((IF($A1144="",0,IF(VLOOKUP(A1144,#REF!,13,0)="нет","Sold Out",VLOOKUP($A1144,#REF!,2,FALSE())))),"кода нет в прайсе")</f>
        <v>0</v>
      </c>
      <c r="C1144" s="148" t="n">
        <f aca="false">IFERROR((IF($A1144="",0,VLOOKUP($A1144,#REF!,3,FALSE()))),0)</f>
        <v>0</v>
      </c>
      <c r="D1144" s="158"/>
      <c r="E1144" s="121" t="n">
        <f aca="false">IFERROR((IF($A1144="",0,VLOOKUP($A1144,#REF!,6,FALSE()))),0)</f>
        <v>0</v>
      </c>
      <c r="F1144" s="122" t="n">
        <f aca="false">IFERROR(IF(VLOOKUP(A1144,#REF!,13,0)="нет","",D1144*E1144),0)</f>
        <v>0</v>
      </c>
      <c r="G1144" s="149" t="n">
        <f aca="false">IF(F1144="","",IFERROR((IF($A1144="",0,VLOOKUP($A1144,#REF!,5,FALSE())))*$D1144,"0"))</f>
        <v>0</v>
      </c>
      <c r="H1144" s="124" t="n">
        <f aca="false">IFERROR(IF(H$7=0,0,G1144/(G$7-I$5)*H$7),"")</f>
        <v>0</v>
      </c>
      <c r="I1144" s="125" t="n">
        <f aca="false">IFERROR(H1144+F1144,"")</f>
        <v>0</v>
      </c>
      <c r="J1144" s="126" t="n">
        <f aca="false">IFERROR(I1144/$E$9,"")</f>
        <v>0</v>
      </c>
      <c r="K1144" s="127" t="n">
        <f aca="false">IFERROR(ROUNDUP(I1144/$E$10,2),"")</f>
        <v>0</v>
      </c>
      <c r="L1144" s="128" t="n">
        <f aca="false">IF(F1144="","",IF(D1144=0,0,IFERROR((IF($A1144="",0,VLOOKUP($A1144,#REF!,7,FALSE()))),0)))</f>
        <v>0</v>
      </c>
      <c r="M1144" s="129" t="n">
        <f aca="false">IF(F1144="","",IFERROR(L1144*D1144,0))</f>
        <v>0</v>
      </c>
      <c r="N1144" s="64"/>
      <c r="O1144" s="156"/>
      <c r="P1144" s="156"/>
      <c r="Z1144" s="4"/>
      <c r="AA1144" s="4"/>
    </row>
    <row r="1145" customFormat="false" ht="17.35" hidden="false" customHeight="false" outlineLevel="0" collapsed="false">
      <c r="A1145" s="118"/>
      <c r="B1145" s="148" t="n">
        <f aca="false">IFERROR((IF($A1145="",0,IF(VLOOKUP(A1145,#REF!,13,0)="нет","Sold Out",VLOOKUP($A1145,#REF!,2,FALSE())))),"кода нет в прайсе")</f>
        <v>0</v>
      </c>
      <c r="C1145" s="148" t="n">
        <f aca="false">IFERROR((IF($A1145="",0,VLOOKUP($A1145,#REF!,3,FALSE()))),0)</f>
        <v>0</v>
      </c>
      <c r="D1145" s="158"/>
      <c r="E1145" s="121" t="n">
        <f aca="false">IFERROR((IF($A1145="",0,VLOOKUP($A1145,#REF!,6,FALSE()))),0)</f>
        <v>0</v>
      </c>
      <c r="F1145" s="122" t="n">
        <f aca="false">IFERROR(IF(VLOOKUP(A1145,#REF!,13,0)="нет","",D1145*E1145),0)</f>
        <v>0</v>
      </c>
      <c r="G1145" s="149" t="n">
        <f aca="false">IF(F1145="","",IFERROR((IF($A1145="",0,VLOOKUP($A1145,#REF!,5,FALSE())))*$D1145,"0"))</f>
        <v>0</v>
      </c>
      <c r="H1145" s="124" t="n">
        <f aca="false">IFERROR(IF(H$7=0,0,G1145/(G$7-I$5)*H$7),"")</f>
        <v>0</v>
      </c>
      <c r="I1145" s="125" t="n">
        <f aca="false">IFERROR(H1145+F1145,"")</f>
        <v>0</v>
      </c>
      <c r="J1145" s="126" t="n">
        <f aca="false">IFERROR(I1145/$E$9,"")</f>
        <v>0</v>
      </c>
      <c r="K1145" s="127" t="n">
        <f aca="false">IFERROR(ROUNDUP(I1145/$E$10,2),"")</f>
        <v>0</v>
      </c>
      <c r="L1145" s="128" t="n">
        <f aca="false">IF(F1145="","",IF(D1145=0,0,IFERROR((IF($A1145="",0,VLOOKUP($A1145,#REF!,7,FALSE()))),0)))</f>
        <v>0</v>
      </c>
      <c r="M1145" s="129" t="n">
        <f aca="false">IF(F1145="","",IFERROR(L1145*D1145,0))</f>
        <v>0</v>
      </c>
      <c r="N1145" s="64"/>
      <c r="O1145" s="156"/>
      <c r="P1145" s="156"/>
      <c r="Z1145" s="4"/>
      <c r="AA1145" s="4"/>
    </row>
    <row r="1146" customFormat="false" ht="17.35" hidden="false" customHeight="false" outlineLevel="0" collapsed="false">
      <c r="A1146" s="118"/>
      <c r="B1146" s="148" t="n">
        <f aca="false">IFERROR((IF($A1146="",0,IF(VLOOKUP(A1146,#REF!,13,0)="нет","Sold Out",VLOOKUP($A1146,#REF!,2,FALSE())))),"кода нет в прайсе")</f>
        <v>0</v>
      </c>
      <c r="C1146" s="148" t="n">
        <f aca="false">IFERROR((IF($A1146="",0,VLOOKUP($A1146,#REF!,3,FALSE()))),0)</f>
        <v>0</v>
      </c>
      <c r="D1146" s="158"/>
      <c r="E1146" s="121" t="n">
        <f aca="false">IFERROR((IF($A1146="",0,VLOOKUP($A1146,#REF!,6,FALSE()))),0)</f>
        <v>0</v>
      </c>
      <c r="F1146" s="122" t="n">
        <f aca="false">IFERROR(IF(VLOOKUP(A1146,#REF!,13,0)="нет","",D1146*E1146),0)</f>
        <v>0</v>
      </c>
      <c r="G1146" s="149" t="n">
        <f aca="false">IF(F1146="","",IFERROR((IF($A1146="",0,VLOOKUP($A1146,#REF!,5,FALSE())))*$D1146,"0"))</f>
        <v>0</v>
      </c>
      <c r="H1146" s="124" t="n">
        <f aca="false">IFERROR(IF(H$7=0,0,G1146/(G$7-I$5)*H$7),"")</f>
        <v>0</v>
      </c>
      <c r="I1146" s="125" t="n">
        <f aca="false">IFERROR(H1146+F1146,"")</f>
        <v>0</v>
      </c>
      <c r="J1146" s="126" t="n">
        <f aca="false">IFERROR(I1146/$E$9,"")</f>
        <v>0</v>
      </c>
      <c r="K1146" s="127" t="n">
        <f aca="false">IFERROR(ROUNDUP(I1146/$E$10,2),"")</f>
        <v>0</v>
      </c>
      <c r="L1146" s="128" t="n">
        <f aca="false">IF(F1146="","",IF(D1146=0,0,IFERROR((IF($A1146="",0,VLOOKUP($A1146,#REF!,7,FALSE()))),0)))</f>
        <v>0</v>
      </c>
      <c r="M1146" s="129" t="n">
        <f aca="false">IF(F1146="","",IFERROR(L1146*D1146,0))</f>
        <v>0</v>
      </c>
      <c r="N1146" s="64"/>
      <c r="O1146" s="156"/>
      <c r="P1146" s="156"/>
      <c r="Z1146" s="4"/>
      <c r="AA1146" s="4"/>
    </row>
    <row r="1147" customFormat="false" ht="17.35" hidden="false" customHeight="false" outlineLevel="0" collapsed="false">
      <c r="A1147" s="118"/>
      <c r="B1147" s="148" t="n">
        <f aca="false">IFERROR((IF($A1147="",0,IF(VLOOKUP(A1147,#REF!,13,0)="нет","Sold Out",VLOOKUP($A1147,#REF!,2,FALSE())))),"кода нет в прайсе")</f>
        <v>0</v>
      </c>
      <c r="C1147" s="148" t="n">
        <f aca="false">IFERROR((IF($A1147="",0,VLOOKUP($A1147,#REF!,3,FALSE()))),0)</f>
        <v>0</v>
      </c>
      <c r="D1147" s="158"/>
      <c r="E1147" s="121" t="n">
        <f aca="false">IFERROR((IF($A1147="",0,VLOOKUP($A1147,#REF!,6,FALSE()))),0)</f>
        <v>0</v>
      </c>
      <c r="F1147" s="122" t="n">
        <f aca="false">IFERROR(IF(VLOOKUP(A1147,#REF!,13,0)="нет","",D1147*E1147),0)</f>
        <v>0</v>
      </c>
      <c r="G1147" s="149" t="n">
        <f aca="false">IF(F1147="","",IFERROR((IF($A1147="",0,VLOOKUP($A1147,#REF!,5,FALSE())))*$D1147,"0"))</f>
        <v>0</v>
      </c>
      <c r="H1147" s="124" t="n">
        <f aca="false">IFERROR(IF(H$7=0,0,G1147/(G$7-I$5)*H$7),"")</f>
        <v>0</v>
      </c>
      <c r="I1147" s="125" t="n">
        <f aca="false">IFERROR(H1147+F1147,"")</f>
        <v>0</v>
      </c>
      <c r="J1147" s="126" t="n">
        <f aca="false">IFERROR(I1147/$E$9,"")</f>
        <v>0</v>
      </c>
      <c r="K1147" s="127" t="n">
        <f aca="false">IFERROR(ROUNDUP(I1147/$E$10,2),"")</f>
        <v>0</v>
      </c>
      <c r="L1147" s="128" t="n">
        <f aca="false">IF(F1147="","",IF(D1147=0,0,IFERROR((IF($A1147="",0,VLOOKUP($A1147,#REF!,7,FALSE()))),0)))</f>
        <v>0</v>
      </c>
      <c r="M1147" s="129" t="n">
        <f aca="false">IF(F1147="","",IFERROR(L1147*D1147,0))</f>
        <v>0</v>
      </c>
      <c r="N1147" s="64"/>
      <c r="O1147" s="156"/>
      <c r="P1147" s="156"/>
      <c r="Z1147" s="4"/>
      <c r="AA1147" s="4"/>
    </row>
    <row r="1148" customFormat="false" ht="17.35" hidden="false" customHeight="false" outlineLevel="0" collapsed="false">
      <c r="A1148" s="118"/>
      <c r="B1148" s="148" t="n">
        <f aca="false">IFERROR((IF($A1148="",0,IF(VLOOKUP(A1148,#REF!,13,0)="нет","Sold Out",VLOOKUP($A1148,#REF!,2,FALSE())))),"кода нет в прайсе")</f>
        <v>0</v>
      </c>
      <c r="C1148" s="148" t="n">
        <f aca="false">IFERROR((IF($A1148="",0,VLOOKUP($A1148,#REF!,3,FALSE()))),0)</f>
        <v>0</v>
      </c>
      <c r="D1148" s="158"/>
      <c r="E1148" s="132" t="n">
        <f aca="false">IFERROR((IF($A1148="",0,VLOOKUP($A1148,#REF!,6,FALSE()))),0)</f>
        <v>0</v>
      </c>
      <c r="F1148" s="133" t="n">
        <f aca="false">IFERROR(IF(VLOOKUP(A1148,#REF!,13,0)="нет","",D1148*E1148),0)</f>
        <v>0</v>
      </c>
      <c r="G1148" s="134" t="n">
        <f aca="false">IF(F1148="","",IFERROR((IF($A1148="",0,VLOOKUP($A1148,#REF!,5,FALSE())))*$D1148,"0"))</f>
        <v>0</v>
      </c>
      <c r="H1148" s="124" t="n">
        <f aca="false">IFERROR(IF(H$7=0,0,G1148/(G$7-I$5)*H$7),"")</f>
        <v>0</v>
      </c>
      <c r="I1148" s="135" t="n">
        <f aca="false">IFERROR(H1148+F1148,"")</f>
        <v>0</v>
      </c>
      <c r="J1148" s="136" t="n">
        <f aca="false">IFERROR(I1148/$E$9,"")</f>
        <v>0</v>
      </c>
      <c r="K1148" s="137" t="n">
        <f aca="false">IFERROR(ROUNDUP(I1148/$E$10,2),"")</f>
        <v>0</v>
      </c>
      <c r="L1148" s="132" t="n">
        <f aca="false">IF(F1148="","",IF(D1148=0,0,IFERROR((IF($A1148="",0,VLOOKUP($A1148,#REF!,7,FALSE()))),0)))</f>
        <v>0</v>
      </c>
      <c r="M1148" s="132" t="n">
        <f aca="false">IF(F1148="","",IFERROR(L1148*D1148,0))</f>
        <v>0</v>
      </c>
      <c r="N1148" s="64"/>
      <c r="O1148" s="156"/>
      <c r="P1148" s="156"/>
      <c r="Z1148" s="4"/>
      <c r="AA1148" s="4"/>
    </row>
    <row r="1149" customFormat="false" ht="17.35" hidden="false" customHeight="false" outlineLevel="0" collapsed="false">
      <c r="A1149" s="118"/>
      <c r="B1149" s="148" t="n">
        <f aca="false">IFERROR((IF($A1149="",0,IF(VLOOKUP(A1149,#REF!,13,0)="нет","Sold Out",VLOOKUP($A1149,#REF!,2,FALSE())))),"кода нет в прайсе")</f>
        <v>0</v>
      </c>
      <c r="C1149" s="148" t="n">
        <f aca="false">IFERROR((IF($A1149="",0,VLOOKUP($A1149,#REF!,3,FALSE()))),0)</f>
        <v>0</v>
      </c>
      <c r="D1149" s="158"/>
      <c r="E1149" s="121" t="n">
        <f aca="false">IFERROR((IF($A1149="",0,VLOOKUP($A1149,#REF!,6,FALSE()))),0)</f>
        <v>0</v>
      </c>
      <c r="F1149" s="122" t="n">
        <f aca="false">IFERROR(IF(VLOOKUP(A1149,#REF!,13,0)="нет","",D1149*E1149),0)</f>
        <v>0</v>
      </c>
      <c r="G1149" s="149" t="n">
        <f aca="false">IF(F1149="","",IFERROR((IF($A1149="",0,VLOOKUP($A1149,#REF!,5,FALSE())))*$D1149,"0"))</f>
        <v>0</v>
      </c>
      <c r="H1149" s="124" t="n">
        <f aca="false">IFERROR(IF(H$7=0,0,G1149/(G$7-I$5)*H$7),"")</f>
        <v>0</v>
      </c>
      <c r="I1149" s="125" t="n">
        <f aca="false">IFERROR(H1149+F1149,"")</f>
        <v>0</v>
      </c>
      <c r="J1149" s="126" t="n">
        <f aca="false">IFERROR(I1149/$E$9,"")</f>
        <v>0</v>
      </c>
      <c r="K1149" s="127" t="n">
        <f aca="false">IFERROR(ROUNDUP(I1149/$E$10,2),"")</f>
        <v>0</v>
      </c>
      <c r="L1149" s="128" t="n">
        <f aca="false">IF(F1149="","",IF(D1149=0,0,IFERROR((IF($A1149="",0,VLOOKUP($A1149,#REF!,7,FALSE()))),0)))</f>
        <v>0</v>
      </c>
      <c r="M1149" s="129" t="n">
        <f aca="false">IF(F1149="","",IFERROR(L1149*D1149,0))</f>
        <v>0</v>
      </c>
      <c r="N1149" s="64"/>
      <c r="O1149" s="156"/>
      <c r="P1149" s="156"/>
      <c r="Z1149" s="4"/>
      <c r="AA1149" s="4"/>
    </row>
    <row r="1150" customFormat="false" ht="17.35" hidden="false" customHeight="false" outlineLevel="0" collapsed="false">
      <c r="A1150" s="141"/>
      <c r="B1150" s="148" t="n">
        <f aca="false">IFERROR((IF($A1150="",0,IF(VLOOKUP(A1150,#REF!,13,0)="нет","Sold Out",VLOOKUP($A1150,#REF!,2,FALSE())))),"кода нет в прайсе")</f>
        <v>0</v>
      </c>
      <c r="C1150" s="148" t="n">
        <f aca="false">IFERROR((IF($A1150="",0,VLOOKUP($A1150,#REF!,3,FALSE()))),0)</f>
        <v>0</v>
      </c>
      <c r="D1150" s="158"/>
      <c r="E1150" s="121" t="n">
        <f aca="false">IFERROR((IF($A1150="",0,VLOOKUP($A1150,#REF!,6,FALSE()))),0)</f>
        <v>0</v>
      </c>
      <c r="F1150" s="122" t="n">
        <f aca="false">IFERROR(IF(VLOOKUP(A1150,#REF!,13,0)="нет","",D1150*E1150),0)</f>
        <v>0</v>
      </c>
      <c r="G1150" s="149" t="n">
        <f aca="false">IF(F1150="","",IFERROR((IF($A1150="",0,VLOOKUP($A1150,#REF!,5,FALSE())))*$D1150,"0"))</f>
        <v>0</v>
      </c>
      <c r="H1150" s="124" t="n">
        <f aca="false">IFERROR(IF(H$7=0,0,G1150/(G$7-I$5)*H$7),"")</f>
        <v>0</v>
      </c>
      <c r="I1150" s="125" t="n">
        <f aca="false">IFERROR(H1150+F1150,"")</f>
        <v>0</v>
      </c>
      <c r="J1150" s="126" t="n">
        <f aca="false">IFERROR(I1150/$E$9,"")</f>
        <v>0</v>
      </c>
      <c r="K1150" s="127" t="n">
        <f aca="false">IFERROR(ROUNDUP(I1150/$E$10,2),"")</f>
        <v>0</v>
      </c>
      <c r="L1150" s="128" t="n">
        <f aca="false">IF(F1150="","",IF(D1150=0,0,IFERROR((IF($A1150="",0,VLOOKUP($A1150,#REF!,7,FALSE()))),0)))</f>
        <v>0</v>
      </c>
      <c r="M1150" s="129" t="n">
        <f aca="false">IF(F1150="","",IFERROR(L1150*D1150,0))</f>
        <v>0</v>
      </c>
      <c r="N1150" s="64"/>
      <c r="O1150" s="156"/>
      <c r="P1150" s="156"/>
      <c r="Z1150" s="4"/>
      <c r="AA1150" s="4"/>
    </row>
    <row r="1151" customFormat="false" ht="17.35" hidden="false" customHeight="false" outlineLevel="0" collapsed="false">
      <c r="A1151" s="142"/>
      <c r="B1151" s="143" t="n">
        <f aca="false">IF(F1151=0,0,"Пересылка по Корее при менее 30000")</f>
        <v>0</v>
      </c>
      <c r="C1151" s="143"/>
      <c r="D1151" s="158"/>
      <c r="E1151" s="121" t="n">
        <f aca="false">IFERROR((IF($A1151="",0,VLOOKUP($A1151,#REF!,6,FALSE()))),0)</f>
        <v>0</v>
      </c>
      <c r="F1151" s="144" t="n">
        <f aca="false">IF($F$5=1,IF(SUM(F1141:F1150)=0,0,IF(SUM(F1141:F1150)&lt;30000,2500,0)),0)</f>
        <v>0</v>
      </c>
      <c r="G1151" s="149" t="n">
        <f aca="false">IF(F1151="","",IFERROR((IF($A1151="",0,VLOOKUP($A1151,#REF!,5,FALSE())))*$D1151,"0"))</f>
        <v>0</v>
      </c>
      <c r="H1151" s="124" t="n">
        <f aca="false">IFERROR(IF(H$7=0,0,G1151/(G$7-I$5)*H$7),"")</f>
        <v>0</v>
      </c>
      <c r="I1151" s="125" t="n">
        <f aca="false">IFERROR(H1151+F1151,"")</f>
        <v>0</v>
      </c>
      <c r="J1151" s="126" t="n">
        <f aca="false">IFERROR(I1151/$E$9,"")</f>
        <v>0</v>
      </c>
      <c r="K1151" s="127" t="n">
        <f aca="false">IFERROR(ROUNDUP(I1151/$E$10,2),"")</f>
        <v>0</v>
      </c>
      <c r="L1151" s="128" t="n">
        <f aca="false">IF(F1151="","",IF(D1151=0,0,IFERROR((IF($A1151="",0,VLOOKUP($A1151,#REF!,7,FALSE()))),0)))</f>
        <v>0</v>
      </c>
      <c r="M1151" s="129" t="n">
        <f aca="false">IF(F1151="","",IFERROR(L1151*D1151,0))</f>
        <v>0</v>
      </c>
      <c r="N1151" s="64"/>
      <c r="O1151" s="156"/>
      <c r="P1151" s="156"/>
      <c r="Z1151" s="4"/>
      <c r="AA1151" s="4"/>
    </row>
    <row r="1152" customFormat="false" ht="17.35" hidden="false" customHeight="false" outlineLevel="0" collapsed="false">
      <c r="A1152" s="106" t="n">
        <v>96</v>
      </c>
      <c r="B1152" s="107"/>
      <c r="C1152" s="107"/>
      <c r="D1152" s="146"/>
      <c r="E1152" s="109"/>
      <c r="F1152" s="110" t="n">
        <f aca="false">SUM(F1153:F1163)</f>
        <v>0</v>
      </c>
      <c r="G1152" s="110" t="n">
        <f aca="false">SUM(G1153:G1163)</f>
        <v>0</v>
      </c>
      <c r="H1152" s="111" t="n">
        <f aca="false">IFERROR($H$7/($G$7-$I$5)*G1152,0)</f>
        <v>0</v>
      </c>
      <c r="I1152" s="112" t="n">
        <f aca="false">H1152+F1152</f>
        <v>0</v>
      </c>
      <c r="J1152" s="112" t="n">
        <f aca="false">I1152/$E$9</f>
        <v>0</v>
      </c>
      <c r="K1152" s="113" t="n">
        <f aca="false">SUM(K1153:K1163)</f>
        <v>0</v>
      </c>
      <c r="L1152" s="114" t="n">
        <f aca="false">SUM(L1153:L1163)</f>
        <v>0</v>
      </c>
      <c r="M1152" s="115" t="n">
        <f aca="false">SUM(M1153:M1163)</f>
        <v>0</v>
      </c>
      <c r="N1152" s="64"/>
      <c r="O1152" s="156"/>
      <c r="P1152" s="156"/>
      <c r="Z1152" s="4"/>
      <c r="AA1152" s="4"/>
    </row>
    <row r="1153" customFormat="false" ht="17.35" hidden="false" customHeight="false" outlineLevel="0" collapsed="false">
      <c r="A1153" s="118"/>
      <c r="B1153" s="148" t="n">
        <f aca="false">IFERROR((IF($A1153="",0,IF(VLOOKUP(A1153,#REF!,13,0)="нет","Sold Out",VLOOKUP($A1153,#REF!,2,FALSE())))),"кода нет в прайсе")</f>
        <v>0</v>
      </c>
      <c r="C1153" s="148" t="n">
        <f aca="false">IFERROR((IF($A1153="",0,VLOOKUP($A1153,#REF!,3,FALSE()))),0)</f>
        <v>0</v>
      </c>
      <c r="D1153" s="120"/>
      <c r="E1153" s="121" t="n">
        <f aca="false">IFERROR((IF($A1153="",0,VLOOKUP($A1153,#REF!,6,FALSE()))),0)</f>
        <v>0</v>
      </c>
      <c r="F1153" s="122" t="n">
        <f aca="false">IFERROR(IF(VLOOKUP(A1153,#REF!,13,0)="нет","",D1153*E1153),0)</f>
        <v>0</v>
      </c>
      <c r="G1153" s="149" t="n">
        <f aca="false">IF(F1153="","",IFERROR((IF($A1153="",0,VLOOKUP($A1153,#REF!,5,FALSE())))*$D1153,"0"))</f>
        <v>0</v>
      </c>
      <c r="H1153" s="124" t="n">
        <f aca="false">IFERROR(IF(H$7=0,0,G1153/(G$7-I$5)*H$7),"")</f>
        <v>0</v>
      </c>
      <c r="I1153" s="125" t="n">
        <f aca="false">IFERROR(H1153+F1153,"")</f>
        <v>0</v>
      </c>
      <c r="J1153" s="126" t="n">
        <f aca="false">IFERROR(I1153/$E$9,"")</f>
        <v>0</v>
      </c>
      <c r="K1153" s="127" t="n">
        <f aca="false">IFERROR(ROUNDUP(I1153/$E$10,2),"")</f>
        <v>0</v>
      </c>
      <c r="L1153" s="128" t="n">
        <f aca="false">IF(F1153="","",IF(D1153=0,0,IFERROR((IF($A1153="",0,VLOOKUP($A1153,#REF!,7,FALSE()))),0)))</f>
        <v>0</v>
      </c>
      <c r="M1153" s="129" t="n">
        <f aca="false">IF(F1153="","",IFERROR(L1153*D1153,0))</f>
        <v>0</v>
      </c>
      <c r="N1153" s="64"/>
      <c r="O1153" s="156"/>
      <c r="P1153" s="156"/>
      <c r="Z1153" s="4"/>
      <c r="AA1153" s="4"/>
    </row>
    <row r="1154" customFormat="false" ht="17.35" hidden="false" customHeight="false" outlineLevel="0" collapsed="false">
      <c r="A1154" s="118"/>
      <c r="B1154" s="148" t="n">
        <f aca="false">IFERROR((IF($A1154="",0,IF(VLOOKUP(A1154,#REF!,13,0)="нет","Sold Out",VLOOKUP($A1154,#REF!,2,FALSE())))),"кода нет в прайсе")</f>
        <v>0</v>
      </c>
      <c r="C1154" s="148" t="n">
        <f aca="false">IFERROR((IF($A1154="",0,VLOOKUP($A1154,#REF!,3,FALSE()))),0)</f>
        <v>0</v>
      </c>
      <c r="D1154" s="120"/>
      <c r="E1154" s="121" t="n">
        <f aca="false">IFERROR((IF($A1154="",0,VLOOKUP($A1154,#REF!,6,FALSE()))),0)</f>
        <v>0</v>
      </c>
      <c r="F1154" s="122" t="n">
        <f aca="false">IFERROR(IF(VLOOKUP(A1154,#REF!,13,0)="нет","",D1154*E1154),0)</f>
        <v>0</v>
      </c>
      <c r="G1154" s="149" t="n">
        <f aca="false">IF(F1154="","",IFERROR((IF($A1154="",0,VLOOKUP($A1154,#REF!,5,FALSE())))*$D1154,"0"))</f>
        <v>0</v>
      </c>
      <c r="H1154" s="124" t="n">
        <f aca="false">IFERROR(IF(H$7=0,0,G1154/(G$7-I$5)*H$7),"")</f>
        <v>0</v>
      </c>
      <c r="I1154" s="125" t="n">
        <f aca="false">IFERROR(H1154+F1154,"")</f>
        <v>0</v>
      </c>
      <c r="J1154" s="126" t="n">
        <f aca="false">IFERROR(I1154/$E$9,"")</f>
        <v>0</v>
      </c>
      <c r="K1154" s="127" t="n">
        <f aca="false">IFERROR(ROUNDUP(I1154/$E$10,2),"")</f>
        <v>0</v>
      </c>
      <c r="L1154" s="128" t="n">
        <f aca="false">IF(F1154="","",IF(D1154=0,0,IFERROR((IF($A1154="",0,VLOOKUP($A1154,#REF!,7,FALSE()))),0)))</f>
        <v>0</v>
      </c>
      <c r="M1154" s="129" t="n">
        <f aca="false">IF(F1154="","",IFERROR(L1154*D1154,0))</f>
        <v>0</v>
      </c>
      <c r="N1154" s="64"/>
      <c r="O1154" s="156"/>
      <c r="P1154" s="156"/>
      <c r="Z1154" s="4"/>
      <c r="AA1154" s="4"/>
    </row>
    <row r="1155" customFormat="false" ht="17.35" hidden="false" customHeight="false" outlineLevel="0" collapsed="false">
      <c r="A1155" s="118"/>
      <c r="B1155" s="148" t="n">
        <f aca="false">IFERROR((IF($A1155="",0,IF(VLOOKUP(A1155,#REF!,13,0)="нет","Sold Out",VLOOKUP($A1155,#REF!,2,FALSE())))),"кода нет в прайсе")</f>
        <v>0</v>
      </c>
      <c r="C1155" s="148" t="n">
        <f aca="false">IFERROR((IF($A1155="",0,VLOOKUP($A1155,#REF!,3,FALSE()))),0)</f>
        <v>0</v>
      </c>
      <c r="D1155" s="158"/>
      <c r="E1155" s="121" t="n">
        <f aca="false">IFERROR((IF($A1155="",0,VLOOKUP($A1155,#REF!,6,FALSE()))),0)</f>
        <v>0</v>
      </c>
      <c r="F1155" s="122" t="n">
        <f aca="false">IFERROR(IF(VLOOKUP(A1155,#REF!,13,0)="нет","",D1155*E1155),0)</f>
        <v>0</v>
      </c>
      <c r="G1155" s="149" t="n">
        <f aca="false">IF(F1155="","",IFERROR((IF($A1155="",0,VLOOKUP($A1155,#REF!,5,FALSE())))*$D1155,"0"))</f>
        <v>0</v>
      </c>
      <c r="H1155" s="124" t="n">
        <f aca="false">IFERROR(IF(H$7=0,0,G1155/(G$7-I$5)*H$7),"")</f>
        <v>0</v>
      </c>
      <c r="I1155" s="125" t="n">
        <f aca="false">IFERROR(H1155+F1155,"")</f>
        <v>0</v>
      </c>
      <c r="J1155" s="126" t="n">
        <f aca="false">IFERROR(I1155/$E$9,"")</f>
        <v>0</v>
      </c>
      <c r="K1155" s="127" t="n">
        <f aca="false">IFERROR(ROUNDUP(I1155/$E$10,2),"")</f>
        <v>0</v>
      </c>
      <c r="L1155" s="128" t="n">
        <f aca="false">IF(F1155="","",IF(D1155=0,0,IFERROR((IF($A1155="",0,VLOOKUP($A1155,#REF!,7,FALSE()))),0)))</f>
        <v>0</v>
      </c>
      <c r="M1155" s="129" t="n">
        <f aca="false">IF(F1155="","",IFERROR(L1155*D1155,0))</f>
        <v>0</v>
      </c>
      <c r="N1155" s="64"/>
      <c r="O1155" s="156"/>
      <c r="P1155" s="156"/>
      <c r="Z1155" s="4"/>
      <c r="AA1155" s="4"/>
    </row>
    <row r="1156" customFormat="false" ht="17.35" hidden="false" customHeight="false" outlineLevel="0" collapsed="false">
      <c r="A1156" s="118"/>
      <c r="B1156" s="148" t="n">
        <f aca="false">IFERROR((IF($A1156="",0,IF(VLOOKUP(A1156,#REF!,13,0)="нет","Sold Out",VLOOKUP($A1156,#REF!,2,FALSE())))),"кода нет в прайсе")</f>
        <v>0</v>
      </c>
      <c r="C1156" s="148" t="n">
        <f aca="false">IFERROR((IF($A1156="",0,VLOOKUP($A1156,#REF!,3,FALSE()))),0)</f>
        <v>0</v>
      </c>
      <c r="D1156" s="158"/>
      <c r="E1156" s="121" t="n">
        <f aca="false">IFERROR((IF($A1156="",0,VLOOKUP($A1156,#REF!,6,FALSE()))),0)</f>
        <v>0</v>
      </c>
      <c r="F1156" s="122" t="n">
        <f aca="false">IFERROR(IF(VLOOKUP(A1156,#REF!,13,0)="нет","",D1156*E1156),0)</f>
        <v>0</v>
      </c>
      <c r="G1156" s="149" t="n">
        <f aca="false">IF(F1156="","",IFERROR((IF($A1156="",0,VLOOKUP($A1156,#REF!,5,FALSE())))*$D1156,"0"))</f>
        <v>0</v>
      </c>
      <c r="H1156" s="124" t="n">
        <f aca="false">IFERROR(IF(H$7=0,0,G1156/(G$7-I$5)*H$7),"")</f>
        <v>0</v>
      </c>
      <c r="I1156" s="125" t="n">
        <f aca="false">IFERROR(H1156+F1156,"")</f>
        <v>0</v>
      </c>
      <c r="J1156" s="126" t="n">
        <f aca="false">IFERROR(I1156/$E$9,"")</f>
        <v>0</v>
      </c>
      <c r="K1156" s="127" t="n">
        <f aca="false">IFERROR(ROUNDUP(I1156/$E$10,2),"")</f>
        <v>0</v>
      </c>
      <c r="L1156" s="128" t="n">
        <f aca="false">IF(F1156="","",IF(D1156=0,0,IFERROR((IF($A1156="",0,VLOOKUP($A1156,#REF!,7,FALSE()))),0)))</f>
        <v>0</v>
      </c>
      <c r="M1156" s="129" t="n">
        <f aca="false">IF(F1156="","",IFERROR(L1156*D1156,0))</f>
        <v>0</v>
      </c>
      <c r="N1156" s="64"/>
      <c r="O1156" s="156"/>
      <c r="P1156" s="156"/>
      <c r="Z1156" s="4"/>
      <c r="AA1156" s="4"/>
    </row>
    <row r="1157" customFormat="false" ht="17.35" hidden="false" customHeight="false" outlineLevel="0" collapsed="false">
      <c r="A1157" s="118"/>
      <c r="B1157" s="148" t="n">
        <f aca="false">IFERROR((IF($A1157="",0,IF(VLOOKUP(A1157,#REF!,13,0)="нет","Sold Out",VLOOKUP($A1157,#REF!,2,FALSE())))),"кода нет в прайсе")</f>
        <v>0</v>
      </c>
      <c r="C1157" s="148" t="n">
        <f aca="false">IFERROR((IF($A1157="",0,VLOOKUP($A1157,#REF!,3,FALSE()))),0)</f>
        <v>0</v>
      </c>
      <c r="D1157" s="158"/>
      <c r="E1157" s="121" t="n">
        <f aca="false">IFERROR((IF($A1157="",0,VLOOKUP($A1157,#REF!,6,FALSE()))),0)</f>
        <v>0</v>
      </c>
      <c r="F1157" s="122" t="n">
        <f aca="false">IFERROR(IF(VLOOKUP(A1157,#REF!,13,0)="нет","",D1157*E1157),0)</f>
        <v>0</v>
      </c>
      <c r="G1157" s="149" t="n">
        <f aca="false">IF(F1157="","",IFERROR((IF($A1157="",0,VLOOKUP($A1157,#REF!,5,FALSE())))*$D1157,"0"))</f>
        <v>0</v>
      </c>
      <c r="H1157" s="124" t="n">
        <f aca="false">IFERROR(IF(H$7=0,0,G1157/(G$7-I$5)*H$7),"")</f>
        <v>0</v>
      </c>
      <c r="I1157" s="125" t="n">
        <f aca="false">IFERROR(H1157+F1157,"")</f>
        <v>0</v>
      </c>
      <c r="J1157" s="126" t="n">
        <f aca="false">IFERROR(I1157/$E$9,"")</f>
        <v>0</v>
      </c>
      <c r="K1157" s="127" t="n">
        <f aca="false">IFERROR(ROUNDUP(I1157/$E$10,2),"")</f>
        <v>0</v>
      </c>
      <c r="L1157" s="128" t="n">
        <f aca="false">IF(F1157="","",IF(D1157=0,0,IFERROR((IF($A1157="",0,VLOOKUP($A1157,#REF!,7,FALSE()))),0)))</f>
        <v>0</v>
      </c>
      <c r="M1157" s="129" t="n">
        <f aca="false">IF(F1157="","",IFERROR(L1157*D1157,0))</f>
        <v>0</v>
      </c>
      <c r="N1157" s="64"/>
      <c r="O1157" s="156"/>
      <c r="P1157" s="156"/>
      <c r="Z1157" s="4"/>
      <c r="AA1157" s="4"/>
    </row>
    <row r="1158" customFormat="false" ht="17.35" hidden="false" customHeight="false" outlineLevel="0" collapsed="false">
      <c r="A1158" s="118"/>
      <c r="B1158" s="148" t="n">
        <f aca="false">IFERROR((IF($A1158="",0,IF(VLOOKUP(A1158,#REF!,13,0)="нет","Sold Out",VLOOKUP($A1158,#REF!,2,FALSE())))),"кода нет в прайсе")</f>
        <v>0</v>
      </c>
      <c r="C1158" s="148" t="n">
        <f aca="false">IFERROR((IF($A1158="",0,VLOOKUP($A1158,#REF!,3,FALSE()))),0)</f>
        <v>0</v>
      </c>
      <c r="D1158" s="158"/>
      <c r="E1158" s="121" t="n">
        <f aca="false">IFERROR((IF($A1158="",0,VLOOKUP($A1158,#REF!,6,FALSE()))),0)</f>
        <v>0</v>
      </c>
      <c r="F1158" s="122" t="n">
        <f aca="false">IFERROR(IF(VLOOKUP(A1158,#REF!,13,0)="нет","",D1158*E1158),0)</f>
        <v>0</v>
      </c>
      <c r="G1158" s="149" t="n">
        <f aca="false">IF(F1158="","",IFERROR((IF($A1158="",0,VLOOKUP($A1158,#REF!,5,FALSE())))*$D1158,"0"))</f>
        <v>0</v>
      </c>
      <c r="H1158" s="124" t="n">
        <f aca="false">IFERROR(IF(H$7=0,0,G1158/(G$7-I$5)*H$7),"")</f>
        <v>0</v>
      </c>
      <c r="I1158" s="125" t="n">
        <f aca="false">IFERROR(H1158+F1158,"")</f>
        <v>0</v>
      </c>
      <c r="J1158" s="126" t="n">
        <f aca="false">IFERROR(I1158/$E$9,"")</f>
        <v>0</v>
      </c>
      <c r="K1158" s="127" t="n">
        <f aca="false">IFERROR(ROUNDUP(I1158/$E$10,2),"")</f>
        <v>0</v>
      </c>
      <c r="L1158" s="128" t="n">
        <f aca="false">IF(F1158="","",IF(D1158=0,0,IFERROR((IF($A1158="",0,VLOOKUP($A1158,#REF!,7,FALSE()))),0)))</f>
        <v>0</v>
      </c>
      <c r="M1158" s="129" t="n">
        <f aca="false">IF(F1158="","",IFERROR(L1158*D1158,0))</f>
        <v>0</v>
      </c>
      <c r="N1158" s="64"/>
      <c r="O1158" s="156"/>
      <c r="P1158" s="156"/>
      <c r="Z1158" s="4"/>
      <c r="AA1158" s="4"/>
    </row>
    <row r="1159" customFormat="false" ht="17.35" hidden="false" customHeight="false" outlineLevel="0" collapsed="false">
      <c r="A1159" s="118"/>
      <c r="B1159" s="148" t="n">
        <f aca="false">IFERROR((IF($A1159="",0,IF(VLOOKUP(A1159,#REF!,13,0)="нет","Sold Out",VLOOKUP($A1159,#REF!,2,FALSE())))),"кода нет в прайсе")</f>
        <v>0</v>
      </c>
      <c r="C1159" s="148" t="n">
        <f aca="false">IFERROR((IF($A1159="",0,VLOOKUP($A1159,#REF!,3,FALSE()))),0)</f>
        <v>0</v>
      </c>
      <c r="D1159" s="158"/>
      <c r="E1159" s="121" t="n">
        <f aca="false">IFERROR((IF($A1159="",0,VLOOKUP($A1159,#REF!,6,FALSE()))),0)</f>
        <v>0</v>
      </c>
      <c r="F1159" s="122" t="n">
        <f aca="false">IFERROR(IF(VLOOKUP(A1159,#REF!,13,0)="нет","",D1159*E1159),0)</f>
        <v>0</v>
      </c>
      <c r="G1159" s="149" t="n">
        <f aca="false">IF(F1159="","",IFERROR((IF($A1159="",0,VLOOKUP($A1159,#REF!,5,FALSE())))*$D1159,"0"))</f>
        <v>0</v>
      </c>
      <c r="H1159" s="124" t="n">
        <f aca="false">IFERROR(IF(H$7=0,0,G1159/(G$7-I$5)*H$7),"")</f>
        <v>0</v>
      </c>
      <c r="I1159" s="125" t="n">
        <f aca="false">IFERROR(H1159+F1159,"")</f>
        <v>0</v>
      </c>
      <c r="J1159" s="126" t="n">
        <f aca="false">IFERROR(I1159/$E$9,"")</f>
        <v>0</v>
      </c>
      <c r="K1159" s="127" t="n">
        <f aca="false">IFERROR(ROUNDUP(I1159/$E$10,2),"")</f>
        <v>0</v>
      </c>
      <c r="L1159" s="128" t="n">
        <f aca="false">IF(F1159="","",IF(D1159=0,0,IFERROR((IF($A1159="",0,VLOOKUP($A1159,#REF!,7,FALSE()))),0)))</f>
        <v>0</v>
      </c>
      <c r="M1159" s="129" t="n">
        <f aca="false">IF(F1159="","",IFERROR(L1159*D1159,0))</f>
        <v>0</v>
      </c>
      <c r="N1159" s="64"/>
      <c r="O1159" s="156"/>
      <c r="P1159" s="156"/>
      <c r="Z1159" s="4"/>
      <c r="AA1159" s="4"/>
    </row>
    <row r="1160" customFormat="false" ht="17.35" hidden="false" customHeight="false" outlineLevel="0" collapsed="false">
      <c r="A1160" s="118"/>
      <c r="B1160" s="148" t="n">
        <f aca="false">IFERROR((IF($A1160="",0,IF(VLOOKUP(A1160,#REF!,13,0)="нет","Sold Out",VLOOKUP($A1160,#REF!,2,FALSE())))),"кода нет в прайсе")</f>
        <v>0</v>
      </c>
      <c r="C1160" s="148" t="n">
        <f aca="false">IFERROR((IF($A1160="",0,VLOOKUP($A1160,#REF!,3,FALSE()))),0)</f>
        <v>0</v>
      </c>
      <c r="D1160" s="158"/>
      <c r="E1160" s="132" t="n">
        <f aca="false">IFERROR((IF($A1160="",0,VLOOKUP($A1160,#REF!,6,FALSE()))),0)</f>
        <v>0</v>
      </c>
      <c r="F1160" s="133" t="n">
        <f aca="false">IFERROR(IF(VLOOKUP(A1160,#REF!,13,0)="нет","",D1160*E1160),0)</f>
        <v>0</v>
      </c>
      <c r="G1160" s="134" t="n">
        <f aca="false">IF(F1160="","",IFERROR((IF($A1160="",0,VLOOKUP($A1160,#REF!,5,FALSE())))*$D1160,"0"))</f>
        <v>0</v>
      </c>
      <c r="H1160" s="124" t="n">
        <f aca="false">IFERROR(IF(H$7=0,0,G1160/(G$7-I$5)*H$7),"")</f>
        <v>0</v>
      </c>
      <c r="I1160" s="135" t="n">
        <f aca="false">IFERROR(H1160+F1160,"")</f>
        <v>0</v>
      </c>
      <c r="J1160" s="136" t="n">
        <f aca="false">IFERROR(I1160/$E$9,"")</f>
        <v>0</v>
      </c>
      <c r="K1160" s="137" t="n">
        <f aca="false">IFERROR(ROUNDUP(I1160/$E$10,2),"")</f>
        <v>0</v>
      </c>
      <c r="L1160" s="132" t="n">
        <f aca="false">IF(F1160="","",IF(D1160=0,0,IFERROR((IF($A1160="",0,VLOOKUP($A1160,#REF!,7,FALSE()))),0)))</f>
        <v>0</v>
      </c>
      <c r="M1160" s="132" t="n">
        <f aca="false">IF(F1160="","",IFERROR(L1160*D1160,0))</f>
        <v>0</v>
      </c>
      <c r="N1160" s="64"/>
      <c r="O1160" s="156"/>
      <c r="P1160" s="156"/>
      <c r="Z1160" s="4"/>
      <c r="AA1160" s="4"/>
    </row>
    <row r="1161" customFormat="false" ht="17.35" hidden="false" customHeight="false" outlineLevel="0" collapsed="false">
      <c r="A1161" s="118"/>
      <c r="B1161" s="148" t="n">
        <f aca="false">IFERROR((IF($A1161="",0,IF(VLOOKUP(A1161,#REF!,13,0)="нет","Sold Out",VLOOKUP($A1161,#REF!,2,FALSE())))),"кода нет в прайсе")</f>
        <v>0</v>
      </c>
      <c r="C1161" s="148" t="n">
        <f aca="false">IFERROR((IF($A1161="",0,VLOOKUP($A1161,#REF!,3,FALSE()))),0)</f>
        <v>0</v>
      </c>
      <c r="D1161" s="158"/>
      <c r="E1161" s="121" t="n">
        <f aca="false">IFERROR((IF($A1161="",0,VLOOKUP($A1161,#REF!,6,FALSE()))),0)</f>
        <v>0</v>
      </c>
      <c r="F1161" s="122" t="n">
        <f aca="false">IFERROR(IF(VLOOKUP(A1161,#REF!,13,0)="нет","",D1161*E1161),0)</f>
        <v>0</v>
      </c>
      <c r="G1161" s="149" t="n">
        <f aca="false">IF(F1161="","",IFERROR((IF($A1161="",0,VLOOKUP($A1161,#REF!,5,FALSE())))*$D1161,"0"))</f>
        <v>0</v>
      </c>
      <c r="H1161" s="124" t="n">
        <f aca="false">IFERROR(IF(H$7=0,0,G1161/(G$7-I$5)*H$7),"")</f>
        <v>0</v>
      </c>
      <c r="I1161" s="125" t="n">
        <f aca="false">IFERROR(H1161+F1161,"")</f>
        <v>0</v>
      </c>
      <c r="J1161" s="126" t="n">
        <f aca="false">IFERROR(I1161/$E$9,"")</f>
        <v>0</v>
      </c>
      <c r="K1161" s="127" t="n">
        <f aca="false">IFERROR(ROUNDUP(I1161/$E$10,2),"")</f>
        <v>0</v>
      </c>
      <c r="L1161" s="128" t="n">
        <f aca="false">IF(F1161="","",IF(D1161=0,0,IFERROR((IF($A1161="",0,VLOOKUP($A1161,#REF!,7,FALSE()))),0)))</f>
        <v>0</v>
      </c>
      <c r="M1161" s="129" t="n">
        <f aca="false">IF(F1161="","",IFERROR(L1161*D1161,0))</f>
        <v>0</v>
      </c>
      <c r="N1161" s="64"/>
      <c r="O1161" s="156"/>
      <c r="P1161" s="156"/>
      <c r="Z1161" s="4"/>
      <c r="AA1161" s="4"/>
    </row>
    <row r="1162" customFormat="false" ht="17.35" hidden="false" customHeight="false" outlineLevel="0" collapsed="false">
      <c r="A1162" s="141"/>
      <c r="B1162" s="148" t="n">
        <f aca="false">IFERROR((IF($A1162="",0,IF(VLOOKUP(A1162,#REF!,13,0)="нет","Sold Out",VLOOKUP($A1162,#REF!,2,FALSE())))),"кода нет в прайсе")</f>
        <v>0</v>
      </c>
      <c r="C1162" s="148" t="n">
        <f aca="false">IFERROR((IF($A1162="",0,VLOOKUP($A1162,#REF!,3,FALSE()))),0)</f>
        <v>0</v>
      </c>
      <c r="D1162" s="158"/>
      <c r="E1162" s="121" t="n">
        <f aca="false">IFERROR((IF($A1162="",0,VLOOKUP($A1162,#REF!,6,FALSE()))),0)</f>
        <v>0</v>
      </c>
      <c r="F1162" s="122" t="n">
        <f aca="false">IFERROR(IF(VLOOKUP(A1162,#REF!,13,0)="нет","",D1162*E1162),0)</f>
        <v>0</v>
      </c>
      <c r="G1162" s="149" t="n">
        <f aca="false">IF(F1162="","",IFERROR((IF($A1162="",0,VLOOKUP($A1162,#REF!,5,FALSE())))*$D1162,"0"))</f>
        <v>0</v>
      </c>
      <c r="H1162" s="124" t="n">
        <f aca="false">IFERROR(IF(H$7=0,0,G1162/(G$7-I$5)*H$7),"")</f>
        <v>0</v>
      </c>
      <c r="I1162" s="125" t="n">
        <f aca="false">IFERROR(H1162+F1162,"")</f>
        <v>0</v>
      </c>
      <c r="J1162" s="126" t="n">
        <f aca="false">IFERROR(I1162/$E$9,"")</f>
        <v>0</v>
      </c>
      <c r="K1162" s="127" t="n">
        <f aca="false">IFERROR(ROUNDUP(I1162/$E$10,2),"")</f>
        <v>0</v>
      </c>
      <c r="L1162" s="128" t="n">
        <f aca="false">IF(F1162="","",IF(D1162=0,0,IFERROR((IF($A1162="",0,VLOOKUP($A1162,#REF!,7,FALSE()))),0)))</f>
        <v>0</v>
      </c>
      <c r="M1162" s="129" t="n">
        <f aca="false">IF(F1162="","",IFERROR(L1162*D1162,0))</f>
        <v>0</v>
      </c>
      <c r="N1162" s="64"/>
      <c r="O1162" s="156"/>
      <c r="P1162" s="156"/>
      <c r="Z1162" s="4"/>
      <c r="AA1162" s="4"/>
    </row>
    <row r="1163" customFormat="false" ht="17.35" hidden="false" customHeight="false" outlineLevel="0" collapsed="false">
      <c r="A1163" s="142"/>
      <c r="B1163" s="143" t="n">
        <f aca="false">IF(F1163=0,0,"Пересылка по Корее при менее 30000")</f>
        <v>0</v>
      </c>
      <c r="C1163" s="143"/>
      <c r="D1163" s="158"/>
      <c r="E1163" s="121" t="n">
        <f aca="false">IFERROR((IF($A1163="",0,VLOOKUP($A1163,#REF!,6,FALSE()))),0)</f>
        <v>0</v>
      </c>
      <c r="F1163" s="144" t="n">
        <f aca="false">IF($F$5=1,IF(SUM(F1153:F1162)=0,0,IF(SUM(F1153:F1162)&lt;30000,2500,0)),0)</f>
        <v>0</v>
      </c>
      <c r="G1163" s="149" t="n">
        <f aca="false">IF(F1163="","",IFERROR((IF($A1163="",0,VLOOKUP($A1163,#REF!,5,FALSE())))*$D1163,"0"))</f>
        <v>0</v>
      </c>
      <c r="H1163" s="124" t="n">
        <f aca="false">IFERROR(IF(H$7=0,0,G1163/(G$7-I$5)*H$7),"")</f>
        <v>0</v>
      </c>
      <c r="I1163" s="125" t="n">
        <f aca="false">IFERROR(H1163+F1163,"")</f>
        <v>0</v>
      </c>
      <c r="J1163" s="126" t="n">
        <f aca="false">IFERROR(I1163/$E$9,"")</f>
        <v>0</v>
      </c>
      <c r="K1163" s="127" t="n">
        <f aca="false">IFERROR(ROUNDUP(I1163/$E$10,2),"")</f>
        <v>0</v>
      </c>
      <c r="L1163" s="128" t="n">
        <f aca="false">IF(F1163="","",IF(D1163=0,0,IFERROR((IF($A1163="",0,VLOOKUP($A1163,#REF!,7,FALSE()))),0)))</f>
        <v>0</v>
      </c>
      <c r="M1163" s="129" t="n">
        <f aca="false">IF(F1163="","",IFERROR(L1163*D1163,0))</f>
        <v>0</v>
      </c>
      <c r="N1163" s="64"/>
      <c r="O1163" s="156"/>
      <c r="P1163" s="156"/>
      <c r="Z1163" s="4"/>
      <c r="AA1163" s="4"/>
    </row>
    <row r="1164" customFormat="false" ht="17.35" hidden="false" customHeight="false" outlineLevel="0" collapsed="false">
      <c r="A1164" s="106" t="n">
        <v>97</v>
      </c>
      <c r="B1164" s="107"/>
      <c r="C1164" s="107"/>
      <c r="D1164" s="146"/>
      <c r="E1164" s="109"/>
      <c r="F1164" s="110" t="n">
        <f aca="false">SUM(F1165:F1175)</f>
        <v>0</v>
      </c>
      <c r="G1164" s="110" t="n">
        <f aca="false">SUM(G1165:G1175)</f>
        <v>0</v>
      </c>
      <c r="H1164" s="111" t="n">
        <f aca="false">IFERROR($H$7/($G$7-$I$5)*G1164,0)</f>
        <v>0</v>
      </c>
      <c r="I1164" s="112" t="n">
        <f aca="false">H1164+F1164</f>
        <v>0</v>
      </c>
      <c r="J1164" s="112" t="n">
        <f aca="false">I1164/$E$9</f>
        <v>0</v>
      </c>
      <c r="K1164" s="113" t="n">
        <f aca="false">SUM(K1165:K1175)</f>
        <v>0</v>
      </c>
      <c r="L1164" s="114" t="n">
        <f aca="false">SUM(L1165:L1175)</f>
        <v>0</v>
      </c>
      <c r="M1164" s="115" t="n">
        <f aca="false">SUM(M1165:M1175)</f>
        <v>0</v>
      </c>
      <c r="N1164" s="64"/>
      <c r="O1164" s="156"/>
      <c r="P1164" s="156"/>
      <c r="Z1164" s="4"/>
      <c r="AA1164" s="4"/>
    </row>
    <row r="1165" customFormat="false" ht="17.35" hidden="false" customHeight="false" outlineLevel="0" collapsed="false">
      <c r="A1165" s="118"/>
      <c r="B1165" s="148" t="n">
        <f aca="false">IFERROR((IF($A1165="",0,IF(VLOOKUP(A1165,#REF!,13,0)="нет","Sold Out",VLOOKUP($A1165,#REF!,2,FALSE())))),"кода нет в прайсе")</f>
        <v>0</v>
      </c>
      <c r="C1165" s="148" t="n">
        <f aca="false">IFERROR((IF($A1165="",0,VLOOKUP($A1165,#REF!,3,FALSE()))),0)</f>
        <v>0</v>
      </c>
      <c r="D1165" s="120"/>
      <c r="E1165" s="121" t="n">
        <f aca="false">IFERROR((IF($A1165="",0,VLOOKUP($A1165,#REF!,6,FALSE()))),0)</f>
        <v>0</v>
      </c>
      <c r="F1165" s="122" t="n">
        <f aca="false">IFERROR(IF(VLOOKUP(A1165,#REF!,13,0)="нет","",D1165*E1165),0)</f>
        <v>0</v>
      </c>
      <c r="G1165" s="149" t="n">
        <f aca="false">IF(F1165="","",IFERROR((IF($A1165="",0,VLOOKUP($A1165,#REF!,5,FALSE())))*$D1165,"0"))</f>
        <v>0</v>
      </c>
      <c r="H1165" s="124" t="n">
        <f aca="false">IFERROR(IF(H$7=0,0,G1165/(G$7-I$5)*H$7),"")</f>
        <v>0</v>
      </c>
      <c r="I1165" s="125" t="n">
        <f aca="false">IFERROR(H1165+F1165,"")</f>
        <v>0</v>
      </c>
      <c r="J1165" s="126" t="n">
        <f aca="false">IFERROR(I1165/$E$9,"")</f>
        <v>0</v>
      </c>
      <c r="K1165" s="127" t="n">
        <f aca="false">IFERROR(ROUNDUP(I1165/$E$10,2),"")</f>
        <v>0</v>
      </c>
      <c r="L1165" s="128" t="n">
        <f aca="false">IF(F1165="","",IF(D1165=0,0,IFERROR((IF($A1165="",0,VLOOKUP($A1165,#REF!,7,FALSE()))),0)))</f>
        <v>0</v>
      </c>
      <c r="M1165" s="129" t="n">
        <f aca="false">IF(F1165="","",IFERROR(L1165*D1165,0))</f>
        <v>0</v>
      </c>
      <c r="N1165" s="64"/>
      <c r="O1165" s="156"/>
      <c r="P1165" s="156"/>
      <c r="Z1165" s="4"/>
      <c r="AA1165" s="4"/>
    </row>
    <row r="1166" customFormat="false" ht="17.35" hidden="false" customHeight="false" outlineLevel="0" collapsed="false">
      <c r="A1166" s="118"/>
      <c r="B1166" s="148" t="n">
        <f aca="false">IFERROR((IF($A1166="",0,IF(VLOOKUP(A1166,#REF!,13,0)="нет","Sold Out",VLOOKUP($A1166,#REF!,2,FALSE())))),"кода нет в прайсе")</f>
        <v>0</v>
      </c>
      <c r="C1166" s="148" t="n">
        <f aca="false">IFERROR((IF($A1166="",0,VLOOKUP($A1166,#REF!,3,FALSE()))),0)</f>
        <v>0</v>
      </c>
      <c r="D1166" s="120"/>
      <c r="E1166" s="121" t="n">
        <f aca="false">IFERROR((IF($A1166="",0,VLOOKUP($A1166,#REF!,6,FALSE()))),0)</f>
        <v>0</v>
      </c>
      <c r="F1166" s="122" t="n">
        <f aca="false">IFERROR(IF(VLOOKUP(A1166,#REF!,13,0)="нет","",D1166*E1166),0)</f>
        <v>0</v>
      </c>
      <c r="G1166" s="149" t="n">
        <f aca="false">IF(F1166="","",IFERROR((IF($A1166="",0,VLOOKUP($A1166,#REF!,5,FALSE())))*$D1166,"0"))</f>
        <v>0</v>
      </c>
      <c r="H1166" s="124" t="n">
        <f aca="false">IFERROR(IF(H$7=0,0,G1166/(G$7-I$5)*H$7),"")</f>
        <v>0</v>
      </c>
      <c r="I1166" s="125" t="n">
        <f aca="false">IFERROR(H1166+F1166,"")</f>
        <v>0</v>
      </c>
      <c r="J1166" s="126" t="n">
        <f aca="false">IFERROR(I1166/$E$9,"")</f>
        <v>0</v>
      </c>
      <c r="K1166" s="127" t="n">
        <f aca="false">IFERROR(ROUNDUP(I1166/$E$10,2),"")</f>
        <v>0</v>
      </c>
      <c r="L1166" s="128" t="n">
        <f aca="false">IF(F1166="","",IF(D1166=0,0,IFERROR((IF($A1166="",0,VLOOKUP($A1166,#REF!,7,FALSE()))),0)))</f>
        <v>0</v>
      </c>
      <c r="M1166" s="129" t="n">
        <f aca="false">IF(F1166="","",IFERROR(L1166*D1166,0))</f>
        <v>0</v>
      </c>
      <c r="N1166" s="64"/>
      <c r="O1166" s="156"/>
      <c r="P1166" s="156"/>
      <c r="Z1166" s="4"/>
      <c r="AA1166" s="4"/>
    </row>
    <row r="1167" customFormat="false" ht="17.35" hidden="false" customHeight="false" outlineLevel="0" collapsed="false">
      <c r="A1167" s="118"/>
      <c r="B1167" s="148" t="n">
        <f aca="false">IFERROR((IF($A1167="",0,IF(VLOOKUP(A1167,#REF!,13,0)="нет","Sold Out",VLOOKUP($A1167,#REF!,2,FALSE())))),"кода нет в прайсе")</f>
        <v>0</v>
      </c>
      <c r="C1167" s="148" t="n">
        <f aca="false">IFERROR((IF($A1167="",0,VLOOKUP($A1167,#REF!,3,FALSE()))),0)</f>
        <v>0</v>
      </c>
      <c r="D1167" s="158"/>
      <c r="E1167" s="121" t="n">
        <f aca="false">IFERROR((IF($A1167="",0,VLOOKUP($A1167,#REF!,6,FALSE()))),0)</f>
        <v>0</v>
      </c>
      <c r="F1167" s="122" t="n">
        <f aca="false">IFERROR(IF(VLOOKUP(A1167,#REF!,13,0)="нет","",D1167*E1167),0)</f>
        <v>0</v>
      </c>
      <c r="G1167" s="149" t="n">
        <f aca="false">IF(F1167="","",IFERROR((IF($A1167="",0,VLOOKUP($A1167,#REF!,5,FALSE())))*$D1167,"0"))</f>
        <v>0</v>
      </c>
      <c r="H1167" s="124" t="n">
        <f aca="false">IFERROR(IF(H$7=0,0,G1167/(G$7-I$5)*H$7),"")</f>
        <v>0</v>
      </c>
      <c r="I1167" s="125" t="n">
        <f aca="false">IFERROR(H1167+F1167,"")</f>
        <v>0</v>
      </c>
      <c r="J1167" s="126" t="n">
        <f aca="false">IFERROR(I1167/$E$9,"")</f>
        <v>0</v>
      </c>
      <c r="K1167" s="127" t="n">
        <f aca="false">IFERROR(ROUNDUP(I1167/$E$10,2),"")</f>
        <v>0</v>
      </c>
      <c r="L1167" s="128" t="n">
        <f aca="false">IF(F1167="","",IF(D1167=0,0,IFERROR((IF($A1167="",0,VLOOKUP($A1167,#REF!,7,FALSE()))),0)))</f>
        <v>0</v>
      </c>
      <c r="M1167" s="129" t="n">
        <f aca="false">IF(F1167="","",IFERROR(L1167*D1167,0))</f>
        <v>0</v>
      </c>
      <c r="N1167" s="64"/>
      <c r="O1167" s="156"/>
      <c r="P1167" s="156"/>
      <c r="Z1167" s="4"/>
      <c r="AA1167" s="4"/>
    </row>
    <row r="1168" customFormat="false" ht="17.35" hidden="false" customHeight="false" outlineLevel="0" collapsed="false">
      <c r="A1168" s="118"/>
      <c r="B1168" s="148" t="n">
        <f aca="false">IFERROR((IF($A1168="",0,IF(VLOOKUP(A1168,#REF!,13,0)="нет","Sold Out",VLOOKUP($A1168,#REF!,2,FALSE())))),"кода нет в прайсе")</f>
        <v>0</v>
      </c>
      <c r="C1168" s="148" t="n">
        <f aca="false">IFERROR((IF($A1168="",0,VLOOKUP($A1168,#REF!,3,FALSE()))),0)</f>
        <v>0</v>
      </c>
      <c r="D1168" s="158"/>
      <c r="E1168" s="121" t="n">
        <f aca="false">IFERROR((IF($A1168="",0,VLOOKUP($A1168,#REF!,6,FALSE()))),0)</f>
        <v>0</v>
      </c>
      <c r="F1168" s="122" t="n">
        <f aca="false">IFERROR(IF(VLOOKUP(A1168,#REF!,13,0)="нет","",D1168*E1168),0)</f>
        <v>0</v>
      </c>
      <c r="G1168" s="149" t="n">
        <f aca="false">IF(F1168="","",IFERROR((IF($A1168="",0,VLOOKUP($A1168,#REF!,5,FALSE())))*$D1168,"0"))</f>
        <v>0</v>
      </c>
      <c r="H1168" s="124" t="n">
        <f aca="false">IFERROR(IF(H$7=0,0,G1168/(G$7-I$5)*H$7),"")</f>
        <v>0</v>
      </c>
      <c r="I1168" s="125" t="n">
        <f aca="false">IFERROR(H1168+F1168,"")</f>
        <v>0</v>
      </c>
      <c r="J1168" s="126" t="n">
        <f aca="false">IFERROR(I1168/$E$9,"")</f>
        <v>0</v>
      </c>
      <c r="K1168" s="127" t="n">
        <f aca="false">IFERROR(ROUNDUP(I1168/$E$10,2),"")</f>
        <v>0</v>
      </c>
      <c r="L1168" s="128" t="n">
        <f aca="false">IF(F1168="","",IF(D1168=0,0,IFERROR((IF($A1168="",0,VLOOKUP($A1168,#REF!,7,FALSE()))),0)))</f>
        <v>0</v>
      </c>
      <c r="M1168" s="129" t="n">
        <f aca="false">IF(F1168="","",IFERROR(L1168*D1168,0))</f>
        <v>0</v>
      </c>
      <c r="N1168" s="64"/>
      <c r="O1168" s="156"/>
      <c r="P1168" s="156"/>
      <c r="Z1168" s="4"/>
      <c r="AA1168" s="4"/>
    </row>
    <row r="1169" customFormat="false" ht="17.35" hidden="false" customHeight="false" outlineLevel="0" collapsed="false">
      <c r="A1169" s="118"/>
      <c r="B1169" s="148" t="n">
        <f aca="false">IFERROR((IF($A1169="",0,IF(VLOOKUP(A1169,#REF!,13,0)="нет","Sold Out",VLOOKUP($A1169,#REF!,2,FALSE())))),"кода нет в прайсе")</f>
        <v>0</v>
      </c>
      <c r="C1169" s="148" t="n">
        <f aca="false">IFERROR((IF($A1169="",0,VLOOKUP($A1169,#REF!,3,FALSE()))),0)</f>
        <v>0</v>
      </c>
      <c r="D1169" s="158"/>
      <c r="E1169" s="121" t="n">
        <f aca="false">IFERROR((IF($A1169="",0,VLOOKUP($A1169,#REF!,6,FALSE()))),0)</f>
        <v>0</v>
      </c>
      <c r="F1169" s="122" t="n">
        <f aca="false">IFERROR(IF(VLOOKUP(A1169,#REF!,13,0)="нет","",D1169*E1169),0)</f>
        <v>0</v>
      </c>
      <c r="G1169" s="149" t="n">
        <f aca="false">IF(F1169="","",IFERROR((IF($A1169="",0,VLOOKUP($A1169,#REF!,5,FALSE())))*$D1169,"0"))</f>
        <v>0</v>
      </c>
      <c r="H1169" s="124" t="n">
        <f aca="false">IFERROR(IF(H$7=0,0,G1169/(G$7-I$5)*H$7),"")</f>
        <v>0</v>
      </c>
      <c r="I1169" s="125" t="n">
        <f aca="false">IFERROR(H1169+F1169,"")</f>
        <v>0</v>
      </c>
      <c r="J1169" s="126" t="n">
        <f aca="false">IFERROR(I1169/$E$9,"")</f>
        <v>0</v>
      </c>
      <c r="K1169" s="127" t="n">
        <f aca="false">IFERROR(ROUNDUP(I1169/$E$10,2),"")</f>
        <v>0</v>
      </c>
      <c r="L1169" s="128" t="n">
        <f aca="false">IF(F1169="","",IF(D1169=0,0,IFERROR((IF($A1169="",0,VLOOKUP($A1169,#REF!,7,FALSE()))),0)))</f>
        <v>0</v>
      </c>
      <c r="M1169" s="129" t="n">
        <f aca="false">IF(F1169="","",IFERROR(L1169*D1169,0))</f>
        <v>0</v>
      </c>
      <c r="N1169" s="64"/>
      <c r="O1169" s="156"/>
      <c r="P1169" s="156"/>
      <c r="Z1169" s="4"/>
      <c r="AA1169" s="4"/>
    </row>
    <row r="1170" customFormat="false" ht="17.35" hidden="false" customHeight="false" outlineLevel="0" collapsed="false">
      <c r="A1170" s="118"/>
      <c r="B1170" s="148" t="n">
        <f aca="false">IFERROR((IF($A1170="",0,IF(VLOOKUP(A1170,#REF!,13,0)="нет","Sold Out",VLOOKUP($A1170,#REF!,2,FALSE())))),"кода нет в прайсе")</f>
        <v>0</v>
      </c>
      <c r="C1170" s="148" t="n">
        <f aca="false">IFERROR((IF($A1170="",0,VLOOKUP($A1170,#REF!,3,FALSE()))),0)</f>
        <v>0</v>
      </c>
      <c r="D1170" s="158"/>
      <c r="E1170" s="121" t="n">
        <f aca="false">IFERROR((IF($A1170="",0,VLOOKUP($A1170,#REF!,6,FALSE()))),0)</f>
        <v>0</v>
      </c>
      <c r="F1170" s="122" t="n">
        <f aca="false">IFERROR(IF(VLOOKUP(A1170,#REF!,13,0)="нет","",D1170*E1170),0)</f>
        <v>0</v>
      </c>
      <c r="G1170" s="149" t="n">
        <f aca="false">IF(F1170="","",IFERROR((IF($A1170="",0,VLOOKUP($A1170,#REF!,5,FALSE())))*$D1170,"0"))</f>
        <v>0</v>
      </c>
      <c r="H1170" s="124" t="n">
        <f aca="false">IFERROR(IF(H$7=0,0,G1170/(G$7-I$5)*H$7),"")</f>
        <v>0</v>
      </c>
      <c r="I1170" s="125" t="n">
        <f aca="false">IFERROR(H1170+F1170,"")</f>
        <v>0</v>
      </c>
      <c r="J1170" s="126" t="n">
        <f aca="false">IFERROR(I1170/$E$9,"")</f>
        <v>0</v>
      </c>
      <c r="K1170" s="127" t="n">
        <f aca="false">IFERROR(ROUNDUP(I1170/$E$10,2),"")</f>
        <v>0</v>
      </c>
      <c r="L1170" s="128" t="n">
        <f aca="false">IF(F1170="","",IF(D1170=0,0,IFERROR((IF($A1170="",0,VLOOKUP($A1170,#REF!,7,FALSE()))),0)))</f>
        <v>0</v>
      </c>
      <c r="M1170" s="129" t="n">
        <f aca="false">IF(F1170="","",IFERROR(L1170*D1170,0))</f>
        <v>0</v>
      </c>
      <c r="N1170" s="64"/>
      <c r="O1170" s="156"/>
      <c r="P1170" s="156"/>
      <c r="Z1170" s="4"/>
      <c r="AA1170" s="4"/>
    </row>
    <row r="1171" customFormat="false" ht="17.35" hidden="false" customHeight="false" outlineLevel="0" collapsed="false">
      <c r="A1171" s="118"/>
      <c r="B1171" s="148" t="n">
        <f aca="false">IFERROR((IF($A1171="",0,IF(VLOOKUP(A1171,#REF!,13,0)="нет","Sold Out",VLOOKUP($A1171,#REF!,2,FALSE())))),"кода нет в прайсе")</f>
        <v>0</v>
      </c>
      <c r="C1171" s="148" t="n">
        <f aca="false">IFERROR((IF($A1171="",0,VLOOKUP($A1171,#REF!,3,FALSE()))),0)</f>
        <v>0</v>
      </c>
      <c r="D1171" s="158"/>
      <c r="E1171" s="121" t="n">
        <f aca="false">IFERROR((IF($A1171="",0,VLOOKUP($A1171,#REF!,6,FALSE()))),0)</f>
        <v>0</v>
      </c>
      <c r="F1171" s="122" t="n">
        <f aca="false">IFERROR(IF(VLOOKUP(A1171,#REF!,13,0)="нет","",D1171*E1171),0)</f>
        <v>0</v>
      </c>
      <c r="G1171" s="149" t="n">
        <f aca="false">IF(F1171="","",IFERROR((IF($A1171="",0,VLOOKUP($A1171,#REF!,5,FALSE())))*$D1171,"0"))</f>
        <v>0</v>
      </c>
      <c r="H1171" s="124" t="n">
        <f aca="false">IFERROR(IF(H$7=0,0,G1171/(G$7-I$5)*H$7),"")</f>
        <v>0</v>
      </c>
      <c r="I1171" s="125" t="n">
        <f aca="false">IFERROR(H1171+F1171,"")</f>
        <v>0</v>
      </c>
      <c r="J1171" s="126" t="n">
        <f aca="false">IFERROR(I1171/$E$9,"")</f>
        <v>0</v>
      </c>
      <c r="K1171" s="127" t="n">
        <f aca="false">IFERROR(ROUNDUP(I1171/$E$10,2),"")</f>
        <v>0</v>
      </c>
      <c r="L1171" s="128" t="n">
        <f aca="false">IF(F1171="","",IF(D1171=0,0,IFERROR((IF($A1171="",0,VLOOKUP($A1171,#REF!,7,FALSE()))),0)))</f>
        <v>0</v>
      </c>
      <c r="M1171" s="129" t="n">
        <f aca="false">IF(F1171="","",IFERROR(L1171*D1171,0))</f>
        <v>0</v>
      </c>
      <c r="N1171" s="64"/>
      <c r="O1171" s="156"/>
      <c r="P1171" s="156"/>
      <c r="Z1171" s="4"/>
      <c r="AA1171" s="4"/>
    </row>
    <row r="1172" customFormat="false" ht="17.35" hidden="false" customHeight="false" outlineLevel="0" collapsed="false">
      <c r="A1172" s="118"/>
      <c r="B1172" s="148" t="n">
        <f aca="false">IFERROR((IF($A1172="",0,IF(VLOOKUP(A1172,#REF!,13,0)="нет","Sold Out",VLOOKUP($A1172,#REF!,2,FALSE())))),"кода нет в прайсе")</f>
        <v>0</v>
      </c>
      <c r="C1172" s="148" t="n">
        <f aca="false">IFERROR((IF($A1172="",0,VLOOKUP($A1172,#REF!,3,FALSE()))),0)</f>
        <v>0</v>
      </c>
      <c r="D1172" s="158"/>
      <c r="E1172" s="132" t="n">
        <f aca="false">IFERROR((IF($A1172="",0,VLOOKUP($A1172,#REF!,6,FALSE()))),0)</f>
        <v>0</v>
      </c>
      <c r="F1172" s="133" t="n">
        <f aca="false">IFERROR(IF(VLOOKUP(A1172,#REF!,13,0)="нет","",D1172*E1172),0)</f>
        <v>0</v>
      </c>
      <c r="G1172" s="134" t="n">
        <f aca="false">IF(F1172="","",IFERROR((IF($A1172="",0,VLOOKUP($A1172,#REF!,5,FALSE())))*$D1172,"0"))</f>
        <v>0</v>
      </c>
      <c r="H1172" s="124" t="n">
        <f aca="false">IFERROR(IF(H$7=0,0,G1172/(G$7-I$5)*H$7),"")</f>
        <v>0</v>
      </c>
      <c r="I1172" s="135" t="n">
        <f aca="false">IFERROR(H1172+F1172,"")</f>
        <v>0</v>
      </c>
      <c r="J1172" s="136" t="n">
        <f aca="false">IFERROR(I1172/$E$9,"")</f>
        <v>0</v>
      </c>
      <c r="K1172" s="137" t="n">
        <f aca="false">IFERROR(ROUNDUP(I1172/$E$10,2),"")</f>
        <v>0</v>
      </c>
      <c r="L1172" s="132" t="n">
        <f aca="false">IF(F1172="","",IF(D1172=0,0,IFERROR((IF($A1172="",0,VLOOKUP($A1172,#REF!,7,FALSE()))),0)))</f>
        <v>0</v>
      </c>
      <c r="M1172" s="132" t="n">
        <f aca="false">IF(F1172="","",IFERROR(L1172*D1172,0))</f>
        <v>0</v>
      </c>
      <c r="N1172" s="64"/>
      <c r="O1172" s="156"/>
      <c r="P1172" s="156"/>
      <c r="Z1172" s="4"/>
      <c r="AA1172" s="4"/>
    </row>
    <row r="1173" customFormat="false" ht="17.35" hidden="false" customHeight="false" outlineLevel="0" collapsed="false">
      <c r="A1173" s="118"/>
      <c r="B1173" s="148" t="n">
        <f aca="false">IFERROR((IF($A1173="",0,IF(VLOOKUP(A1173,#REF!,13,0)="нет","Sold Out",VLOOKUP($A1173,#REF!,2,FALSE())))),"кода нет в прайсе")</f>
        <v>0</v>
      </c>
      <c r="C1173" s="148" t="n">
        <f aca="false">IFERROR((IF($A1173="",0,VLOOKUP($A1173,#REF!,3,FALSE()))),0)</f>
        <v>0</v>
      </c>
      <c r="D1173" s="158"/>
      <c r="E1173" s="121" t="n">
        <f aca="false">IFERROR((IF($A1173="",0,VLOOKUP($A1173,#REF!,6,FALSE()))),0)</f>
        <v>0</v>
      </c>
      <c r="F1173" s="122" t="n">
        <f aca="false">IFERROR(IF(VLOOKUP(A1173,#REF!,13,0)="нет","",D1173*E1173),0)</f>
        <v>0</v>
      </c>
      <c r="G1173" s="149" t="n">
        <f aca="false">IF(F1173="","",IFERROR((IF($A1173="",0,VLOOKUP($A1173,#REF!,5,FALSE())))*$D1173,"0"))</f>
        <v>0</v>
      </c>
      <c r="H1173" s="124" t="n">
        <f aca="false">IFERROR(IF(H$7=0,0,G1173/(G$7-I$5)*H$7),"")</f>
        <v>0</v>
      </c>
      <c r="I1173" s="125" t="n">
        <f aca="false">IFERROR(H1173+F1173,"")</f>
        <v>0</v>
      </c>
      <c r="J1173" s="126" t="n">
        <f aca="false">IFERROR(I1173/$E$9,"")</f>
        <v>0</v>
      </c>
      <c r="K1173" s="127" t="n">
        <f aca="false">IFERROR(ROUNDUP(I1173/$E$10,2),"")</f>
        <v>0</v>
      </c>
      <c r="L1173" s="128" t="n">
        <f aca="false">IF(F1173="","",IF(D1173=0,0,IFERROR((IF($A1173="",0,VLOOKUP($A1173,#REF!,7,FALSE()))),0)))</f>
        <v>0</v>
      </c>
      <c r="M1173" s="129" t="n">
        <f aca="false">IF(F1173="","",IFERROR(L1173*D1173,0))</f>
        <v>0</v>
      </c>
      <c r="N1173" s="64"/>
      <c r="O1173" s="156"/>
      <c r="P1173" s="156"/>
      <c r="Z1173" s="4"/>
      <c r="AA1173" s="4"/>
    </row>
    <row r="1174" customFormat="false" ht="17.35" hidden="false" customHeight="false" outlineLevel="0" collapsed="false">
      <c r="A1174" s="141"/>
      <c r="B1174" s="148" t="n">
        <f aca="false">IFERROR((IF($A1174="",0,IF(VLOOKUP(A1174,#REF!,13,0)="нет","Sold Out",VLOOKUP($A1174,#REF!,2,FALSE())))),"кода нет в прайсе")</f>
        <v>0</v>
      </c>
      <c r="C1174" s="148" t="n">
        <f aca="false">IFERROR((IF($A1174="",0,VLOOKUP($A1174,#REF!,3,FALSE()))),0)</f>
        <v>0</v>
      </c>
      <c r="D1174" s="158"/>
      <c r="E1174" s="121" t="n">
        <f aca="false">IFERROR((IF($A1174="",0,VLOOKUP($A1174,#REF!,6,FALSE()))),0)</f>
        <v>0</v>
      </c>
      <c r="F1174" s="122" t="n">
        <f aca="false">IFERROR(IF(VLOOKUP(A1174,#REF!,13,0)="нет","",D1174*E1174),0)</f>
        <v>0</v>
      </c>
      <c r="G1174" s="149" t="n">
        <f aca="false">IF(F1174="","",IFERROR((IF($A1174="",0,VLOOKUP($A1174,#REF!,5,FALSE())))*$D1174,"0"))</f>
        <v>0</v>
      </c>
      <c r="H1174" s="124" t="n">
        <f aca="false">IFERROR(IF(H$7=0,0,G1174/(G$7-I$5)*H$7),"")</f>
        <v>0</v>
      </c>
      <c r="I1174" s="125" t="n">
        <f aca="false">IFERROR(H1174+F1174,"")</f>
        <v>0</v>
      </c>
      <c r="J1174" s="126" t="n">
        <f aca="false">IFERROR(I1174/$E$9,"")</f>
        <v>0</v>
      </c>
      <c r="K1174" s="127" t="n">
        <f aca="false">IFERROR(ROUNDUP(I1174/$E$10,2),"")</f>
        <v>0</v>
      </c>
      <c r="L1174" s="128" t="n">
        <f aca="false">IF(F1174="","",IF(D1174=0,0,IFERROR((IF($A1174="",0,VLOOKUP($A1174,#REF!,7,FALSE()))),0)))</f>
        <v>0</v>
      </c>
      <c r="M1174" s="129" t="n">
        <f aca="false">IF(F1174="","",IFERROR(L1174*D1174,0))</f>
        <v>0</v>
      </c>
      <c r="N1174" s="64"/>
      <c r="O1174" s="156"/>
      <c r="P1174" s="156"/>
      <c r="Z1174" s="4"/>
      <c r="AA1174" s="4"/>
    </row>
    <row r="1175" customFormat="false" ht="17.35" hidden="false" customHeight="false" outlineLevel="0" collapsed="false">
      <c r="A1175" s="142"/>
      <c r="B1175" s="143" t="n">
        <f aca="false">IF(F1175=0,0,"Пересылка по Корее при менее 30000")</f>
        <v>0</v>
      </c>
      <c r="C1175" s="143"/>
      <c r="D1175" s="158"/>
      <c r="E1175" s="121" t="n">
        <f aca="false">IFERROR((IF($A1175="",0,VLOOKUP($A1175,#REF!,6,FALSE()))),0)</f>
        <v>0</v>
      </c>
      <c r="F1175" s="144" t="n">
        <f aca="false">IF($F$5=1,IF(SUM(F1165:F1174)=0,0,IF(SUM(F1165:F1174)&lt;30000,2500,0)),0)</f>
        <v>0</v>
      </c>
      <c r="G1175" s="149" t="n">
        <f aca="false">IF(F1175="","",IFERROR((IF($A1175="",0,VLOOKUP($A1175,#REF!,5,FALSE())))*$D1175,"0"))</f>
        <v>0</v>
      </c>
      <c r="H1175" s="124" t="n">
        <f aca="false">IFERROR(IF(H$7=0,0,G1175/(G$7-I$5)*H$7),"")</f>
        <v>0</v>
      </c>
      <c r="I1175" s="125" t="n">
        <f aca="false">IFERROR(H1175+F1175,"")</f>
        <v>0</v>
      </c>
      <c r="J1175" s="126" t="n">
        <f aca="false">IFERROR(I1175/$E$9,"")</f>
        <v>0</v>
      </c>
      <c r="K1175" s="127" t="n">
        <f aca="false">IFERROR(ROUNDUP(I1175/$E$10,2),"")</f>
        <v>0</v>
      </c>
      <c r="L1175" s="128" t="n">
        <f aca="false">IF(F1175="","",IF(D1175=0,0,IFERROR((IF($A1175="",0,VLOOKUP($A1175,#REF!,7,FALSE()))),0)))</f>
        <v>0</v>
      </c>
      <c r="M1175" s="129" t="n">
        <f aca="false">IF(F1175="","",IFERROR(L1175*D1175,0))</f>
        <v>0</v>
      </c>
      <c r="N1175" s="64"/>
      <c r="O1175" s="156"/>
      <c r="P1175" s="156"/>
      <c r="Z1175" s="4"/>
      <c r="AA1175" s="4"/>
    </row>
    <row r="1176" customFormat="false" ht="17.35" hidden="false" customHeight="false" outlineLevel="0" collapsed="false">
      <c r="A1176" s="106" t="n">
        <v>98</v>
      </c>
      <c r="B1176" s="107"/>
      <c r="C1176" s="107"/>
      <c r="D1176" s="146"/>
      <c r="E1176" s="109"/>
      <c r="F1176" s="110" t="n">
        <f aca="false">SUM(F1177:F1187)</f>
        <v>0</v>
      </c>
      <c r="G1176" s="110" t="n">
        <f aca="false">SUM(G1177:G1187)</f>
        <v>0</v>
      </c>
      <c r="H1176" s="111" t="n">
        <f aca="false">IFERROR($H$7/($G$7-$I$5)*G1176,0)</f>
        <v>0</v>
      </c>
      <c r="I1176" s="112" t="n">
        <f aca="false">H1176+F1176</f>
        <v>0</v>
      </c>
      <c r="J1176" s="112" t="n">
        <f aca="false">I1176/$E$9</f>
        <v>0</v>
      </c>
      <c r="K1176" s="113" t="n">
        <f aca="false">SUM(K1177:K1187)</f>
        <v>0</v>
      </c>
      <c r="L1176" s="114" t="n">
        <f aca="false">SUM(L1177:L1187)</f>
        <v>0</v>
      </c>
      <c r="M1176" s="115" t="n">
        <f aca="false">SUM(M1177:M1187)</f>
        <v>0</v>
      </c>
      <c r="N1176" s="64"/>
      <c r="O1176" s="156"/>
      <c r="P1176" s="156"/>
      <c r="Z1176" s="4"/>
      <c r="AA1176" s="4"/>
    </row>
    <row r="1177" customFormat="false" ht="17.35" hidden="false" customHeight="false" outlineLevel="0" collapsed="false">
      <c r="A1177" s="118"/>
      <c r="B1177" s="148" t="n">
        <f aca="false">IFERROR((IF($A1177="",0,IF(VLOOKUP(A1177,#REF!,13,0)="нет","Sold Out",VLOOKUP($A1177,#REF!,2,FALSE())))),"кода нет в прайсе")</f>
        <v>0</v>
      </c>
      <c r="C1177" s="148" t="n">
        <f aca="false">IFERROR((IF($A1177="",0,VLOOKUP($A1177,#REF!,3,FALSE()))),0)</f>
        <v>0</v>
      </c>
      <c r="D1177" s="120"/>
      <c r="E1177" s="121" t="n">
        <f aca="false">IFERROR((IF($A1177="",0,VLOOKUP($A1177,#REF!,6,FALSE()))),0)</f>
        <v>0</v>
      </c>
      <c r="F1177" s="122" t="n">
        <f aca="false">IFERROR(IF(VLOOKUP(A1177,#REF!,13,0)="нет","",D1177*E1177),0)</f>
        <v>0</v>
      </c>
      <c r="G1177" s="149" t="n">
        <f aca="false">IF(F1177="","",IFERROR((IF($A1177="",0,VLOOKUP($A1177,#REF!,5,FALSE())))*$D1177,"0"))</f>
        <v>0</v>
      </c>
      <c r="H1177" s="124" t="n">
        <f aca="false">IFERROR(IF(H$7=0,0,G1177/(G$7-I$5)*H$7),"")</f>
        <v>0</v>
      </c>
      <c r="I1177" s="125" t="n">
        <f aca="false">IFERROR(H1177+F1177,"")</f>
        <v>0</v>
      </c>
      <c r="J1177" s="126" t="n">
        <f aca="false">IFERROR(I1177/$E$9,"")</f>
        <v>0</v>
      </c>
      <c r="K1177" s="127" t="n">
        <f aca="false">IFERROR(ROUNDUP(I1177/$E$10,2),"")</f>
        <v>0</v>
      </c>
      <c r="L1177" s="128" t="n">
        <f aca="false">IF(F1177="","",IF(D1177=0,0,IFERROR((IF($A1177="",0,VLOOKUP($A1177,#REF!,7,FALSE()))),0)))</f>
        <v>0</v>
      </c>
      <c r="M1177" s="129" t="n">
        <f aca="false">IF(F1177="","",IFERROR(L1177*D1177,0))</f>
        <v>0</v>
      </c>
      <c r="N1177" s="64"/>
      <c r="O1177" s="156"/>
      <c r="P1177" s="156"/>
      <c r="Z1177" s="4"/>
      <c r="AA1177" s="4"/>
    </row>
    <row r="1178" customFormat="false" ht="17.35" hidden="false" customHeight="false" outlineLevel="0" collapsed="false">
      <c r="A1178" s="118"/>
      <c r="B1178" s="148" t="n">
        <f aca="false">IFERROR((IF($A1178="",0,IF(VLOOKUP(A1178,#REF!,13,0)="нет","Sold Out",VLOOKUP($A1178,#REF!,2,FALSE())))),"кода нет в прайсе")</f>
        <v>0</v>
      </c>
      <c r="C1178" s="148" t="n">
        <f aca="false">IFERROR((IF($A1178="",0,VLOOKUP($A1178,#REF!,3,FALSE()))),0)</f>
        <v>0</v>
      </c>
      <c r="D1178" s="120"/>
      <c r="E1178" s="121" t="n">
        <f aca="false">IFERROR((IF($A1178="",0,VLOOKUP($A1178,#REF!,6,FALSE()))),0)</f>
        <v>0</v>
      </c>
      <c r="F1178" s="122" t="n">
        <f aca="false">IFERROR(IF(VLOOKUP(A1178,#REF!,13,0)="нет","",D1178*E1178),0)</f>
        <v>0</v>
      </c>
      <c r="G1178" s="149" t="n">
        <f aca="false">IF(F1178="","",IFERROR((IF($A1178="",0,VLOOKUP($A1178,#REF!,5,FALSE())))*$D1178,"0"))</f>
        <v>0</v>
      </c>
      <c r="H1178" s="124" t="n">
        <f aca="false">IFERROR(IF(H$7=0,0,G1178/(G$7-I$5)*H$7),"")</f>
        <v>0</v>
      </c>
      <c r="I1178" s="125" t="n">
        <f aca="false">IFERROR(H1178+F1178,"")</f>
        <v>0</v>
      </c>
      <c r="J1178" s="126" t="n">
        <f aca="false">IFERROR(I1178/$E$9,"")</f>
        <v>0</v>
      </c>
      <c r="K1178" s="127" t="n">
        <f aca="false">IFERROR(ROUNDUP(I1178/$E$10,2),"")</f>
        <v>0</v>
      </c>
      <c r="L1178" s="128" t="n">
        <f aca="false">IF(F1178="","",IF(D1178=0,0,IFERROR((IF($A1178="",0,VLOOKUP($A1178,#REF!,7,FALSE()))),0)))</f>
        <v>0</v>
      </c>
      <c r="M1178" s="129" t="n">
        <f aca="false">IF(F1178="","",IFERROR(L1178*D1178,0))</f>
        <v>0</v>
      </c>
      <c r="N1178" s="64"/>
      <c r="O1178" s="156"/>
      <c r="P1178" s="156"/>
      <c r="Z1178" s="4"/>
      <c r="AA1178" s="4"/>
    </row>
    <row r="1179" customFormat="false" ht="17.35" hidden="false" customHeight="false" outlineLevel="0" collapsed="false">
      <c r="A1179" s="118"/>
      <c r="B1179" s="148" t="n">
        <f aca="false">IFERROR((IF($A1179="",0,IF(VLOOKUP(A1179,#REF!,13,0)="нет","Sold Out",VLOOKUP($A1179,#REF!,2,FALSE())))),"кода нет в прайсе")</f>
        <v>0</v>
      </c>
      <c r="C1179" s="148" t="n">
        <f aca="false">IFERROR((IF($A1179="",0,VLOOKUP($A1179,#REF!,3,FALSE()))),0)</f>
        <v>0</v>
      </c>
      <c r="D1179" s="158"/>
      <c r="E1179" s="121" t="n">
        <f aca="false">IFERROR((IF($A1179="",0,VLOOKUP($A1179,#REF!,6,FALSE()))),0)</f>
        <v>0</v>
      </c>
      <c r="F1179" s="122" t="n">
        <f aca="false">IFERROR(IF(VLOOKUP(A1179,#REF!,13,0)="нет","",D1179*E1179),0)</f>
        <v>0</v>
      </c>
      <c r="G1179" s="149" t="n">
        <f aca="false">IF(F1179="","",IFERROR((IF($A1179="",0,VLOOKUP($A1179,#REF!,5,FALSE())))*$D1179,"0"))</f>
        <v>0</v>
      </c>
      <c r="H1179" s="124" t="n">
        <f aca="false">IFERROR(IF(H$7=0,0,G1179/(G$7-I$5)*H$7),"")</f>
        <v>0</v>
      </c>
      <c r="I1179" s="125" t="n">
        <f aca="false">IFERROR(H1179+F1179,"")</f>
        <v>0</v>
      </c>
      <c r="J1179" s="126" t="n">
        <f aca="false">IFERROR(I1179/$E$9,"")</f>
        <v>0</v>
      </c>
      <c r="K1179" s="127" t="n">
        <f aca="false">IFERROR(ROUNDUP(I1179/$E$10,2),"")</f>
        <v>0</v>
      </c>
      <c r="L1179" s="128" t="n">
        <f aca="false">IF(F1179="","",IF(D1179=0,0,IFERROR((IF($A1179="",0,VLOOKUP($A1179,#REF!,7,FALSE()))),0)))</f>
        <v>0</v>
      </c>
      <c r="M1179" s="129" t="n">
        <f aca="false">IF(F1179="","",IFERROR(L1179*D1179,0))</f>
        <v>0</v>
      </c>
      <c r="N1179" s="64"/>
      <c r="O1179" s="156"/>
      <c r="P1179" s="156"/>
      <c r="Z1179" s="4"/>
      <c r="AA1179" s="4"/>
    </row>
    <row r="1180" customFormat="false" ht="17.35" hidden="false" customHeight="false" outlineLevel="0" collapsed="false">
      <c r="A1180" s="118"/>
      <c r="B1180" s="148" t="n">
        <f aca="false">IFERROR((IF($A1180="",0,IF(VLOOKUP(A1180,#REF!,13,0)="нет","Sold Out",VLOOKUP($A1180,#REF!,2,FALSE())))),"кода нет в прайсе")</f>
        <v>0</v>
      </c>
      <c r="C1180" s="148" t="n">
        <f aca="false">IFERROR((IF($A1180="",0,VLOOKUP($A1180,#REF!,3,FALSE()))),0)</f>
        <v>0</v>
      </c>
      <c r="D1180" s="158"/>
      <c r="E1180" s="121" t="n">
        <f aca="false">IFERROR((IF($A1180="",0,VLOOKUP($A1180,#REF!,6,FALSE()))),0)</f>
        <v>0</v>
      </c>
      <c r="F1180" s="122" t="n">
        <f aca="false">IFERROR(IF(VLOOKUP(A1180,#REF!,13,0)="нет","",D1180*E1180),0)</f>
        <v>0</v>
      </c>
      <c r="G1180" s="149" t="n">
        <f aca="false">IF(F1180="","",IFERROR((IF($A1180="",0,VLOOKUP($A1180,#REF!,5,FALSE())))*$D1180,"0"))</f>
        <v>0</v>
      </c>
      <c r="H1180" s="124" t="n">
        <f aca="false">IFERROR(IF(H$7=0,0,G1180/(G$7-I$5)*H$7),"")</f>
        <v>0</v>
      </c>
      <c r="I1180" s="125" t="n">
        <f aca="false">IFERROR(H1180+F1180,"")</f>
        <v>0</v>
      </c>
      <c r="J1180" s="126" t="n">
        <f aca="false">IFERROR(I1180/$E$9,"")</f>
        <v>0</v>
      </c>
      <c r="K1180" s="127" t="n">
        <f aca="false">IFERROR(ROUNDUP(I1180/$E$10,2),"")</f>
        <v>0</v>
      </c>
      <c r="L1180" s="128" t="n">
        <f aca="false">IF(F1180="","",IF(D1180=0,0,IFERROR((IF($A1180="",0,VLOOKUP($A1180,#REF!,7,FALSE()))),0)))</f>
        <v>0</v>
      </c>
      <c r="M1180" s="129" t="n">
        <f aca="false">IF(F1180="","",IFERROR(L1180*D1180,0))</f>
        <v>0</v>
      </c>
      <c r="N1180" s="64"/>
      <c r="O1180" s="156"/>
      <c r="P1180" s="156"/>
      <c r="Z1180" s="4"/>
      <c r="AA1180" s="4"/>
    </row>
    <row r="1181" customFormat="false" ht="17.35" hidden="false" customHeight="false" outlineLevel="0" collapsed="false">
      <c r="A1181" s="118"/>
      <c r="B1181" s="148" t="n">
        <f aca="false">IFERROR((IF($A1181="",0,IF(VLOOKUP(A1181,#REF!,13,0)="нет","Sold Out",VLOOKUP($A1181,#REF!,2,FALSE())))),"кода нет в прайсе")</f>
        <v>0</v>
      </c>
      <c r="C1181" s="148" t="n">
        <f aca="false">IFERROR((IF($A1181="",0,VLOOKUP($A1181,#REF!,3,FALSE()))),0)</f>
        <v>0</v>
      </c>
      <c r="D1181" s="158"/>
      <c r="E1181" s="121" t="n">
        <f aca="false">IFERROR((IF($A1181="",0,VLOOKUP($A1181,#REF!,6,FALSE()))),0)</f>
        <v>0</v>
      </c>
      <c r="F1181" s="122" t="n">
        <f aca="false">IFERROR(IF(VLOOKUP(A1181,#REF!,13,0)="нет","",D1181*E1181),0)</f>
        <v>0</v>
      </c>
      <c r="G1181" s="149" t="n">
        <f aca="false">IF(F1181="","",IFERROR((IF($A1181="",0,VLOOKUP($A1181,#REF!,5,FALSE())))*$D1181,"0"))</f>
        <v>0</v>
      </c>
      <c r="H1181" s="124" t="n">
        <f aca="false">IFERROR(IF(H$7=0,0,G1181/(G$7-I$5)*H$7),"")</f>
        <v>0</v>
      </c>
      <c r="I1181" s="125" t="n">
        <f aca="false">IFERROR(H1181+F1181,"")</f>
        <v>0</v>
      </c>
      <c r="J1181" s="126" t="n">
        <f aca="false">IFERROR(I1181/$E$9,"")</f>
        <v>0</v>
      </c>
      <c r="K1181" s="127" t="n">
        <f aca="false">IFERROR(ROUNDUP(I1181/$E$10,2),"")</f>
        <v>0</v>
      </c>
      <c r="L1181" s="128" t="n">
        <f aca="false">IF(F1181="","",IF(D1181=0,0,IFERROR((IF($A1181="",0,VLOOKUP($A1181,#REF!,7,FALSE()))),0)))</f>
        <v>0</v>
      </c>
      <c r="M1181" s="129" t="n">
        <f aca="false">IF(F1181="","",IFERROR(L1181*D1181,0))</f>
        <v>0</v>
      </c>
      <c r="N1181" s="64"/>
      <c r="O1181" s="156"/>
      <c r="P1181" s="156"/>
      <c r="Z1181" s="4"/>
      <c r="AA1181" s="4"/>
    </row>
    <row r="1182" customFormat="false" ht="17.35" hidden="false" customHeight="false" outlineLevel="0" collapsed="false">
      <c r="A1182" s="118"/>
      <c r="B1182" s="148" t="n">
        <f aca="false">IFERROR((IF($A1182="",0,IF(VLOOKUP(A1182,#REF!,13,0)="нет","Sold Out",VLOOKUP($A1182,#REF!,2,FALSE())))),"кода нет в прайсе")</f>
        <v>0</v>
      </c>
      <c r="C1182" s="148" t="n">
        <f aca="false">IFERROR((IF($A1182="",0,VLOOKUP($A1182,#REF!,3,FALSE()))),0)</f>
        <v>0</v>
      </c>
      <c r="D1182" s="158"/>
      <c r="E1182" s="121" t="n">
        <f aca="false">IFERROR((IF($A1182="",0,VLOOKUP($A1182,#REF!,6,FALSE()))),0)</f>
        <v>0</v>
      </c>
      <c r="F1182" s="122" t="n">
        <f aca="false">IFERROR(IF(VLOOKUP(A1182,#REF!,13,0)="нет","",D1182*E1182),0)</f>
        <v>0</v>
      </c>
      <c r="G1182" s="149" t="n">
        <f aca="false">IF(F1182="","",IFERROR((IF($A1182="",0,VLOOKUP($A1182,#REF!,5,FALSE())))*$D1182,"0"))</f>
        <v>0</v>
      </c>
      <c r="H1182" s="124" t="n">
        <f aca="false">IFERROR(IF(H$7=0,0,G1182/(G$7-I$5)*H$7),"")</f>
        <v>0</v>
      </c>
      <c r="I1182" s="125" t="n">
        <f aca="false">IFERROR(H1182+F1182,"")</f>
        <v>0</v>
      </c>
      <c r="J1182" s="126" t="n">
        <f aca="false">IFERROR(I1182/$E$9,"")</f>
        <v>0</v>
      </c>
      <c r="K1182" s="127" t="n">
        <f aca="false">IFERROR(ROUNDUP(I1182/$E$10,2),"")</f>
        <v>0</v>
      </c>
      <c r="L1182" s="128" t="n">
        <f aca="false">IF(F1182="","",IF(D1182=0,0,IFERROR((IF($A1182="",0,VLOOKUP($A1182,#REF!,7,FALSE()))),0)))</f>
        <v>0</v>
      </c>
      <c r="M1182" s="129" t="n">
        <f aca="false">IF(F1182="","",IFERROR(L1182*D1182,0))</f>
        <v>0</v>
      </c>
      <c r="N1182" s="64"/>
      <c r="O1182" s="156"/>
      <c r="P1182" s="156"/>
      <c r="Z1182" s="4"/>
      <c r="AA1182" s="4"/>
    </row>
    <row r="1183" customFormat="false" ht="17.35" hidden="false" customHeight="false" outlineLevel="0" collapsed="false">
      <c r="A1183" s="118"/>
      <c r="B1183" s="148" t="n">
        <f aca="false">IFERROR((IF($A1183="",0,IF(VLOOKUP(A1183,#REF!,13,0)="нет","Sold Out",VLOOKUP($A1183,#REF!,2,FALSE())))),"кода нет в прайсе")</f>
        <v>0</v>
      </c>
      <c r="C1183" s="148" t="n">
        <f aca="false">IFERROR((IF($A1183="",0,VLOOKUP($A1183,#REF!,3,FALSE()))),0)</f>
        <v>0</v>
      </c>
      <c r="D1183" s="158"/>
      <c r="E1183" s="121" t="n">
        <f aca="false">IFERROR((IF($A1183="",0,VLOOKUP($A1183,#REF!,6,FALSE()))),0)</f>
        <v>0</v>
      </c>
      <c r="F1183" s="122" t="n">
        <f aca="false">IFERROR(IF(VLOOKUP(A1183,#REF!,13,0)="нет","",D1183*E1183),0)</f>
        <v>0</v>
      </c>
      <c r="G1183" s="149" t="n">
        <f aca="false">IF(F1183="","",IFERROR((IF($A1183="",0,VLOOKUP($A1183,#REF!,5,FALSE())))*$D1183,"0"))</f>
        <v>0</v>
      </c>
      <c r="H1183" s="124" t="n">
        <f aca="false">IFERROR(IF(H$7=0,0,G1183/(G$7-I$5)*H$7),"")</f>
        <v>0</v>
      </c>
      <c r="I1183" s="125" t="n">
        <f aca="false">IFERROR(H1183+F1183,"")</f>
        <v>0</v>
      </c>
      <c r="J1183" s="126" t="n">
        <f aca="false">IFERROR(I1183/$E$9,"")</f>
        <v>0</v>
      </c>
      <c r="K1183" s="127" t="n">
        <f aca="false">IFERROR(ROUNDUP(I1183/$E$10,2),"")</f>
        <v>0</v>
      </c>
      <c r="L1183" s="128" t="n">
        <f aca="false">IF(F1183="","",IF(D1183=0,0,IFERROR((IF($A1183="",0,VLOOKUP($A1183,#REF!,7,FALSE()))),0)))</f>
        <v>0</v>
      </c>
      <c r="M1183" s="129" t="n">
        <f aca="false">IF(F1183="","",IFERROR(L1183*D1183,0))</f>
        <v>0</v>
      </c>
      <c r="N1183" s="64"/>
      <c r="O1183" s="156"/>
      <c r="P1183" s="156"/>
      <c r="Z1183" s="4"/>
      <c r="AA1183" s="4"/>
    </row>
    <row r="1184" customFormat="false" ht="17.35" hidden="false" customHeight="false" outlineLevel="0" collapsed="false">
      <c r="A1184" s="118"/>
      <c r="B1184" s="148" t="n">
        <f aca="false">IFERROR((IF($A1184="",0,IF(VLOOKUP(A1184,#REF!,13,0)="нет","Sold Out",VLOOKUP($A1184,#REF!,2,FALSE())))),"кода нет в прайсе")</f>
        <v>0</v>
      </c>
      <c r="C1184" s="148" t="n">
        <f aca="false">IFERROR((IF($A1184="",0,VLOOKUP($A1184,#REF!,3,FALSE()))),0)</f>
        <v>0</v>
      </c>
      <c r="D1184" s="158"/>
      <c r="E1184" s="132" t="n">
        <f aca="false">IFERROR((IF($A1184="",0,VLOOKUP($A1184,#REF!,6,FALSE()))),0)</f>
        <v>0</v>
      </c>
      <c r="F1184" s="133" t="n">
        <f aca="false">IFERROR(IF(VLOOKUP(A1184,#REF!,13,0)="нет","",D1184*E1184),0)</f>
        <v>0</v>
      </c>
      <c r="G1184" s="134" t="n">
        <f aca="false">IF(F1184="","",IFERROR((IF($A1184="",0,VLOOKUP($A1184,#REF!,5,FALSE())))*$D1184,"0"))</f>
        <v>0</v>
      </c>
      <c r="H1184" s="124" t="n">
        <f aca="false">IFERROR(IF(H$7=0,0,G1184/(G$7-I$5)*H$7),"")</f>
        <v>0</v>
      </c>
      <c r="I1184" s="135" t="n">
        <f aca="false">IFERROR(H1184+F1184,"")</f>
        <v>0</v>
      </c>
      <c r="J1184" s="136" t="n">
        <f aca="false">IFERROR(I1184/$E$9,"")</f>
        <v>0</v>
      </c>
      <c r="K1184" s="137" t="n">
        <f aca="false">IFERROR(ROUNDUP(I1184/$E$10,2),"")</f>
        <v>0</v>
      </c>
      <c r="L1184" s="132" t="n">
        <f aca="false">IF(F1184="","",IF(D1184=0,0,IFERROR((IF($A1184="",0,VLOOKUP($A1184,#REF!,7,FALSE()))),0)))</f>
        <v>0</v>
      </c>
      <c r="M1184" s="132" t="n">
        <f aca="false">IF(F1184="","",IFERROR(L1184*D1184,0))</f>
        <v>0</v>
      </c>
      <c r="N1184" s="64"/>
      <c r="O1184" s="156"/>
      <c r="P1184" s="156"/>
      <c r="Z1184" s="4"/>
      <c r="AA1184" s="4"/>
    </row>
    <row r="1185" customFormat="false" ht="17.35" hidden="false" customHeight="false" outlineLevel="0" collapsed="false">
      <c r="A1185" s="118"/>
      <c r="B1185" s="148" t="n">
        <f aca="false">IFERROR((IF($A1185="",0,IF(VLOOKUP(A1185,#REF!,13,0)="нет","Sold Out",VLOOKUP($A1185,#REF!,2,FALSE())))),"кода нет в прайсе")</f>
        <v>0</v>
      </c>
      <c r="C1185" s="148" t="n">
        <f aca="false">IFERROR((IF($A1185="",0,VLOOKUP($A1185,#REF!,3,FALSE()))),0)</f>
        <v>0</v>
      </c>
      <c r="D1185" s="158"/>
      <c r="E1185" s="121" t="n">
        <f aca="false">IFERROR((IF($A1185="",0,VLOOKUP($A1185,#REF!,6,FALSE()))),0)</f>
        <v>0</v>
      </c>
      <c r="F1185" s="122" t="n">
        <f aca="false">IFERROR(IF(VLOOKUP(A1185,#REF!,13,0)="нет","",D1185*E1185),0)</f>
        <v>0</v>
      </c>
      <c r="G1185" s="149" t="n">
        <f aca="false">IF(F1185="","",IFERROR((IF($A1185="",0,VLOOKUP($A1185,#REF!,5,FALSE())))*$D1185,"0"))</f>
        <v>0</v>
      </c>
      <c r="H1185" s="124" t="n">
        <f aca="false">IFERROR(IF(H$7=0,0,G1185/(G$7-I$5)*H$7),"")</f>
        <v>0</v>
      </c>
      <c r="I1185" s="125" t="n">
        <f aca="false">IFERROR(H1185+F1185,"")</f>
        <v>0</v>
      </c>
      <c r="J1185" s="126" t="n">
        <f aca="false">IFERROR(I1185/$E$9,"")</f>
        <v>0</v>
      </c>
      <c r="K1185" s="127" t="n">
        <f aca="false">IFERROR(ROUNDUP(I1185/$E$10,2),"")</f>
        <v>0</v>
      </c>
      <c r="L1185" s="128" t="n">
        <f aca="false">IF(F1185="","",IF(D1185=0,0,IFERROR((IF($A1185="",0,VLOOKUP($A1185,#REF!,7,FALSE()))),0)))</f>
        <v>0</v>
      </c>
      <c r="M1185" s="129" t="n">
        <f aca="false">IF(F1185="","",IFERROR(L1185*D1185,0))</f>
        <v>0</v>
      </c>
      <c r="N1185" s="64"/>
      <c r="O1185" s="156"/>
      <c r="P1185" s="156"/>
      <c r="Z1185" s="4"/>
      <c r="AA1185" s="4"/>
    </row>
    <row r="1186" customFormat="false" ht="17.35" hidden="false" customHeight="false" outlineLevel="0" collapsed="false">
      <c r="A1186" s="141"/>
      <c r="B1186" s="148" t="n">
        <f aca="false">IFERROR((IF($A1186="",0,IF(VLOOKUP(A1186,#REF!,13,0)="нет","Sold Out",VLOOKUP($A1186,#REF!,2,FALSE())))),"кода нет в прайсе")</f>
        <v>0</v>
      </c>
      <c r="C1186" s="148" t="n">
        <f aca="false">IFERROR((IF($A1186="",0,VLOOKUP($A1186,#REF!,3,FALSE()))),0)</f>
        <v>0</v>
      </c>
      <c r="D1186" s="158"/>
      <c r="E1186" s="121" t="n">
        <f aca="false">IFERROR((IF($A1186="",0,VLOOKUP($A1186,#REF!,6,FALSE()))),0)</f>
        <v>0</v>
      </c>
      <c r="F1186" s="122" t="n">
        <f aca="false">IFERROR(IF(VLOOKUP(A1186,#REF!,13,0)="нет","",D1186*E1186),0)</f>
        <v>0</v>
      </c>
      <c r="G1186" s="149" t="n">
        <f aca="false">IF(F1186="","",IFERROR((IF($A1186="",0,VLOOKUP($A1186,#REF!,5,FALSE())))*$D1186,"0"))</f>
        <v>0</v>
      </c>
      <c r="H1186" s="124" t="n">
        <f aca="false">IFERROR(IF(H$7=0,0,G1186/(G$7-I$5)*H$7),"")</f>
        <v>0</v>
      </c>
      <c r="I1186" s="125" t="n">
        <f aca="false">IFERROR(H1186+F1186,"")</f>
        <v>0</v>
      </c>
      <c r="J1186" s="126" t="n">
        <f aca="false">IFERROR(I1186/$E$9,"")</f>
        <v>0</v>
      </c>
      <c r="K1186" s="127" t="n">
        <f aca="false">IFERROR(ROUNDUP(I1186/$E$10,2),"")</f>
        <v>0</v>
      </c>
      <c r="L1186" s="128" t="n">
        <f aca="false">IF(F1186="","",IF(D1186=0,0,IFERROR((IF($A1186="",0,VLOOKUP($A1186,#REF!,7,FALSE()))),0)))</f>
        <v>0</v>
      </c>
      <c r="M1186" s="129" t="n">
        <f aca="false">IF(F1186="","",IFERROR(L1186*D1186,0))</f>
        <v>0</v>
      </c>
      <c r="N1186" s="64"/>
      <c r="O1186" s="156"/>
      <c r="P1186" s="156"/>
      <c r="Z1186" s="4"/>
      <c r="AA1186" s="4"/>
    </row>
    <row r="1187" customFormat="false" ht="17.35" hidden="false" customHeight="false" outlineLevel="0" collapsed="false">
      <c r="A1187" s="142"/>
      <c r="B1187" s="143" t="n">
        <f aca="false">IF(F1187=0,0,"Пересылка по Корее при менее 30000")</f>
        <v>0</v>
      </c>
      <c r="C1187" s="143"/>
      <c r="D1187" s="158"/>
      <c r="E1187" s="121" t="n">
        <f aca="false">IFERROR((IF($A1187="",0,VLOOKUP($A1187,#REF!,6,FALSE()))),0)</f>
        <v>0</v>
      </c>
      <c r="F1187" s="144" t="n">
        <f aca="false">IF($F$5=1,IF(SUM(F1177:F1186)=0,0,IF(SUM(F1177:F1186)&lt;30000,2500,0)),0)</f>
        <v>0</v>
      </c>
      <c r="G1187" s="149" t="n">
        <f aca="false">IF(F1187="","",IFERROR((IF($A1187="",0,VLOOKUP($A1187,#REF!,5,FALSE())))*$D1187,"0"))</f>
        <v>0</v>
      </c>
      <c r="H1187" s="124" t="n">
        <f aca="false">IFERROR(IF(H$7=0,0,G1187/(G$7-I$5)*H$7),"")</f>
        <v>0</v>
      </c>
      <c r="I1187" s="125" t="n">
        <f aca="false">IFERROR(H1187+F1187,"")</f>
        <v>0</v>
      </c>
      <c r="J1187" s="126" t="n">
        <f aca="false">IFERROR(I1187/$E$9,"")</f>
        <v>0</v>
      </c>
      <c r="K1187" s="127" t="n">
        <f aca="false">IFERROR(ROUNDUP(I1187/$E$10,2),"")</f>
        <v>0</v>
      </c>
      <c r="L1187" s="128" t="n">
        <f aca="false">IF(F1187="","",IF(D1187=0,0,IFERROR((IF($A1187="",0,VLOOKUP($A1187,#REF!,7,FALSE()))),0)))</f>
        <v>0</v>
      </c>
      <c r="M1187" s="129" t="n">
        <f aca="false">IF(F1187="","",IFERROR(L1187*D1187,0))</f>
        <v>0</v>
      </c>
      <c r="N1187" s="64"/>
      <c r="O1187" s="156"/>
      <c r="P1187" s="156"/>
      <c r="Z1187" s="4"/>
      <c r="AA1187" s="4"/>
    </row>
    <row r="1188" customFormat="false" ht="17.35" hidden="false" customHeight="false" outlineLevel="0" collapsed="false">
      <c r="A1188" s="106" t="n">
        <v>99</v>
      </c>
      <c r="B1188" s="107"/>
      <c r="C1188" s="107"/>
      <c r="D1188" s="146"/>
      <c r="E1188" s="109"/>
      <c r="F1188" s="110" t="n">
        <f aca="false">SUM(F1189:F1199)</f>
        <v>0</v>
      </c>
      <c r="G1188" s="110" t="n">
        <f aca="false">SUM(G1189:G1199)</f>
        <v>0</v>
      </c>
      <c r="H1188" s="111" t="n">
        <f aca="false">IFERROR($H$7/($G$7-$I$5)*G1188,0)</f>
        <v>0</v>
      </c>
      <c r="I1188" s="112" t="n">
        <f aca="false">H1188+F1188</f>
        <v>0</v>
      </c>
      <c r="J1188" s="112" t="n">
        <f aca="false">I1188/$E$9</f>
        <v>0</v>
      </c>
      <c r="K1188" s="113" t="n">
        <f aca="false">SUM(K1189:K1199)</f>
        <v>0</v>
      </c>
      <c r="L1188" s="114" t="n">
        <f aca="false">SUM(L1189:L1199)</f>
        <v>0</v>
      </c>
      <c r="M1188" s="115" t="n">
        <f aca="false">SUM(M1189:M1199)</f>
        <v>0</v>
      </c>
      <c r="N1188" s="64"/>
      <c r="O1188" s="156"/>
      <c r="P1188" s="156"/>
      <c r="Z1188" s="4"/>
      <c r="AA1188" s="4"/>
    </row>
    <row r="1189" customFormat="false" ht="17.35" hidden="false" customHeight="false" outlineLevel="0" collapsed="false">
      <c r="A1189" s="118"/>
      <c r="B1189" s="148" t="n">
        <f aca="false">IFERROR((IF($A1189="",0,IF(VLOOKUP(A1189,#REF!,13,0)="нет","Sold Out",VLOOKUP($A1189,#REF!,2,FALSE())))),"кода нет в прайсе")</f>
        <v>0</v>
      </c>
      <c r="C1189" s="148" t="n">
        <f aca="false">IFERROR((IF($A1189="",0,VLOOKUP($A1189,#REF!,3,FALSE()))),0)</f>
        <v>0</v>
      </c>
      <c r="D1189" s="120"/>
      <c r="E1189" s="121" t="n">
        <f aca="false">IFERROR((IF($A1189="",0,VLOOKUP($A1189,#REF!,6,FALSE()))),0)</f>
        <v>0</v>
      </c>
      <c r="F1189" s="122" t="n">
        <f aca="false">IFERROR(IF(VLOOKUP(A1189,#REF!,13,0)="нет","",D1189*E1189),0)</f>
        <v>0</v>
      </c>
      <c r="G1189" s="149" t="n">
        <f aca="false">IF(F1189="","",IFERROR((IF($A1189="",0,VLOOKUP($A1189,#REF!,5,FALSE())))*$D1189,"0"))</f>
        <v>0</v>
      </c>
      <c r="H1189" s="124" t="n">
        <f aca="false">IFERROR(IF(H$7=0,0,G1189/(G$7-I$5)*H$7),"")</f>
        <v>0</v>
      </c>
      <c r="I1189" s="125" t="n">
        <f aca="false">IFERROR(H1189+F1189,"")</f>
        <v>0</v>
      </c>
      <c r="J1189" s="126" t="n">
        <f aca="false">IFERROR(I1189/$E$9,"")</f>
        <v>0</v>
      </c>
      <c r="K1189" s="127" t="n">
        <f aca="false">IFERROR(ROUNDUP(I1189/$E$10,2),"")</f>
        <v>0</v>
      </c>
      <c r="L1189" s="128" t="n">
        <f aca="false">IF(F1189="","",IF(D1189=0,0,IFERROR((IF($A1189="",0,VLOOKUP($A1189,#REF!,7,FALSE()))),0)))</f>
        <v>0</v>
      </c>
      <c r="M1189" s="129" t="n">
        <f aca="false">IF(F1189="","",IFERROR(L1189*D1189,0))</f>
        <v>0</v>
      </c>
      <c r="N1189" s="64"/>
      <c r="O1189" s="156"/>
      <c r="P1189" s="156"/>
      <c r="Z1189" s="4"/>
      <c r="AA1189" s="4"/>
    </row>
    <row r="1190" customFormat="false" ht="17.35" hidden="false" customHeight="false" outlineLevel="0" collapsed="false">
      <c r="A1190" s="118"/>
      <c r="B1190" s="148" t="n">
        <f aca="false">IFERROR((IF($A1190="",0,IF(VLOOKUP(A1190,#REF!,13,0)="нет","Sold Out",VLOOKUP($A1190,#REF!,2,FALSE())))),"кода нет в прайсе")</f>
        <v>0</v>
      </c>
      <c r="C1190" s="148" t="n">
        <f aca="false">IFERROR((IF($A1190="",0,VLOOKUP($A1190,#REF!,3,FALSE()))),0)</f>
        <v>0</v>
      </c>
      <c r="D1190" s="120"/>
      <c r="E1190" s="121" t="n">
        <f aca="false">IFERROR((IF($A1190="",0,VLOOKUP($A1190,#REF!,6,FALSE()))),0)</f>
        <v>0</v>
      </c>
      <c r="F1190" s="122" t="n">
        <f aca="false">IFERROR(IF(VLOOKUP(A1190,#REF!,13,0)="нет","",D1190*E1190),0)</f>
        <v>0</v>
      </c>
      <c r="G1190" s="149" t="n">
        <f aca="false">IF(F1190="","",IFERROR((IF($A1190="",0,VLOOKUP($A1190,#REF!,5,FALSE())))*$D1190,"0"))</f>
        <v>0</v>
      </c>
      <c r="H1190" s="124" t="n">
        <f aca="false">IFERROR(IF(H$7=0,0,G1190/(G$7-I$5)*H$7),"")</f>
        <v>0</v>
      </c>
      <c r="I1190" s="125" t="n">
        <f aca="false">IFERROR(H1190+F1190,"")</f>
        <v>0</v>
      </c>
      <c r="J1190" s="126" t="n">
        <f aca="false">IFERROR(I1190/$E$9,"")</f>
        <v>0</v>
      </c>
      <c r="K1190" s="127" t="n">
        <f aca="false">IFERROR(ROUNDUP(I1190/$E$10,2),"")</f>
        <v>0</v>
      </c>
      <c r="L1190" s="128" t="n">
        <f aca="false">IF(F1190="","",IF(D1190=0,0,IFERROR((IF($A1190="",0,VLOOKUP($A1190,#REF!,7,FALSE()))),0)))</f>
        <v>0</v>
      </c>
      <c r="M1190" s="129" t="n">
        <f aca="false">IF(F1190="","",IFERROR(L1190*D1190,0))</f>
        <v>0</v>
      </c>
      <c r="N1190" s="64"/>
      <c r="O1190" s="156"/>
      <c r="P1190" s="156"/>
      <c r="Z1190" s="4"/>
      <c r="AA1190" s="4"/>
    </row>
    <row r="1191" customFormat="false" ht="17.35" hidden="false" customHeight="false" outlineLevel="0" collapsed="false">
      <c r="A1191" s="118"/>
      <c r="B1191" s="148" t="n">
        <f aca="false">IFERROR((IF($A1191="",0,IF(VLOOKUP(A1191,#REF!,13,0)="нет","Sold Out",VLOOKUP($A1191,#REF!,2,FALSE())))),"кода нет в прайсе")</f>
        <v>0</v>
      </c>
      <c r="C1191" s="148" t="n">
        <f aca="false">IFERROR((IF($A1191="",0,VLOOKUP($A1191,#REF!,3,FALSE()))),0)</f>
        <v>0</v>
      </c>
      <c r="D1191" s="158"/>
      <c r="E1191" s="121" t="n">
        <f aca="false">IFERROR((IF($A1191="",0,VLOOKUP($A1191,#REF!,6,FALSE()))),0)</f>
        <v>0</v>
      </c>
      <c r="F1191" s="122" t="n">
        <f aca="false">IFERROR(IF(VLOOKUP(A1191,#REF!,13,0)="нет","",D1191*E1191),0)</f>
        <v>0</v>
      </c>
      <c r="G1191" s="149" t="n">
        <f aca="false">IF(F1191="","",IFERROR((IF($A1191="",0,VLOOKUP($A1191,#REF!,5,FALSE())))*$D1191,"0"))</f>
        <v>0</v>
      </c>
      <c r="H1191" s="124" t="n">
        <f aca="false">IFERROR(IF(H$7=0,0,G1191/(G$7-I$5)*H$7),"")</f>
        <v>0</v>
      </c>
      <c r="I1191" s="125" t="n">
        <f aca="false">IFERROR(H1191+F1191,"")</f>
        <v>0</v>
      </c>
      <c r="J1191" s="126" t="n">
        <f aca="false">IFERROR(I1191/$E$9,"")</f>
        <v>0</v>
      </c>
      <c r="K1191" s="127" t="n">
        <f aca="false">IFERROR(ROUNDUP(I1191/$E$10,2),"")</f>
        <v>0</v>
      </c>
      <c r="L1191" s="128" t="n">
        <f aca="false">IF(F1191="","",IF(D1191=0,0,IFERROR((IF($A1191="",0,VLOOKUP($A1191,#REF!,7,FALSE()))),0)))</f>
        <v>0</v>
      </c>
      <c r="M1191" s="129" t="n">
        <f aca="false">IF(F1191="","",IFERROR(L1191*D1191,0))</f>
        <v>0</v>
      </c>
      <c r="N1191" s="64"/>
      <c r="O1191" s="156"/>
      <c r="P1191" s="156"/>
      <c r="Z1191" s="4"/>
      <c r="AA1191" s="4"/>
    </row>
    <row r="1192" customFormat="false" ht="17.35" hidden="false" customHeight="false" outlineLevel="0" collapsed="false">
      <c r="A1192" s="118"/>
      <c r="B1192" s="148" t="n">
        <f aca="false">IFERROR((IF($A1192="",0,IF(VLOOKUP(A1192,#REF!,13,0)="нет","Sold Out",VLOOKUP($A1192,#REF!,2,FALSE())))),"кода нет в прайсе")</f>
        <v>0</v>
      </c>
      <c r="C1192" s="148" t="n">
        <f aca="false">IFERROR((IF($A1192="",0,VLOOKUP($A1192,#REF!,3,FALSE()))),0)</f>
        <v>0</v>
      </c>
      <c r="D1192" s="158"/>
      <c r="E1192" s="121" t="n">
        <f aca="false">IFERROR((IF($A1192="",0,VLOOKUP($A1192,#REF!,6,FALSE()))),0)</f>
        <v>0</v>
      </c>
      <c r="F1192" s="122" t="n">
        <f aca="false">IFERROR(IF(VLOOKUP(A1192,#REF!,13,0)="нет","",D1192*E1192),0)</f>
        <v>0</v>
      </c>
      <c r="G1192" s="149" t="n">
        <f aca="false">IF(F1192="","",IFERROR((IF($A1192="",0,VLOOKUP($A1192,#REF!,5,FALSE())))*$D1192,"0"))</f>
        <v>0</v>
      </c>
      <c r="H1192" s="124" t="n">
        <f aca="false">IFERROR(IF(H$7=0,0,G1192/(G$7-I$5)*H$7),"")</f>
        <v>0</v>
      </c>
      <c r="I1192" s="125" t="n">
        <f aca="false">IFERROR(H1192+F1192,"")</f>
        <v>0</v>
      </c>
      <c r="J1192" s="126" t="n">
        <f aca="false">IFERROR(I1192/$E$9,"")</f>
        <v>0</v>
      </c>
      <c r="K1192" s="127" t="n">
        <f aca="false">IFERROR(ROUNDUP(I1192/$E$10,2),"")</f>
        <v>0</v>
      </c>
      <c r="L1192" s="128" t="n">
        <f aca="false">IF(F1192="","",IF(D1192=0,0,IFERROR((IF($A1192="",0,VLOOKUP($A1192,#REF!,7,FALSE()))),0)))</f>
        <v>0</v>
      </c>
      <c r="M1192" s="129" t="n">
        <f aca="false">IF(F1192="","",IFERROR(L1192*D1192,0))</f>
        <v>0</v>
      </c>
      <c r="N1192" s="64"/>
      <c r="O1192" s="156"/>
      <c r="P1192" s="156"/>
      <c r="Z1192" s="4"/>
      <c r="AA1192" s="4"/>
    </row>
    <row r="1193" customFormat="false" ht="17.35" hidden="false" customHeight="false" outlineLevel="0" collapsed="false">
      <c r="A1193" s="118"/>
      <c r="B1193" s="148" t="n">
        <f aca="false">IFERROR((IF($A1193="",0,IF(VLOOKUP(A1193,#REF!,13,0)="нет","Sold Out",VLOOKUP($A1193,#REF!,2,FALSE())))),"кода нет в прайсе")</f>
        <v>0</v>
      </c>
      <c r="C1193" s="148" t="n">
        <f aca="false">IFERROR((IF($A1193="",0,VLOOKUP($A1193,#REF!,3,FALSE()))),0)</f>
        <v>0</v>
      </c>
      <c r="D1193" s="158"/>
      <c r="E1193" s="121" t="n">
        <f aca="false">IFERROR((IF($A1193="",0,VLOOKUP($A1193,#REF!,6,FALSE()))),0)</f>
        <v>0</v>
      </c>
      <c r="F1193" s="122" t="n">
        <f aca="false">IFERROR(IF(VLOOKUP(A1193,#REF!,13,0)="нет","",D1193*E1193),0)</f>
        <v>0</v>
      </c>
      <c r="G1193" s="149" t="n">
        <f aca="false">IF(F1193="","",IFERROR((IF($A1193="",0,VLOOKUP($A1193,#REF!,5,FALSE())))*$D1193,"0"))</f>
        <v>0</v>
      </c>
      <c r="H1193" s="124" t="n">
        <f aca="false">IFERROR(IF(H$7=0,0,G1193/(G$7-I$5)*H$7),"")</f>
        <v>0</v>
      </c>
      <c r="I1193" s="125" t="n">
        <f aca="false">IFERROR(H1193+F1193,"")</f>
        <v>0</v>
      </c>
      <c r="J1193" s="126" t="n">
        <f aca="false">IFERROR(I1193/$E$9,"")</f>
        <v>0</v>
      </c>
      <c r="K1193" s="127" t="n">
        <f aca="false">IFERROR(ROUNDUP(I1193/$E$10,2),"")</f>
        <v>0</v>
      </c>
      <c r="L1193" s="128" t="n">
        <f aca="false">IF(F1193="","",IF(D1193=0,0,IFERROR((IF($A1193="",0,VLOOKUP($A1193,#REF!,7,FALSE()))),0)))</f>
        <v>0</v>
      </c>
      <c r="M1193" s="129" t="n">
        <f aca="false">IF(F1193="","",IFERROR(L1193*D1193,0))</f>
        <v>0</v>
      </c>
      <c r="N1193" s="64"/>
      <c r="O1193" s="156"/>
      <c r="P1193" s="156"/>
      <c r="Z1193" s="4"/>
      <c r="AA1193" s="4"/>
    </row>
    <row r="1194" customFormat="false" ht="17.35" hidden="false" customHeight="false" outlineLevel="0" collapsed="false">
      <c r="A1194" s="118"/>
      <c r="B1194" s="148" t="n">
        <f aca="false">IFERROR((IF($A1194="",0,IF(VLOOKUP(A1194,#REF!,13,0)="нет","Sold Out",VLOOKUP($A1194,#REF!,2,FALSE())))),"кода нет в прайсе")</f>
        <v>0</v>
      </c>
      <c r="C1194" s="148" t="n">
        <f aca="false">IFERROR((IF($A1194="",0,VLOOKUP($A1194,#REF!,3,FALSE()))),0)</f>
        <v>0</v>
      </c>
      <c r="D1194" s="158"/>
      <c r="E1194" s="121" t="n">
        <f aca="false">IFERROR((IF($A1194="",0,VLOOKUP($A1194,#REF!,6,FALSE()))),0)</f>
        <v>0</v>
      </c>
      <c r="F1194" s="122" t="n">
        <f aca="false">IFERROR(IF(VLOOKUP(A1194,#REF!,13,0)="нет","",D1194*E1194),0)</f>
        <v>0</v>
      </c>
      <c r="G1194" s="149" t="n">
        <f aca="false">IF(F1194="","",IFERROR((IF($A1194="",0,VLOOKUP($A1194,#REF!,5,FALSE())))*$D1194,"0"))</f>
        <v>0</v>
      </c>
      <c r="H1194" s="124" t="n">
        <f aca="false">IFERROR(IF(H$7=0,0,G1194/(G$7-I$5)*H$7),"")</f>
        <v>0</v>
      </c>
      <c r="I1194" s="125" t="n">
        <f aca="false">IFERROR(H1194+F1194,"")</f>
        <v>0</v>
      </c>
      <c r="J1194" s="126" t="n">
        <f aca="false">IFERROR(I1194/$E$9,"")</f>
        <v>0</v>
      </c>
      <c r="K1194" s="127" t="n">
        <f aca="false">IFERROR(ROUNDUP(I1194/$E$10,2),"")</f>
        <v>0</v>
      </c>
      <c r="L1194" s="128" t="n">
        <f aca="false">IF(F1194="","",IF(D1194=0,0,IFERROR((IF($A1194="",0,VLOOKUP($A1194,#REF!,7,FALSE()))),0)))</f>
        <v>0</v>
      </c>
      <c r="M1194" s="129" t="n">
        <f aca="false">IF(F1194="","",IFERROR(L1194*D1194,0))</f>
        <v>0</v>
      </c>
      <c r="N1194" s="64"/>
      <c r="O1194" s="156"/>
      <c r="P1194" s="156"/>
      <c r="Z1194" s="4"/>
      <c r="AA1194" s="4"/>
    </row>
    <row r="1195" customFormat="false" ht="17.35" hidden="false" customHeight="false" outlineLevel="0" collapsed="false">
      <c r="A1195" s="118"/>
      <c r="B1195" s="148" t="n">
        <f aca="false">IFERROR((IF($A1195="",0,IF(VLOOKUP(A1195,#REF!,13,0)="нет","Sold Out",VLOOKUP($A1195,#REF!,2,FALSE())))),"кода нет в прайсе")</f>
        <v>0</v>
      </c>
      <c r="C1195" s="148" t="n">
        <f aca="false">IFERROR((IF($A1195="",0,VLOOKUP($A1195,#REF!,3,FALSE()))),0)</f>
        <v>0</v>
      </c>
      <c r="D1195" s="158"/>
      <c r="E1195" s="121" t="n">
        <f aca="false">IFERROR((IF($A1195="",0,VLOOKUP($A1195,#REF!,6,FALSE()))),0)</f>
        <v>0</v>
      </c>
      <c r="F1195" s="122" t="n">
        <f aca="false">IFERROR(IF(VLOOKUP(A1195,#REF!,13,0)="нет","",D1195*E1195),0)</f>
        <v>0</v>
      </c>
      <c r="G1195" s="149" t="n">
        <f aca="false">IF(F1195="","",IFERROR((IF($A1195="",0,VLOOKUP($A1195,#REF!,5,FALSE())))*$D1195,"0"))</f>
        <v>0</v>
      </c>
      <c r="H1195" s="124" t="n">
        <f aca="false">IFERROR(IF(H$7=0,0,G1195/(G$7-I$5)*H$7),"")</f>
        <v>0</v>
      </c>
      <c r="I1195" s="125" t="n">
        <f aca="false">IFERROR(H1195+F1195,"")</f>
        <v>0</v>
      </c>
      <c r="J1195" s="126" t="n">
        <f aca="false">IFERROR(I1195/$E$9,"")</f>
        <v>0</v>
      </c>
      <c r="K1195" s="127" t="n">
        <f aca="false">IFERROR(ROUNDUP(I1195/$E$10,2),"")</f>
        <v>0</v>
      </c>
      <c r="L1195" s="128" t="n">
        <f aca="false">IF(F1195="","",IF(D1195=0,0,IFERROR((IF($A1195="",0,VLOOKUP($A1195,#REF!,7,FALSE()))),0)))</f>
        <v>0</v>
      </c>
      <c r="M1195" s="129" t="n">
        <f aca="false">IF(F1195="","",IFERROR(L1195*D1195,0))</f>
        <v>0</v>
      </c>
      <c r="N1195" s="64"/>
      <c r="O1195" s="156"/>
      <c r="P1195" s="156"/>
      <c r="Z1195" s="4"/>
      <c r="AA1195" s="4"/>
    </row>
    <row r="1196" customFormat="false" ht="17.35" hidden="false" customHeight="false" outlineLevel="0" collapsed="false">
      <c r="A1196" s="118"/>
      <c r="B1196" s="148" t="n">
        <f aca="false">IFERROR((IF($A1196="",0,IF(VLOOKUP(A1196,#REF!,13,0)="нет","Sold Out",VLOOKUP($A1196,#REF!,2,FALSE())))),"кода нет в прайсе")</f>
        <v>0</v>
      </c>
      <c r="C1196" s="148" t="n">
        <f aca="false">IFERROR((IF($A1196="",0,VLOOKUP($A1196,#REF!,3,FALSE()))),0)</f>
        <v>0</v>
      </c>
      <c r="D1196" s="158"/>
      <c r="E1196" s="132" t="n">
        <f aca="false">IFERROR((IF($A1196="",0,VLOOKUP($A1196,#REF!,6,FALSE()))),0)</f>
        <v>0</v>
      </c>
      <c r="F1196" s="133" t="n">
        <f aca="false">IFERROR(IF(VLOOKUP(A1196,#REF!,13,0)="нет","",D1196*E1196),0)</f>
        <v>0</v>
      </c>
      <c r="G1196" s="134" t="n">
        <f aca="false">IF(F1196="","",IFERROR((IF($A1196="",0,VLOOKUP($A1196,#REF!,5,FALSE())))*$D1196,"0"))</f>
        <v>0</v>
      </c>
      <c r="H1196" s="124" t="n">
        <f aca="false">IFERROR(IF(H$7=0,0,G1196/(G$7-I$5)*H$7),"")</f>
        <v>0</v>
      </c>
      <c r="I1196" s="135" t="n">
        <f aca="false">IFERROR(H1196+F1196,"")</f>
        <v>0</v>
      </c>
      <c r="J1196" s="136" t="n">
        <f aca="false">IFERROR(I1196/$E$9,"")</f>
        <v>0</v>
      </c>
      <c r="K1196" s="137" t="n">
        <f aca="false">IFERROR(ROUNDUP(I1196/$E$10,2),"")</f>
        <v>0</v>
      </c>
      <c r="L1196" s="132" t="n">
        <f aca="false">IF(F1196="","",IF(D1196=0,0,IFERROR((IF($A1196="",0,VLOOKUP($A1196,#REF!,7,FALSE()))),0)))</f>
        <v>0</v>
      </c>
      <c r="M1196" s="132" t="n">
        <f aca="false">IF(F1196="","",IFERROR(L1196*D1196,0))</f>
        <v>0</v>
      </c>
      <c r="N1196" s="64"/>
      <c r="O1196" s="156"/>
      <c r="P1196" s="156"/>
      <c r="Z1196" s="4"/>
      <c r="AA1196" s="4"/>
    </row>
    <row r="1197" customFormat="false" ht="17.35" hidden="false" customHeight="false" outlineLevel="0" collapsed="false">
      <c r="A1197" s="118"/>
      <c r="B1197" s="148" t="n">
        <f aca="false">IFERROR((IF($A1197="",0,IF(VLOOKUP(A1197,#REF!,13,0)="нет","Sold Out",VLOOKUP($A1197,#REF!,2,FALSE())))),"кода нет в прайсе")</f>
        <v>0</v>
      </c>
      <c r="C1197" s="148" t="n">
        <f aca="false">IFERROR((IF($A1197="",0,VLOOKUP($A1197,#REF!,3,FALSE()))),0)</f>
        <v>0</v>
      </c>
      <c r="D1197" s="158"/>
      <c r="E1197" s="121" t="n">
        <f aca="false">IFERROR((IF($A1197="",0,VLOOKUP($A1197,#REF!,6,FALSE()))),0)</f>
        <v>0</v>
      </c>
      <c r="F1197" s="122" t="n">
        <f aca="false">IFERROR(IF(VLOOKUP(A1197,#REF!,13,0)="нет","",D1197*E1197),0)</f>
        <v>0</v>
      </c>
      <c r="G1197" s="149" t="n">
        <f aca="false">IF(F1197="","",IFERROR((IF($A1197="",0,VLOOKUP($A1197,#REF!,5,FALSE())))*$D1197,"0"))</f>
        <v>0</v>
      </c>
      <c r="H1197" s="124" t="n">
        <f aca="false">IFERROR(IF(H$7=0,0,G1197/(G$7-I$5)*H$7),"")</f>
        <v>0</v>
      </c>
      <c r="I1197" s="125" t="n">
        <f aca="false">IFERROR(H1197+F1197,"")</f>
        <v>0</v>
      </c>
      <c r="J1197" s="126" t="n">
        <f aca="false">IFERROR(I1197/$E$9,"")</f>
        <v>0</v>
      </c>
      <c r="K1197" s="127" t="n">
        <f aca="false">IFERROR(ROUNDUP(I1197/$E$10,2),"")</f>
        <v>0</v>
      </c>
      <c r="L1197" s="128" t="n">
        <f aca="false">IF(F1197="","",IF(D1197=0,0,IFERROR((IF($A1197="",0,VLOOKUP($A1197,#REF!,7,FALSE()))),0)))</f>
        <v>0</v>
      </c>
      <c r="M1197" s="129" t="n">
        <f aca="false">IF(F1197="","",IFERROR(L1197*D1197,0))</f>
        <v>0</v>
      </c>
      <c r="N1197" s="64"/>
      <c r="O1197" s="156"/>
      <c r="P1197" s="156"/>
      <c r="Z1197" s="4"/>
      <c r="AA1197" s="4"/>
    </row>
    <row r="1198" customFormat="false" ht="17.35" hidden="false" customHeight="false" outlineLevel="0" collapsed="false">
      <c r="A1198" s="141"/>
      <c r="B1198" s="148" t="n">
        <f aca="false">IFERROR((IF($A1198="",0,IF(VLOOKUP(A1198,#REF!,13,0)="нет","Sold Out",VLOOKUP($A1198,#REF!,2,FALSE())))),"кода нет в прайсе")</f>
        <v>0</v>
      </c>
      <c r="C1198" s="148" t="n">
        <f aca="false">IFERROR((IF($A1198="",0,VLOOKUP($A1198,#REF!,3,FALSE()))),0)</f>
        <v>0</v>
      </c>
      <c r="D1198" s="158"/>
      <c r="E1198" s="121" t="n">
        <f aca="false">IFERROR((IF($A1198="",0,VLOOKUP($A1198,#REF!,6,FALSE()))),0)</f>
        <v>0</v>
      </c>
      <c r="F1198" s="122" t="n">
        <f aca="false">IFERROR(IF(VLOOKUP(A1198,#REF!,13,0)="нет","",D1198*E1198),0)</f>
        <v>0</v>
      </c>
      <c r="G1198" s="149" t="n">
        <f aca="false">IF(F1198="","",IFERROR((IF($A1198="",0,VLOOKUP($A1198,#REF!,5,FALSE())))*$D1198,"0"))</f>
        <v>0</v>
      </c>
      <c r="H1198" s="124" t="n">
        <f aca="false">IFERROR(IF(H$7=0,0,G1198/(G$7-I$5)*H$7),"")</f>
        <v>0</v>
      </c>
      <c r="I1198" s="125" t="n">
        <f aca="false">IFERROR(H1198+F1198,"")</f>
        <v>0</v>
      </c>
      <c r="J1198" s="126" t="n">
        <f aca="false">IFERROR(I1198/$E$9,"")</f>
        <v>0</v>
      </c>
      <c r="K1198" s="127" t="n">
        <f aca="false">IFERROR(ROUNDUP(I1198/$E$10,2),"")</f>
        <v>0</v>
      </c>
      <c r="L1198" s="128" t="n">
        <f aca="false">IF(F1198="","",IF(D1198=0,0,IFERROR((IF($A1198="",0,VLOOKUP($A1198,#REF!,7,FALSE()))),0)))</f>
        <v>0</v>
      </c>
      <c r="M1198" s="129" t="n">
        <f aca="false">IF(F1198="","",IFERROR(L1198*D1198,0))</f>
        <v>0</v>
      </c>
      <c r="N1198" s="64"/>
      <c r="O1198" s="156"/>
      <c r="P1198" s="156"/>
      <c r="Z1198" s="4"/>
      <c r="AA1198" s="4"/>
    </row>
    <row r="1199" customFormat="false" ht="17.35" hidden="false" customHeight="false" outlineLevel="0" collapsed="false">
      <c r="A1199" s="142"/>
      <c r="B1199" s="143" t="n">
        <f aca="false">IF(F1199=0,0,"Пересылка по Корее при менее 30000")</f>
        <v>0</v>
      </c>
      <c r="C1199" s="143"/>
      <c r="D1199" s="158"/>
      <c r="E1199" s="121" t="n">
        <f aca="false">IFERROR((IF($A1199="",0,VLOOKUP($A1199,#REF!,6,FALSE()))),0)</f>
        <v>0</v>
      </c>
      <c r="F1199" s="144" t="n">
        <f aca="false">IF($F$5=1,IF(SUM(F1189:F1198)=0,0,IF(SUM(F1189:F1198)&lt;30000,2500,0)),0)</f>
        <v>0</v>
      </c>
      <c r="G1199" s="149" t="n">
        <f aca="false">IF(F1199="","",IFERROR((IF($A1199="",0,VLOOKUP($A1199,#REF!,5,FALSE())))*$D1199,"0"))</f>
        <v>0</v>
      </c>
      <c r="H1199" s="124" t="n">
        <f aca="false">IFERROR(IF(H$7=0,0,G1199/(G$7-I$5)*H$7),"")</f>
        <v>0</v>
      </c>
      <c r="I1199" s="125" t="n">
        <f aca="false">IFERROR(H1199+F1199,"")</f>
        <v>0</v>
      </c>
      <c r="J1199" s="126" t="n">
        <f aca="false">IFERROR(I1199/$E$9,"")</f>
        <v>0</v>
      </c>
      <c r="K1199" s="127" t="n">
        <f aca="false">IFERROR(ROUNDUP(I1199/$E$10,2),"")</f>
        <v>0</v>
      </c>
      <c r="L1199" s="128" t="n">
        <f aca="false">IF(F1199="","",IF(D1199=0,0,IFERROR((IF($A1199="",0,VLOOKUP($A1199,#REF!,7,FALSE()))),0)))</f>
        <v>0</v>
      </c>
      <c r="M1199" s="129" t="n">
        <f aca="false">IF(F1199="","",IFERROR(L1199*D1199,0))</f>
        <v>0</v>
      </c>
      <c r="N1199" s="64"/>
      <c r="O1199" s="156"/>
      <c r="P1199" s="156"/>
      <c r="Z1199" s="4"/>
      <c r="AA1199" s="4"/>
    </row>
    <row r="1200" customFormat="false" ht="17.35" hidden="false" customHeight="false" outlineLevel="0" collapsed="false">
      <c r="A1200" s="106" t="n">
        <v>100</v>
      </c>
      <c r="B1200" s="107"/>
      <c r="C1200" s="107"/>
      <c r="D1200" s="146"/>
      <c r="E1200" s="109"/>
      <c r="F1200" s="110" t="n">
        <f aca="false">SUM(F1201:F1211)</f>
        <v>0</v>
      </c>
      <c r="G1200" s="110" t="n">
        <f aca="false">SUM(G1201:G1211)</f>
        <v>0</v>
      </c>
      <c r="H1200" s="111" t="n">
        <f aca="false">IFERROR($H$7/($G$7-$I$5)*G1200,0)</f>
        <v>0</v>
      </c>
      <c r="I1200" s="112" t="n">
        <f aca="false">H1200+F1200</f>
        <v>0</v>
      </c>
      <c r="J1200" s="112" t="n">
        <f aca="false">I1200/$E$9</f>
        <v>0</v>
      </c>
      <c r="K1200" s="113" t="n">
        <f aca="false">SUM(K1201:K1211)</f>
        <v>0</v>
      </c>
      <c r="L1200" s="114" t="n">
        <f aca="false">SUM(L1201:L1211)</f>
        <v>0</v>
      </c>
      <c r="M1200" s="115" t="n">
        <f aca="false">SUM(M1201:M1211)</f>
        <v>0</v>
      </c>
      <c r="N1200" s="64"/>
      <c r="O1200" s="156"/>
      <c r="P1200" s="156"/>
      <c r="Z1200" s="4"/>
      <c r="AA1200" s="4"/>
    </row>
    <row r="1201" customFormat="false" ht="17.35" hidden="false" customHeight="false" outlineLevel="0" collapsed="false">
      <c r="A1201" s="118"/>
      <c r="B1201" s="148" t="n">
        <f aca="false">IFERROR((IF($A1201="",0,IF(VLOOKUP(A1201,#REF!,13,0)="нет","Sold Out",VLOOKUP($A1201,#REF!,2,FALSE())))),"кода нет в прайсе")</f>
        <v>0</v>
      </c>
      <c r="C1201" s="148" t="n">
        <f aca="false">IFERROR((IF($A1201="",0,VLOOKUP($A1201,#REF!,3,FALSE()))),0)</f>
        <v>0</v>
      </c>
      <c r="D1201" s="120"/>
      <c r="E1201" s="121" t="n">
        <f aca="false">IFERROR((IF($A1201="",0,VLOOKUP($A1201,#REF!,6,FALSE()))),0)</f>
        <v>0</v>
      </c>
      <c r="F1201" s="122" t="n">
        <f aca="false">IFERROR(IF(VLOOKUP(A1201,#REF!,13,0)="нет","",D1201*E1201),0)</f>
        <v>0</v>
      </c>
      <c r="G1201" s="149" t="n">
        <f aca="false">IF(F1201="","",IFERROR((IF($A1201="",0,VLOOKUP($A1201,#REF!,5,FALSE())))*$D1201,"0"))</f>
        <v>0</v>
      </c>
      <c r="H1201" s="124" t="n">
        <f aca="false">IFERROR(IF(H$7=0,0,G1201/(G$7-I$5)*H$7),"")</f>
        <v>0</v>
      </c>
      <c r="I1201" s="125" t="n">
        <f aca="false">IFERROR(H1201+F1201,"")</f>
        <v>0</v>
      </c>
      <c r="J1201" s="126" t="n">
        <f aca="false">IFERROR(I1201/$E$9,"")</f>
        <v>0</v>
      </c>
      <c r="K1201" s="127" t="n">
        <f aca="false">IFERROR(ROUNDUP(I1201/$E$10,2),"")</f>
        <v>0</v>
      </c>
      <c r="L1201" s="128" t="n">
        <f aca="false">IF(F1201="","",IF(D1201=0,0,IFERROR((IF($A1201="",0,VLOOKUP($A1201,#REF!,7,FALSE()))),0)))</f>
        <v>0</v>
      </c>
      <c r="M1201" s="129" t="n">
        <f aca="false">IF(F1201="","",IFERROR(L1201*D1201,0))</f>
        <v>0</v>
      </c>
      <c r="N1201" s="64"/>
      <c r="O1201" s="156"/>
      <c r="P1201" s="156"/>
      <c r="Z1201" s="4"/>
      <c r="AA1201" s="4"/>
    </row>
    <row r="1202" customFormat="false" ht="17.35" hidden="false" customHeight="false" outlineLevel="0" collapsed="false">
      <c r="A1202" s="118"/>
      <c r="B1202" s="148" t="n">
        <f aca="false">IFERROR((IF($A1202="",0,IF(VLOOKUP(A1202,#REF!,13,0)="нет","Sold Out",VLOOKUP($A1202,#REF!,2,FALSE())))),"кода нет в прайсе")</f>
        <v>0</v>
      </c>
      <c r="C1202" s="148" t="n">
        <f aca="false">IFERROR((IF($A1202="",0,VLOOKUP($A1202,#REF!,3,FALSE()))),0)</f>
        <v>0</v>
      </c>
      <c r="D1202" s="120"/>
      <c r="E1202" s="121" t="n">
        <f aca="false">IFERROR((IF($A1202="",0,VLOOKUP($A1202,#REF!,6,FALSE()))),0)</f>
        <v>0</v>
      </c>
      <c r="F1202" s="122" t="n">
        <f aca="false">IFERROR(IF(VLOOKUP(A1202,#REF!,13,0)="нет","",D1202*E1202),0)</f>
        <v>0</v>
      </c>
      <c r="G1202" s="149" t="n">
        <f aca="false">IF(F1202="","",IFERROR((IF($A1202="",0,VLOOKUP($A1202,#REF!,5,FALSE())))*$D1202,"0"))</f>
        <v>0</v>
      </c>
      <c r="H1202" s="124" t="n">
        <f aca="false">IFERROR(IF(H$7=0,0,G1202/(G$7-I$5)*H$7),"")</f>
        <v>0</v>
      </c>
      <c r="I1202" s="125" t="n">
        <f aca="false">IFERROR(H1202+F1202,"")</f>
        <v>0</v>
      </c>
      <c r="J1202" s="126" t="n">
        <f aca="false">IFERROR(I1202/$E$9,"")</f>
        <v>0</v>
      </c>
      <c r="K1202" s="127" t="n">
        <f aca="false">IFERROR(ROUNDUP(I1202/$E$10,2),"")</f>
        <v>0</v>
      </c>
      <c r="L1202" s="128" t="n">
        <f aca="false">IF(F1202="","",IF(D1202=0,0,IFERROR((IF($A1202="",0,VLOOKUP($A1202,#REF!,7,FALSE()))),0)))</f>
        <v>0</v>
      </c>
      <c r="M1202" s="129" t="n">
        <f aca="false">IF(F1202="","",IFERROR(L1202*D1202,0))</f>
        <v>0</v>
      </c>
      <c r="N1202" s="64"/>
      <c r="O1202" s="156"/>
      <c r="P1202" s="156"/>
      <c r="Z1202" s="4"/>
      <c r="AA1202" s="4"/>
    </row>
    <row r="1203" customFormat="false" ht="17.35" hidden="false" customHeight="false" outlineLevel="0" collapsed="false">
      <c r="A1203" s="118"/>
      <c r="B1203" s="148" t="n">
        <f aca="false">IFERROR((IF($A1203="",0,IF(VLOOKUP(A1203,#REF!,13,0)="нет","Sold Out",VLOOKUP($A1203,#REF!,2,FALSE())))),"кода нет в прайсе")</f>
        <v>0</v>
      </c>
      <c r="C1203" s="148" t="n">
        <f aca="false">IFERROR((IF($A1203="",0,VLOOKUP($A1203,#REF!,3,FALSE()))),0)</f>
        <v>0</v>
      </c>
      <c r="D1203" s="158"/>
      <c r="E1203" s="121" t="n">
        <f aca="false">IFERROR((IF($A1203="",0,VLOOKUP($A1203,#REF!,6,FALSE()))),0)</f>
        <v>0</v>
      </c>
      <c r="F1203" s="122" t="n">
        <f aca="false">IFERROR(IF(VLOOKUP(A1203,#REF!,13,0)="нет","",D1203*E1203),0)</f>
        <v>0</v>
      </c>
      <c r="G1203" s="149" t="n">
        <f aca="false">IF(F1203="","",IFERROR((IF($A1203="",0,VLOOKUP($A1203,#REF!,5,FALSE())))*$D1203,"0"))</f>
        <v>0</v>
      </c>
      <c r="H1203" s="124" t="n">
        <f aca="false">IFERROR(IF(H$7=0,0,G1203/(G$7-I$5)*H$7),"")</f>
        <v>0</v>
      </c>
      <c r="I1203" s="125" t="n">
        <f aca="false">IFERROR(H1203+F1203,"")</f>
        <v>0</v>
      </c>
      <c r="J1203" s="126" t="n">
        <f aca="false">IFERROR(I1203/$E$9,"")</f>
        <v>0</v>
      </c>
      <c r="K1203" s="127" t="n">
        <f aca="false">IFERROR(ROUNDUP(I1203/$E$10,2),"")</f>
        <v>0</v>
      </c>
      <c r="L1203" s="128" t="n">
        <f aca="false">IF(F1203="","",IF(D1203=0,0,IFERROR((IF($A1203="",0,VLOOKUP($A1203,#REF!,7,FALSE()))),0)))</f>
        <v>0</v>
      </c>
      <c r="M1203" s="129" t="n">
        <f aca="false">IF(F1203="","",IFERROR(L1203*D1203,0))</f>
        <v>0</v>
      </c>
      <c r="N1203" s="64"/>
      <c r="O1203" s="156"/>
      <c r="P1203" s="156"/>
      <c r="Z1203" s="4"/>
      <c r="AA1203" s="4"/>
    </row>
    <row r="1204" customFormat="false" ht="17.35" hidden="false" customHeight="false" outlineLevel="0" collapsed="false">
      <c r="A1204" s="118"/>
      <c r="B1204" s="148" t="n">
        <f aca="false">IFERROR((IF($A1204="",0,IF(VLOOKUP(A1204,#REF!,13,0)="нет","Sold Out",VLOOKUP($A1204,#REF!,2,FALSE())))),"кода нет в прайсе")</f>
        <v>0</v>
      </c>
      <c r="C1204" s="148" t="n">
        <f aca="false">IFERROR((IF($A1204="",0,VLOOKUP($A1204,#REF!,3,FALSE()))),0)</f>
        <v>0</v>
      </c>
      <c r="D1204" s="158"/>
      <c r="E1204" s="121" t="n">
        <f aca="false">IFERROR((IF($A1204="",0,VLOOKUP($A1204,#REF!,6,FALSE()))),0)</f>
        <v>0</v>
      </c>
      <c r="F1204" s="122" t="n">
        <f aca="false">IFERROR(IF(VLOOKUP(A1204,#REF!,13,0)="нет","",D1204*E1204),0)</f>
        <v>0</v>
      </c>
      <c r="G1204" s="149" t="n">
        <f aca="false">IF(F1204="","",IFERROR((IF($A1204="",0,VLOOKUP($A1204,#REF!,5,FALSE())))*$D1204,"0"))</f>
        <v>0</v>
      </c>
      <c r="H1204" s="124" t="n">
        <f aca="false">IFERROR(IF(H$7=0,0,G1204/(G$7-I$5)*H$7),"")</f>
        <v>0</v>
      </c>
      <c r="I1204" s="125" t="n">
        <f aca="false">IFERROR(H1204+F1204,"")</f>
        <v>0</v>
      </c>
      <c r="J1204" s="126" t="n">
        <f aca="false">IFERROR(I1204/$E$9,"")</f>
        <v>0</v>
      </c>
      <c r="K1204" s="127" t="n">
        <f aca="false">IFERROR(ROUNDUP(I1204/$E$10,2),"")</f>
        <v>0</v>
      </c>
      <c r="L1204" s="128" t="n">
        <f aca="false">IF(F1204="","",IF(D1204=0,0,IFERROR((IF($A1204="",0,VLOOKUP($A1204,#REF!,7,FALSE()))),0)))</f>
        <v>0</v>
      </c>
      <c r="M1204" s="129" t="n">
        <f aca="false">IF(F1204="","",IFERROR(L1204*D1204,0))</f>
        <v>0</v>
      </c>
      <c r="N1204" s="64"/>
      <c r="O1204" s="156"/>
      <c r="P1204" s="156"/>
      <c r="Z1204" s="4"/>
      <c r="AA1204" s="4"/>
    </row>
    <row r="1205" customFormat="false" ht="17.35" hidden="false" customHeight="false" outlineLevel="0" collapsed="false">
      <c r="A1205" s="118"/>
      <c r="B1205" s="148" t="n">
        <f aca="false">IFERROR((IF($A1205="",0,IF(VLOOKUP(A1205,#REF!,13,0)="нет","Sold Out",VLOOKUP($A1205,#REF!,2,FALSE())))),"кода нет в прайсе")</f>
        <v>0</v>
      </c>
      <c r="C1205" s="148" t="n">
        <f aca="false">IFERROR((IF($A1205="",0,VLOOKUP($A1205,#REF!,3,FALSE()))),0)</f>
        <v>0</v>
      </c>
      <c r="D1205" s="158"/>
      <c r="E1205" s="121" t="n">
        <f aca="false">IFERROR((IF($A1205="",0,VLOOKUP($A1205,#REF!,6,FALSE()))),0)</f>
        <v>0</v>
      </c>
      <c r="F1205" s="122" t="n">
        <f aca="false">IFERROR(IF(VLOOKUP(A1205,#REF!,13,0)="нет","",D1205*E1205),0)</f>
        <v>0</v>
      </c>
      <c r="G1205" s="149" t="n">
        <f aca="false">IF(F1205="","",IFERROR((IF($A1205="",0,VLOOKUP($A1205,#REF!,5,FALSE())))*$D1205,"0"))</f>
        <v>0</v>
      </c>
      <c r="H1205" s="124" t="n">
        <f aca="false">IFERROR(IF(H$7=0,0,G1205/(G$7-I$5)*H$7),"")</f>
        <v>0</v>
      </c>
      <c r="I1205" s="125" t="n">
        <f aca="false">IFERROR(H1205+F1205,"")</f>
        <v>0</v>
      </c>
      <c r="J1205" s="126" t="n">
        <f aca="false">IFERROR(I1205/$E$9,"")</f>
        <v>0</v>
      </c>
      <c r="K1205" s="127" t="n">
        <f aca="false">IFERROR(ROUNDUP(I1205/$E$10,2),"")</f>
        <v>0</v>
      </c>
      <c r="L1205" s="128" t="n">
        <f aca="false">IF(F1205="","",IF(D1205=0,0,IFERROR((IF($A1205="",0,VLOOKUP($A1205,#REF!,7,FALSE()))),0)))</f>
        <v>0</v>
      </c>
      <c r="M1205" s="129" t="n">
        <f aca="false">IF(F1205="","",IFERROR(L1205*D1205,0))</f>
        <v>0</v>
      </c>
      <c r="N1205" s="64"/>
      <c r="O1205" s="156"/>
      <c r="P1205" s="156"/>
      <c r="Z1205" s="4"/>
      <c r="AA1205" s="4"/>
    </row>
    <row r="1206" customFormat="false" ht="17.35" hidden="false" customHeight="false" outlineLevel="0" collapsed="false">
      <c r="A1206" s="118"/>
      <c r="B1206" s="148" t="n">
        <f aca="false">IFERROR((IF($A1206="",0,IF(VLOOKUP(A1206,#REF!,13,0)="нет","Sold Out",VLOOKUP($A1206,#REF!,2,FALSE())))),"кода нет в прайсе")</f>
        <v>0</v>
      </c>
      <c r="C1206" s="148" t="n">
        <f aca="false">IFERROR((IF($A1206="",0,VLOOKUP($A1206,#REF!,3,FALSE()))),0)</f>
        <v>0</v>
      </c>
      <c r="D1206" s="158"/>
      <c r="E1206" s="121" t="n">
        <f aca="false">IFERROR((IF($A1206="",0,VLOOKUP($A1206,#REF!,6,FALSE()))),0)</f>
        <v>0</v>
      </c>
      <c r="F1206" s="122" t="n">
        <f aca="false">IFERROR(IF(VLOOKUP(A1206,#REF!,13,0)="нет","",D1206*E1206),0)</f>
        <v>0</v>
      </c>
      <c r="G1206" s="149" t="n">
        <f aca="false">IF(F1206="","",IFERROR((IF($A1206="",0,VLOOKUP($A1206,#REF!,5,FALSE())))*$D1206,"0"))</f>
        <v>0</v>
      </c>
      <c r="H1206" s="124" t="n">
        <f aca="false">IFERROR(IF(H$7=0,0,G1206/(G$7-I$5)*H$7),"")</f>
        <v>0</v>
      </c>
      <c r="I1206" s="125" t="n">
        <f aca="false">IFERROR(H1206+F1206,"")</f>
        <v>0</v>
      </c>
      <c r="J1206" s="126" t="n">
        <f aca="false">IFERROR(I1206/$E$9,"")</f>
        <v>0</v>
      </c>
      <c r="K1206" s="127" t="n">
        <f aca="false">IFERROR(ROUNDUP(I1206/$E$10,2),"")</f>
        <v>0</v>
      </c>
      <c r="L1206" s="128" t="n">
        <f aca="false">IF(F1206="","",IF(D1206=0,0,IFERROR((IF($A1206="",0,VLOOKUP($A1206,#REF!,7,FALSE()))),0)))</f>
        <v>0</v>
      </c>
      <c r="M1206" s="129" t="n">
        <f aca="false">IF(F1206="","",IFERROR(L1206*D1206,0))</f>
        <v>0</v>
      </c>
      <c r="N1206" s="64"/>
      <c r="O1206" s="156"/>
      <c r="P1206" s="156"/>
      <c r="Z1206" s="4"/>
      <c r="AA1206" s="4"/>
    </row>
    <row r="1207" customFormat="false" ht="17.35" hidden="false" customHeight="false" outlineLevel="0" collapsed="false">
      <c r="A1207" s="118"/>
      <c r="B1207" s="148" t="n">
        <f aca="false">IFERROR((IF($A1207="",0,IF(VLOOKUP(A1207,#REF!,13,0)="нет","Sold Out",VLOOKUP($A1207,#REF!,2,FALSE())))),"кода нет в прайсе")</f>
        <v>0</v>
      </c>
      <c r="C1207" s="148" t="n">
        <f aca="false">IFERROR((IF($A1207="",0,VLOOKUP($A1207,#REF!,3,FALSE()))),0)</f>
        <v>0</v>
      </c>
      <c r="D1207" s="158"/>
      <c r="E1207" s="121" t="n">
        <f aca="false">IFERROR((IF($A1207="",0,VLOOKUP($A1207,#REF!,6,FALSE()))),0)</f>
        <v>0</v>
      </c>
      <c r="F1207" s="122" t="n">
        <f aca="false">IFERROR(IF(VLOOKUP(A1207,#REF!,13,0)="нет","",D1207*E1207),0)</f>
        <v>0</v>
      </c>
      <c r="G1207" s="149" t="n">
        <f aca="false">IF(F1207="","",IFERROR((IF($A1207="",0,VLOOKUP($A1207,#REF!,5,FALSE())))*$D1207,"0"))</f>
        <v>0</v>
      </c>
      <c r="H1207" s="124" t="n">
        <f aca="false">IFERROR(IF(H$7=0,0,G1207/(G$7-I$5)*H$7),"")</f>
        <v>0</v>
      </c>
      <c r="I1207" s="125" t="n">
        <f aca="false">IFERROR(H1207+F1207,"")</f>
        <v>0</v>
      </c>
      <c r="J1207" s="126" t="n">
        <f aca="false">IFERROR(I1207/$E$9,"")</f>
        <v>0</v>
      </c>
      <c r="K1207" s="127" t="n">
        <f aca="false">IFERROR(ROUNDUP(I1207/$E$10,2),"")</f>
        <v>0</v>
      </c>
      <c r="L1207" s="128" t="n">
        <f aca="false">IF(F1207="","",IF(D1207=0,0,IFERROR((IF($A1207="",0,VLOOKUP($A1207,#REF!,7,FALSE()))),0)))</f>
        <v>0</v>
      </c>
      <c r="M1207" s="129" t="n">
        <f aca="false">IF(F1207="","",IFERROR(L1207*D1207,0))</f>
        <v>0</v>
      </c>
      <c r="N1207" s="64"/>
      <c r="O1207" s="156"/>
      <c r="P1207" s="156"/>
      <c r="Z1207" s="4"/>
      <c r="AA1207" s="4"/>
    </row>
    <row r="1208" customFormat="false" ht="17.35" hidden="false" customHeight="false" outlineLevel="0" collapsed="false">
      <c r="A1208" s="118"/>
      <c r="B1208" s="148" t="n">
        <f aca="false">IFERROR((IF($A1208="",0,IF(VLOOKUP(A1208,#REF!,13,0)="нет","Sold Out",VLOOKUP($A1208,#REF!,2,FALSE())))),"кода нет в прайсе")</f>
        <v>0</v>
      </c>
      <c r="C1208" s="148" t="n">
        <f aca="false">IFERROR((IF($A1208="",0,VLOOKUP($A1208,#REF!,3,FALSE()))),0)</f>
        <v>0</v>
      </c>
      <c r="D1208" s="158"/>
      <c r="E1208" s="132" t="n">
        <f aca="false">IFERROR((IF($A1208="",0,VLOOKUP($A1208,#REF!,6,FALSE()))),0)</f>
        <v>0</v>
      </c>
      <c r="F1208" s="133" t="n">
        <f aca="false">IFERROR(IF(VLOOKUP(A1208,#REF!,13,0)="нет","",D1208*E1208),0)</f>
        <v>0</v>
      </c>
      <c r="G1208" s="134" t="n">
        <f aca="false">IF(F1208="","",IFERROR((IF($A1208="",0,VLOOKUP($A1208,#REF!,5,FALSE())))*$D1208,"0"))</f>
        <v>0</v>
      </c>
      <c r="H1208" s="124" t="n">
        <f aca="false">IFERROR(IF(H$7=0,0,G1208/(G$7-I$5)*H$7),"")</f>
        <v>0</v>
      </c>
      <c r="I1208" s="135" t="n">
        <f aca="false">IFERROR(H1208+F1208,"")</f>
        <v>0</v>
      </c>
      <c r="J1208" s="136" t="n">
        <f aca="false">IFERROR(I1208/$E$9,"")</f>
        <v>0</v>
      </c>
      <c r="K1208" s="137" t="n">
        <f aca="false">IFERROR(ROUNDUP(I1208/$E$10,2),"")</f>
        <v>0</v>
      </c>
      <c r="L1208" s="132" t="n">
        <f aca="false">IF(F1208="","",IF(D1208=0,0,IFERROR((IF($A1208="",0,VLOOKUP($A1208,#REF!,7,FALSE()))),0)))</f>
        <v>0</v>
      </c>
      <c r="M1208" s="132" t="n">
        <f aca="false">IF(F1208="","",IFERROR(L1208*D1208,0))</f>
        <v>0</v>
      </c>
      <c r="N1208" s="64"/>
      <c r="O1208" s="156"/>
      <c r="P1208" s="156"/>
      <c r="Z1208" s="4"/>
      <c r="AA1208" s="4"/>
    </row>
    <row r="1209" customFormat="false" ht="17.35" hidden="false" customHeight="false" outlineLevel="0" collapsed="false">
      <c r="A1209" s="118"/>
      <c r="B1209" s="148" t="n">
        <f aca="false">IFERROR((IF($A1209="",0,IF(VLOOKUP(A1209,#REF!,13,0)="нет","Sold Out",VLOOKUP($A1209,#REF!,2,FALSE())))),"кода нет в прайсе")</f>
        <v>0</v>
      </c>
      <c r="C1209" s="148" t="n">
        <f aca="false">IFERROR((IF($A1209="",0,VLOOKUP($A1209,#REF!,3,FALSE()))),0)</f>
        <v>0</v>
      </c>
      <c r="D1209" s="158"/>
      <c r="E1209" s="121" t="n">
        <f aca="false">IFERROR((IF($A1209="",0,VLOOKUP($A1209,#REF!,6,FALSE()))),0)</f>
        <v>0</v>
      </c>
      <c r="F1209" s="122" t="n">
        <f aca="false">IFERROR(IF(VLOOKUP(A1209,#REF!,13,0)="нет","",D1209*E1209),0)</f>
        <v>0</v>
      </c>
      <c r="G1209" s="149" t="n">
        <f aca="false">IF(F1209="","",IFERROR((IF($A1209="",0,VLOOKUP($A1209,#REF!,5,FALSE())))*$D1209,"0"))</f>
        <v>0</v>
      </c>
      <c r="H1209" s="124" t="n">
        <f aca="false">IFERROR(IF(H$7=0,0,G1209/(G$7-I$5)*H$7),"")</f>
        <v>0</v>
      </c>
      <c r="I1209" s="125" t="n">
        <f aca="false">IFERROR(H1209+F1209,"")</f>
        <v>0</v>
      </c>
      <c r="J1209" s="126" t="n">
        <f aca="false">IFERROR(I1209/$E$9,"")</f>
        <v>0</v>
      </c>
      <c r="K1209" s="127" t="n">
        <f aca="false">IFERROR(ROUNDUP(I1209/$E$10,2),"")</f>
        <v>0</v>
      </c>
      <c r="L1209" s="161" t="n">
        <f aca="false">IF(F1209="","",IF(D1209=0,0,IFERROR((IF($A1209="",0,VLOOKUP($A1209,#REF!,7,FALSE()))),0)))</f>
        <v>0</v>
      </c>
      <c r="M1209" s="129" t="n">
        <f aca="false">IF(F1209="","",IFERROR(L1209*D1209,0))</f>
        <v>0</v>
      </c>
      <c r="N1209" s="64"/>
      <c r="O1209" s="156"/>
      <c r="P1209" s="156"/>
      <c r="Z1209" s="4"/>
      <c r="AA1209" s="4"/>
    </row>
    <row r="1210" customFormat="false" ht="17.35" hidden="false" customHeight="false" outlineLevel="0" collapsed="false">
      <c r="A1210" s="141"/>
      <c r="B1210" s="148" t="n">
        <f aca="false">IFERROR((IF($A1210="",0,IF(VLOOKUP(A1210,#REF!,13,0)="нет","Sold Out",VLOOKUP($A1210,#REF!,2,FALSE())))),"кода нет в прайсе")</f>
        <v>0</v>
      </c>
      <c r="C1210" s="148" t="n">
        <f aca="false">IFERROR((IF($A1210="",0,VLOOKUP($A1210,#REF!,3,FALSE()))),0)</f>
        <v>0</v>
      </c>
      <c r="D1210" s="158"/>
      <c r="E1210" s="121" t="n">
        <f aca="false">IFERROR((IF($A1210="",0,VLOOKUP($A1210,#REF!,6,FALSE()))),0)</f>
        <v>0</v>
      </c>
      <c r="F1210" s="122" t="n">
        <f aca="false">IFERROR(IF(VLOOKUP(A1210,#REF!,13,0)="нет","",D1210*E1210),0)</f>
        <v>0</v>
      </c>
      <c r="G1210" s="149" t="n">
        <f aca="false">IF(F1210="","",IFERROR((IF($A1210="",0,VLOOKUP($A1210,#REF!,5,FALSE())))*$D1210,"0"))</f>
        <v>0</v>
      </c>
      <c r="H1210" s="124" t="n">
        <f aca="false">IFERROR(IF(H$7=0,0,G1210/(G$7-I$5)*H$7),"")</f>
        <v>0</v>
      </c>
      <c r="I1210" s="125" t="n">
        <f aca="false">IFERROR(H1210+F1210,"")</f>
        <v>0</v>
      </c>
      <c r="J1210" s="126" t="n">
        <f aca="false">IFERROR(I1210/$E$9,"")</f>
        <v>0</v>
      </c>
      <c r="K1210" s="162" t="n">
        <f aca="false">IFERROR(ROUNDUP(I1210/$E$10,2),"")</f>
        <v>0</v>
      </c>
      <c r="L1210" s="132" t="n">
        <f aca="false">IF(F1210="","",IF(D1210=0,0,IFERROR((IF($A1210="",0,VLOOKUP($A1210,#REF!,7,FALSE()))),0)))</f>
        <v>0</v>
      </c>
      <c r="M1210" s="163" t="n">
        <f aca="false">IF(F1210="","",IFERROR(L1210*D1210,0))</f>
        <v>0</v>
      </c>
      <c r="N1210" s="64"/>
      <c r="O1210" s="156"/>
      <c r="P1210" s="156"/>
      <c r="Z1210" s="4"/>
      <c r="AA1210" s="4"/>
    </row>
    <row r="1211" customFormat="false" ht="17.35" hidden="false" customHeight="false" outlineLevel="0" collapsed="false">
      <c r="A1211" s="142"/>
      <c r="B1211" s="143" t="n">
        <f aca="false">IF(F1211=0,0,"Пересылка по Корее при менее 30000")</f>
        <v>0</v>
      </c>
      <c r="C1211" s="143"/>
      <c r="D1211" s="158"/>
      <c r="E1211" s="121" t="n">
        <f aca="false">IFERROR((IF($A1211="",0,VLOOKUP($A1211,#REF!,6,FALSE()))),0)</f>
        <v>0</v>
      </c>
      <c r="F1211" s="144" t="n">
        <f aca="false">IF($F$5=1,IF(SUM(F1201:F1210)=0,0,IF(SUM(F1201:F1210)&lt;30000,2500,0)),0)</f>
        <v>0</v>
      </c>
      <c r="G1211" s="149" t="n">
        <f aca="false">IF(F1211="","",IFERROR((IF($A1211="",0,VLOOKUP($A1211,#REF!,5,FALSE())))*$D1211,"0"))</f>
        <v>0</v>
      </c>
      <c r="H1211" s="124" t="n">
        <f aca="false">IFERROR(IF(H$7=0,0,G1211/(G$7-I$5)*H$7),"")</f>
        <v>0</v>
      </c>
      <c r="I1211" s="125" t="n">
        <f aca="false">IFERROR(H1211+F1211,"")</f>
        <v>0</v>
      </c>
      <c r="J1211" s="126" t="n">
        <f aca="false">IFERROR(I1211/$E$9,"")</f>
        <v>0</v>
      </c>
      <c r="K1211" s="127" t="n">
        <f aca="false">IFERROR(ROUNDUP(I1211/$E$10,2),"")</f>
        <v>0</v>
      </c>
      <c r="L1211" s="164" t="n">
        <f aca="false">IF(F1211="","",IF(D1211=0,0,IFERROR((IF($A1211="",0,VLOOKUP($A1211,#REF!,7,FALSE()))),0)))</f>
        <v>0</v>
      </c>
      <c r="M1211" s="129" t="n">
        <f aca="false">IF(F1211="","",IFERROR(L1211*D1211,0))</f>
        <v>0</v>
      </c>
      <c r="N1211" s="64"/>
      <c r="O1211" s="156"/>
      <c r="P1211" s="156"/>
      <c r="Z1211" s="4"/>
      <c r="AA1211" s="4"/>
    </row>
    <row r="1212" customFormat="false" ht="17.35" hidden="false" customHeight="false" outlineLevel="0" collapsed="false">
      <c r="A1212" s="106" t="n">
        <v>101</v>
      </c>
      <c r="B1212" s="107"/>
      <c r="C1212" s="107"/>
      <c r="D1212" s="146"/>
      <c r="E1212" s="109"/>
      <c r="F1212" s="110" t="n">
        <f aca="false">SUM(F1213:F1223)</f>
        <v>0</v>
      </c>
      <c r="G1212" s="110" t="n">
        <f aca="false">SUM(G1213:G1223)</f>
        <v>0</v>
      </c>
      <c r="H1212" s="111" t="n">
        <f aca="false">IFERROR($H$7/($G$7-$I$5)*G1212,0)</f>
        <v>0</v>
      </c>
      <c r="I1212" s="112" t="n">
        <f aca="false">H1212+F1212</f>
        <v>0</v>
      </c>
      <c r="J1212" s="112" t="n">
        <f aca="false">I1212/$E$9</f>
        <v>0</v>
      </c>
      <c r="K1212" s="113" t="n">
        <f aca="false">SUM(K1213:K1223)</f>
        <v>0</v>
      </c>
      <c r="L1212" s="114" t="n">
        <f aca="false">SUM(L1213:L1223)</f>
        <v>0</v>
      </c>
      <c r="M1212" s="115" t="n">
        <f aca="false">SUM(M1213:M1223)</f>
        <v>0</v>
      </c>
      <c r="N1212" s="64"/>
      <c r="O1212" s="156"/>
      <c r="P1212" s="156"/>
      <c r="Z1212" s="4"/>
      <c r="AA1212" s="4"/>
    </row>
    <row r="1213" customFormat="false" ht="17.35" hidden="false" customHeight="false" outlineLevel="0" collapsed="false">
      <c r="A1213" s="118" t="n">
        <v>454</v>
      </c>
      <c r="B1213" s="148" t="str">
        <f aca="false">IFERROR((IF($A1213="",0,IF(VLOOKUP(A1213,#REF!,13,0)="нет","Sold Out",VLOOKUP($A1213,#REF!,2,FALSE())))),"кода нет в прайсе")</f>
        <v>кода нет в прайсе</v>
      </c>
      <c r="C1213" s="148" t="n">
        <f aca="false">IFERROR((IF($A1213="",0,VLOOKUP($A1213,#REF!,3,FALSE()))),0)</f>
        <v>0</v>
      </c>
      <c r="D1213" s="120" t="n">
        <v>1</v>
      </c>
      <c r="E1213" s="121" t="n">
        <f aca="false">IFERROR((IF($A1213="",0,VLOOKUP($A1213,#REF!,6,FALSE()))),0)</f>
        <v>0</v>
      </c>
      <c r="F1213" s="122" t="n">
        <f aca="false">IFERROR(IF(VLOOKUP(A1213,#REF!,13,0)="нет","",D1213*E1213),0)</f>
        <v>0</v>
      </c>
      <c r="G1213" s="149" t="str">
        <f aca="false">IF(F1213="","",IFERROR((IF($A1213="",0,VLOOKUP($A1213,#REF!,5,FALSE())))*$D1213,"0"))</f>
        <v>0</v>
      </c>
      <c r="H1213" s="124" t="n">
        <f aca="false">IFERROR(IF(H$7=0,0,G1213/(G$7-I$5)*H$7),"")</f>
        <v>0</v>
      </c>
      <c r="I1213" s="125" t="n">
        <f aca="false">IFERROR(H1213+F1213,"")</f>
        <v>0</v>
      </c>
      <c r="J1213" s="126" t="n">
        <f aca="false">IFERROR(I1213/$E$9,"")</f>
        <v>0</v>
      </c>
      <c r="K1213" s="127" t="n">
        <f aca="false">IFERROR(ROUNDUP(I1213/$E$10,2),"")</f>
        <v>0</v>
      </c>
      <c r="L1213" s="128" t="n">
        <f aca="false">IF(F1213="","",IF(D1213=0,0,IFERROR((IF($A1213="",0,VLOOKUP($A1213,#REF!,7,FALSE()))),0)))</f>
        <v>0</v>
      </c>
      <c r="M1213" s="129" t="n">
        <f aca="false">IF(F1213="","",IFERROR(L1213*D1213,0))</f>
        <v>0</v>
      </c>
      <c r="N1213" s="64"/>
      <c r="O1213" s="156"/>
      <c r="P1213" s="156"/>
      <c r="Z1213" s="4"/>
      <c r="AA1213" s="4"/>
    </row>
    <row r="1214" customFormat="false" ht="17.35" hidden="false" customHeight="false" outlineLevel="0" collapsed="false">
      <c r="A1214" s="118"/>
      <c r="B1214" s="148" t="n">
        <f aca="false">IFERROR((IF($A1214="",0,IF(VLOOKUP(A1214,#REF!,13,0)="нет","Sold Out",VLOOKUP($A1214,#REF!,2,FALSE())))),"кода нет в прайсе")</f>
        <v>0</v>
      </c>
      <c r="C1214" s="148" t="n">
        <f aca="false">IFERROR((IF($A1214="",0,VLOOKUP($A1214,#REF!,3,FALSE()))),0)</f>
        <v>0</v>
      </c>
      <c r="D1214" s="120"/>
      <c r="E1214" s="121" t="n">
        <f aca="false">IFERROR((IF($A1214="",0,VLOOKUP($A1214,#REF!,6,FALSE()))),0)</f>
        <v>0</v>
      </c>
      <c r="F1214" s="122" t="n">
        <f aca="false">IFERROR(IF(VLOOKUP(A1214,#REF!,13,0)="нет","",D1214*E1214),0)</f>
        <v>0</v>
      </c>
      <c r="G1214" s="149" t="n">
        <f aca="false">IF(F1214="","",IFERROR((IF($A1214="",0,VLOOKUP($A1214,#REF!,5,FALSE())))*$D1214,"0"))</f>
        <v>0</v>
      </c>
      <c r="H1214" s="124" t="n">
        <f aca="false">IFERROR(IF(H$7=0,0,G1214/(G$7-I$5)*H$7),"")</f>
        <v>0</v>
      </c>
      <c r="I1214" s="125" t="n">
        <f aca="false">IFERROR(H1214+F1214,"")</f>
        <v>0</v>
      </c>
      <c r="J1214" s="126" t="n">
        <f aca="false">IFERROR(I1214/$E$9,"")</f>
        <v>0</v>
      </c>
      <c r="K1214" s="127" t="n">
        <f aca="false">IFERROR(ROUNDUP(I1214/$E$10,2),"")</f>
        <v>0</v>
      </c>
      <c r="L1214" s="128" t="n">
        <f aca="false">IF(F1214="","",IF(D1214=0,0,IFERROR((IF($A1214="",0,VLOOKUP($A1214,#REF!,7,FALSE()))),0)))</f>
        <v>0</v>
      </c>
      <c r="M1214" s="129" t="n">
        <f aca="false">IF(F1214="","",IFERROR(L1214*D1214,0))</f>
        <v>0</v>
      </c>
      <c r="N1214" s="64"/>
      <c r="O1214" s="156"/>
      <c r="P1214" s="156"/>
      <c r="Z1214" s="4"/>
      <c r="AA1214" s="4"/>
    </row>
    <row r="1215" customFormat="false" ht="17.35" hidden="false" customHeight="false" outlineLevel="0" collapsed="false">
      <c r="A1215" s="118"/>
      <c r="B1215" s="148" t="n">
        <f aca="false">IFERROR((IF($A1215="",0,IF(VLOOKUP(A1215,#REF!,13,0)="нет","Sold Out",VLOOKUP($A1215,#REF!,2,FALSE())))),"кода нет в прайсе")</f>
        <v>0</v>
      </c>
      <c r="C1215" s="148" t="n">
        <f aca="false">IFERROR((IF($A1215="",0,VLOOKUP($A1215,#REF!,3,FALSE()))),0)</f>
        <v>0</v>
      </c>
      <c r="D1215" s="158"/>
      <c r="E1215" s="121" t="n">
        <f aca="false">IFERROR((IF($A1215="",0,VLOOKUP($A1215,#REF!,6,FALSE()))),0)</f>
        <v>0</v>
      </c>
      <c r="F1215" s="122" t="n">
        <f aca="false">IFERROR(IF(VLOOKUP(A1215,#REF!,13,0)="нет","",D1215*E1215),0)</f>
        <v>0</v>
      </c>
      <c r="G1215" s="149" t="n">
        <f aca="false">IF(F1215="","",IFERROR((IF($A1215="",0,VLOOKUP($A1215,#REF!,5,FALSE())))*$D1215,"0"))</f>
        <v>0</v>
      </c>
      <c r="H1215" s="124" t="n">
        <f aca="false">IFERROR(IF(H$7=0,0,G1215/(G$7-I$5)*H$7),"")</f>
        <v>0</v>
      </c>
      <c r="I1215" s="125" t="n">
        <f aca="false">IFERROR(H1215+F1215,"")</f>
        <v>0</v>
      </c>
      <c r="J1215" s="126" t="n">
        <f aca="false">IFERROR(I1215/$E$9,"")</f>
        <v>0</v>
      </c>
      <c r="K1215" s="127" t="n">
        <f aca="false">IFERROR(ROUNDUP(I1215/$E$10,2),"")</f>
        <v>0</v>
      </c>
      <c r="L1215" s="128" t="n">
        <f aca="false">IF(F1215="","",IF(D1215=0,0,IFERROR((IF($A1215="",0,VLOOKUP($A1215,#REF!,7,FALSE()))),0)))</f>
        <v>0</v>
      </c>
      <c r="M1215" s="129" t="n">
        <f aca="false">IF(F1215="","",IFERROR(L1215*D1215,0))</f>
        <v>0</v>
      </c>
      <c r="N1215" s="64"/>
      <c r="O1215" s="156"/>
      <c r="P1215" s="156"/>
      <c r="Z1215" s="4"/>
      <c r="AA1215" s="4"/>
    </row>
    <row r="1216" customFormat="false" ht="17.35" hidden="false" customHeight="false" outlineLevel="0" collapsed="false">
      <c r="A1216" s="118"/>
      <c r="B1216" s="148" t="n">
        <f aca="false">IFERROR((IF($A1216="",0,IF(VLOOKUP(A1216,#REF!,13,0)="нет","Sold Out",VLOOKUP($A1216,#REF!,2,FALSE())))),"кода нет в прайсе")</f>
        <v>0</v>
      </c>
      <c r="C1216" s="148" t="n">
        <f aca="false">IFERROR((IF($A1216="",0,VLOOKUP($A1216,#REF!,3,FALSE()))),0)</f>
        <v>0</v>
      </c>
      <c r="D1216" s="158"/>
      <c r="E1216" s="121" t="n">
        <f aca="false">IFERROR((IF($A1216="",0,VLOOKUP($A1216,#REF!,6,FALSE()))),0)</f>
        <v>0</v>
      </c>
      <c r="F1216" s="122" t="n">
        <f aca="false">IFERROR(IF(VLOOKUP(A1216,#REF!,13,0)="нет","",D1216*E1216),0)</f>
        <v>0</v>
      </c>
      <c r="G1216" s="149" t="n">
        <f aca="false">IF(F1216="","",IFERROR((IF($A1216="",0,VLOOKUP($A1216,#REF!,5,FALSE())))*$D1216,"0"))</f>
        <v>0</v>
      </c>
      <c r="H1216" s="124" t="n">
        <f aca="false">IFERROR(IF(H$7=0,0,G1216/(G$7-I$5)*H$7),"")</f>
        <v>0</v>
      </c>
      <c r="I1216" s="125" t="n">
        <f aca="false">IFERROR(H1216+F1216,"")</f>
        <v>0</v>
      </c>
      <c r="J1216" s="126" t="n">
        <f aca="false">IFERROR(I1216/$E$9,"")</f>
        <v>0</v>
      </c>
      <c r="K1216" s="127" t="n">
        <f aca="false">IFERROR(ROUNDUP(I1216/$E$10,2),"")</f>
        <v>0</v>
      </c>
      <c r="L1216" s="128" t="n">
        <f aca="false">IF(F1216="","",IF(D1216=0,0,IFERROR((IF($A1216="",0,VLOOKUP($A1216,#REF!,7,FALSE()))),0)))</f>
        <v>0</v>
      </c>
      <c r="M1216" s="129" t="n">
        <f aca="false">IF(F1216="","",IFERROR(L1216*D1216,0))</f>
        <v>0</v>
      </c>
      <c r="N1216" s="64"/>
      <c r="O1216" s="156"/>
      <c r="P1216" s="156"/>
      <c r="Z1216" s="4"/>
      <c r="AA1216" s="4"/>
    </row>
    <row r="1217" customFormat="false" ht="17.35" hidden="false" customHeight="false" outlineLevel="0" collapsed="false">
      <c r="A1217" s="118"/>
      <c r="B1217" s="148" t="n">
        <f aca="false">IFERROR((IF($A1217="",0,IF(VLOOKUP(A1217,#REF!,13,0)="нет","Sold Out",VLOOKUP($A1217,#REF!,2,FALSE())))),"кода нет в прайсе")</f>
        <v>0</v>
      </c>
      <c r="C1217" s="148" t="n">
        <f aca="false">IFERROR((IF($A1217="",0,VLOOKUP($A1217,#REF!,3,FALSE()))),0)</f>
        <v>0</v>
      </c>
      <c r="D1217" s="158"/>
      <c r="E1217" s="121" t="n">
        <f aca="false">IFERROR((IF($A1217="",0,VLOOKUP($A1217,#REF!,6,FALSE()))),0)</f>
        <v>0</v>
      </c>
      <c r="F1217" s="122" t="n">
        <f aca="false">IFERROR(IF(VLOOKUP(A1217,#REF!,13,0)="нет","",D1217*E1217),0)</f>
        <v>0</v>
      </c>
      <c r="G1217" s="149" t="n">
        <f aca="false">IF(F1217="","",IFERROR((IF($A1217="",0,VLOOKUP($A1217,#REF!,5,FALSE())))*$D1217,"0"))</f>
        <v>0</v>
      </c>
      <c r="H1217" s="124" t="n">
        <f aca="false">IFERROR(IF(H$7=0,0,G1217/(G$7-I$5)*H$7),"")</f>
        <v>0</v>
      </c>
      <c r="I1217" s="125" t="n">
        <f aca="false">IFERROR(H1217+F1217,"")</f>
        <v>0</v>
      </c>
      <c r="J1217" s="126" t="n">
        <f aca="false">IFERROR(I1217/$E$9,"")</f>
        <v>0</v>
      </c>
      <c r="K1217" s="127" t="n">
        <f aca="false">IFERROR(ROUNDUP(I1217/$E$10,2),"")</f>
        <v>0</v>
      </c>
      <c r="L1217" s="128" t="n">
        <f aca="false">IF(F1217="","",IF(D1217=0,0,IFERROR((IF($A1217="",0,VLOOKUP($A1217,#REF!,7,FALSE()))),0)))</f>
        <v>0</v>
      </c>
      <c r="M1217" s="129" t="n">
        <f aca="false">IF(F1217="","",IFERROR(L1217*D1217,0))</f>
        <v>0</v>
      </c>
      <c r="N1217" s="64"/>
      <c r="O1217" s="156"/>
      <c r="P1217" s="156"/>
      <c r="Z1217" s="4"/>
      <c r="AA1217" s="4"/>
    </row>
    <row r="1218" customFormat="false" ht="17.35" hidden="false" customHeight="false" outlineLevel="0" collapsed="false">
      <c r="A1218" s="118"/>
      <c r="B1218" s="148" t="n">
        <f aca="false">IFERROR((IF($A1218="",0,IF(VLOOKUP(A1218,#REF!,13,0)="нет","Sold Out",VLOOKUP($A1218,#REF!,2,FALSE())))),"кода нет в прайсе")</f>
        <v>0</v>
      </c>
      <c r="C1218" s="148" t="n">
        <f aca="false">IFERROR((IF($A1218="",0,VLOOKUP($A1218,#REF!,3,FALSE()))),0)</f>
        <v>0</v>
      </c>
      <c r="D1218" s="158"/>
      <c r="E1218" s="121" t="n">
        <f aca="false">IFERROR((IF($A1218="",0,VLOOKUP($A1218,#REF!,6,FALSE()))),0)</f>
        <v>0</v>
      </c>
      <c r="F1218" s="122" t="n">
        <f aca="false">IFERROR(IF(VLOOKUP(A1218,#REF!,13,0)="нет","",D1218*E1218),0)</f>
        <v>0</v>
      </c>
      <c r="G1218" s="149" t="n">
        <f aca="false">IF(F1218="","",IFERROR((IF($A1218="",0,VLOOKUP($A1218,#REF!,5,FALSE())))*$D1218,"0"))</f>
        <v>0</v>
      </c>
      <c r="H1218" s="124" t="n">
        <f aca="false">IFERROR(IF(H$7=0,0,G1218/(G$7-I$5)*H$7),"")</f>
        <v>0</v>
      </c>
      <c r="I1218" s="125" t="n">
        <f aca="false">IFERROR(H1218+F1218,"")</f>
        <v>0</v>
      </c>
      <c r="J1218" s="126" t="n">
        <f aca="false">IFERROR(I1218/$E$9,"")</f>
        <v>0</v>
      </c>
      <c r="K1218" s="127" t="n">
        <f aca="false">IFERROR(ROUNDUP(I1218/$E$10,2),"")</f>
        <v>0</v>
      </c>
      <c r="L1218" s="128" t="n">
        <f aca="false">IF(F1218="","",IF(D1218=0,0,IFERROR((IF($A1218="",0,VLOOKUP($A1218,#REF!,7,FALSE()))),0)))</f>
        <v>0</v>
      </c>
      <c r="M1218" s="129" t="n">
        <f aca="false">IF(F1218="","",IFERROR(L1218*D1218,0))</f>
        <v>0</v>
      </c>
      <c r="N1218" s="64"/>
      <c r="O1218" s="156"/>
      <c r="P1218" s="156"/>
      <c r="Z1218" s="4"/>
      <c r="AA1218" s="4"/>
    </row>
    <row r="1219" customFormat="false" ht="17.35" hidden="false" customHeight="false" outlineLevel="0" collapsed="false">
      <c r="A1219" s="118"/>
      <c r="B1219" s="148" t="n">
        <f aca="false">IFERROR((IF($A1219="",0,IF(VLOOKUP(A1219,#REF!,13,0)="нет","Sold Out",VLOOKUP($A1219,#REF!,2,FALSE())))),"кода нет в прайсе")</f>
        <v>0</v>
      </c>
      <c r="C1219" s="148" t="n">
        <f aca="false">IFERROR((IF($A1219="",0,VLOOKUP($A1219,#REF!,3,FALSE()))),0)</f>
        <v>0</v>
      </c>
      <c r="D1219" s="158"/>
      <c r="E1219" s="121" t="n">
        <f aca="false">IFERROR((IF($A1219="",0,VLOOKUP($A1219,#REF!,6,FALSE()))),0)</f>
        <v>0</v>
      </c>
      <c r="F1219" s="122" t="n">
        <f aca="false">IFERROR(IF(VLOOKUP(A1219,#REF!,13,0)="нет","",D1219*E1219),0)</f>
        <v>0</v>
      </c>
      <c r="G1219" s="149" t="n">
        <f aca="false">IF(F1219="","",IFERROR((IF($A1219="",0,VLOOKUP($A1219,#REF!,5,FALSE())))*$D1219,"0"))</f>
        <v>0</v>
      </c>
      <c r="H1219" s="124" t="n">
        <f aca="false">IFERROR(IF(H$7=0,0,G1219/(G$7-I$5)*H$7),"")</f>
        <v>0</v>
      </c>
      <c r="I1219" s="125" t="n">
        <f aca="false">IFERROR(H1219+F1219,"")</f>
        <v>0</v>
      </c>
      <c r="J1219" s="126" t="n">
        <f aca="false">IFERROR(I1219/$E$9,"")</f>
        <v>0</v>
      </c>
      <c r="K1219" s="127" t="n">
        <f aca="false">IFERROR(ROUNDUP(I1219/$E$10,2),"")</f>
        <v>0</v>
      </c>
      <c r="L1219" s="128" t="n">
        <f aca="false">IF(F1219="","",IF(D1219=0,0,IFERROR((IF($A1219="",0,VLOOKUP($A1219,#REF!,7,FALSE()))),0)))</f>
        <v>0</v>
      </c>
      <c r="M1219" s="129" t="n">
        <f aca="false">IF(F1219="","",IFERROR(L1219*D1219,0))</f>
        <v>0</v>
      </c>
      <c r="N1219" s="64"/>
      <c r="O1219" s="156"/>
      <c r="P1219" s="156"/>
      <c r="Z1219" s="4"/>
      <c r="AA1219" s="4"/>
    </row>
    <row r="1220" customFormat="false" ht="17.35" hidden="false" customHeight="false" outlineLevel="0" collapsed="false">
      <c r="A1220" s="118"/>
      <c r="B1220" s="148" t="n">
        <f aca="false">IFERROR((IF($A1220="",0,IF(VLOOKUP(A1220,#REF!,13,0)="нет","Sold Out",VLOOKUP($A1220,#REF!,2,FALSE())))),"кода нет в прайсе")</f>
        <v>0</v>
      </c>
      <c r="C1220" s="148" t="n">
        <f aca="false">IFERROR((IF($A1220="",0,VLOOKUP($A1220,#REF!,3,FALSE()))),0)</f>
        <v>0</v>
      </c>
      <c r="D1220" s="158"/>
      <c r="E1220" s="132" t="n">
        <f aca="false">IFERROR((IF($A1220="",0,VLOOKUP($A1220,#REF!,6,FALSE()))),0)</f>
        <v>0</v>
      </c>
      <c r="F1220" s="133" t="n">
        <f aca="false">IFERROR(IF(VLOOKUP(A1220,#REF!,13,0)="нет","",D1220*E1220),0)</f>
        <v>0</v>
      </c>
      <c r="G1220" s="134" t="n">
        <f aca="false">IF(F1220="","",IFERROR((IF($A1220="",0,VLOOKUP($A1220,#REF!,5,FALSE())))*$D1220,"0"))</f>
        <v>0</v>
      </c>
      <c r="H1220" s="124" t="n">
        <f aca="false">IFERROR(IF(H$7=0,0,G1220/(G$7-I$5)*H$7),"")</f>
        <v>0</v>
      </c>
      <c r="I1220" s="135" t="n">
        <f aca="false">IFERROR(H1220+F1220,"")</f>
        <v>0</v>
      </c>
      <c r="J1220" s="136" t="n">
        <f aca="false">IFERROR(I1220/$E$9,"")</f>
        <v>0</v>
      </c>
      <c r="K1220" s="137" t="n">
        <f aca="false">IFERROR(ROUNDUP(I1220/$E$10,2),"")</f>
        <v>0</v>
      </c>
      <c r="L1220" s="132" t="n">
        <f aca="false">IF(F1220="","",IF(D1220=0,0,IFERROR((IF($A1220="",0,VLOOKUP($A1220,#REF!,7,FALSE()))),0)))</f>
        <v>0</v>
      </c>
      <c r="M1220" s="132" t="n">
        <f aca="false">IF(F1220="","",IFERROR(L1220*D1220,0))</f>
        <v>0</v>
      </c>
      <c r="N1220" s="64"/>
      <c r="O1220" s="156"/>
      <c r="P1220" s="156"/>
      <c r="Z1220" s="4"/>
      <c r="AA1220" s="4"/>
    </row>
    <row r="1221" customFormat="false" ht="17.35" hidden="false" customHeight="false" outlineLevel="0" collapsed="false">
      <c r="A1221" s="118"/>
      <c r="B1221" s="148" t="n">
        <f aca="false">IFERROR((IF($A1221="",0,IF(VLOOKUP(A1221,#REF!,13,0)="нет","Sold Out",VLOOKUP($A1221,#REF!,2,FALSE())))),"кода нет в прайсе")</f>
        <v>0</v>
      </c>
      <c r="C1221" s="148" t="n">
        <f aca="false">IFERROR((IF($A1221="",0,VLOOKUP($A1221,#REF!,3,FALSE()))),0)</f>
        <v>0</v>
      </c>
      <c r="D1221" s="158"/>
      <c r="E1221" s="121" t="n">
        <f aca="false">IFERROR((IF($A1221="",0,VLOOKUP($A1221,#REF!,6,FALSE()))),0)</f>
        <v>0</v>
      </c>
      <c r="F1221" s="122" t="n">
        <f aca="false">IFERROR(IF(VLOOKUP(A1221,#REF!,13,0)="нет","",D1221*E1221),0)</f>
        <v>0</v>
      </c>
      <c r="G1221" s="149" t="n">
        <f aca="false">IF(F1221="","",IFERROR((IF($A1221="",0,VLOOKUP($A1221,#REF!,5,FALSE())))*$D1221,"0"))</f>
        <v>0</v>
      </c>
      <c r="H1221" s="124" t="n">
        <f aca="false">IFERROR(IF(H$7=0,0,G1221/(G$7-I$5)*H$7),"")</f>
        <v>0</v>
      </c>
      <c r="I1221" s="125" t="n">
        <f aca="false">IFERROR(H1221+F1221,"")</f>
        <v>0</v>
      </c>
      <c r="J1221" s="126" t="n">
        <f aca="false">IFERROR(I1221/$E$9,"")</f>
        <v>0</v>
      </c>
      <c r="K1221" s="127" t="n">
        <f aca="false">IFERROR(ROUNDUP(I1221/$E$10,2),"")</f>
        <v>0</v>
      </c>
      <c r="L1221" s="128" t="n">
        <f aca="false">IF(F1221="","",IF(D1221=0,0,IFERROR((IF($A1221="",0,VLOOKUP($A1221,#REF!,7,FALSE()))),0)))</f>
        <v>0</v>
      </c>
      <c r="M1221" s="129" t="n">
        <f aca="false">IF(F1221="","",IFERROR(L1221*D1221,0))</f>
        <v>0</v>
      </c>
      <c r="N1221" s="64"/>
      <c r="O1221" s="156"/>
      <c r="P1221" s="156"/>
      <c r="Z1221" s="4"/>
      <c r="AA1221" s="4"/>
    </row>
    <row r="1222" customFormat="false" ht="17.35" hidden="false" customHeight="false" outlineLevel="0" collapsed="false">
      <c r="A1222" s="141"/>
      <c r="B1222" s="148" t="n">
        <f aca="false">IFERROR((IF($A1222="",0,IF(VLOOKUP(A1222,#REF!,13,0)="нет","Sold Out",VLOOKUP($A1222,#REF!,2,FALSE())))),"кода нет в прайсе")</f>
        <v>0</v>
      </c>
      <c r="C1222" s="148" t="n">
        <f aca="false">IFERROR((IF($A1222="",0,VLOOKUP($A1222,#REF!,3,FALSE()))),0)</f>
        <v>0</v>
      </c>
      <c r="D1222" s="158"/>
      <c r="E1222" s="121" t="n">
        <f aca="false">IFERROR((IF($A1222="",0,VLOOKUP($A1222,#REF!,6,FALSE()))),0)</f>
        <v>0</v>
      </c>
      <c r="F1222" s="122" t="n">
        <f aca="false">IFERROR(IF(VLOOKUP(A1222,#REF!,13,0)="нет","",D1222*E1222),0)</f>
        <v>0</v>
      </c>
      <c r="G1222" s="149" t="n">
        <f aca="false">IF(F1222="","",IFERROR((IF($A1222="",0,VLOOKUP($A1222,#REF!,5,FALSE())))*$D1222,"0"))</f>
        <v>0</v>
      </c>
      <c r="H1222" s="124" t="n">
        <f aca="false">IFERROR(IF(H$7=0,0,G1222/(G$7-I$5)*H$7),"")</f>
        <v>0</v>
      </c>
      <c r="I1222" s="125" t="n">
        <f aca="false">IFERROR(H1222+F1222,"")</f>
        <v>0</v>
      </c>
      <c r="J1222" s="126" t="n">
        <f aca="false">IFERROR(I1222/$E$9,"")</f>
        <v>0</v>
      </c>
      <c r="K1222" s="127" t="n">
        <f aca="false">IFERROR(ROUNDUP(I1222/$E$10,2),"")</f>
        <v>0</v>
      </c>
      <c r="L1222" s="128" t="n">
        <f aca="false">IF(F1222="","",IF(D1222=0,0,IFERROR((IF($A1222="",0,VLOOKUP($A1222,#REF!,7,FALSE()))),0)))</f>
        <v>0</v>
      </c>
      <c r="M1222" s="129" t="n">
        <f aca="false">IF(F1222="","",IFERROR(L1222*D1222,0))</f>
        <v>0</v>
      </c>
      <c r="N1222" s="64"/>
      <c r="O1222" s="156"/>
      <c r="P1222" s="156"/>
      <c r="Z1222" s="4"/>
      <c r="AA1222" s="4"/>
    </row>
    <row r="1223" customFormat="false" ht="17.35" hidden="false" customHeight="false" outlineLevel="0" collapsed="false">
      <c r="A1223" s="142"/>
      <c r="B1223" s="143" t="n">
        <f aca="false">IF(F1223=0,0,"Пересылка по Корее при менее 30000")</f>
        <v>0</v>
      </c>
      <c r="C1223" s="143"/>
      <c r="D1223" s="158"/>
      <c r="E1223" s="121" t="n">
        <f aca="false">IFERROR((IF($A1223="",0,VLOOKUP($A1223,#REF!,6,FALSE()))),0)</f>
        <v>0</v>
      </c>
      <c r="F1223" s="144" t="n">
        <f aca="false">IF($F$5=1,IF(SUM(F1213:F1222)=0,0,IF(SUM(F1213:F1222)&lt;30000,2500,0)),0)</f>
        <v>0</v>
      </c>
      <c r="G1223" s="149" t="n">
        <f aca="false">IF(F1223="","",IFERROR((IF($A1223="",0,VLOOKUP($A1223,#REF!,5,FALSE())))*$D1223,"0"))</f>
        <v>0</v>
      </c>
      <c r="H1223" s="124" t="n">
        <f aca="false">IFERROR(IF(H$7=0,0,G1223/(G$7-I$5)*H$7),"")</f>
        <v>0</v>
      </c>
      <c r="I1223" s="125" t="n">
        <f aca="false">IFERROR(H1223+F1223,"")</f>
        <v>0</v>
      </c>
      <c r="J1223" s="126" t="n">
        <f aca="false">IFERROR(I1223/$E$9,"")</f>
        <v>0</v>
      </c>
      <c r="K1223" s="127" t="n">
        <f aca="false">IFERROR(ROUNDUP(I1223/$E$10,2),"")</f>
        <v>0</v>
      </c>
      <c r="L1223" s="128" t="n">
        <f aca="false">IF(F1223="","",IF(D1223=0,0,IFERROR((IF($A1223="",0,VLOOKUP($A1223,#REF!,7,FALSE()))),0)))</f>
        <v>0</v>
      </c>
      <c r="M1223" s="129" t="n">
        <f aca="false">IF(F1223="","",IFERROR(L1223*D1223,0))</f>
        <v>0</v>
      </c>
      <c r="N1223" s="64"/>
      <c r="O1223" s="156"/>
      <c r="P1223" s="156"/>
      <c r="Z1223" s="4"/>
      <c r="AA1223" s="4"/>
    </row>
    <row r="1224" customFormat="false" ht="17.35" hidden="false" customHeight="false" outlineLevel="0" collapsed="false">
      <c r="A1224" s="165" t="n">
        <v>100001</v>
      </c>
      <c r="B1224" s="166" t="str">
        <f aca="false">IFERROR((IF($A1224="",0,VLOOKUP($A1224,#REF!,2,FALSE()))),"")</f>
        <v/>
      </c>
      <c r="C1224" s="166" t="str">
        <f aca="false">IFERROR((IF($A1224="",0,VLOOKUP($A1224,#REF!,3,FALSE()))),"")</f>
        <v/>
      </c>
      <c r="D1224" s="167" t="n">
        <v>1</v>
      </c>
      <c r="E1224" s="168" t="n">
        <f aca="false">IFERROR((IF($A1224="",0,VLOOKUP($A1224,#REF!,6,FALSE()))),0)</f>
        <v>0</v>
      </c>
      <c r="F1224" s="169" t="n">
        <f aca="false">D1224*E1224</f>
        <v>0</v>
      </c>
      <c r="G1224" s="170" t="n">
        <f aca="false">IF(G1226=0,0,VLOOKUP(G1226,'[1]Вес упаковки'!B5:C20,2))</f>
        <v>250</v>
      </c>
      <c r="H1224" s="171" t="n">
        <f aca="false">IF(G1225=0,0,ROUND(G1224/$G$7*$H$7,0))</f>
        <v>96</v>
      </c>
      <c r="I1224" s="172" t="n">
        <f aca="false">H1224+F1224</f>
        <v>96</v>
      </c>
      <c r="J1224" s="172" t="n">
        <f aca="false">I1224/$E$9</f>
        <v>7.38461538461539</v>
      </c>
      <c r="K1224" s="173" t="n">
        <f aca="false">IFERROR(ROUNDUP(I1224/$E$10,2),"")</f>
        <v>0.1</v>
      </c>
      <c r="L1224" s="169" t="n">
        <f aca="false">IFERROR((IF($A1224="",0,VLOOKUP($A1224,#REF!,7,FALSE()))),0)</f>
        <v>0</v>
      </c>
      <c r="M1224" s="168" t="n">
        <f aca="false">L1224*D1224</f>
        <v>0</v>
      </c>
      <c r="N1224" s="64"/>
      <c r="O1224" s="156"/>
      <c r="P1224" s="156"/>
    </row>
    <row r="1225" customFormat="false" ht="17.35" hidden="false" customHeight="false" outlineLevel="0" collapsed="false">
      <c r="B1225" s="174" t="s">
        <v>153</v>
      </c>
      <c r="C1225" s="174" t="s">
        <v>153</v>
      </c>
      <c r="E1225" s="175"/>
      <c r="F1225" s="176" t="n">
        <f aca="false">SUM(F12:F1224)/2</f>
        <v>0</v>
      </c>
      <c r="G1225" s="177" t="n">
        <f aca="false">IF(G1226=0,0,SUM(G12:G1223)/2+G1224)</f>
        <v>260</v>
      </c>
      <c r="H1225" s="178" t="n">
        <v>100</v>
      </c>
      <c r="I1225" s="177" t="n">
        <f aca="false">SUM(I12:I1223)/2</f>
        <v>100</v>
      </c>
      <c r="J1225" s="177" t="n">
        <f aca="false">SUM(J12:J1223)/2</f>
        <v>7.69230769230769</v>
      </c>
      <c r="K1225" s="179" t="n">
        <f aca="false">IF(G1225=0,0,SUM(K12:K1223)/2)</f>
        <v>0.1</v>
      </c>
      <c r="L1225" s="177" t="n">
        <f aca="false">SUM(L12:L1223)/2</f>
        <v>0</v>
      </c>
      <c r="M1225" s="177" t="n">
        <f aca="false">SUM(M12:M1223)/2</f>
        <v>0</v>
      </c>
      <c r="N1225" s="180"/>
    </row>
    <row r="1226" s="3" customFormat="true" ht="17.35" hidden="false" customHeight="false" outlineLevel="0" collapsed="false">
      <c r="A1226" s="1"/>
      <c r="B1226" s="181"/>
      <c r="C1226" s="181"/>
      <c r="G1226" s="182" t="n">
        <f aca="false">SUM(G12:G1223)/2</f>
        <v>10</v>
      </c>
      <c r="N1226" s="64"/>
      <c r="Q1226" s="6"/>
    </row>
    <row r="1227" s="3" customFormat="true" ht="22.05" hidden="false" customHeight="false" outlineLevel="0" collapsed="false">
      <c r="A1227" s="1"/>
      <c r="B1227" s="181"/>
      <c r="C1227" s="181"/>
      <c r="K1227" s="183"/>
      <c r="N1227" s="64"/>
      <c r="Q1227" s="6"/>
    </row>
    <row r="1228" s="3" customFormat="true" ht="17.35" hidden="false" customHeight="false" outlineLevel="0" collapsed="false">
      <c r="A1228" s="1"/>
      <c r="B1228" s="181"/>
      <c r="C1228" s="181"/>
      <c r="N1228" s="64"/>
      <c r="Q1228" s="6"/>
    </row>
    <row r="1229" s="3" customFormat="true" ht="17.35" hidden="false" customHeight="false" outlineLevel="0" collapsed="false">
      <c r="A1229" s="1"/>
      <c r="B1229" s="181"/>
      <c r="C1229" s="181"/>
      <c r="K1229" s="184"/>
      <c r="N1229" s="64"/>
      <c r="Q1229" s="6"/>
    </row>
    <row r="1230" s="3" customFormat="true" ht="17.35" hidden="false" customHeight="false" outlineLevel="0" collapsed="false">
      <c r="A1230" s="1"/>
      <c r="B1230" s="181"/>
      <c r="C1230" s="181"/>
      <c r="N1230" s="64"/>
      <c r="Q1230" s="6"/>
    </row>
    <row r="1231" s="139" customFormat="true" ht="17.35" hidden="false" customHeight="false" outlineLevel="0" collapsed="false">
      <c r="A1231" s="1"/>
      <c r="B1231" s="185"/>
      <c r="C1231" s="185"/>
      <c r="D1231" s="3"/>
      <c r="K1231" s="186"/>
      <c r="L1231" s="187"/>
      <c r="N1231" s="64"/>
      <c r="Q1231" s="188"/>
      <c r="R1231" s="3"/>
      <c r="S1231" s="3"/>
      <c r="T1231" s="3"/>
      <c r="U1231" s="3"/>
      <c r="V1231" s="3"/>
      <c r="W1231" s="3"/>
      <c r="X1231" s="3"/>
      <c r="Y1231" s="3"/>
      <c r="Z1231" s="3"/>
      <c r="AA1231" s="3"/>
      <c r="AB1231" s="3"/>
      <c r="AC1231" s="3"/>
    </row>
    <row r="1232" s="139" customFormat="true" ht="17.35" hidden="false" customHeight="false" outlineLevel="0" collapsed="false">
      <c r="A1232" s="1"/>
      <c r="B1232" s="185"/>
      <c r="C1232" s="185"/>
      <c r="D1232" s="3"/>
      <c r="K1232" s="186"/>
      <c r="L1232" s="189"/>
      <c r="N1232" s="64"/>
      <c r="Q1232" s="188"/>
      <c r="R1232" s="3"/>
      <c r="S1232" s="3"/>
      <c r="T1232" s="3"/>
      <c r="U1232" s="3"/>
      <c r="V1232" s="3"/>
      <c r="W1232" s="3"/>
      <c r="X1232" s="3"/>
      <c r="Y1232" s="3"/>
      <c r="Z1232" s="3"/>
      <c r="AA1232" s="3"/>
      <c r="AB1232" s="3"/>
      <c r="AC1232" s="3"/>
    </row>
    <row r="1233" s="139" customFormat="true" ht="17.35" hidden="false" customHeight="false" outlineLevel="0" collapsed="false">
      <c r="A1233" s="1"/>
      <c r="B1233" s="185"/>
      <c r="C1233" s="185"/>
      <c r="D1233" s="3"/>
      <c r="K1233" s="186"/>
      <c r="L1233" s="190"/>
      <c r="N1233" s="64"/>
      <c r="Q1233" s="188"/>
      <c r="R1233" s="3"/>
      <c r="S1233" s="3"/>
      <c r="T1233" s="3"/>
      <c r="U1233" s="3"/>
      <c r="V1233" s="3"/>
      <c r="W1233" s="3"/>
      <c r="X1233" s="3"/>
      <c r="Y1233" s="3"/>
      <c r="Z1233" s="3"/>
      <c r="AA1233" s="3"/>
      <c r="AB1233" s="3"/>
      <c r="AC1233" s="3"/>
    </row>
    <row r="1234" s="139" customFormat="true" ht="17.35" hidden="false" customHeight="false" outlineLevel="0" collapsed="false">
      <c r="A1234" s="1"/>
      <c r="B1234" s="185"/>
      <c r="C1234" s="185"/>
      <c r="D1234" s="3"/>
      <c r="K1234" s="186"/>
      <c r="L1234" s="191"/>
      <c r="N1234" s="64"/>
      <c r="Q1234" s="188"/>
      <c r="R1234" s="3"/>
      <c r="S1234" s="3"/>
      <c r="T1234" s="3"/>
      <c r="U1234" s="3"/>
      <c r="V1234" s="3"/>
      <c r="W1234" s="3"/>
      <c r="X1234" s="3"/>
      <c r="Y1234" s="3"/>
      <c r="Z1234" s="3"/>
      <c r="AA1234" s="3"/>
      <c r="AB1234" s="3"/>
      <c r="AC1234" s="3"/>
    </row>
    <row r="1235" s="139" customFormat="true" ht="17.35" hidden="false" customHeight="false" outlineLevel="0" collapsed="false">
      <c r="A1235" s="1"/>
      <c r="B1235" s="185"/>
      <c r="C1235" s="185"/>
      <c r="D1235" s="3"/>
      <c r="K1235" s="186"/>
      <c r="L1235" s="191"/>
      <c r="N1235" s="64"/>
      <c r="Q1235" s="188"/>
      <c r="R1235" s="3"/>
      <c r="S1235" s="3"/>
      <c r="T1235" s="3"/>
      <c r="U1235" s="3"/>
      <c r="V1235" s="3"/>
      <c r="W1235" s="3"/>
      <c r="X1235" s="3"/>
      <c r="Y1235" s="3"/>
      <c r="Z1235" s="3"/>
      <c r="AA1235" s="3"/>
      <c r="AB1235" s="3"/>
      <c r="AC1235" s="3"/>
    </row>
    <row r="1236" s="139" customFormat="true" ht="17.35" hidden="false" customHeight="false" outlineLevel="0" collapsed="false">
      <c r="A1236" s="1"/>
      <c r="B1236" s="185"/>
      <c r="C1236" s="185"/>
      <c r="D1236" s="3"/>
      <c r="K1236" s="186"/>
      <c r="L1236" s="191"/>
      <c r="N1236" s="64"/>
      <c r="Q1236" s="188"/>
      <c r="R1236" s="3"/>
      <c r="S1236" s="3"/>
      <c r="T1236" s="3"/>
      <c r="U1236" s="3"/>
      <c r="V1236" s="3"/>
      <c r="W1236" s="3"/>
      <c r="X1236" s="3"/>
      <c r="Y1236" s="3"/>
      <c r="Z1236" s="3"/>
      <c r="AA1236" s="3"/>
      <c r="AB1236" s="3"/>
      <c r="AC1236" s="3"/>
    </row>
    <row r="1237" s="139" customFormat="true" ht="17.35" hidden="false" customHeight="false" outlineLevel="0" collapsed="false">
      <c r="A1237" s="1"/>
      <c r="B1237" s="185"/>
      <c r="C1237" s="185"/>
      <c r="D1237" s="3"/>
      <c r="K1237" s="186"/>
      <c r="L1237" s="191"/>
      <c r="N1237" s="64"/>
      <c r="Q1237" s="188"/>
      <c r="R1237" s="3"/>
      <c r="S1237" s="3"/>
      <c r="T1237" s="3"/>
      <c r="U1237" s="3"/>
      <c r="V1237" s="3"/>
      <c r="W1237" s="3"/>
      <c r="X1237" s="3"/>
      <c r="Y1237" s="3"/>
      <c r="Z1237" s="3"/>
      <c r="AA1237" s="3"/>
      <c r="AB1237" s="3"/>
      <c r="AC1237" s="3"/>
    </row>
    <row r="1238" s="139" customFormat="true" ht="17.35" hidden="false" customHeight="false" outlineLevel="0" collapsed="false">
      <c r="A1238" s="1"/>
      <c r="B1238" s="185"/>
      <c r="C1238" s="185"/>
      <c r="D1238" s="3"/>
      <c r="K1238" s="186"/>
      <c r="L1238" s="191"/>
      <c r="N1238" s="64"/>
      <c r="Q1238" s="188"/>
      <c r="R1238" s="3"/>
      <c r="S1238" s="3"/>
      <c r="T1238" s="3"/>
      <c r="U1238" s="3"/>
      <c r="V1238" s="3"/>
      <c r="W1238" s="3"/>
      <c r="X1238" s="3"/>
      <c r="Y1238" s="3"/>
      <c r="Z1238" s="3"/>
      <c r="AA1238" s="3"/>
      <c r="AB1238" s="3"/>
      <c r="AC1238" s="3"/>
    </row>
    <row r="1239" s="139" customFormat="true" ht="17.35" hidden="false" customHeight="false" outlineLevel="0" collapsed="false">
      <c r="A1239" s="1"/>
      <c r="B1239" s="185"/>
      <c r="C1239" s="185"/>
      <c r="D1239" s="3"/>
      <c r="K1239" s="186"/>
      <c r="L1239" s="191"/>
      <c r="N1239" s="64"/>
      <c r="Q1239" s="188"/>
      <c r="R1239" s="3"/>
      <c r="S1239" s="3"/>
      <c r="T1239" s="3"/>
      <c r="U1239" s="3"/>
      <c r="V1239" s="3"/>
      <c r="W1239" s="3"/>
      <c r="X1239" s="3"/>
      <c r="Y1239" s="3"/>
      <c r="Z1239" s="3"/>
      <c r="AA1239" s="3"/>
      <c r="AB1239" s="3"/>
      <c r="AC1239" s="3"/>
    </row>
    <row r="1240" s="139" customFormat="true" ht="17.35" hidden="false" customHeight="false" outlineLevel="0" collapsed="false">
      <c r="A1240" s="1"/>
      <c r="B1240" s="185"/>
      <c r="C1240" s="185"/>
      <c r="D1240" s="3"/>
      <c r="K1240" s="186"/>
      <c r="L1240" s="191"/>
      <c r="N1240" s="64"/>
      <c r="Q1240" s="188"/>
      <c r="R1240" s="3"/>
      <c r="S1240" s="3"/>
      <c r="T1240" s="3"/>
      <c r="U1240" s="3"/>
      <c r="V1240" s="3"/>
      <c r="W1240" s="3"/>
      <c r="X1240" s="3"/>
      <c r="Y1240" s="3"/>
      <c r="Z1240" s="3"/>
      <c r="AA1240" s="3"/>
      <c r="AB1240" s="3"/>
      <c r="AC1240" s="3"/>
    </row>
    <row r="1241" s="139" customFormat="true" ht="17.35" hidden="false" customHeight="false" outlineLevel="0" collapsed="false">
      <c r="A1241" s="1"/>
      <c r="B1241" s="185"/>
      <c r="C1241" s="185"/>
      <c r="D1241" s="3"/>
      <c r="K1241" s="186"/>
      <c r="L1241" s="191"/>
      <c r="N1241" s="64"/>
      <c r="Q1241" s="188"/>
      <c r="R1241" s="3"/>
      <c r="S1241" s="3"/>
      <c r="T1241" s="3"/>
      <c r="U1241" s="3"/>
      <c r="V1241" s="3"/>
      <c r="W1241" s="3"/>
      <c r="X1241" s="3"/>
      <c r="Y1241" s="3"/>
      <c r="Z1241" s="3"/>
      <c r="AA1241" s="3"/>
      <c r="AB1241" s="3"/>
      <c r="AC1241" s="3"/>
    </row>
    <row r="1242" s="139" customFormat="true" ht="17.35" hidden="false" customHeight="false" outlineLevel="0" collapsed="false">
      <c r="A1242" s="1"/>
      <c r="B1242" s="185"/>
      <c r="C1242" s="185"/>
      <c r="D1242" s="3"/>
      <c r="K1242" s="186"/>
      <c r="L1242" s="191"/>
      <c r="N1242" s="64"/>
      <c r="Q1242" s="188"/>
      <c r="R1242" s="3"/>
      <c r="S1242" s="3"/>
      <c r="T1242" s="3"/>
      <c r="U1242" s="3"/>
      <c r="V1242" s="3"/>
      <c r="W1242" s="3"/>
      <c r="X1242" s="3"/>
      <c r="Y1242" s="3"/>
      <c r="Z1242" s="3"/>
      <c r="AA1242" s="3"/>
      <c r="AB1242" s="3"/>
      <c r="AC1242" s="3"/>
    </row>
    <row r="1243" s="139" customFormat="true" ht="17.35" hidden="false" customHeight="false" outlineLevel="0" collapsed="false">
      <c r="A1243" s="1"/>
      <c r="B1243" s="185"/>
      <c r="C1243" s="185"/>
      <c r="D1243" s="3"/>
      <c r="K1243" s="186"/>
      <c r="L1243" s="191"/>
      <c r="N1243" s="64"/>
      <c r="Q1243" s="188"/>
      <c r="R1243" s="3"/>
      <c r="S1243" s="3"/>
      <c r="T1243" s="3"/>
      <c r="U1243" s="3"/>
      <c r="V1243" s="3"/>
      <c r="W1243" s="3"/>
      <c r="X1243" s="3"/>
      <c r="Y1243" s="3"/>
      <c r="Z1243" s="3"/>
      <c r="AA1243" s="3"/>
      <c r="AB1243" s="3"/>
      <c r="AC1243" s="3"/>
    </row>
    <row r="1244" s="139" customFormat="true" ht="17.35" hidden="false" customHeight="false" outlineLevel="0" collapsed="false">
      <c r="A1244" s="1"/>
      <c r="B1244" s="185"/>
      <c r="C1244" s="185"/>
      <c r="D1244" s="3"/>
      <c r="K1244" s="186"/>
      <c r="L1244" s="191"/>
      <c r="N1244" s="64"/>
      <c r="Q1244" s="188"/>
      <c r="R1244" s="3"/>
      <c r="S1244" s="3"/>
      <c r="T1244" s="3"/>
      <c r="U1244" s="3"/>
      <c r="V1244" s="3"/>
      <c r="W1244" s="3"/>
      <c r="X1244" s="3"/>
      <c r="Y1244" s="3"/>
      <c r="Z1244" s="3"/>
      <c r="AA1244" s="3"/>
      <c r="AB1244" s="3"/>
      <c r="AC1244" s="3"/>
    </row>
    <row r="1245" s="139" customFormat="true" ht="17.35" hidden="false" customHeight="false" outlineLevel="0" collapsed="false">
      <c r="A1245" s="1"/>
      <c r="B1245" s="185"/>
      <c r="C1245" s="185"/>
      <c r="D1245" s="3"/>
      <c r="K1245" s="186"/>
      <c r="L1245" s="192"/>
      <c r="N1245" s="64"/>
      <c r="Q1245" s="188"/>
      <c r="R1245" s="3"/>
      <c r="S1245" s="3"/>
      <c r="T1245" s="3"/>
      <c r="U1245" s="3"/>
      <c r="V1245" s="3"/>
      <c r="W1245" s="3"/>
      <c r="X1245" s="3"/>
      <c r="Y1245" s="3"/>
      <c r="Z1245" s="3"/>
      <c r="AA1245" s="3"/>
      <c r="AB1245" s="3"/>
      <c r="AC1245" s="3"/>
    </row>
    <row r="1246" s="139" customFormat="true" ht="17.35" hidden="false" customHeight="false" outlineLevel="0" collapsed="false">
      <c r="A1246" s="1"/>
      <c r="B1246" s="185"/>
      <c r="C1246" s="185"/>
      <c r="D1246" s="3"/>
      <c r="K1246" s="186"/>
      <c r="L1246" s="192"/>
      <c r="N1246" s="64"/>
      <c r="Q1246" s="188"/>
      <c r="R1246" s="3"/>
      <c r="S1246" s="3"/>
      <c r="T1246" s="3"/>
      <c r="U1246" s="3"/>
      <c r="V1246" s="3"/>
      <c r="W1246" s="3"/>
      <c r="X1246" s="3"/>
      <c r="Y1246" s="3"/>
      <c r="Z1246" s="3"/>
      <c r="AA1246" s="3"/>
      <c r="AB1246" s="3"/>
      <c r="AC1246" s="3"/>
    </row>
    <row r="1247" s="139" customFormat="true" ht="17.35" hidden="false" customHeight="false" outlineLevel="0" collapsed="false">
      <c r="A1247" s="1"/>
      <c r="B1247" s="185"/>
      <c r="C1247" s="185"/>
      <c r="D1247" s="3"/>
      <c r="K1247" s="186"/>
      <c r="L1247" s="192"/>
      <c r="N1247" s="64"/>
      <c r="Q1247" s="188"/>
      <c r="R1247" s="3"/>
      <c r="S1247" s="3"/>
      <c r="T1247" s="3"/>
      <c r="U1247" s="3"/>
      <c r="V1247" s="3"/>
      <c r="W1247" s="3"/>
      <c r="X1247" s="3"/>
      <c r="Y1247" s="3"/>
      <c r="Z1247" s="3"/>
      <c r="AA1247" s="3"/>
      <c r="AB1247" s="3"/>
      <c r="AC1247" s="3"/>
    </row>
    <row r="1248" s="139" customFormat="true" ht="17.35" hidden="false" customHeight="false" outlineLevel="0" collapsed="false">
      <c r="A1248" s="1"/>
      <c r="B1248" s="185"/>
      <c r="C1248" s="185"/>
      <c r="D1248" s="3"/>
      <c r="K1248" s="186"/>
      <c r="L1248" s="192"/>
      <c r="N1248" s="64"/>
      <c r="Q1248" s="188"/>
      <c r="R1248" s="3"/>
      <c r="S1248" s="3"/>
      <c r="T1248" s="3"/>
      <c r="U1248" s="3"/>
      <c r="V1248" s="3"/>
      <c r="W1248" s="3"/>
      <c r="X1248" s="3"/>
      <c r="Y1248" s="3"/>
      <c r="Z1248" s="3"/>
      <c r="AA1248" s="3"/>
      <c r="AB1248" s="3"/>
      <c r="AC1248" s="3"/>
    </row>
    <row r="1249" s="139" customFormat="true" ht="17.35" hidden="false" customHeight="false" outlineLevel="0" collapsed="false">
      <c r="A1249" s="1"/>
      <c r="B1249" s="185"/>
      <c r="C1249" s="185"/>
      <c r="D1249" s="3"/>
      <c r="K1249" s="186"/>
      <c r="L1249" s="192"/>
      <c r="N1249" s="64"/>
      <c r="Q1249" s="188"/>
      <c r="R1249" s="3"/>
      <c r="S1249" s="3"/>
      <c r="T1249" s="3"/>
      <c r="U1249" s="3"/>
      <c r="V1249" s="3"/>
      <c r="W1249" s="3"/>
      <c r="X1249" s="3"/>
      <c r="Y1249" s="3"/>
      <c r="Z1249" s="3"/>
      <c r="AA1249" s="3"/>
      <c r="AB1249" s="3"/>
      <c r="AC1249" s="3"/>
    </row>
    <row r="1250" s="139" customFormat="true" ht="17.35" hidden="false" customHeight="false" outlineLevel="0" collapsed="false">
      <c r="A1250" s="1"/>
      <c r="B1250" s="185"/>
      <c r="C1250" s="185"/>
      <c r="D1250" s="3"/>
      <c r="K1250" s="186"/>
      <c r="L1250" s="192"/>
      <c r="N1250" s="64"/>
      <c r="Q1250" s="188"/>
      <c r="R1250" s="3"/>
      <c r="S1250" s="3"/>
      <c r="T1250" s="3"/>
      <c r="U1250" s="3"/>
      <c r="V1250" s="3"/>
      <c r="W1250" s="3"/>
      <c r="X1250" s="3"/>
      <c r="Y1250" s="3"/>
      <c r="Z1250" s="3"/>
      <c r="AA1250" s="3"/>
      <c r="AB1250" s="3"/>
      <c r="AC1250" s="3"/>
    </row>
    <row r="1251" s="139" customFormat="true" ht="17.35" hidden="false" customHeight="false" outlineLevel="0" collapsed="false">
      <c r="A1251" s="1"/>
      <c r="B1251" s="185"/>
      <c r="C1251" s="185"/>
      <c r="D1251" s="3"/>
      <c r="K1251" s="186"/>
      <c r="L1251" s="192"/>
      <c r="N1251" s="64"/>
      <c r="Q1251" s="188"/>
      <c r="R1251" s="3"/>
      <c r="S1251" s="3"/>
      <c r="T1251" s="3"/>
      <c r="U1251" s="3"/>
      <c r="V1251" s="3"/>
      <c r="W1251" s="3"/>
      <c r="X1251" s="3"/>
      <c r="Y1251" s="3"/>
      <c r="Z1251" s="3"/>
      <c r="AA1251" s="3"/>
      <c r="AB1251" s="3"/>
      <c r="AC1251" s="3"/>
    </row>
    <row r="1252" s="139" customFormat="true" ht="17.35" hidden="false" customHeight="false" outlineLevel="0" collapsed="false">
      <c r="A1252" s="1"/>
      <c r="B1252" s="185"/>
      <c r="C1252" s="185"/>
      <c r="D1252" s="3"/>
      <c r="K1252" s="186"/>
      <c r="L1252" s="192"/>
      <c r="N1252" s="64"/>
      <c r="Q1252" s="188"/>
      <c r="R1252" s="3"/>
      <c r="S1252" s="3"/>
      <c r="T1252" s="3"/>
      <c r="U1252" s="3"/>
      <c r="V1252" s="3"/>
      <c r="W1252" s="3"/>
      <c r="X1252" s="3"/>
      <c r="Y1252" s="3"/>
      <c r="Z1252" s="3"/>
      <c r="AA1252" s="3"/>
      <c r="AB1252" s="3"/>
      <c r="AC1252" s="3"/>
    </row>
    <row r="1253" s="139" customFormat="true" ht="17.35" hidden="false" customHeight="false" outlineLevel="0" collapsed="false">
      <c r="A1253" s="1"/>
      <c r="B1253" s="185"/>
      <c r="C1253" s="185"/>
      <c r="D1253" s="3"/>
      <c r="K1253" s="186"/>
      <c r="L1253" s="192"/>
      <c r="N1253" s="64"/>
      <c r="Q1253" s="188"/>
      <c r="R1253" s="3"/>
      <c r="S1253" s="3"/>
      <c r="T1253" s="3"/>
      <c r="U1253" s="3"/>
      <c r="V1253" s="3"/>
      <c r="W1253" s="3"/>
      <c r="X1253" s="3"/>
      <c r="Y1253" s="3"/>
      <c r="Z1253" s="3"/>
      <c r="AA1253" s="3"/>
      <c r="AB1253" s="3"/>
      <c r="AC1253" s="3"/>
    </row>
    <row r="1254" s="139" customFormat="true" ht="17.35" hidden="false" customHeight="false" outlineLevel="0" collapsed="false">
      <c r="A1254" s="1"/>
      <c r="B1254" s="185"/>
      <c r="C1254" s="185"/>
      <c r="D1254" s="3"/>
      <c r="K1254" s="186"/>
      <c r="L1254" s="192"/>
      <c r="N1254" s="64"/>
      <c r="Q1254" s="188"/>
      <c r="R1254" s="3"/>
      <c r="S1254" s="3"/>
      <c r="T1254" s="3"/>
      <c r="U1254" s="3"/>
      <c r="V1254" s="3"/>
      <c r="W1254" s="3"/>
      <c r="X1254" s="3"/>
      <c r="Y1254" s="3"/>
      <c r="Z1254" s="3"/>
      <c r="AA1254" s="3"/>
      <c r="AB1254" s="3"/>
      <c r="AC1254" s="3"/>
    </row>
    <row r="1255" s="139" customFormat="true" ht="17.35" hidden="false" customHeight="false" outlineLevel="0" collapsed="false">
      <c r="A1255" s="1"/>
      <c r="B1255" s="185"/>
      <c r="C1255" s="185"/>
      <c r="D1255" s="3"/>
      <c r="K1255" s="186"/>
      <c r="L1255" s="192"/>
      <c r="N1255" s="64"/>
      <c r="Q1255" s="188"/>
      <c r="R1255" s="3"/>
      <c r="S1255" s="3"/>
      <c r="T1255" s="3"/>
      <c r="U1255" s="3"/>
      <c r="V1255" s="3"/>
      <c r="W1255" s="3"/>
      <c r="X1255" s="3"/>
      <c r="Y1255" s="3"/>
      <c r="Z1255" s="3"/>
      <c r="AA1255" s="3"/>
      <c r="AB1255" s="3"/>
      <c r="AC1255" s="3"/>
    </row>
    <row r="1256" s="139" customFormat="true" ht="17.35" hidden="false" customHeight="false" outlineLevel="0" collapsed="false">
      <c r="A1256" s="1"/>
      <c r="B1256" s="185"/>
      <c r="C1256" s="185"/>
      <c r="D1256" s="3"/>
      <c r="K1256" s="186"/>
      <c r="L1256" s="192"/>
      <c r="N1256" s="64"/>
      <c r="Q1256" s="188"/>
      <c r="R1256" s="3"/>
      <c r="S1256" s="3"/>
      <c r="T1256" s="3"/>
      <c r="U1256" s="3"/>
      <c r="V1256" s="3"/>
      <c r="W1256" s="3"/>
      <c r="X1256" s="3"/>
      <c r="Y1256" s="3"/>
      <c r="Z1256" s="3"/>
      <c r="AA1256" s="3"/>
      <c r="AB1256" s="3"/>
      <c r="AC1256" s="3"/>
    </row>
    <row r="1257" s="139" customFormat="true" ht="17.35" hidden="false" customHeight="false" outlineLevel="0" collapsed="false">
      <c r="A1257" s="1"/>
      <c r="B1257" s="185"/>
      <c r="C1257" s="185"/>
      <c r="D1257" s="3"/>
      <c r="N1257" s="64"/>
      <c r="Q1257" s="188"/>
      <c r="R1257" s="3"/>
      <c r="S1257" s="3"/>
      <c r="T1257" s="3"/>
      <c r="U1257" s="3"/>
      <c r="V1257" s="3"/>
      <c r="W1257" s="3"/>
      <c r="X1257" s="3"/>
      <c r="Y1257" s="3"/>
      <c r="Z1257" s="3"/>
      <c r="AA1257" s="3"/>
      <c r="AB1257" s="3"/>
      <c r="AC1257" s="3"/>
    </row>
    <row r="1258" s="139" customFormat="true" ht="17.35" hidden="false" customHeight="false" outlineLevel="0" collapsed="false">
      <c r="A1258" s="1"/>
      <c r="B1258" s="185"/>
      <c r="C1258" s="185"/>
      <c r="D1258" s="3"/>
      <c r="N1258" s="64"/>
      <c r="Q1258" s="188"/>
      <c r="R1258" s="3"/>
      <c r="S1258" s="3"/>
      <c r="T1258" s="3"/>
      <c r="U1258" s="3"/>
      <c r="V1258" s="3"/>
      <c r="W1258" s="3"/>
      <c r="X1258" s="3"/>
      <c r="Y1258" s="3"/>
      <c r="Z1258" s="3"/>
      <c r="AA1258" s="3"/>
      <c r="AB1258" s="3"/>
      <c r="AC1258" s="3"/>
    </row>
    <row r="1259" s="139" customFormat="true" ht="17.35" hidden="false" customHeight="false" outlineLevel="0" collapsed="false">
      <c r="A1259" s="1"/>
      <c r="B1259" s="185"/>
      <c r="C1259" s="185"/>
      <c r="D1259" s="3"/>
      <c r="N1259" s="64"/>
      <c r="Q1259" s="188"/>
      <c r="R1259" s="3"/>
      <c r="S1259" s="3"/>
      <c r="T1259" s="3"/>
      <c r="U1259" s="3"/>
      <c r="V1259" s="3"/>
      <c r="W1259" s="3"/>
      <c r="X1259" s="3"/>
      <c r="Y1259" s="3"/>
      <c r="Z1259" s="3"/>
      <c r="AA1259" s="3"/>
      <c r="AB1259" s="3"/>
      <c r="AC1259" s="3"/>
    </row>
    <row r="1260" s="139" customFormat="true" ht="17.35" hidden="false" customHeight="false" outlineLevel="0" collapsed="false">
      <c r="A1260" s="1"/>
      <c r="B1260" s="185"/>
      <c r="C1260" s="185"/>
      <c r="D1260" s="3"/>
      <c r="N1260" s="64"/>
      <c r="Q1260" s="188"/>
      <c r="R1260" s="3"/>
      <c r="S1260" s="3"/>
      <c r="T1260" s="3"/>
      <c r="U1260" s="3"/>
      <c r="V1260" s="3"/>
      <c r="W1260" s="3"/>
      <c r="X1260" s="3"/>
      <c r="Y1260" s="3"/>
      <c r="Z1260" s="3"/>
      <c r="AA1260" s="3"/>
      <c r="AB1260" s="3"/>
      <c r="AC1260" s="3"/>
    </row>
    <row r="1261" s="139" customFormat="true" ht="17.35" hidden="false" customHeight="false" outlineLevel="0" collapsed="false">
      <c r="A1261" s="1"/>
      <c r="B1261" s="185"/>
      <c r="C1261" s="185"/>
      <c r="D1261" s="3"/>
      <c r="N1261" s="64"/>
      <c r="Q1261" s="188"/>
      <c r="R1261" s="3"/>
      <c r="S1261" s="3"/>
      <c r="T1261" s="3"/>
      <c r="U1261" s="3"/>
      <c r="V1261" s="3"/>
      <c r="W1261" s="3"/>
      <c r="X1261" s="3"/>
      <c r="Y1261" s="3"/>
      <c r="Z1261" s="3"/>
      <c r="AA1261" s="3"/>
      <c r="AB1261" s="3"/>
      <c r="AC1261" s="3"/>
    </row>
    <row r="1262" s="139" customFormat="true" ht="17.35" hidden="false" customHeight="false" outlineLevel="0" collapsed="false">
      <c r="A1262" s="1"/>
      <c r="B1262" s="185"/>
      <c r="C1262" s="185"/>
      <c r="D1262" s="3"/>
      <c r="N1262" s="64"/>
      <c r="Q1262" s="188"/>
      <c r="R1262" s="3"/>
      <c r="S1262" s="3"/>
      <c r="T1262" s="3"/>
      <c r="U1262" s="3"/>
      <c r="V1262" s="3"/>
      <c r="W1262" s="3"/>
      <c r="X1262" s="3"/>
      <c r="Y1262" s="3"/>
      <c r="Z1262" s="3"/>
      <c r="AA1262" s="3"/>
      <c r="AB1262" s="3"/>
      <c r="AC1262" s="3"/>
    </row>
    <row r="1263" s="139" customFormat="true" ht="17.35" hidden="false" customHeight="false" outlineLevel="0" collapsed="false">
      <c r="A1263" s="1"/>
      <c r="B1263" s="185"/>
      <c r="C1263" s="185"/>
      <c r="D1263" s="3"/>
      <c r="N1263" s="64"/>
      <c r="Q1263" s="188"/>
      <c r="R1263" s="3"/>
      <c r="S1263" s="3"/>
      <c r="T1263" s="3"/>
      <c r="U1263" s="3"/>
      <c r="V1263" s="3"/>
      <c r="W1263" s="3"/>
      <c r="X1263" s="3"/>
      <c r="Y1263" s="3"/>
      <c r="Z1263" s="3"/>
      <c r="AA1263" s="3"/>
      <c r="AB1263" s="3"/>
      <c r="AC1263" s="3"/>
    </row>
    <row r="1264" s="139" customFormat="true" ht="17.35" hidden="false" customHeight="false" outlineLevel="0" collapsed="false">
      <c r="A1264" s="1"/>
      <c r="B1264" s="185"/>
      <c r="C1264" s="185"/>
      <c r="D1264" s="3"/>
      <c r="N1264" s="64"/>
      <c r="Q1264" s="188"/>
      <c r="R1264" s="3"/>
      <c r="S1264" s="3"/>
      <c r="T1264" s="3"/>
      <c r="U1264" s="3"/>
      <c r="V1264" s="3"/>
      <c r="W1264" s="3"/>
      <c r="X1264" s="3"/>
      <c r="Y1264" s="3"/>
      <c r="Z1264" s="3"/>
      <c r="AA1264" s="3"/>
      <c r="AB1264" s="3"/>
      <c r="AC1264" s="3"/>
    </row>
    <row r="1265" s="139" customFormat="true" ht="17.35" hidden="false" customHeight="false" outlineLevel="0" collapsed="false">
      <c r="A1265" s="1"/>
      <c r="B1265" s="185"/>
      <c r="C1265" s="185"/>
      <c r="D1265" s="3"/>
      <c r="N1265" s="64"/>
      <c r="Q1265" s="188"/>
      <c r="R1265" s="3"/>
      <c r="S1265" s="3"/>
      <c r="T1265" s="3"/>
      <c r="U1265" s="3"/>
      <c r="V1265" s="3"/>
      <c r="W1265" s="3"/>
      <c r="X1265" s="3"/>
      <c r="Y1265" s="3"/>
      <c r="Z1265" s="3"/>
      <c r="AA1265" s="3"/>
      <c r="AB1265" s="3"/>
      <c r="AC1265" s="3"/>
    </row>
    <row r="1266" s="139" customFormat="true" ht="17.35" hidden="false" customHeight="false" outlineLevel="0" collapsed="false">
      <c r="A1266" s="1"/>
      <c r="B1266" s="185"/>
      <c r="C1266" s="185"/>
      <c r="D1266" s="3"/>
      <c r="N1266" s="64"/>
      <c r="Q1266" s="188"/>
      <c r="R1266" s="3"/>
      <c r="S1266" s="3"/>
      <c r="T1266" s="3"/>
      <c r="U1266" s="3"/>
      <c r="V1266" s="3"/>
      <c r="W1266" s="3"/>
      <c r="X1266" s="3"/>
      <c r="Y1266" s="3"/>
      <c r="Z1266" s="3"/>
      <c r="AA1266" s="3"/>
      <c r="AB1266" s="3"/>
      <c r="AC1266" s="3"/>
    </row>
    <row r="1267" s="139" customFormat="true" ht="17.35" hidden="false" customHeight="false" outlineLevel="0" collapsed="false">
      <c r="A1267" s="1"/>
      <c r="B1267" s="185"/>
      <c r="C1267" s="185"/>
      <c r="D1267" s="3"/>
      <c r="N1267" s="64"/>
      <c r="Q1267" s="188"/>
      <c r="R1267" s="3"/>
      <c r="S1267" s="3"/>
      <c r="T1267" s="3"/>
      <c r="U1267" s="3"/>
      <c r="V1267" s="3"/>
      <c r="W1267" s="3"/>
      <c r="X1267" s="3"/>
      <c r="Y1267" s="3"/>
      <c r="Z1267" s="3"/>
      <c r="AA1267" s="3"/>
      <c r="AB1267" s="3"/>
      <c r="AC1267" s="3"/>
    </row>
    <row r="1268" s="139" customFormat="true" ht="17.35" hidden="false" customHeight="false" outlineLevel="0" collapsed="false">
      <c r="A1268" s="1"/>
      <c r="B1268" s="185"/>
      <c r="C1268" s="185"/>
      <c r="D1268" s="3"/>
      <c r="N1268" s="64"/>
      <c r="Q1268" s="188"/>
      <c r="R1268" s="3"/>
      <c r="S1268" s="3"/>
      <c r="T1268" s="3"/>
      <c r="U1268" s="3"/>
      <c r="V1268" s="3"/>
      <c r="W1268" s="3"/>
      <c r="X1268" s="3"/>
      <c r="Y1268" s="3"/>
      <c r="Z1268" s="3"/>
      <c r="AA1268" s="3"/>
      <c r="AB1268" s="3"/>
      <c r="AC1268" s="3"/>
    </row>
    <row r="1269" s="139" customFormat="true" ht="17.35" hidden="false" customHeight="false" outlineLevel="0" collapsed="false">
      <c r="A1269" s="1"/>
      <c r="B1269" s="185"/>
      <c r="C1269" s="185"/>
      <c r="D1269" s="3"/>
      <c r="N1269" s="64"/>
      <c r="Q1269" s="188"/>
      <c r="R1269" s="3"/>
      <c r="S1269" s="3"/>
      <c r="T1269" s="3"/>
      <c r="U1269" s="3"/>
      <c r="V1269" s="3"/>
      <c r="W1269" s="3"/>
      <c r="X1269" s="3"/>
      <c r="Y1269" s="3"/>
      <c r="Z1269" s="3"/>
      <c r="AA1269" s="3"/>
      <c r="AB1269" s="3"/>
      <c r="AC1269" s="3"/>
    </row>
    <row r="1270" s="139" customFormat="true" ht="17.35" hidden="false" customHeight="false" outlineLevel="0" collapsed="false">
      <c r="A1270" s="1"/>
      <c r="B1270" s="185"/>
      <c r="C1270" s="185"/>
      <c r="D1270" s="3"/>
      <c r="N1270" s="64"/>
      <c r="Q1270" s="188"/>
      <c r="R1270" s="3"/>
      <c r="S1270" s="3"/>
      <c r="T1270" s="3"/>
      <c r="U1270" s="3"/>
      <c r="V1270" s="3"/>
      <c r="W1270" s="3"/>
      <c r="X1270" s="3"/>
      <c r="Y1270" s="3"/>
      <c r="Z1270" s="3"/>
      <c r="AA1270" s="3"/>
      <c r="AB1270" s="3"/>
      <c r="AC1270" s="3"/>
    </row>
    <row r="1271" s="139" customFormat="true" ht="17.35" hidden="false" customHeight="false" outlineLevel="0" collapsed="false">
      <c r="A1271" s="1"/>
      <c r="B1271" s="185"/>
      <c r="C1271" s="185"/>
      <c r="D1271" s="3"/>
      <c r="N1271" s="64"/>
      <c r="Q1271" s="188"/>
      <c r="R1271" s="3"/>
      <c r="S1271" s="3"/>
      <c r="T1271" s="3"/>
      <c r="U1271" s="3"/>
      <c r="V1271" s="3"/>
      <c r="W1271" s="3"/>
      <c r="X1271" s="3"/>
      <c r="Y1271" s="3"/>
      <c r="Z1271" s="3"/>
      <c r="AA1271" s="3"/>
      <c r="AB1271" s="3"/>
      <c r="AC1271" s="3"/>
    </row>
    <row r="1272" s="139" customFormat="true" ht="17.35" hidden="false" customHeight="false" outlineLevel="0" collapsed="false">
      <c r="A1272" s="1"/>
      <c r="B1272" s="185"/>
      <c r="C1272" s="185"/>
      <c r="D1272" s="3"/>
      <c r="N1272" s="64"/>
      <c r="Q1272" s="188"/>
      <c r="R1272" s="3"/>
      <c r="S1272" s="3"/>
      <c r="T1272" s="3"/>
      <c r="U1272" s="3"/>
      <c r="V1272" s="3"/>
      <c r="W1272" s="3"/>
      <c r="X1272" s="3"/>
      <c r="Y1272" s="3"/>
      <c r="Z1272" s="3"/>
      <c r="AA1272" s="3"/>
      <c r="AB1272" s="3"/>
      <c r="AC1272" s="3"/>
    </row>
    <row r="1273" s="139" customFormat="true" ht="17.35" hidden="false" customHeight="false" outlineLevel="0" collapsed="false">
      <c r="A1273" s="1"/>
      <c r="B1273" s="185"/>
      <c r="C1273" s="185"/>
      <c r="D1273" s="3"/>
      <c r="N1273" s="64"/>
      <c r="Q1273" s="188"/>
      <c r="R1273" s="3"/>
      <c r="S1273" s="3"/>
      <c r="T1273" s="3"/>
      <c r="U1273" s="3"/>
      <c r="V1273" s="3"/>
      <c r="W1273" s="3"/>
      <c r="X1273" s="3"/>
      <c r="Y1273" s="3"/>
      <c r="Z1273" s="3"/>
      <c r="AA1273" s="3"/>
      <c r="AB1273" s="3"/>
      <c r="AC1273" s="3"/>
    </row>
    <row r="1274" s="139" customFormat="true" ht="17.35" hidden="false" customHeight="false" outlineLevel="0" collapsed="false">
      <c r="A1274" s="1"/>
      <c r="B1274" s="185"/>
      <c r="C1274" s="185"/>
      <c r="D1274" s="3"/>
      <c r="N1274" s="64"/>
      <c r="Q1274" s="188"/>
      <c r="R1274" s="3"/>
      <c r="S1274" s="3"/>
      <c r="T1274" s="3"/>
      <c r="U1274" s="3"/>
      <c r="V1274" s="3"/>
      <c r="W1274" s="3"/>
      <c r="X1274" s="3"/>
      <c r="Y1274" s="3"/>
      <c r="Z1274" s="3"/>
      <c r="AA1274" s="3"/>
      <c r="AB1274" s="3"/>
      <c r="AC1274" s="3"/>
    </row>
    <row r="1275" s="139" customFormat="true" ht="17.35" hidden="false" customHeight="false" outlineLevel="0" collapsed="false">
      <c r="A1275" s="1"/>
      <c r="B1275" s="185"/>
      <c r="C1275" s="185"/>
      <c r="D1275" s="3"/>
      <c r="N1275" s="64"/>
      <c r="Q1275" s="188"/>
      <c r="R1275" s="3"/>
      <c r="S1275" s="3"/>
      <c r="T1275" s="3"/>
      <c r="U1275" s="3"/>
      <c r="V1275" s="3"/>
      <c r="W1275" s="3"/>
      <c r="X1275" s="3"/>
      <c r="Y1275" s="3"/>
      <c r="Z1275" s="3"/>
      <c r="AA1275" s="3"/>
      <c r="AB1275" s="3"/>
      <c r="AC1275" s="3"/>
    </row>
    <row r="1276" s="139" customFormat="true" ht="17.35" hidden="false" customHeight="false" outlineLevel="0" collapsed="false">
      <c r="A1276" s="1"/>
      <c r="B1276" s="185"/>
      <c r="C1276" s="185"/>
      <c r="D1276" s="3"/>
      <c r="N1276" s="64"/>
      <c r="Q1276" s="188"/>
      <c r="R1276" s="3"/>
      <c r="S1276" s="3"/>
      <c r="T1276" s="3"/>
      <c r="U1276" s="3"/>
      <c r="V1276" s="3"/>
      <c r="W1276" s="3"/>
      <c r="X1276" s="3"/>
      <c r="Y1276" s="3"/>
      <c r="Z1276" s="3"/>
      <c r="AA1276" s="3"/>
      <c r="AB1276" s="3"/>
      <c r="AC1276" s="3"/>
    </row>
    <row r="1277" s="139" customFormat="true" ht="17.35" hidden="false" customHeight="false" outlineLevel="0" collapsed="false">
      <c r="A1277" s="1"/>
      <c r="B1277" s="185"/>
      <c r="C1277" s="185"/>
      <c r="D1277" s="3"/>
      <c r="N1277" s="64"/>
      <c r="Q1277" s="188"/>
      <c r="R1277" s="3"/>
      <c r="S1277" s="3"/>
      <c r="T1277" s="3"/>
      <c r="U1277" s="3"/>
      <c r="V1277" s="3"/>
      <c r="W1277" s="3"/>
      <c r="X1277" s="3"/>
      <c r="Y1277" s="3"/>
      <c r="Z1277" s="3"/>
      <c r="AA1277" s="3"/>
      <c r="AB1277" s="3"/>
      <c r="AC1277" s="3"/>
    </row>
    <row r="1278" s="139" customFormat="true" ht="17.35" hidden="false" customHeight="false" outlineLevel="0" collapsed="false">
      <c r="A1278" s="1"/>
      <c r="B1278" s="185"/>
      <c r="C1278" s="185"/>
      <c r="D1278" s="3"/>
      <c r="N1278" s="64"/>
      <c r="Q1278" s="188"/>
      <c r="R1278" s="3"/>
      <c r="S1278" s="3"/>
      <c r="T1278" s="3"/>
      <c r="U1278" s="3"/>
      <c r="V1278" s="3"/>
      <c r="W1278" s="3"/>
      <c r="X1278" s="3"/>
      <c r="Y1278" s="3"/>
      <c r="Z1278" s="3"/>
      <c r="AA1278" s="3"/>
      <c r="AB1278" s="3"/>
      <c r="AC1278" s="3"/>
    </row>
    <row r="1279" s="139" customFormat="true" ht="17.35" hidden="false" customHeight="false" outlineLevel="0" collapsed="false">
      <c r="A1279" s="1"/>
      <c r="B1279" s="185"/>
      <c r="C1279" s="185"/>
      <c r="D1279" s="3"/>
      <c r="N1279" s="64"/>
      <c r="Q1279" s="188"/>
      <c r="R1279" s="3"/>
      <c r="S1279" s="3"/>
      <c r="T1279" s="3"/>
      <c r="U1279" s="3"/>
      <c r="V1279" s="3"/>
      <c r="W1279" s="3"/>
      <c r="X1279" s="3"/>
      <c r="Y1279" s="3"/>
      <c r="Z1279" s="3"/>
      <c r="AA1279" s="3"/>
      <c r="AB1279" s="3"/>
      <c r="AC1279" s="3"/>
    </row>
    <row r="1280" s="139" customFormat="true" ht="17.35" hidden="false" customHeight="false" outlineLevel="0" collapsed="false">
      <c r="A1280" s="1"/>
      <c r="B1280" s="185"/>
      <c r="C1280" s="185"/>
      <c r="D1280" s="3"/>
      <c r="N1280" s="64"/>
      <c r="Q1280" s="188"/>
      <c r="R1280" s="3"/>
      <c r="S1280" s="3"/>
      <c r="T1280" s="3"/>
      <c r="U1280" s="3"/>
      <c r="V1280" s="3"/>
      <c r="W1280" s="3"/>
      <c r="X1280" s="3"/>
      <c r="Y1280" s="3"/>
      <c r="Z1280" s="3"/>
      <c r="AA1280" s="3"/>
      <c r="AB1280" s="3"/>
      <c r="AC1280" s="3"/>
    </row>
    <row r="1281" s="139" customFormat="true" ht="17.35" hidden="false" customHeight="false" outlineLevel="0" collapsed="false">
      <c r="A1281" s="1"/>
      <c r="B1281" s="185"/>
      <c r="C1281" s="185"/>
      <c r="D1281" s="3"/>
      <c r="N1281" s="64"/>
      <c r="Q1281" s="188"/>
      <c r="R1281" s="3"/>
      <c r="S1281" s="3"/>
      <c r="T1281" s="3"/>
      <c r="U1281" s="3"/>
      <c r="V1281" s="3"/>
      <c r="W1281" s="3"/>
      <c r="X1281" s="3"/>
      <c r="Y1281" s="3"/>
      <c r="Z1281" s="3"/>
      <c r="AA1281" s="3"/>
      <c r="AB1281" s="3"/>
      <c r="AC1281" s="3"/>
    </row>
    <row r="1282" s="139" customFormat="true" ht="17.35" hidden="false" customHeight="false" outlineLevel="0" collapsed="false">
      <c r="A1282" s="1"/>
      <c r="B1282" s="185"/>
      <c r="C1282" s="185"/>
      <c r="D1282" s="3"/>
      <c r="N1282" s="64"/>
      <c r="Q1282" s="188"/>
      <c r="R1282" s="3"/>
      <c r="S1282" s="3"/>
      <c r="T1282" s="3"/>
      <c r="U1282" s="3"/>
      <c r="V1282" s="3"/>
      <c r="W1282" s="3"/>
      <c r="X1282" s="3"/>
      <c r="Y1282" s="3"/>
      <c r="Z1282" s="3"/>
      <c r="AA1282" s="3"/>
      <c r="AB1282" s="3"/>
      <c r="AC1282" s="3"/>
    </row>
    <row r="1283" s="139" customFormat="true" ht="17.35" hidden="false" customHeight="false" outlineLevel="0" collapsed="false">
      <c r="A1283" s="1"/>
      <c r="B1283" s="185"/>
      <c r="C1283" s="185"/>
      <c r="D1283" s="3"/>
      <c r="N1283" s="64"/>
      <c r="Q1283" s="188"/>
      <c r="R1283" s="3"/>
      <c r="S1283" s="3"/>
      <c r="T1283" s="3"/>
      <c r="U1283" s="3"/>
      <c r="V1283" s="3"/>
      <c r="W1283" s="3"/>
      <c r="X1283" s="3"/>
      <c r="Y1283" s="3"/>
      <c r="Z1283" s="3"/>
      <c r="AA1283" s="3"/>
      <c r="AB1283" s="3"/>
      <c r="AC1283" s="3"/>
    </row>
    <row r="1284" s="139" customFormat="true" ht="17.35" hidden="false" customHeight="false" outlineLevel="0" collapsed="false">
      <c r="A1284" s="1"/>
      <c r="B1284" s="185"/>
      <c r="C1284" s="185"/>
      <c r="D1284" s="3"/>
      <c r="N1284" s="64"/>
      <c r="Q1284" s="188"/>
      <c r="R1284" s="3"/>
      <c r="S1284" s="3"/>
      <c r="T1284" s="3"/>
      <c r="U1284" s="3"/>
      <c r="V1284" s="3"/>
      <c r="W1284" s="3"/>
      <c r="X1284" s="3"/>
      <c r="Y1284" s="3"/>
      <c r="Z1284" s="3"/>
      <c r="AA1284" s="3"/>
      <c r="AB1284" s="3"/>
      <c r="AC1284" s="3"/>
    </row>
    <row r="1285" s="139" customFormat="true" ht="17.35" hidden="false" customHeight="false" outlineLevel="0" collapsed="false">
      <c r="A1285" s="1"/>
      <c r="B1285" s="185"/>
      <c r="C1285" s="185"/>
      <c r="D1285" s="3"/>
      <c r="N1285" s="64"/>
      <c r="Q1285" s="188"/>
      <c r="R1285" s="3"/>
      <c r="S1285" s="3"/>
      <c r="T1285" s="3"/>
      <c r="U1285" s="3"/>
      <c r="V1285" s="3"/>
      <c r="W1285" s="3"/>
      <c r="X1285" s="3"/>
      <c r="Y1285" s="3"/>
      <c r="Z1285" s="3"/>
      <c r="AA1285" s="3"/>
      <c r="AB1285" s="3"/>
      <c r="AC1285" s="3"/>
    </row>
    <row r="1286" s="139" customFormat="true" ht="17.35" hidden="false" customHeight="false" outlineLevel="0" collapsed="false">
      <c r="A1286" s="1"/>
      <c r="B1286" s="185"/>
      <c r="C1286" s="185"/>
      <c r="D1286" s="3"/>
      <c r="N1286" s="64"/>
      <c r="Q1286" s="188"/>
      <c r="R1286" s="3"/>
      <c r="S1286" s="3"/>
      <c r="T1286" s="3"/>
      <c r="U1286" s="3"/>
      <c r="V1286" s="3"/>
      <c r="W1286" s="3"/>
      <c r="X1286" s="3"/>
      <c r="Y1286" s="3"/>
      <c r="Z1286" s="3"/>
      <c r="AA1286" s="3"/>
      <c r="AB1286" s="3"/>
      <c r="AC1286" s="3"/>
    </row>
    <row r="1287" s="139" customFormat="true" ht="17.35" hidden="false" customHeight="false" outlineLevel="0" collapsed="false">
      <c r="A1287" s="1"/>
      <c r="B1287" s="185"/>
      <c r="C1287" s="185"/>
      <c r="D1287" s="3"/>
      <c r="N1287" s="64"/>
      <c r="Q1287" s="188"/>
      <c r="R1287" s="3"/>
      <c r="S1287" s="3"/>
      <c r="T1287" s="3"/>
      <c r="U1287" s="3"/>
      <c r="V1287" s="3"/>
      <c r="W1287" s="3"/>
      <c r="X1287" s="3"/>
      <c r="Y1287" s="3"/>
      <c r="Z1287" s="3"/>
      <c r="AA1287" s="3"/>
      <c r="AB1287" s="3"/>
      <c r="AC1287" s="3"/>
    </row>
    <row r="1288" s="139" customFormat="true" ht="17.35" hidden="false" customHeight="false" outlineLevel="0" collapsed="false">
      <c r="A1288" s="1"/>
      <c r="B1288" s="185"/>
      <c r="C1288" s="185"/>
      <c r="D1288" s="3"/>
      <c r="N1288" s="64"/>
      <c r="Q1288" s="188"/>
      <c r="R1288" s="3"/>
      <c r="S1288" s="3"/>
      <c r="T1288" s="3"/>
      <c r="U1288" s="3"/>
      <c r="V1288" s="3"/>
      <c r="W1288" s="3"/>
      <c r="X1288" s="3"/>
      <c r="Y1288" s="3"/>
      <c r="Z1288" s="3"/>
      <c r="AA1288" s="3"/>
      <c r="AB1288" s="3"/>
      <c r="AC1288" s="3"/>
    </row>
    <row r="1289" s="139" customFormat="true" ht="17.35" hidden="false" customHeight="false" outlineLevel="0" collapsed="false">
      <c r="A1289" s="1"/>
      <c r="B1289" s="185"/>
      <c r="C1289" s="185"/>
      <c r="D1289" s="3"/>
      <c r="N1289" s="64"/>
      <c r="Q1289" s="188"/>
      <c r="R1289" s="3"/>
      <c r="S1289" s="3"/>
      <c r="T1289" s="3"/>
      <c r="U1289" s="3"/>
      <c r="V1289" s="3"/>
      <c r="W1289" s="3"/>
      <c r="X1289" s="3"/>
      <c r="Y1289" s="3"/>
      <c r="Z1289" s="3"/>
      <c r="AA1289" s="3"/>
      <c r="AB1289" s="3"/>
      <c r="AC1289" s="3"/>
    </row>
    <row r="1290" s="139" customFormat="true" ht="17.35" hidden="false" customHeight="false" outlineLevel="0" collapsed="false">
      <c r="A1290" s="1"/>
      <c r="B1290" s="185"/>
      <c r="C1290" s="185"/>
      <c r="D1290" s="3"/>
      <c r="N1290" s="64"/>
      <c r="Q1290" s="188"/>
      <c r="R1290" s="3"/>
      <c r="S1290" s="3"/>
      <c r="T1290" s="3"/>
      <c r="U1290" s="3"/>
      <c r="V1290" s="3"/>
      <c r="W1290" s="3"/>
      <c r="X1290" s="3"/>
      <c r="Y1290" s="3"/>
      <c r="Z1290" s="3"/>
      <c r="AA1290" s="3"/>
      <c r="AB1290" s="3"/>
      <c r="AC1290" s="3"/>
    </row>
    <row r="1291" s="139" customFormat="true" ht="17.35" hidden="false" customHeight="false" outlineLevel="0" collapsed="false">
      <c r="A1291" s="1"/>
      <c r="B1291" s="185"/>
      <c r="C1291" s="185"/>
      <c r="D1291" s="3"/>
      <c r="N1291" s="64"/>
      <c r="Q1291" s="188"/>
      <c r="R1291" s="3"/>
      <c r="S1291" s="3"/>
      <c r="T1291" s="3"/>
      <c r="U1291" s="3"/>
      <c r="V1291" s="3"/>
      <c r="W1291" s="3"/>
      <c r="X1291" s="3"/>
      <c r="Y1291" s="3"/>
      <c r="Z1291" s="3"/>
      <c r="AA1291" s="3"/>
      <c r="AB1291" s="3"/>
      <c r="AC1291" s="3"/>
    </row>
    <row r="1292" s="139" customFormat="true" ht="17.35" hidden="false" customHeight="false" outlineLevel="0" collapsed="false">
      <c r="A1292" s="1"/>
      <c r="B1292" s="185"/>
      <c r="C1292" s="185"/>
      <c r="D1292" s="3"/>
      <c r="N1292" s="64"/>
      <c r="Q1292" s="188"/>
      <c r="R1292" s="3"/>
      <c r="S1292" s="3"/>
      <c r="T1292" s="3"/>
      <c r="U1292" s="3"/>
      <c r="V1292" s="3"/>
      <c r="W1292" s="3"/>
      <c r="X1292" s="3"/>
      <c r="Y1292" s="3"/>
      <c r="Z1292" s="3"/>
      <c r="AA1292" s="3"/>
      <c r="AB1292" s="3"/>
      <c r="AC1292" s="3"/>
    </row>
    <row r="1293" s="139" customFormat="true" ht="17.35" hidden="false" customHeight="false" outlineLevel="0" collapsed="false">
      <c r="A1293" s="1"/>
      <c r="B1293" s="185"/>
      <c r="C1293" s="185"/>
      <c r="D1293" s="3"/>
      <c r="N1293" s="64"/>
      <c r="Q1293" s="188"/>
      <c r="R1293" s="3"/>
      <c r="S1293" s="3"/>
      <c r="T1293" s="3"/>
      <c r="U1293" s="3"/>
      <c r="V1293" s="3"/>
      <c r="W1293" s="3"/>
      <c r="X1293" s="3"/>
      <c r="Y1293" s="3"/>
      <c r="Z1293" s="3"/>
      <c r="AA1293" s="3"/>
      <c r="AB1293" s="3"/>
      <c r="AC1293" s="3"/>
    </row>
    <row r="1294" s="139" customFormat="true" ht="17.35" hidden="false" customHeight="false" outlineLevel="0" collapsed="false">
      <c r="A1294" s="1"/>
      <c r="B1294" s="185"/>
      <c r="C1294" s="185"/>
      <c r="D1294" s="3"/>
      <c r="N1294" s="64"/>
      <c r="Q1294" s="188"/>
      <c r="R1294" s="3"/>
      <c r="S1294" s="3"/>
      <c r="T1294" s="3"/>
      <c r="U1294" s="3"/>
      <c r="V1294" s="3"/>
      <c r="W1294" s="3"/>
      <c r="X1294" s="3"/>
      <c r="Y1294" s="3"/>
      <c r="Z1294" s="3"/>
      <c r="AA1294" s="3"/>
      <c r="AB1294" s="3"/>
      <c r="AC1294" s="3"/>
    </row>
    <row r="1295" s="139" customFormat="true" ht="17.35" hidden="false" customHeight="false" outlineLevel="0" collapsed="false">
      <c r="A1295" s="1"/>
      <c r="B1295" s="185"/>
      <c r="C1295" s="185"/>
      <c r="D1295" s="3"/>
      <c r="N1295" s="64"/>
      <c r="Q1295" s="188"/>
      <c r="R1295" s="3"/>
      <c r="S1295" s="3"/>
      <c r="T1295" s="3"/>
      <c r="U1295" s="3"/>
      <c r="V1295" s="3"/>
      <c r="W1295" s="3"/>
      <c r="X1295" s="3"/>
      <c r="Y1295" s="3"/>
      <c r="Z1295" s="3"/>
      <c r="AA1295" s="3"/>
      <c r="AB1295" s="3"/>
      <c r="AC1295" s="3"/>
    </row>
    <row r="1296" s="139" customFormat="true" ht="17.35" hidden="false" customHeight="false" outlineLevel="0" collapsed="false">
      <c r="A1296" s="1"/>
      <c r="B1296" s="185"/>
      <c r="C1296" s="185"/>
      <c r="D1296" s="3"/>
      <c r="N1296" s="64"/>
      <c r="Q1296" s="188"/>
      <c r="R1296" s="3"/>
      <c r="S1296" s="3"/>
      <c r="T1296" s="3"/>
      <c r="U1296" s="3"/>
      <c r="V1296" s="3"/>
      <c r="W1296" s="3"/>
      <c r="X1296" s="3"/>
      <c r="Y1296" s="3"/>
      <c r="Z1296" s="3"/>
      <c r="AA1296" s="3"/>
      <c r="AB1296" s="3"/>
      <c r="AC1296" s="3"/>
    </row>
    <row r="1297" s="139" customFormat="true" ht="17.35" hidden="false" customHeight="false" outlineLevel="0" collapsed="false">
      <c r="A1297" s="1"/>
      <c r="B1297" s="185"/>
      <c r="C1297" s="185"/>
      <c r="D1297" s="3"/>
      <c r="N1297" s="64"/>
      <c r="Q1297" s="188"/>
      <c r="R1297" s="3"/>
      <c r="S1297" s="3"/>
      <c r="T1297" s="3"/>
      <c r="U1297" s="3"/>
      <c r="V1297" s="3"/>
      <c r="W1297" s="3"/>
      <c r="X1297" s="3"/>
      <c r="Y1297" s="3"/>
      <c r="Z1297" s="3"/>
      <c r="AA1297" s="3"/>
      <c r="AB1297" s="3"/>
      <c r="AC1297" s="3"/>
    </row>
    <row r="1298" s="139" customFormat="true" ht="17.35" hidden="false" customHeight="false" outlineLevel="0" collapsed="false">
      <c r="A1298" s="1"/>
      <c r="B1298" s="185"/>
      <c r="C1298" s="185"/>
      <c r="D1298" s="3"/>
      <c r="N1298" s="64"/>
      <c r="Q1298" s="188"/>
      <c r="R1298" s="3"/>
      <c r="S1298" s="3"/>
      <c r="T1298" s="3"/>
      <c r="U1298" s="3"/>
      <c r="V1298" s="3"/>
      <c r="W1298" s="3"/>
      <c r="X1298" s="3"/>
      <c r="Y1298" s="3"/>
      <c r="Z1298" s="3"/>
      <c r="AA1298" s="3"/>
      <c r="AB1298" s="3"/>
      <c r="AC1298" s="3"/>
    </row>
    <row r="1299" s="139" customFormat="true" ht="17.35" hidden="false" customHeight="false" outlineLevel="0" collapsed="false">
      <c r="A1299" s="1"/>
      <c r="B1299" s="185"/>
      <c r="C1299" s="185"/>
      <c r="D1299" s="3"/>
      <c r="N1299" s="64"/>
      <c r="Q1299" s="188"/>
      <c r="R1299" s="3"/>
      <c r="S1299" s="3"/>
      <c r="T1299" s="3"/>
      <c r="U1299" s="3"/>
      <c r="V1299" s="3"/>
      <c r="W1299" s="3"/>
      <c r="X1299" s="3"/>
      <c r="Y1299" s="3"/>
      <c r="Z1299" s="3"/>
      <c r="AA1299" s="3"/>
      <c r="AB1299" s="3"/>
      <c r="AC1299" s="3"/>
    </row>
    <row r="1300" s="139" customFormat="true" ht="17.35" hidden="false" customHeight="false" outlineLevel="0" collapsed="false">
      <c r="A1300" s="1"/>
      <c r="B1300" s="185"/>
      <c r="C1300" s="185"/>
      <c r="D1300" s="3"/>
      <c r="N1300" s="64"/>
      <c r="Q1300" s="188"/>
      <c r="R1300" s="3"/>
      <c r="S1300" s="3"/>
      <c r="T1300" s="3"/>
      <c r="U1300" s="3"/>
      <c r="V1300" s="3"/>
      <c r="W1300" s="3"/>
      <c r="X1300" s="3"/>
      <c r="Y1300" s="3"/>
      <c r="Z1300" s="3"/>
      <c r="AA1300" s="3"/>
      <c r="AB1300" s="3"/>
      <c r="AC1300" s="3"/>
    </row>
    <row r="1301" s="139" customFormat="true" ht="17.35" hidden="false" customHeight="false" outlineLevel="0" collapsed="false">
      <c r="A1301" s="1"/>
      <c r="B1301" s="185"/>
      <c r="C1301" s="185"/>
      <c r="D1301" s="3"/>
      <c r="N1301" s="64"/>
      <c r="Q1301" s="188"/>
      <c r="R1301" s="3"/>
      <c r="S1301" s="3"/>
      <c r="T1301" s="3"/>
      <c r="U1301" s="3"/>
      <c r="V1301" s="3"/>
      <c r="W1301" s="3"/>
      <c r="X1301" s="3"/>
      <c r="Y1301" s="3"/>
      <c r="Z1301" s="3"/>
      <c r="AA1301" s="3"/>
      <c r="AB1301" s="3"/>
      <c r="AC1301" s="3"/>
    </row>
    <row r="1302" s="139" customFormat="true" ht="17.35" hidden="false" customHeight="false" outlineLevel="0" collapsed="false">
      <c r="A1302" s="1"/>
      <c r="B1302" s="185"/>
      <c r="C1302" s="185"/>
      <c r="D1302" s="3"/>
      <c r="N1302" s="64"/>
      <c r="Q1302" s="188"/>
      <c r="R1302" s="3"/>
      <c r="S1302" s="3"/>
      <c r="T1302" s="3"/>
      <c r="U1302" s="3"/>
      <c r="V1302" s="3"/>
      <c r="W1302" s="3"/>
      <c r="X1302" s="3"/>
      <c r="Y1302" s="3"/>
      <c r="Z1302" s="3"/>
      <c r="AA1302" s="3"/>
      <c r="AB1302" s="3"/>
      <c r="AC1302" s="3"/>
    </row>
    <row r="1303" s="139" customFormat="true" ht="17.35" hidden="false" customHeight="false" outlineLevel="0" collapsed="false">
      <c r="A1303" s="1"/>
      <c r="B1303" s="185"/>
      <c r="C1303" s="185"/>
      <c r="D1303" s="3"/>
      <c r="N1303" s="64"/>
      <c r="Q1303" s="188"/>
      <c r="R1303" s="3"/>
      <c r="S1303" s="3"/>
      <c r="T1303" s="3"/>
      <c r="U1303" s="3"/>
      <c r="V1303" s="3"/>
      <c r="W1303" s="3"/>
      <c r="X1303" s="3"/>
      <c r="Y1303" s="3"/>
      <c r="Z1303" s="3"/>
      <c r="AA1303" s="3"/>
      <c r="AB1303" s="3"/>
      <c r="AC1303" s="3"/>
    </row>
    <row r="1304" s="139" customFormat="true" ht="17.35" hidden="false" customHeight="false" outlineLevel="0" collapsed="false">
      <c r="A1304" s="1"/>
      <c r="B1304" s="185"/>
      <c r="C1304" s="185"/>
      <c r="D1304" s="3"/>
      <c r="N1304" s="64"/>
      <c r="Q1304" s="188"/>
      <c r="R1304" s="3"/>
      <c r="S1304" s="3"/>
      <c r="T1304" s="3"/>
      <c r="U1304" s="3"/>
      <c r="V1304" s="3"/>
      <c r="W1304" s="3"/>
      <c r="X1304" s="3"/>
      <c r="Y1304" s="3"/>
      <c r="Z1304" s="3"/>
      <c r="AA1304" s="3"/>
      <c r="AB1304" s="3"/>
      <c r="AC1304" s="3"/>
    </row>
    <row r="1305" s="3" customFormat="true" ht="17.35" hidden="false" customHeight="false" outlineLevel="0" collapsed="false">
      <c r="A1305" s="1"/>
      <c r="B1305" s="181"/>
      <c r="C1305" s="181"/>
      <c r="N1305" s="64"/>
      <c r="Q1305" s="6"/>
    </row>
    <row r="1306" s="3" customFormat="true" ht="17.35" hidden="false" customHeight="false" outlineLevel="0" collapsed="false">
      <c r="A1306" s="1"/>
      <c r="B1306" s="181"/>
      <c r="C1306" s="181"/>
      <c r="N1306" s="64"/>
      <c r="Q1306" s="6"/>
    </row>
    <row r="1307" s="3" customFormat="true" ht="17.35" hidden="false" customHeight="false" outlineLevel="0" collapsed="false">
      <c r="A1307" s="1"/>
      <c r="B1307" s="181"/>
      <c r="C1307" s="181"/>
      <c r="N1307" s="64"/>
      <c r="Q1307" s="6"/>
    </row>
    <row r="1308" s="3" customFormat="true" ht="17.35" hidden="false" customHeight="false" outlineLevel="0" collapsed="false">
      <c r="A1308" s="1"/>
      <c r="B1308" s="181"/>
      <c r="C1308" s="181"/>
      <c r="N1308" s="64"/>
      <c r="Q1308" s="6"/>
    </row>
    <row r="1309" s="3" customFormat="true" ht="17.35" hidden="false" customHeight="false" outlineLevel="0" collapsed="false">
      <c r="A1309" s="1"/>
      <c r="B1309" s="181"/>
      <c r="C1309" s="181"/>
      <c r="N1309" s="64"/>
      <c r="Q1309" s="6"/>
    </row>
    <row r="1310" s="3" customFormat="true" ht="17.35" hidden="false" customHeight="false" outlineLevel="0" collapsed="false">
      <c r="A1310" s="1"/>
      <c r="B1310" s="181"/>
      <c r="C1310" s="181"/>
      <c r="N1310" s="64"/>
      <c r="Q1310" s="6"/>
    </row>
    <row r="1311" s="3" customFormat="true" ht="17.35" hidden="false" customHeight="false" outlineLevel="0" collapsed="false">
      <c r="A1311" s="1"/>
      <c r="B1311" s="181"/>
      <c r="C1311" s="181"/>
      <c r="N1311" s="64"/>
      <c r="Q1311" s="6"/>
    </row>
    <row r="1312" s="3" customFormat="true" ht="17.35" hidden="false" customHeight="false" outlineLevel="0" collapsed="false">
      <c r="A1312" s="1"/>
      <c r="B1312" s="181"/>
      <c r="C1312" s="181"/>
      <c r="N1312" s="64"/>
      <c r="Q1312" s="6"/>
    </row>
    <row r="1313" s="3" customFormat="true" ht="17.35" hidden="false" customHeight="false" outlineLevel="0" collapsed="false">
      <c r="A1313" s="1"/>
      <c r="B1313" s="181"/>
      <c r="C1313" s="181"/>
      <c r="N1313" s="64"/>
      <c r="Q1313" s="6"/>
    </row>
    <row r="1314" s="3" customFormat="true" ht="17.35" hidden="false" customHeight="false" outlineLevel="0" collapsed="false">
      <c r="A1314" s="1"/>
      <c r="B1314" s="181"/>
      <c r="C1314" s="181"/>
      <c r="N1314" s="64"/>
      <c r="Q1314" s="6"/>
    </row>
    <row r="1315" s="3" customFormat="true" ht="17.35" hidden="false" customHeight="false" outlineLevel="0" collapsed="false">
      <c r="A1315" s="1"/>
      <c r="B1315" s="181"/>
      <c r="C1315" s="181"/>
      <c r="N1315" s="64"/>
      <c r="Q1315" s="6"/>
    </row>
    <row r="1316" s="3" customFormat="true" ht="17.35" hidden="false" customHeight="false" outlineLevel="0" collapsed="false">
      <c r="A1316" s="1"/>
      <c r="B1316" s="181"/>
      <c r="C1316" s="181"/>
      <c r="N1316" s="64"/>
      <c r="Q1316" s="6"/>
    </row>
    <row r="1317" s="3" customFormat="true" ht="17.35" hidden="false" customHeight="false" outlineLevel="0" collapsed="false">
      <c r="A1317" s="1"/>
      <c r="B1317" s="181"/>
      <c r="C1317" s="181"/>
      <c r="N1317" s="64"/>
      <c r="Q1317" s="6"/>
    </row>
    <row r="1318" s="3" customFormat="true" ht="17.35" hidden="false" customHeight="false" outlineLevel="0" collapsed="false">
      <c r="A1318" s="1"/>
      <c r="B1318" s="181"/>
      <c r="C1318" s="181"/>
      <c r="N1318" s="64"/>
      <c r="Q1318" s="6"/>
    </row>
    <row r="1319" s="3" customFormat="true" ht="17.35" hidden="false" customHeight="false" outlineLevel="0" collapsed="false">
      <c r="A1319" s="1"/>
      <c r="B1319" s="181"/>
      <c r="C1319" s="181"/>
      <c r="N1319" s="64"/>
      <c r="Q1319" s="6"/>
    </row>
    <row r="1320" s="3" customFormat="true" ht="17.35" hidden="false" customHeight="false" outlineLevel="0" collapsed="false">
      <c r="A1320" s="1"/>
      <c r="B1320" s="181"/>
      <c r="C1320" s="181"/>
      <c r="N1320" s="64"/>
      <c r="Q1320" s="6"/>
    </row>
    <row r="1321" s="3" customFormat="true" ht="17.35" hidden="false" customHeight="false" outlineLevel="0" collapsed="false">
      <c r="A1321" s="1"/>
      <c r="B1321" s="181"/>
      <c r="C1321" s="181"/>
      <c r="N1321" s="64"/>
      <c r="Q1321" s="6"/>
    </row>
    <row r="1322" s="3" customFormat="true" ht="17.35" hidden="false" customHeight="false" outlineLevel="0" collapsed="false">
      <c r="A1322" s="1"/>
      <c r="B1322" s="181"/>
      <c r="C1322" s="181"/>
      <c r="N1322" s="64"/>
      <c r="Q1322" s="6"/>
    </row>
    <row r="1323" s="3" customFormat="true" ht="17.35" hidden="false" customHeight="false" outlineLevel="0" collapsed="false">
      <c r="A1323" s="1"/>
      <c r="B1323" s="181"/>
      <c r="C1323" s="181"/>
      <c r="N1323" s="64"/>
      <c r="Q1323" s="6"/>
    </row>
    <row r="1324" s="3" customFormat="true" ht="17.35" hidden="false" customHeight="false" outlineLevel="0" collapsed="false">
      <c r="A1324" s="1"/>
      <c r="B1324" s="181"/>
      <c r="C1324" s="181"/>
      <c r="N1324" s="64"/>
      <c r="Q1324" s="6"/>
    </row>
    <row r="1325" s="3" customFormat="true" ht="17.35" hidden="false" customHeight="false" outlineLevel="0" collapsed="false">
      <c r="A1325" s="1"/>
      <c r="B1325" s="181"/>
      <c r="C1325" s="181"/>
      <c r="N1325" s="64"/>
      <c r="Q1325" s="6"/>
    </row>
    <row r="1326" s="3" customFormat="true" ht="17.35" hidden="false" customHeight="false" outlineLevel="0" collapsed="false">
      <c r="A1326" s="1"/>
      <c r="B1326" s="181"/>
      <c r="C1326" s="181"/>
      <c r="N1326" s="64"/>
      <c r="Q1326" s="6"/>
    </row>
    <row r="1327" s="3" customFormat="true" ht="17.35" hidden="false" customHeight="false" outlineLevel="0" collapsed="false">
      <c r="A1327" s="1"/>
      <c r="B1327" s="181"/>
      <c r="C1327" s="181"/>
      <c r="N1327" s="64"/>
      <c r="Q1327" s="6"/>
    </row>
    <row r="1328" s="3" customFormat="true" ht="17.35" hidden="false" customHeight="false" outlineLevel="0" collapsed="false">
      <c r="A1328" s="1"/>
      <c r="B1328" s="181"/>
      <c r="C1328" s="181"/>
      <c r="N1328" s="64"/>
      <c r="Q1328" s="6"/>
    </row>
    <row r="1329" s="3" customFormat="true" ht="17.35" hidden="false" customHeight="false" outlineLevel="0" collapsed="false">
      <c r="A1329" s="1"/>
      <c r="B1329" s="181"/>
      <c r="C1329" s="181"/>
      <c r="N1329" s="64"/>
      <c r="Q1329" s="6"/>
    </row>
    <row r="1330" s="3" customFormat="true" ht="17.35" hidden="false" customHeight="false" outlineLevel="0" collapsed="false">
      <c r="A1330" s="1"/>
      <c r="B1330" s="181"/>
      <c r="C1330" s="181"/>
      <c r="N1330" s="64"/>
      <c r="Q1330" s="6"/>
    </row>
    <row r="1331" s="3" customFormat="true" ht="17.35" hidden="false" customHeight="false" outlineLevel="0" collapsed="false">
      <c r="A1331" s="1"/>
      <c r="B1331" s="181"/>
      <c r="C1331" s="181"/>
      <c r="N1331" s="64"/>
      <c r="Q1331" s="6"/>
    </row>
    <row r="1332" s="3" customFormat="true" ht="17.35" hidden="false" customHeight="false" outlineLevel="0" collapsed="false">
      <c r="A1332" s="1"/>
      <c r="B1332" s="181"/>
      <c r="C1332" s="181"/>
      <c r="N1332" s="64"/>
      <c r="Q1332" s="6"/>
    </row>
    <row r="1333" s="3" customFormat="true" ht="17.35" hidden="false" customHeight="false" outlineLevel="0" collapsed="false">
      <c r="A1333" s="1"/>
      <c r="B1333" s="181"/>
      <c r="C1333" s="181"/>
      <c r="N1333" s="64"/>
      <c r="Q1333" s="6"/>
    </row>
    <row r="1334" s="3" customFormat="true" ht="17.35" hidden="false" customHeight="false" outlineLevel="0" collapsed="false">
      <c r="A1334" s="1"/>
      <c r="B1334" s="181"/>
      <c r="C1334" s="181"/>
      <c r="N1334" s="64"/>
      <c r="Q1334" s="6"/>
    </row>
    <row r="1335" s="3" customFormat="true" ht="17.35" hidden="false" customHeight="false" outlineLevel="0" collapsed="false">
      <c r="A1335" s="1"/>
      <c r="B1335" s="181"/>
      <c r="C1335" s="181"/>
      <c r="N1335" s="64"/>
      <c r="Q1335" s="6"/>
    </row>
    <row r="1336" s="3" customFormat="true" ht="17.35" hidden="false" customHeight="false" outlineLevel="0" collapsed="false">
      <c r="A1336" s="1"/>
      <c r="B1336" s="181"/>
      <c r="C1336" s="181"/>
      <c r="N1336" s="64"/>
      <c r="Q1336" s="6"/>
    </row>
    <row r="1337" s="3" customFormat="true" ht="17.35" hidden="false" customHeight="false" outlineLevel="0" collapsed="false">
      <c r="A1337" s="1"/>
      <c r="B1337" s="181"/>
      <c r="C1337" s="181"/>
      <c r="N1337" s="64"/>
      <c r="Q1337" s="6"/>
    </row>
    <row r="1338" s="3" customFormat="true" ht="17.35" hidden="false" customHeight="false" outlineLevel="0" collapsed="false">
      <c r="A1338" s="1"/>
      <c r="B1338" s="181"/>
      <c r="C1338" s="181"/>
      <c r="N1338" s="64"/>
      <c r="Q1338" s="6"/>
    </row>
    <row r="1339" s="3" customFormat="true" ht="17.35" hidden="false" customHeight="false" outlineLevel="0" collapsed="false">
      <c r="A1339" s="1"/>
      <c r="B1339" s="181"/>
      <c r="C1339" s="181"/>
      <c r="N1339" s="64"/>
      <c r="Q1339" s="6"/>
    </row>
    <row r="1340" s="3" customFormat="true" ht="17.35" hidden="false" customHeight="false" outlineLevel="0" collapsed="false">
      <c r="A1340" s="1"/>
      <c r="B1340" s="181"/>
      <c r="C1340" s="181"/>
      <c r="N1340" s="64"/>
      <c r="Q1340" s="6"/>
    </row>
    <row r="1341" s="3" customFormat="true" ht="17.35" hidden="false" customHeight="false" outlineLevel="0" collapsed="false">
      <c r="A1341" s="1"/>
      <c r="B1341" s="181"/>
      <c r="C1341" s="181"/>
      <c r="N1341" s="64"/>
      <c r="Q1341" s="6"/>
    </row>
    <row r="1342" s="3" customFormat="true" ht="17.35" hidden="false" customHeight="false" outlineLevel="0" collapsed="false">
      <c r="A1342" s="1"/>
      <c r="B1342" s="181"/>
      <c r="C1342" s="181"/>
      <c r="N1342" s="64"/>
      <c r="Q1342" s="6"/>
    </row>
    <row r="1343" s="3" customFormat="true" ht="17.35" hidden="false" customHeight="false" outlineLevel="0" collapsed="false">
      <c r="A1343" s="1"/>
      <c r="B1343" s="181"/>
      <c r="C1343" s="181"/>
      <c r="N1343" s="64"/>
      <c r="Q1343" s="6"/>
    </row>
    <row r="1344" s="3" customFormat="true" ht="17.35" hidden="false" customHeight="false" outlineLevel="0" collapsed="false">
      <c r="A1344" s="1"/>
      <c r="B1344" s="181"/>
      <c r="C1344" s="181"/>
      <c r="N1344" s="64"/>
      <c r="Q1344" s="6"/>
    </row>
    <row r="1345" s="3" customFormat="true" ht="17.35" hidden="false" customHeight="false" outlineLevel="0" collapsed="false">
      <c r="A1345" s="1"/>
      <c r="B1345" s="181"/>
      <c r="C1345" s="181"/>
      <c r="N1345" s="64"/>
      <c r="Q1345" s="6"/>
    </row>
    <row r="1346" s="3" customFormat="true" ht="17.35" hidden="false" customHeight="false" outlineLevel="0" collapsed="false">
      <c r="A1346" s="1"/>
      <c r="B1346" s="181"/>
      <c r="C1346" s="181"/>
      <c r="N1346" s="64"/>
      <c r="Q1346" s="6"/>
    </row>
    <row r="1347" s="3" customFormat="true" ht="17.35" hidden="false" customHeight="false" outlineLevel="0" collapsed="false">
      <c r="A1347" s="1"/>
      <c r="B1347" s="181"/>
      <c r="C1347" s="181"/>
      <c r="N1347" s="64"/>
      <c r="Q1347" s="6"/>
    </row>
    <row r="1348" s="3" customFormat="true" ht="17.35" hidden="false" customHeight="false" outlineLevel="0" collapsed="false">
      <c r="A1348" s="1"/>
      <c r="B1348" s="181"/>
      <c r="C1348" s="181"/>
      <c r="N1348" s="64"/>
      <c r="Q1348" s="6"/>
    </row>
    <row r="1349" s="3" customFormat="true" ht="17.35" hidden="false" customHeight="false" outlineLevel="0" collapsed="false">
      <c r="A1349" s="1"/>
      <c r="B1349" s="181"/>
      <c r="C1349" s="181"/>
      <c r="N1349" s="64"/>
      <c r="Q1349" s="6"/>
    </row>
    <row r="1350" s="3" customFormat="true" ht="17.35" hidden="false" customHeight="false" outlineLevel="0" collapsed="false">
      <c r="A1350" s="1"/>
      <c r="B1350" s="181"/>
      <c r="C1350" s="181"/>
      <c r="N1350" s="64"/>
      <c r="Q1350" s="6"/>
    </row>
    <row r="1351" s="3" customFormat="true" ht="17.35" hidden="false" customHeight="false" outlineLevel="0" collapsed="false">
      <c r="A1351" s="1"/>
      <c r="B1351" s="181"/>
      <c r="C1351" s="181"/>
      <c r="N1351" s="64"/>
      <c r="Q1351" s="6"/>
    </row>
    <row r="1352" s="3" customFormat="true" ht="17.35" hidden="false" customHeight="false" outlineLevel="0" collapsed="false">
      <c r="A1352" s="1"/>
      <c r="B1352" s="181"/>
      <c r="C1352" s="181"/>
      <c r="N1352" s="64"/>
      <c r="Q1352" s="6"/>
    </row>
    <row r="1353" s="3" customFormat="true" ht="17.35" hidden="false" customHeight="false" outlineLevel="0" collapsed="false">
      <c r="A1353" s="1"/>
      <c r="B1353" s="181"/>
      <c r="C1353" s="181"/>
      <c r="N1353" s="64"/>
      <c r="Q1353" s="6"/>
    </row>
    <row r="1354" s="3" customFormat="true" ht="17.35" hidden="false" customHeight="false" outlineLevel="0" collapsed="false">
      <c r="A1354" s="1"/>
      <c r="B1354" s="181"/>
      <c r="C1354" s="181"/>
      <c r="N1354" s="64"/>
      <c r="Q1354" s="6"/>
    </row>
    <row r="1355" s="3" customFormat="true" ht="17.35" hidden="false" customHeight="false" outlineLevel="0" collapsed="false">
      <c r="A1355" s="1"/>
      <c r="B1355" s="181"/>
      <c r="C1355" s="181"/>
      <c r="N1355" s="64"/>
      <c r="Q1355" s="6"/>
    </row>
    <row r="1356" s="3" customFormat="true" ht="17.35" hidden="false" customHeight="false" outlineLevel="0" collapsed="false">
      <c r="A1356" s="1"/>
      <c r="B1356" s="181"/>
      <c r="C1356" s="181"/>
      <c r="N1356" s="64"/>
      <c r="Q1356" s="6"/>
    </row>
    <row r="1357" s="3" customFormat="true" ht="17.35" hidden="false" customHeight="false" outlineLevel="0" collapsed="false">
      <c r="A1357" s="1"/>
      <c r="B1357" s="181"/>
      <c r="C1357" s="181"/>
      <c r="N1357" s="64"/>
      <c r="Q1357" s="6"/>
    </row>
    <row r="1358" s="3" customFormat="true" ht="17.35" hidden="false" customHeight="false" outlineLevel="0" collapsed="false">
      <c r="A1358" s="1"/>
      <c r="B1358" s="181"/>
      <c r="C1358" s="181"/>
      <c r="N1358" s="64"/>
      <c r="Q1358" s="6"/>
    </row>
    <row r="1359" s="3" customFormat="true" ht="17.35" hidden="false" customHeight="false" outlineLevel="0" collapsed="false">
      <c r="A1359" s="1"/>
      <c r="B1359" s="181"/>
      <c r="C1359" s="181"/>
      <c r="N1359" s="64"/>
      <c r="Q1359" s="6"/>
    </row>
    <row r="1360" s="3" customFormat="true" ht="17.35" hidden="false" customHeight="false" outlineLevel="0" collapsed="false">
      <c r="A1360" s="1"/>
      <c r="B1360" s="181"/>
      <c r="C1360" s="181"/>
      <c r="N1360" s="64"/>
      <c r="Q1360" s="6"/>
    </row>
    <row r="1361" s="3" customFormat="true" ht="17.35" hidden="false" customHeight="false" outlineLevel="0" collapsed="false">
      <c r="A1361" s="1"/>
      <c r="B1361" s="181"/>
      <c r="C1361" s="181"/>
      <c r="N1361" s="64"/>
      <c r="Q1361" s="6"/>
    </row>
    <row r="1362" s="3" customFormat="true" ht="17.35" hidden="false" customHeight="false" outlineLevel="0" collapsed="false">
      <c r="A1362" s="1"/>
      <c r="B1362" s="181"/>
      <c r="C1362" s="181"/>
      <c r="N1362" s="64"/>
      <c r="Q1362" s="6"/>
    </row>
    <row r="1363" s="3" customFormat="true" ht="17.35" hidden="false" customHeight="false" outlineLevel="0" collapsed="false">
      <c r="A1363" s="1"/>
      <c r="B1363" s="181"/>
      <c r="C1363" s="181"/>
      <c r="N1363" s="64"/>
      <c r="Q1363" s="6"/>
    </row>
    <row r="1364" s="3" customFormat="true" ht="17.35" hidden="false" customHeight="false" outlineLevel="0" collapsed="false">
      <c r="A1364" s="1"/>
      <c r="B1364" s="181"/>
      <c r="C1364" s="181"/>
      <c r="N1364" s="64"/>
      <c r="Q1364" s="6"/>
    </row>
    <row r="1365" s="3" customFormat="true" ht="17.35" hidden="false" customHeight="false" outlineLevel="0" collapsed="false">
      <c r="A1365" s="1"/>
      <c r="B1365" s="181"/>
      <c r="C1365" s="181"/>
      <c r="N1365" s="64"/>
      <c r="Q1365" s="6"/>
    </row>
    <row r="1366" s="3" customFormat="true" ht="17.35" hidden="false" customHeight="false" outlineLevel="0" collapsed="false">
      <c r="A1366" s="1"/>
      <c r="B1366" s="181"/>
      <c r="C1366" s="181"/>
      <c r="N1366" s="64"/>
      <c r="Q1366" s="6"/>
    </row>
    <row r="1367" s="3" customFormat="true" ht="17.35" hidden="false" customHeight="false" outlineLevel="0" collapsed="false">
      <c r="A1367" s="1"/>
      <c r="B1367" s="181"/>
      <c r="C1367" s="181"/>
      <c r="N1367" s="64"/>
      <c r="Q1367" s="6"/>
    </row>
    <row r="1368" s="3" customFormat="true" ht="17.35" hidden="false" customHeight="false" outlineLevel="0" collapsed="false">
      <c r="A1368" s="1"/>
      <c r="B1368" s="181"/>
      <c r="C1368" s="181"/>
      <c r="N1368" s="64"/>
      <c r="Q1368" s="6"/>
    </row>
    <row r="1369" s="3" customFormat="true" ht="17.35" hidden="false" customHeight="false" outlineLevel="0" collapsed="false">
      <c r="A1369" s="1"/>
      <c r="B1369" s="181"/>
      <c r="C1369" s="181"/>
      <c r="N1369" s="64"/>
      <c r="Q1369" s="6"/>
    </row>
    <row r="1370" s="3" customFormat="true" ht="17.35" hidden="false" customHeight="false" outlineLevel="0" collapsed="false">
      <c r="A1370" s="1"/>
      <c r="B1370" s="181"/>
      <c r="C1370" s="181"/>
      <c r="N1370" s="64"/>
      <c r="Q1370" s="6"/>
    </row>
    <row r="1371" s="3" customFormat="true" ht="17.35" hidden="false" customHeight="false" outlineLevel="0" collapsed="false">
      <c r="A1371" s="1"/>
      <c r="B1371" s="181"/>
      <c r="C1371" s="181"/>
      <c r="N1371" s="64"/>
      <c r="Q1371" s="6"/>
    </row>
    <row r="1372" s="3" customFormat="true" ht="17.35" hidden="false" customHeight="false" outlineLevel="0" collapsed="false">
      <c r="A1372" s="1"/>
      <c r="B1372" s="181"/>
      <c r="C1372" s="181"/>
      <c r="N1372" s="64"/>
      <c r="Q1372" s="6"/>
    </row>
    <row r="1373" s="3" customFormat="true" ht="17.35" hidden="false" customHeight="false" outlineLevel="0" collapsed="false">
      <c r="A1373" s="1"/>
      <c r="B1373" s="181"/>
      <c r="C1373" s="181"/>
      <c r="N1373" s="64"/>
      <c r="Q1373" s="6"/>
    </row>
    <row r="1374" s="3" customFormat="true" ht="17.35" hidden="false" customHeight="false" outlineLevel="0" collapsed="false">
      <c r="A1374" s="1"/>
      <c r="B1374" s="181"/>
      <c r="C1374" s="181"/>
      <c r="N1374" s="64"/>
      <c r="Q1374" s="6"/>
    </row>
    <row r="1375" s="3" customFormat="true" ht="17.35" hidden="false" customHeight="false" outlineLevel="0" collapsed="false">
      <c r="A1375" s="1"/>
      <c r="B1375" s="181"/>
      <c r="C1375" s="181"/>
      <c r="N1375" s="64"/>
      <c r="Q1375" s="6"/>
    </row>
    <row r="1376" s="3" customFormat="true" ht="17.35" hidden="false" customHeight="false" outlineLevel="0" collapsed="false">
      <c r="A1376" s="1"/>
      <c r="B1376" s="181"/>
      <c r="C1376" s="181"/>
      <c r="N1376" s="64"/>
      <c r="Q1376" s="6"/>
    </row>
    <row r="1377" s="3" customFormat="true" ht="17.35" hidden="false" customHeight="false" outlineLevel="0" collapsed="false">
      <c r="A1377" s="1"/>
      <c r="B1377" s="181"/>
      <c r="C1377" s="181"/>
      <c r="N1377" s="64"/>
      <c r="Q1377" s="6"/>
    </row>
    <row r="1378" s="3" customFormat="true" ht="17.35" hidden="false" customHeight="false" outlineLevel="0" collapsed="false">
      <c r="A1378" s="1"/>
      <c r="B1378" s="181"/>
      <c r="C1378" s="181"/>
      <c r="N1378" s="64"/>
      <c r="Q1378" s="6"/>
    </row>
    <row r="1379" s="3" customFormat="true" ht="17.35" hidden="false" customHeight="false" outlineLevel="0" collapsed="false">
      <c r="A1379" s="1"/>
      <c r="B1379" s="181"/>
      <c r="C1379" s="181"/>
      <c r="N1379" s="64"/>
      <c r="Q1379" s="6"/>
    </row>
    <row r="1380" s="3" customFormat="true" ht="17.35" hidden="false" customHeight="false" outlineLevel="0" collapsed="false">
      <c r="A1380" s="1"/>
      <c r="B1380" s="181"/>
      <c r="C1380" s="181"/>
      <c r="N1380" s="64"/>
      <c r="Q1380" s="6"/>
    </row>
    <row r="1381" s="3" customFormat="true" ht="17.35" hidden="false" customHeight="false" outlineLevel="0" collapsed="false">
      <c r="A1381" s="1"/>
      <c r="B1381" s="181"/>
      <c r="C1381" s="181"/>
      <c r="N1381" s="64"/>
      <c r="Q1381" s="6"/>
    </row>
    <row r="1382" s="3" customFormat="true" ht="17.35" hidden="false" customHeight="false" outlineLevel="0" collapsed="false">
      <c r="A1382" s="1"/>
      <c r="B1382" s="181"/>
      <c r="C1382" s="181"/>
      <c r="N1382" s="64"/>
      <c r="Q1382" s="6"/>
    </row>
    <row r="1383" s="3" customFormat="true" ht="17.35" hidden="false" customHeight="false" outlineLevel="0" collapsed="false">
      <c r="A1383" s="1"/>
      <c r="B1383" s="181"/>
      <c r="C1383" s="181"/>
      <c r="N1383" s="64"/>
      <c r="Q1383" s="6"/>
    </row>
    <row r="1384" s="3" customFormat="true" ht="17.35" hidden="false" customHeight="false" outlineLevel="0" collapsed="false">
      <c r="A1384" s="1"/>
      <c r="B1384" s="181"/>
      <c r="C1384" s="181"/>
      <c r="N1384" s="64"/>
      <c r="Q1384" s="6"/>
    </row>
    <row r="1385" s="3" customFormat="true" ht="17.35" hidden="false" customHeight="false" outlineLevel="0" collapsed="false">
      <c r="A1385" s="1"/>
      <c r="B1385" s="181"/>
      <c r="C1385" s="181"/>
      <c r="N1385" s="64"/>
      <c r="Q1385" s="6"/>
    </row>
    <row r="1386" s="3" customFormat="true" ht="17.35" hidden="false" customHeight="false" outlineLevel="0" collapsed="false">
      <c r="A1386" s="1"/>
      <c r="B1386" s="181"/>
      <c r="C1386" s="181"/>
      <c r="N1386" s="64"/>
      <c r="Q1386" s="6"/>
    </row>
    <row r="1387" s="3" customFormat="true" ht="17.35" hidden="false" customHeight="false" outlineLevel="0" collapsed="false">
      <c r="A1387" s="1"/>
      <c r="B1387" s="181"/>
      <c r="C1387" s="181"/>
      <c r="N1387" s="64"/>
      <c r="Q1387" s="6"/>
    </row>
    <row r="1388" s="3" customFormat="true" ht="17.35" hidden="false" customHeight="false" outlineLevel="0" collapsed="false">
      <c r="A1388" s="1"/>
      <c r="B1388" s="181"/>
      <c r="C1388" s="181"/>
      <c r="N1388" s="64"/>
      <c r="Q1388" s="6"/>
    </row>
    <row r="1389" s="3" customFormat="true" ht="17.35" hidden="false" customHeight="false" outlineLevel="0" collapsed="false">
      <c r="A1389" s="1"/>
      <c r="B1389" s="181"/>
      <c r="C1389" s="181"/>
      <c r="N1389" s="64"/>
      <c r="Q1389" s="6"/>
    </row>
    <row r="1390" s="3" customFormat="true" ht="17.35" hidden="false" customHeight="false" outlineLevel="0" collapsed="false">
      <c r="A1390" s="1"/>
      <c r="B1390" s="181"/>
      <c r="C1390" s="181"/>
      <c r="N1390" s="64"/>
      <c r="Q1390" s="6"/>
    </row>
    <row r="1391" s="3" customFormat="true" ht="17.35" hidden="false" customHeight="false" outlineLevel="0" collapsed="false">
      <c r="A1391" s="1"/>
      <c r="B1391" s="181"/>
      <c r="C1391" s="181"/>
      <c r="N1391" s="64"/>
      <c r="Q1391" s="6"/>
    </row>
    <row r="1392" s="3" customFormat="true" ht="17.35" hidden="false" customHeight="false" outlineLevel="0" collapsed="false">
      <c r="A1392" s="1"/>
      <c r="B1392" s="181"/>
      <c r="C1392" s="181"/>
      <c r="N1392" s="64"/>
      <c r="Q1392" s="6"/>
    </row>
    <row r="1393" s="3" customFormat="true" ht="17.35" hidden="false" customHeight="false" outlineLevel="0" collapsed="false">
      <c r="A1393" s="1"/>
      <c r="B1393" s="181"/>
      <c r="C1393" s="181"/>
      <c r="N1393" s="64"/>
      <c r="Q1393" s="6"/>
    </row>
    <row r="1394" s="3" customFormat="true" ht="17.35" hidden="false" customHeight="false" outlineLevel="0" collapsed="false">
      <c r="A1394" s="1"/>
      <c r="B1394" s="181"/>
      <c r="C1394" s="181"/>
      <c r="N1394" s="64"/>
      <c r="Q1394" s="6"/>
    </row>
    <row r="1395" s="3" customFormat="true" ht="17.35" hidden="false" customHeight="false" outlineLevel="0" collapsed="false">
      <c r="A1395" s="1"/>
      <c r="B1395" s="181"/>
      <c r="C1395" s="181"/>
      <c r="N1395" s="64"/>
      <c r="Q1395" s="6"/>
    </row>
    <row r="1396" s="3" customFormat="true" ht="17.35" hidden="false" customHeight="false" outlineLevel="0" collapsed="false">
      <c r="A1396" s="1"/>
      <c r="B1396" s="181"/>
      <c r="C1396" s="181"/>
      <c r="N1396" s="64"/>
      <c r="Q1396" s="6"/>
    </row>
    <row r="1397" s="3" customFormat="true" ht="17.35" hidden="false" customHeight="false" outlineLevel="0" collapsed="false">
      <c r="A1397" s="1"/>
      <c r="B1397" s="181"/>
      <c r="C1397" s="181"/>
      <c r="N1397" s="64"/>
      <c r="Q1397" s="6"/>
    </row>
    <row r="1398" s="3" customFormat="true" ht="17.35" hidden="false" customHeight="false" outlineLevel="0" collapsed="false">
      <c r="A1398" s="1"/>
      <c r="B1398" s="181"/>
      <c r="C1398" s="181"/>
      <c r="N1398" s="64"/>
      <c r="Q1398" s="6"/>
    </row>
    <row r="1399" s="3" customFormat="true" ht="17.35" hidden="false" customHeight="false" outlineLevel="0" collapsed="false">
      <c r="A1399" s="1"/>
      <c r="B1399" s="181"/>
      <c r="C1399" s="181"/>
      <c r="N1399" s="64"/>
      <c r="Q1399" s="6"/>
    </row>
    <row r="1400" s="3" customFormat="true" ht="17.35" hidden="false" customHeight="false" outlineLevel="0" collapsed="false">
      <c r="A1400" s="1"/>
      <c r="B1400" s="181"/>
      <c r="C1400" s="181"/>
      <c r="N1400" s="64"/>
      <c r="Q1400" s="6"/>
    </row>
    <row r="1401" s="3" customFormat="true" ht="17.35" hidden="false" customHeight="false" outlineLevel="0" collapsed="false">
      <c r="A1401" s="1"/>
      <c r="B1401" s="181"/>
      <c r="C1401" s="181"/>
      <c r="N1401" s="64"/>
      <c r="Q1401" s="6"/>
    </row>
    <row r="1402" s="3" customFormat="true" ht="17.35" hidden="false" customHeight="false" outlineLevel="0" collapsed="false">
      <c r="A1402" s="1"/>
      <c r="B1402" s="181"/>
      <c r="C1402" s="181"/>
      <c r="N1402" s="64"/>
      <c r="Q1402" s="6"/>
    </row>
    <row r="1403" s="3" customFormat="true" ht="17.35" hidden="false" customHeight="false" outlineLevel="0" collapsed="false">
      <c r="A1403" s="1"/>
      <c r="B1403" s="181"/>
      <c r="C1403" s="181"/>
      <c r="N1403" s="64"/>
      <c r="Q1403" s="6"/>
    </row>
    <row r="1404" s="3" customFormat="true" ht="17.35" hidden="false" customHeight="false" outlineLevel="0" collapsed="false">
      <c r="A1404" s="1"/>
      <c r="B1404" s="181"/>
      <c r="C1404" s="181"/>
      <c r="N1404" s="64"/>
      <c r="Q1404" s="6"/>
    </row>
    <row r="1405" s="3" customFormat="true" ht="17.35" hidden="false" customHeight="false" outlineLevel="0" collapsed="false">
      <c r="A1405" s="1"/>
      <c r="B1405" s="181"/>
      <c r="C1405" s="181"/>
      <c r="N1405" s="64"/>
      <c r="Q1405" s="6"/>
    </row>
    <row r="1406" s="3" customFormat="true" ht="17.35" hidden="false" customHeight="false" outlineLevel="0" collapsed="false">
      <c r="A1406" s="1"/>
      <c r="B1406" s="181"/>
      <c r="C1406" s="181"/>
      <c r="N1406" s="64"/>
      <c r="Q1406" s="6"/>
    </row>
    <row r="1407" s="3" customFormat="true" ht="17.35" hidden="false" customHeight="false" outlineLevel="0" collapsed="false">
      <c r="A1407" s="1"/>
      <c r="B1407" s="181"/>
      <c r="C1407" s="181"/>
      <c r="N1407" s="64"/>
      <c r="Q1407" s="6"/>
    </row>
    <row r="1408" s="3" customFormat="true" ht="17.35" hidden="false" customHeight="false" outlineLevel="0" collapsed="false">
      <c r="A1408" s="1"/>
      <c r="B1408" s="181"/>
      <c r="C1408" s="181"/>
      <c r="N1408" s="64"/>
      <c r="Q1408" s="6"/>
    </row>
    <row r="1409" s="3" customFormat="true" ht="17.35" hidden="false" customHeight="false" outlineLevel="0" collapsed="false">
      <c r="A1409" s="1"/>
      <c r="B1409" s="181"/>
      <c r="C1409" s="181"/>
      <c r="N1409" s="64"/>
      <c r="Q1409" s="6"/>
    </row>
    <row r="1410" s="3" customFormat="true" ht="17.35" hidden="false" customHeight="false" outlineLevel="0" collapsed="false">
      <c r="A1410" s="1"/>
      <c r="B1410" s="181"/>
      <c r="C1410" s="181"/>
      <c r="N1410" s="64"/>
      <c r="Q1410" s="6"/>
    </row>
    <row r="1411" s="3" customFormat="true" ht="17.35" hidden="false" customHeight="false" outlineLevel="0" collapsed="false">
      <c r="A1411" s="1"/>
      <c r="B1411" s="181"/>
      <c r="C1411" s="181"/>
      <c r="N1411" s="64"/>
      <c r="Q1411" s="6"/>
    </row>
    <row r="1412" s="3" customFormat="true" ht="17.35" hidden="false" customHeight="false" outlineLevel="0" collapsed="false">
      <c r="A1412" s="1"/>
      <c r="B1412" s="181"/>
      <c r="C1412" s="181"/>
      <c r="N1412" s="64"/>
      <c r="Q1412" s="6"/>
    </row>
    <row r="1413" s="3" customFormat="true" ht="17.35" hidden="false" customHeight="false" outlineLevel="0" collapsed="false">
      <c r="A1413" s="1"/>
      <c r="B1413" s="181"/>
      <c r="C1413" s="181"/>
      <c r="N1413" s="64"/>
      <c r="Q1413" s="6"/>
    </row>
    <row r="1414" s="3" customFormat="true" ht="17.35" hidden="false" customHeight="false" outlineLevel="0" collapsed="false">
      <c r="A1414" s="1"/>
      <c r="B1414" s="181"/>
      <c r="C1414" s="181"/>
      <c r="N1414" s="64"/>
      <c r="Q1414" s="6"/>
    </row>
    <row r="1415" s="3" customFormat="true" ht="17.35" hidden="false" customHeight="false" outlineLevel="0" collapsed="false">
      <c r="A1415" s="1"/>
      <c r="B1415" s="181"/>
      <c r="C1415" s="181"/>
      <c r="N1415" s="64"/>
      <c r="Q1415" s="6"/>
    </row>
    <row r="1416" s="3" customFormat="true" ht="17.35" hidden="false" customHeight="false" outlineLevel="0" collapsed="false">
      <c r="A1416" s="1"/>
      <c r="B1416" s="181"/>
      <c r="C1416" s="181"/>
      <c r="N1416" s="64"/>
      <c r="Q1416" s="6"/>
    </row>
    <row r="1417" s="3" customFormat="true" ht="17.35" hidden="false" customHeight="false" outlineLevel="0" collapsed="false">
      <c r="A1417" s="1"/>
      <c r="B1417" s="181"/>
      <c r="C1417" s="181"/>
      <c r="N1417" s="64"/>
      <c r="Q1417" s="6"/>
    </row>
    <row r="1418" s="3" customFormat="true" ht="17.35" hidden="false" customHeight="false" outlineLevel="0" collapsed="false">
      <c r="A1418" s="1"/>
      <c r="B1418" s="181"/>
      <c r="C1418" s="181"/>
      <c r="N1418" s="64"/>
      <c r="Q1418" s="6"/>
    </row>
    <row r="1419" s="3" customFormat="true" ht="17.35" hidden="false" customHeight="false" outlineLevel="0" collapsed="false">
      <c r="A1419" s="1"/>
      <c r="B1419" s="181"/>
      <c r="C1419" s="181"/>
      <c r="N1419" s="64"/>
      <c r="Q1419" s="6"/>
    </row>
    <row r="1420" s="3" customFormat="true" ht="17.35" hidden="false" customHeight="false" outlineLevel="0" collapsed="false">
      <c r="A1420" s="1"/>
      <c r="B1420" s="181"/>
      <c r="C1420" s="181"/>
      <c r="N1420" s="64"/>
      <c r="Q1420" s="6"/>
    </row>
    <row r="1421" s="3" customFormat="true" ht="17.35" hidden="false" customHeight="false" outlineLevel="0" collapsed="false">
      <c r="A1421" s="1"/>
      <c r="B1421" s="181"/>
      <c r="C1421" s="181"/>
      <c r="N1421" s="64"/>
      <c r="Q1421" s="6"/>
    </row>
    <row r="1422" s="3" customFormat="true" ht="17.35" hidden="false" customHeight="false" outlineLevel="0" collapsed="false">
      <c r="A1422" s="1"/>
      <c r="B1422" s="181"/>
      <c r="C1422" s="181"/>
      <c r="N1422" s="64"/>
      <c r="Q1422" s="6"/>
    </row>
    <row r="1423" s="3" customFormat="true" ht="17.35" hidden="false" customHeight="false" outlineLevel="0" collapsed="false">
      <c r="A1423" s="1"/>
      <c r="B1423" s="181"/>
      <c r="C1423" s="181"/>
      <c r="N1423" s="64"/>
      <c r="Q1423" s="6"/>
    </row>
    <row r="1424" s="3" customFormat="true" ht="17.35" hidden="false" customHeight="false" outlineLevel="0" collapsed="false">
      <c r="A1424" s="1"/>
      <c r="B1424" s="181"/>
      <c r="C1424" s="181"/>
      <c r="N1424" s="64"/>
      <c r="Q1424" s="6"/>
    </row>
    <row r="1425" s="3" customFormat="true" ht="17.35" hidden="false" customHeight="false" outlineLevel="0" collapsed="false">
      <c r="A1425" s="1"/>
      <c r="B1425" s="181"/>
      <c r="C1425" s="181"/>
      <c r="N1425" s="64"/>
      <c r="Q1425" s="6"/>
    </row>
    <row r="1426" s="3" customFormat="true" ht="17.35" hidden="false" customHeight="false" outlineLevel="0" collapsed="false">
      <c r="A1426" s="1"/>
      <c r="B1426" s="181"/>
      <c r="C1426" s="181"/>
      <c r="N1426" s="64"/>
      <c r="Q1426" s="6"/>
    </row>
    <row r="1427" s="3" customFormat="true" ht="17.35" hidden="false" customHeight="false" outlineLevel="0" collapsed="false">
      <c r="A1427" s="1"/>
      <c r="B1427" s="181"/>
      <c r="C1427" s="181"/>
      <c r="N1427" s="64"/>
      <c r="Q1427" s="6"/>
    </row>
    <row r="1428" s="3" customFormat="true" ht="17.35" hidden="false" customHeight="false" outlineLevel="0" collapsed="false">
      <c r="A1428" s="1"/>
      <c r="B1428" s="181"/>
      <c r="C1428" s="181"/>
      <c r="N1428" s="64"/>
      <c r="Q1428" s="6"/>
    </row>
    <row r="1429" s="3" customFormat="true" ht="17.35" hidden="false" customHeight="false" outlineLevel="0" collapsed="false">
      <c r="A1429" s="1"/>
      <c r="B1429" s="181"/>
      <c r="C1429" s="181"/>
      <c r="N1429" s="64"/>
      <c r="Q1429" s="6"/>
    </row>
    <row r="1430" s="3" customFormat="true" ht="17.35" hidden="false" customHeight="false" outlineLevel="0" collapsed="false">
      <c r="A1430" s="1"/>
      <c r="B1430" s="181"/>
      <c r="C1430" s="181"/>
      <c r="N1430" s="64"/>
      <c r="Q1430" s="6"/>
    </row>
    <row r="1431" s="3" customFormat="true" ht="17.35" hidden="false" customHeight="false" outlineLevel="0" collapsed="false">
      <c r="A1431" s="1"/>
      <c r="B1431" s="181"/>
      <c r="C1431" s="181"/>
      <c r="N1431" s="64"/>
      <c r="Q1431" s="6"/>
    </row>
    <row r="1432" s="3" customFormat="true" ht="17.35" hidden="false" customHeight="false" outlineLevel="0" collapsed="false">
      <c r="A1432" s="1"/>
      <c r="B1432" s="181"/>
      <c r="C1432" s="181"/>
      <c r="N1432" s="64"/>
      <c r="Q1432" s="6"/>
    </row>
    <row r="1433" s="3" customFormat="true" ht="17.35" hidden="false" customHeight="false" outlineLevel="0" collapsed="false">
      <c r="A1433" s="1"/>
      <c r="B1433" s="181"/>
      <c r="C1433" s="181"/>
      <c r="N1433" s="64"/>
      <c r="Q1433" s="6"/>
    </row>
    <row r="1434" s="3" customFormat="true" ht="17.35" hidden="false" customHeight="false" outlineLevel="0" collapsed="false">
      <c r="A1434" s="1"/>
      <c r="B1434" s="181"/>
      <c r="C1434" s="181"/>
      <c r="N1434" s="64"/>
      <c r="Q1434" s="6"/>
    </row>
    <row r="1435" s="3" customFormat="true" ht="17.35" hidden="false" customHeight="false" outlineLevel="0" collapsed="false">
      <c r="A1435" s="1"/>
      <c r="B1435" s="181"/>
      <c r="C1435" s="181"/>
      <c r="N1435" s="64"/>
      <c r="Q1435" s="6"/>
    </row>
    <row r="1436" s="3" customFormat="true" ht="17.35" hidden="false" customHeight="false" outlineLevel="0" collapsed="false">
      <c r="A1436" s="1"/>
      <c r="B1436" s="181"/>
      <c r="C1436" s="181"/>
      <c r="N1436" s="64"/>
      <c r="Q1436" s="6"/>
    </row>
    <row r="1437" s="3" customFormat="true" ht="17.35" hidden="false" customHeight="false" outlineLevel="0" collapsed="false">
      <c r="A1437" s="1"/>
      <c r="B1437" s="181"/>
      <c r="C1437" s="181"/>
      <c r="N1437" s="64"/>
      <c r="Q1437" s="6"/>
    </row>
    <row r="1438" s="3" customFormat="true" ht="17.35" hidden="false" customHeight="false" outlineLevel="0" collapsed="false">
      <c r="A1438" s="1"/>
      <c r="B1438" s="181"/>
      <c r="C1438" s="181"/>
      <c r="N1438" s="64"/>
      <c r="Q1438" s="6"/>
    </row>
    <row r="1439" s="3" customFormat="true" ht="17.35" hidden="false" customHeight="false" outlineLevel="0" collapsed="false">
      <c r="A1439" s="1"/>
      <c r="B1439" s="181"/>
      <c r="C1439" s="181"/>
      <c r="N1439" s="64"/>
      <c r="Q1439" s="6"/>
    </row>
    <row r="1440" s="3" customFormat="true" ht="17.35" hidden="false" customHeight="false" outlineLevel="0" collapsed="false">
      <c r="A1440" s="1"/>
      <c r="B1440" s="181"/>
      <c r="C1440" s="181"/>
      <c r="N1440" s="64"/>
      <c r="Q1440" s="6"/>
    </row>
    <row r="1441" s="3" customFormat="true" ht="17.35" hidden="false" customHeight="false" outlineLevel="0" collapsed="false">
      <c r="A1441" s="1"/>
      <c r="B1441" s="181"/>
      <c r="C1441" s="181"/>
      <c r="N1441" s="64"/>
      <c r="Q1441" s="6"/>
    </row>
    <row r="1442" s="3" customFormat="true" ht="17.35" hidden="false" customHeight="false" outlineLevel="0" collapsed="false">
      <c r="A1442" s="1"/>
      <c r="B1442" s="181"/>
      <c r="C1442" s="181"/>
      <c r="N1442" s="64"/>
      <c r="Q1442" s="6"/>
    </row>
    <row r="1443" s="3" customFormat="true" ht="17.35" hidden="false" customHeight="false" outlineLevel="0" collapsed="false">
      <c r="A1443" s="1"/>
      <c r="B1443" s="181"/>
      <c r="C1443" s="181"/>
      <c r="N1443" s="64"/>
      <c r="Q1443" s="6"/>
    </row>
    <row r="1444" s="3" customFormat="true" ht="17.35" hidden="false" customHeight="false" outlineLevel="0" collapsed="false">
      <c r="A1444" s="1"/>
      <c r="B1444" s="181"/>
      <c r="C1444" s="181"/>
      <c r="N1444" s="64"/>
      <c r="Q1444" s="6"/>
    </row>
    <row r="1445" s="3" customFormat="true" ht="17.35" hidden="false" customHeight="false" outlineLevel="0" collapsed="false">
      <c r="A1445" s="1"/>
      <c r="B1445" s="181"/>
      <c r="C1445" s="181"/>
      <c r="N1445" s="64"/>
      <c r="Q1445" s="6"/>
    </row>
    <row r="1446" s="3" customFormat="true" ht="17.35" hidden="false" customHeight="false" outlineLevel="0" collapsed="false">
      <c r="A1446" s="1"/>
      <c r="B1446" s="181"/>
      <c r="C1446" s="181"/>
      <c r="N1446" s="64"/>
      <c r="Q1446" s="6"/>
    </row>
    <row r="1447" s="3" customFormat="true" ht="17.35" hidden="false" customHeight="false" outlineLevel="0" collapsed="false">
      <c r="A1447" s="1"/>
      <c r="B1447" s="181"/>
      <c r="C1447" s="181"/>
      <c r="N1447" s="64"/>
      <c r="Q1447" s="6"/>
    </row>
    <row r="1448" s="3" customFormat="true" ht="17.35" hidden="false" customHeight="false" outlineLevel="0" collapsed="false">
      <c r="A1448" s="1"/>
      <c r="B1448" s="181"/>
      <c r="C1448" s="181"/>
      <c r="N1448" s="64"/>
      <c r="Q1448" s="6"/>
    </row>
    <row r="1449" s="3" customFormat="true" ht="17.35" hidden="false" customHeight="false" outlineLevel="0" collapsed="false">
      <c r="A1449" s="1"/>
      <c r="B1449" s="181"/>
      <c r="C1449" s="181"/>
      <c r="N1449" s="64"/>
      <c r="Q1449" s="6"/>
    </row>
    <row r="1450" s="3" customFormat="true" ht="17.35" hidden="false" customHeight="false" outlineLevel="0" collapsed="false">
      <c r="A1450" s="1"/>
      <c r="B1450" s="181"/>
      <c r="C1450" s="181"/>
      <c r="N1450" s="64"/>
      <c r="Q1450" s="6"/>
    </row>
    <row r="1451" s="3" customFormat="true" ht="17.35" hidden="false" customHeight="false" outlineLevel="0" collapsed="false">
      <c r="A1451" s="1"/>
      <c r="B1451" s="181"/>
      <c r="C1451" s="181"/>
      <c r="N1451" s="64"/>
      <c r="Q1451" s="6"/>
    </row>
    <row r="1452" s="3" customFormat="true" ht="17.35" hidden="false" customHeight="false" outlineLevel="0" collapsed="false">
      <c r="A1452" s="1"/>
      <c r="B1452" s="181"/>
      <c r="C1452" s="181"/>
      <c r="N1452" s="64"/>
      <c r="Q1452" s="6"/>
    </row>
    <row r="1453" s="3" customFormat="true" ht="17.35" hidden="false" customHeight="false" outlineLevel="0" collapsed="false">
      <c r="A1453" s="1"/>
      <c r="B1453" s="181"/>
      <c r="C1453" s="181"/>
      <c r="N1453" s="64"/>
      <c r="Q1453" s="6"/>
    </row>
    <row r="1454" s="3" customFormat="true" ht="17.35" hidden="false" customHeight="false" outlineLevel="0" collapsed="false">
      <c r="A1454" s="1"/>
      <c r="B1454" s="181"/>
      <c r="C1454" s="181"/>
      <c r="N1454" s="64"/>
      <c r="Q1454" s="6"/>
    </row>
    <row r="1455" s="3" customFormat="true" ht="17.35" hidden="false" customHeight="false" outlineLevel="0" collapsed="false">
      <c r="A1455" s="1"/>
      <c r="B1455" s="181"/>
      <c r="C1455" s="181"/>
      <c r="N1455" s="64"/>
      <c r="Q1455" s="6"/>
    </row>
    <row r="1456" s="3" customFormat="true" ht="17.35" hidden="false" customHeight="false" outlineLevel="0" collapsed="false">
      <c r="A1456" s="1"/>
      <c r="B1456" s="181"/>
      <c r="C1456" s="181"/>
      <c r="N1456" s="64"/>
      <c r="Q1456" s="6"/>
    </row>
    <row r="1457" s="3" customFormat="true" ht="17.35" hidden="false" customHeight="false" outlineLevel="0" collapsed="false">
      <c r="A1457" s="1"/>
      <c r="B1457" s="181"/>
      <c r="C1457" s="181"/>
      <c r="N1457" s="64"/>
      <c r="Q1457" s="6"/>
    </row>
    <row r="1458" s="3" customFormat="true" ht="17.35" hidden="false" customHeight="false" outlineLevel="0" collapsed="false">
      <c r="A1458" s="1"/>
      <c r="B1458" s="181"/>
      <c r="C1458" s="181"/>
      <c r="N1458" s="64"/>
      <c r="Q1458" s="6"/>
    </row>
    <row r="1459" s="3" customFormat="true" ht="17.35" hidden="false" customHeight="false" outlineLevel="0" collapsed="false">
      <c r="A1459" s="1"/>
      <c r="B1459" s="181"/>
      <c r="C1459" s="181"/>
      <c r="N1459" s="64"/>
      <c r="Q1459" s="6"/>
    </row>
    <row r="1460" s="3" customFormat="true" ht="17.35" hidden="false" customHeight="false" outlineLevel="0" collapsed="false">
      <c r="A1460" s="1"/>
      <c r="B1460" s="181"/>
      <c r="C1460" s="181"/>
      <c r="N1460" s="64"/>
      <c r="Q1460" s="6"/>
    </row>
    <row r="1461" s="3" customFormat="true" ht="17.35" hidden="false" customHeight="false" outlineLevel="0" collapsed="false">
      <c r="A1461" s="1"/>
      <c r="B1461" s="181"/>
      <c r="C1461" s="181"/>
      <c r="N1461" s="64"/>
      <c r="Q1461" s="6"/>
    </row>
    <row r="1462" s="3" customFormat="true" ht="17.35" hidden="false" customHeight="false" outlineLevel="0" collapsed="false">
      <c r="A1462" s="1"/>
      <c r="B1462" s="181"/>
      <c r="C1462" s="181"/>
      <c r="N1462" s="64"/>
      <c r="Q1462" s="6"/>
    </row>
    <row r="1463" s="3" customFormat="true" ht="17.35" hidden="false" customHeight="false" outlineLevel="0" collapsed="false">
      <c r="A1463" s="1"/>
      <c r="B1463" s="181"/>
      <c r="C1463" s="181"/>
      <c r="N1463" s="64"/>
      <c r="Q1463" s="6"/>
    </row>
    <row r="1464" s="3" customFormat="true" ht="17.35" hidden="false" customHeight="false" outlineLevel="0" collapsed="false">
      <c r="A1464" s="1"/>
      <c r="B1464" s="181"/>
      <c r="C1464" s="181"/>
      <c r="N1464" s="64"/>
      <c r="Q1464" s="6"/>
    </row>
    <row r="1465" s="3" customFormat="true" ht="17.35" hidden="false" customHeight="false" outlineLevel="0" collapsed="false">
      <c r="A1465" s="1"/>
      <c r="B1465" s="181"/>
      <c r="C1465" s="181"/>
      <c r="N1465" s="64"/>
      <c r="Q1465" s="6"/>
    </row>
    <row r="1466" s="3" customFormat="true" ht="17.35" hidden="false" customHeight="false" outlineLevel="0" collapsed="false">
      <c r="A1466" s="1"/>
      <c r="B1466" s="181"/>
      <c r="C1466" s="181"/>
      <c r="N1466" s="64"/>
      <c r="Q1466" s="6"/>
    </row>
    <row r="1467" s="3" customFormat="true" ht="17.35" hidden="false" customHeight="false" outlineLevel="0" collapsed="false">
      <c r="A1467" s="1"/>
      <c r="B1467" s="181"/>
      <c r="C1467" s="181"/>
      <c r="N1467" s="64"/>
      <c r="Q1467" s="6"/>
    </row>
    <row r="1468" s="3" customFormat="true" ht="17.35" hidden="false" customHeight="false" outlineLevel="0" collapsed="false">
      <c r="A1468" s="1"/>
      <c r="B1468" s="181"/>
      <c r="C1468" s="181"/>
      <c r="N1468" s="64"/>
      <c r="Q1468" s="6"/>
    </row>
    <row r="1469" s="3" customFormat="true" ht="17.35" hidden="false" customHeight="false" outlineLevel="0" collapsed="false">
      <c r="A1469" s="1"/>
      <c r="B1469" s="181"/>
      <c r="C1469" s="181"/>
      <c r="N1469" s="64"/>
      <c r="Q1469" s="6"/>
    </row>
    <row r="1470" s="3" customFormat="true" ht="17.35" hidden="false" customHeight="false" outlineLevel="0" collapsed="false">
      <c r="A1470" s="1"/>
      <c r="B1470" s="181"/>
      <c r="C1470" s="181"/>
      <c r="N1470" s="64"/>
      <c r="Q1470" s="6"/>
    </row>
    <row r="1471" s="3" customFormat="true" ht="17.35" hidden="false" customHeight="false" outlineLevel="0" collapsed="false">
      <c r="A1471" s="1"/>
      <c r="B1471" s="181"/>
      <c r="C1471" s="181"/>
      <c r="N1471" s="64"/>
      <c r="Q1471" s="6"/>
    </row>
    <row r="1472" s="3" customFormat="true" ht="17.35" hidden="false" customHeight="false" outlineLevel="0" collapsed="false">
      <c r="A1472" s="1"/>
      <c r="B1472" s="181"/>
      <c r="C1472" s="181"/>
      <c r="N1472" s="64"/>
      <c r="Q1472" s="6"/>
    </row>
    <row r="1473" s="3" customFormat="true" ht="17.35" hidden="false" customHeight="false" outlineLevel="0" collapsed="false">
      <c r="A1473" s="1"/>
      <c r="B1473" s="181"/>
      <c r="C1473" s="181"/>
      <c r="N1473" s="64"/>
      <c r="Q1473" s="6"/>
    </row>
    <row r="1474" s="3" customFormat="true" ht="17.35" hidden="false" customHeight="false" outlineLevel="0" collapsed="false">
      <c r="A1474" s="1"/>
      <c r="B1474" s="181"/>
      <c r="C1474" s="181"/>
      <c r="N1474" s="64"/>
      <c r="Q1474" s="6"/>
    </row>
    <row r="1475" s="3" customFormat="true" ht="17.35" hidden="false" customHeight="false" outlineLevel="0" collapsed="false">
      <c r="A1475" s="1"/>
      <c r="B1475" s="181"/>
      <c r="C1475" s="181"/>
      <c r="N1475" s="64"/>
      <c r="Q1475" s="6"/>
    </row>
    <row r="1476" s="3" customFormat="true" ht="17.35" hidden="false" customHeight="false" outlineLevel="0" collapsed="false">
      <c r="A1476" s="1"/>
      <c r="B1476" s="181"/>
      <c r="C1476" s="181"/>
      <c r="N1476" s="64"/>
      <c r="Q1476" s="6"/>
    </row>
    <row r="1477" s="3" customFormat="true" ht="17.35" hidden="false" customHeight="false" outlineLevel="0" collapsed="false">
      <c r="A1477" s="1"/>
      <c r="B1477" s="181"/>
      <c r="C1477" s="181"/>
      <c r="N1477" s="64"/>
      <c r="Q1477" s="6"/>
    </row>
    <row r="1478" s="3" customFormat="true" ht="17.35" hidden="false" customHeight="false" outlineLevel="0" collapsed="false">
      <c r="A1478" s="1"/>
      <c r="B1478" s="181"/>
      <c r="C1478" s="181"/>
      <c r="N1478" s="64"/>
      <c r="Q1478" s="6"/>
    </row>
    <row r="1479" s="3" customFormat="true" ht="17.35" hidden="false" customHeight="false" outlineLevel="0" collapsed="false">
      <c r="A1479" s="1"/>
      <c r="B1479" s="181"/>
      <c r="C1479" s="181"/>
      <c r="N1479" s="64"/>
      <c r="Q1479" s="6"/>
    </row>
    <row r="1480" s="3" customFormat="true" ht="17.35" hidden="false" customHeight="false" outlineLevel="0" collapsed="false">
      <c r="A1480" s="1"/>
      <c r="B1480" s="181"/>
      <c r="C1480" s="181"/>
      <c r="N1480" s="64"/>
      <c r="Q1480" s="6"/>
    </row>
    <row r="1481" s="3" customFormat="true" ht="17.35" hidden="false" customHeight="false" outlineLevel="0" collapsed="false">
      <c r="A1481" s="1"/>
      <c r="B1481" s="181"/>
      <c r="C1481" s="181"/>
      <c r="N1481" s="64"/>
      <c r="Q1481" s="6"/>
    </row>
    <row r="1482" s="3" customFormat="true" ht="17.35" hidden="false" customHeight="false" outlineLevel="0" collapsed="false">
      <c r="A1482" s="1"/>
      <c r="B1482" s="181"/>
      <c r="C1482" s="181"/>
      <c r="N1482" s="64"/>
      <c r="Q1482" s="6"/>
    </row>
    <row r="1483" s="3" customFormat="true" ht="17.35" hidden="false" customHeight="false" outlineLevel="0" collapsed="false">
      <c r="A1483" s="1"/>
      <c r="B1483" s="181"/>
      <c r="C1483" s="181"/>
      <c r="N1483" s="64"/>
      <c r="Q1483" s="6"/>
    </row>
    <row r="1484" s="3" customFormat="true" ht="17.35" hidden="false" customHeight="false" outlineLevel="0" collapsed="false">
      <c r="A1484" s="1"/>
      <c r="B1484" s="181"/>
      <c r="C1484" s="181"/>
      <c r="N1484" s="64"/>
      <c r="Q1484" s="6"/>
    </row>
    <row r="1485" s="3" customFormat="true" ht="17.35" hidden="false" customHeight="false" outlineLevel="0" collapsed="false">
      <c r="A1485" s="1"/>
      <c r="B1485" s="181"/>
      <c r="C1485" s="181"/>
      <c r="N1485" s="64"/>
      <c r="Q1485" s="6"/>
    </row>
    <row r="1486" s="3" customFormat="true" ht="17.35" hidden="false" customHeight="false" outlineLevel="0" collapsed="false">
      <c r="A1486" s="1"/>
      <c r="B1486" s="181"/>
      <c r="C1486" s="181"/>
      <c r="N1486" s="64"/>
      <c r="Q1486" s="6"/>
    </row>
    <row r="1487" s="3" customFormat="true" ht="17.35" hidden="false" customHeight="false" outlineLevel="0" collapsed="false">
      <c r="A1487" s="1"/>
      <c r="B1487" s="181"/>
      <c r="C1487" s="181"/>
      <c r="N1487" s="64"/>
      <c r="Q1487" s="6"/>
    </row>
    <row r="1488" s="3" customFormat="true" ht="17.35" hidden="false" customHeight="false" outlineLevel="0" collapsed="false">
      <c r="A1488" s="1"/>
      <c r="B1488" s="181"/>
      <c r="C1488" s="181"/>
      <c r="N1488" s="64"/>
      <c r="Q1488" s="6"/>
    </row>
    <row r="1489" s="3" customFormat="true" ht="17.35" hidden="false" customHeight="false" outlineLevel="0" collapsed="false">
      <c r="A1489" s="1"/>
      <c r="B1489" s="181"/>
      <c r="C1489" s="181"/>
      <c r="N1489" s="64"/>
      <c r="Q1489" s="6"/>
    </row>
    <row r="1490" s="3" customFormat="true" ht="17.35" hidden="false" customHeight="false" outlineLevel="0" collapsed="false">
      <c r="A1490" s="1"/>
      <c r="B1490" s="181"/>
      <c r="C1490" s="181"/>
      <c r="N1490" s="64"/>
      <c r="Q1490" s="6"/>
    </row>
    <row r="1491" s="3" customFormat="true" ht="17.35" hidden="false" customHeight="false" outlineLevel="0" collapsed="false">
      <c r="A1491" s="1"/>
      <c r="B1491" s="181"/>
      <c r="C1491" s="181"/>
      <c r="N1491" s="64"/>
      <c r="Q1491" s="6"/>
    </row>
    <row r="1492" s="3" customFormat="true" ht="17.35" hidden="false" customHeight="false" outlineLevel="0" collapsed="false">
      <c r="A1492" s="1"/>
      <c r="B1492" s="181"/>
      <c r="C1492" s="181"/>
      <c r="N1492" s="64"/>
      <c r="Q1492" s="6"/>
    </row>
    <row r="1493" s="3" customFormat="true" ht="17.35" hidden="false" customHeight="false" outlineLevel="0" collapsed="false">
      <c r="A1493" s="1"/>
      <c r="B1493" s="181"/>
      <c r="C1493" s="181"/>
      <c r="N1493" s="64"/>
      <c r="Q1493" s="6"/>
    </row>
    <row r="1494" s="3" customFormat="true" ht="17.35" hidden="false" customHeight="false" outlineLevel="0" collapsed="false">
      <c r="A1494" s="1"/>
      <c r="B1494" s="181"/>
      <c r="C1494" s="181"/>
      <c r="N1494" s="64"/>
      <c r="Q1494" s="6"/>
    </row>
    <row r="1495" s="3" customFormat="true" ht="17.35" hidden="false" customHeight="false" outlineLevel="0" collapsed="false">
      <c r="A1495" s="1"/>
      <c r="B1495" s="181"/>
      <c r="C1495" s="181"/>
      <c r="N1495" s="64"/>
      <c r="Q1495" s="6"/>
    </row>
    <row r="1496" s="3" customFormat="true" ht="17.35" hidden="false" customHeight="false" outlineLevel="0" collapsed="false">
      <c r="A1496" s="1"/>
      <c r="B1496" s="181"/>
      <c r="C1496" s="181"/>
      <c r="N1496" s="64"/>
      <c r="Q1496" s="6"/>
    </row>
    <row r="1497" s="3" customFormat="true" ht="17.35" hidden="false" customHeight="false" outlineLevel="0" collapsed="false">
      <c r="A1497" s="1"/>
      <c r="B1497" s="181"/>
      <c r="C1497" s="181"/>
      <c r="N1497" s="64"/>
      <c r="Q1497" s="6"/>
    </row>
    <row r="1498" s="3" customFormat="true" ht="17.35" hidden="false" customHeight="false" outlineLevel="0" collapsed="false">
      <c r="A1498" s="1"/>
      <c r="B1498" s="181"/>
      <c r="C1498" s="181"/>
      <c r="N1498" s="64"/>
      <c r="Q1498" s="6"/>
    </row>
    <row r="1499" s="3" customFormat="true" ht="17.35" hidden="false" customHeight="false" outlineLevel="0" collapsed="false">
      <c r="A1499" s="1"/>
      <c r="B1499" s="181"/>
      <c r="C1499" s="181"/>
      <c r="N1499" s="64"/>
      <c r="Q1499" s="6"/>
    </row>
    <row r="1500" s="3" customFormat="true" ht="17.35" hidden="false" customHeight="false" outlineLevel="0" collapsed="false">
      <c r="A1500" s="1"/>
      <c r="B1500" s="181"/>
      <c r="C1500" s="181"/>
      <c r="N1500" s="64"/>
      <c r="Q1500" s="6"/>
    </row>
    <row r="1501" s="3" customFormat="true" ht="17.35" hidden="false" customHeight="false" outlineLevel="0" collapsed="false">
      <c r="A1501" s="1"/>
      <c r="B1501" s="181"/>
      <c r="C1501" s="181"/>
      <c r="N1501" s="64"/>
      <c r="Q1501" s="6"/>
    </row>
    <row r="1502" s="3" customFormat="true" ht="17.35" hidden="false" customHeight="false" outlineLevel="0" collapsed="false">
      <c r="A1502" s="1"/>
      <c r="B1502" s="181"/>
      <c r="C1502" s="181"/>
      <c r="N1502" s="64"/>
      <c r="Q1502" s="6"/>
    </row>
    <row r="1503" s="3" customFormat="true" ht="17.35" hidden="false" customHeight="false" outlineLevel="0" collapsed="false">
      <c r="A1503" s="1"/>
      <c r="B1503" s="181"/>
      <c r="C1503" s="181"/>
      <c r="N1503" s="64"/>
      <c r="Q1503" s="6"/>
    </row>
    <row r="1504" s="3" customFormat="true" ht="17.35" hidden="false" customHeight="false" outlineLevel="0" collapsed="false">
      <c r="A1504" s="1"/>
      <c r="B1504" s="181"/>
      <c r="C1504" s="181"/>
      <c r="N1504" s="64"/>
      <c r="Q1504" s="6"/>
    </row>
    <row r="1505" s="3" customFormat="true" ht="17.35" hidden="false" customHeight="false" outlineLevel="0" collapsed="false">
      <c r="A1505" s="1"/>
      <c r="B1505" s="181"/>
      <c r="C1505" s="181"/>
      <c r="N1505" s="64"/>
      <c r="Q1505" s="6"/>
    </row>
    <row r="1506" s="3" customFormat="true" ht="17.35" hidden="false" customHeight="false" outlineLevel="0" collapsed="false">
      <c r="A1506" s="1"/>
      <c r="B1506" s="181"/>
      <c r="C1506" s="181"/>
      <c r="N1506" s="64"/>
      <c r="Q1506" s="6"/>
    </row>
    <row r="1507" s="3" customFormat="true" ht="17.35" hidden="false" customHeight="false" outlineLevel="0" collapsed="false">
      <c r="A1507" s="1"/>
      <c r="B1507" s="181"/>
      <c r="C1507" s="181"/>
      <c r="N1507" s="64"/>
      <c r="Q1507" s="6"/>
    </row>
    <row r="1508" s="3" customFormat="true" ht="17.35" hidden="false" customHeight="false" outlineLevel="0" collapsed="false">
      <c r="A1508" s="1"/>
      <c r="B1508" s="181"/>
      <c r="C1508" s="181"/>
      <c r="N1508" s="64"/>
      <c r="Q1508" s="6"/>
    </row>
    <row r="1509" s="3" customFormat="true" ht="17.35" hidden="false" customHeight="false" outlineLevel="0" collapsed="false">
      <c r="A1509" s="1"/>
      <c r="B1509" s="181"/>
      <c r="C1509" s="181"/>
      <c r="N1509" s="64"/>
      <c r="Q1509" s="6"/>
    </row>
    <row r="1510" s="3" customFormat="true" ht="17.35" hidden="false" customHeight="false" outlineLevel="0" collapsed="false">
      <c r="A1510" s="1"/>
      <c r="B1510" s="181"/>
      <c r="C1510" s="181"/>
      <c r="N1510" s="64"/>
      <c r="Q1510" s="6"/>
    </row>
    <row r="1511" s="3" customFormat="true" ht="17.35" hidden="false" customHeight="false" outlineLevel="0" collapsed="false">
      <c r="A1511" s="1"/>
      <c r="B1511" s="181"/>
      <c r="C1511" s="181"/>
      <c r="N1511" s="64"/>
      <c r="Q1511" s="6"/>
    </row>
    <row r="1512" s="3" customFormat="true" ht="17.35" hidden="false" customHeight="false" outlineLevel="0" collapsed="false">
      <c r="A1512" s="1"/>
      <c r="B1512" s="181"/>
      <c r="C1512" s="181"/>
      <c r="N1512" s="64"/>
      <c r="Q1512" s="6"/>
    </row>
    <row r="1513" s="3" customFormat="true" ht="17.35" hidden="false" customHeight="false" outlineLevel="0" collapsed="false">
      <c r="A1513" s="1"/>
      <c r="B1513" s="181"/>
      <c r="C1513" s="181"/>
      <c r="N1513" s="64"/>
      <c r="Q1513" s="6"/>
    </row>
    <row r="1514" s="3" customFormat="true" ht="17.35" hidden="false" customHeight="false" outlineLevel="0" collapsed="false">
      <c r="A1514" s="1"/>
      <c r="B1514" s="181"/>
      <c r="C1514" s="181"/>
      <c r="N1514" s="64"/>
      <c r="Q1514" s="6"/>
    </row>
    <row r="1515" s="3" customFormat="true" ht="17.35" hidden="false" customHeight="false" outlineLevel="0" collapsed="false">
      <c r="A1515" s="1"/>
      <c r="B1515" s="181"/>
      <c r="C1515" s="181"/>
      <c r="N1515" s="64"/>
      <c r="Q1515" s="6"/>
    </row>
    <row r="1516" s="3" customFormat="true" ht="17.35" hidden="false" customHeight="false" outlineLevel="0" collapsed="false">
      <c r="A1516" s="1"/>
      <c r="B1516" s="181"/>
      <c r="C1516" s="181"/>
      <c r="N1516" s="64"/>
      <c r="Q1516" s="6"/>
    </row>
    <row r="1517" s="3" customFormat="true" ht="17.35" hidden="false" customHeight="false" outlineLevel="0" collapsed="false">
      <c r="A1517" s="1"/>
      <c r="B1517" s="181"/>
      <c r="C1517" s="181"/>
      <c r="N1517" s="64"/>
      <c r="Q1517" s="6"/>
    </row>
    <row r="1518" s="3" customFormat="true" ht="17.35" hidden="false" customHeight="false" outlineLevel="0" collapsed="false">
      <c r="A1518" s="1"/>
      <c r="B1518" s="181"/>
      <c r="C1518" s="181"/>
      <c r="N1518" s="64"/>
      <c r="Q1518" s="6"/>
    </row>
    <row r="1519" s="3" customFormat="true" ht="17.35" hidden="false" customHeight="false" outlineLevel="0" collapsed="false">
      <c r="A1519" s="1"/>
      <c r="B1519" s="181"/>
      <c r="C1519" s="181"/>
      <c r="N1519" s="64"/>
      <c r="Q1519" s="6"/>
    </row>
    <row r="1520" s="3" customFormat="true" ht="17.35" hidden="false" customHeight="false" outlineLevel="0" collapsed="false">
      <c r="A1520" s="1"/>
      <c r="B1520" s="181"/>
      <c r="C1520" s="181"/>
      <c r="N1520" s="64"/>
      <c r="Q1520" s="6"/>
    </row>
    <row r="1521" s="3" customFormat="true" ht="17.35" hidden="false" customHeight="false" outlineLevel="0" collapsed="false">
      <c r="A1521" s="1"/>
      <c r="B1521" s="181"/>
      <c r="C1521" s="181"/>
      <c r="N1521" s="64"/>
      <c r="Q1521" s="6"/>
    </row>
    <row r="1522" s="3" customFormat="true" ht="17.35" hidden="false" customHeight="false" outlineLevel="0" collapsed="false">
      <c r="A1522" s="1"/>
      <c r="B1522" s="181"/>
      <c r="C1522" s="181"/>
      <c r="N1522" s="64"/>
      <c r="Q1522" s="6"/>
    </row>
    <row r="1523" s="3" customFormat="true" ht="17.35" hidden="false" customHeight="false" outlineLevel="0" collapsed="false">
      <c r="A1523" s="1"/>
      <c r="B1523" s="181"/>
      <c r="C1523" s="181"/>
      <c r="N1523" s="64"/>
      <c r="Q1523" s="6"/>
    </row>
    <row r="1524" s="3" customFormat="true" ht="17.35" hidden="false" customHeight="false" outlineLevel="0" collapsed="false">
      <c r="A1524" s="1"/>
      <c r="B1524" s="181"/>
      <c r="C1524" s="181"/>
      <c r="N1524" s="64"/>
      <c r="Q1524" s="6"/>
    </row>
    <row r="1525" s="3" customFormat="true" ht="17.35" hidden="false" customHeight="false" outlineLevel="0" collapsed="false">
      <c r="A1525" s="1"/>
      <c r="B1525" s="181"/>
      <c r="C1525" s="181"/>
      <c r="N1525" s="64"/>
      <c r="Q1525" s="6"/>
    </row>
    <row r="1526" s="3" customFormat="true" ht="17.35" hidden="false" customHeight="false" outlineLevel="0" collapsed="false">
      <c r="A1526" s="1"/>
      <c r="B1526" s="181"/>
      <c r="C1526" s="181"/>
      <c r="N1526" s="64"/>
      <c r="Q1526" s="6"/>
    </row>
    <row r="1527" s="3" customFormat="true" ht="17.35" hidden="false" customHeight="false" outlineLevel="0" collapsed="false">
      <c r="A1527" s="1"/>
      <c r="B1527" s="181"/>
      <c r="C1527" s="181"/>
      <c r="N1527" s="64"/>
      <c r="Q1527" s="6"/>
    </row>
    <row r="1528" s="3" customFormat="true" ht="17.35" hidden="false" customHeight="false" outlineLevel="0" collapsed="false">
      <c r="A1528" s="1"/>
      <c r="B1528" s="181"/>
      <c r="C1528" s="181"/>
      <c r="N1528" s="64"/>
      <c r="Q1528" s="6"/>
    </row>
    <row r="1529" s="3" customFormat="true" ht="17.35" hidden="false" customHeight="false" outlineLevel="0" collapsed="false">
      <c r="A1529" s="1"/>
      <c r="B1529" s="181"/>
      <c r="C1529" s="181"/>
      <c r="N1529" s="64"/>
      <c r="Q1529" s="6"/>
    </row>
    <row r="1530" s="3" customFormat="true" ht="17.35" hidden="false" customHeight="false" outlineLevel="0" collapsed="false">
      <c r="A1530" s="1"/>
      <c r="B1530" s="181"/>
      <c r="C1530" s="181"/>
      <c r="N1530" s="64"/>
      <c r="Q1530" s="6"/>
    </row>
    <row r="1531" s="3" customFormat="true" ht="17.35" hidden="false" customHeight="false" outlineLevel="0" collapsed="false">
      <c r="A1531" s="1"/>
      <c r="B1531" s="181"/>
      <c r="C1531" s="181"/>
      <c r="N1531" s="64"/>
      <c r="Q1531" s="6"/>
    </row>
    <row r="1532" s="3" customFormat="true" ht="17.35" hidden="false" customHeight="false" outlineLevel="0" collapsed="false">
      <c r="A1532" s="1"/>
      <c r="B1532" s="181"/>
      <c r="C1532" s="181"/>
      <c r="N1532" s="64"/>
      <c r="Q1532" s="6"/>
    </row>
    <row r="1533" s="3" customFormat="true" ht="17.35" hidden="false" customHeight="false" outlineLevel="0" collapsed="false">
      <c r="A1533" s="1"/>
      <c r="B1533" s="181"/>
      <c r="C1533" s="181"/>
      <c r="N1533" s="64"/>
      <c r="Q1533" s="6"/>
    </row>
    <row r="1534" s="3" customFormat="true" ht="17.35" hidden="false" customHeight="false" outlineLevel="0" collapsed="false">
      <c r="A1534" s="1"/>
      <c r="B1534" s="181"/>
      <c r="C1534" s="181"/>
      <c r="N1534" s="64"/>
      <c r="Q1534" s="6"/>
    </row>
    <row r="1535" s="3" customFormat="true" ht="17.35" hidden="false" customHeight="false" outlineLevel="0" collapsed="false">
      <c r="A1535" s="1"/>
      <c r="B1535" s="181"/>
      <c r="C1535" s="181"/>
      <c r="N1535" s="64"/>
      <c r="Q1535" s="6"/>
    </row>
    <row r="1536" s="3" customFormat="true" ht="17.35" hidden="false" customHeight="false" outlineLevel="0" collapsed="false">
      <c r="A1536" s="1"/>
      <c r="B1536" s="181"/>
      <c r="C1536" s="181"/>
      <c r="N1536" s="64"/>
      <c r="Q1536" s="6"/>
    </row>
    <row r="1537" s="3" customFormat="true" ht="17.35" hidden="false" customHeight="false" outlineLevel="0" collapsed="false">
      <c r="A1537" s="1"/>
      <c r="B1537" s="181"/>
      <c r="C1537" s="181"/>
      <c r="N1537" s="64"/>
      <c r="Q1537" s="6"/>
    </row>
    <row r="1538" s="3" customFormat="true" ht="17.35" hidden="false" customHeight="false" outlineLevel="0" collapsed="false">
      <c r="A1538" s="1"/>
      <c r="B1538" s="181"/>
      <c r="C1538" s="181"/>
      <c r="N1538" s="64"/>
      <c r="Q1538" s="6"/>
    </row>
    <row r="1539" s="3" customFormat="true" ht="17.35" hidden="false" customHeight="false" outlineLevel="0" collapsed="false">
      <c r="A1539" s="1"/>
      <c r="B1539" s="181"/>
      <c r="C1539" s="181"/>
      <c r="N1539" s="64"/>
      <c r="Q1539" s="6"/>
    </row>
    <row r="1540" s="3" customFormat="true" ht="17.35" hidden="false" customHeight="false" outlineLevel="0" collapsed="false">
      <c r="A1540" s="1"/>
      <c r="B1540" s="181"/>
      <c r="C1540" s="181"/>
      <c r="N1540" s="64"/>
      <c r="Q1540" s="6"/>
    </row>
    <row r="1541" s="3" customFormat="true" ht="17.35" hidden="false" customHeight="false" outlineLevel="0" collapsed="false">
      <c r="A1541" s="1"/>
      <c r="B1541" s="181"/>
      <c r="C1541" s="181"/>
      <c r="N1541" s="64"/>
      <c r="Q1541" s="6"/>
    </row>
    <row r="1542" s="3" customFormat="true" ht="17.35" hidden="false" customHeight="false" outlineLevel="0" collapsed="false">
      <c r="A1542" s="1"/>
      <c r="B1542" s="181"/>
      <c r="C1542" s="181"/>
      <c r="N1542" s="64"/>
      <c r="Q1542" s="6"/>
    </row>
    <row r="1543" s="3" customFormat="true" ht="17.35" hidden="false" customHeight="false" outlineLevel="0" collapsed="false">
      <c r="A1543" s="1"/>
      <c r="B1543" s="181"/>
      <c r="C1543" s="181"/>
      <c r="N1543" s="64"/>
      <c r="Q1543" s="6"/>
    </row>
    <row r="1544" s="3" customFormat="true" ht="17.35" hidden="false" customHeight="false" outlineLevel="0" collapsed="false">
      <c r="A1544" s="1"/>
      <c r="B1544" s="181"/>
      <c r="C1544" s="181"/>
      <c r="N1544" s="64"/>
      <c r="Q1544" s="6"/>
    </row>
    <row r="1545" s="3" customFormat="true" ht="17.35" hidden="false" customHeight="false" outlineLevel="0" collapsed="false">
      <c r="A1545" s="1"/>
      <c r="B1545" s="181"/>
      <c r="C1545" s="181"/>
      <c r="N1545" s="64"/>
      <c r="Q1545" s="6"/>
    </row>
    <row r="1546" s="3" customFormat="true" ht="17.35" hidden="false" customHeight="false" outlineLevel="0" collapsed="false">
      <c r="A1546" s="1"/>
      <c r="B1546" s="181"/>
      <c r="C1546" s="181"/>
      <c r="N1546" s="64"/>
      <c r="Q1546" s="6"/>
    </row>
    <row r="1547" s="3" customFormat="true" ht="17.35" hidden="false" customHeight="false" outlineLevel="0" collapsed="false">
      <c r="A1547" s="1"/>
      <c r="B1547" s="181"/>
      <c r="C1547" s="181"/>
      <c r="N1547" s="64"/>
      <c r="Q1547" s="6"/>
    </row>
    <row r="1548" s="3" customFormat="true" ht="17.35" hidden="false" customHeight="false" outlineLevel="0" collapsed="false">
      <c r="A1548" s="1"/>
      <c r="B1548" s="181"/>
      <c r="C1548" s="181"/>
      <c r="N1548" s="64"/>
      <c r="Q1548" s="6"/>
    </row>
    <row r="1549" s="3" customFormat="true" ht="17.35" hidden="false" customHeight="false" outlineLevel="0" collapsed="false">
      <c r="A1549" s="1"/>
      <c r="B1549" s="181"/>
      <c r="C1549" s="181"/>
      <c r="N1549" s="64"/>
      <c r="Q1549" s="6"/>
    </row>
    <row r="1550" s="3" customFormat="true" ht="17.35" hidden="false" customHeight="false" outlineLevel="0" collapsed="false">
      <c r="A1550" s="1"/>
      <c r="B1550" s="181"/>
      <c r="C1550" s="181"/>
      <c r="N1550" s="64"/>
      <c r="Q1550" s="6"/>
    </row>
    <row r="1551" s="3" customFormat="true" ht="17.35" hidden="false" customHeight="false" outlineLevel="0" collapsed="false">
      <c r="A1551" s="1"/>
      <c r="B1551" s="181"/>
      <c r="C1551" s="181"/>
      <c r="N1551" s="64"/>
      <c r="Q1551" s="6"/>
    </row>
    <row r="1552" s="3" customFormat="true" ht="17.35" hidden="false" customHeight="false" outlineLevel="0" collapsed="false">
      <c r="A1552" s="1"/>
      <c r="B1552" s="181"/>
      <c r="C1552" s="181"/>
      <c r="N1552" s="64"/>
      <c r="Q1552" s="6"/>
    </row>
    <row r="1553" s="3" customFormat="true" ht="17.35" hidden="false" customHeight="false" outlineLevel="0" collapsed="false">
      <c r="A1553" s="1"/>
      <c r="B1553" s="181"/>
      <c r="C1553" s="181"/>
      <c r="N1553" s="64"/>
      <c r="Q1553" s="6"/>
    </row>
    <row r="1554" s="3" customFormat="true" ht="17.35" hidden="false" customHeight="false" outlineLevel="0" collapsed="false">
      <c r="A1554" s="1"/>
      <c r="B1554" s="181"/>
      <c r="C1554" s="181"/>
      <c r="N1554" s="64"/>
      <c r="Q1554" s="6"/>
    </row>
    <row r="1555" s="3" customFormat="true" ht="17.35" hidden="false" customHeight="false" outlineLevel="0" collapsed="false">
      <c r="A1555" s="1"/>
      <c r="B1555" s="181"/>
      <c r="C1555" s="181"/>
      <c r="N1555" s="64"/>
      <c r="Q1555" s="6"/>
    </row>
    <row r="1556" s="3" customFormat="true" ht="17.35" hidden="false" customHeight="false" outlineLevel="0" collapsed="false">
      <c r="A1556" s="1"/>
      <c r="B1556" s="181"/>
      <c r="C1556" s="181"/>
      <c r="N1556" s="64"/>
      <c r="Q1556" s="6"/>
    </row>
    <row r="1557" s="3" customFormat="true" ht="17.35" hidden="false" customHeight="false" outlineLevel="0" collapsed="false">
      <c r="A1557" s="1"/>
      <c r="B1557" s="181"/>
      <c r="C1557" s="181"/>
      <c r="N1557" s="64"/>
      <c r="Q1557" s="6"/>
    </row>
    <row r="1558" s="3" customFormat="true" ht="17.35" hidden="false" customHeight="false" outlineLevel="0" collapsed="false">
      <c r="A1558" s="1"/>
      <c r="B1558" s="181"/>
      <c r="C1558" s="181"/>
      <c r="N1558" s="64"/>
      <c r="Q1558" s="6"/>
    </row>
    <row r="1559" s="3" customFormat="true" ht="17.35" hidden="false" customHeight="false" outlineLevel="0" collapsed="false">
      <c r="A1559" s="1"/>
      <c r="B1559" s="181"/>
      <c r="C1559" s="181"/>
      <c r="N1559" s="64"/>
      <c r="Q1559" s="6"/>
    </row>
    <row r="1560" s="3" customFormat="true" ht="17.35" hidden="false" customHeight="false" outlineLevel="0" collapsed="false">
      <c r="A1560" s="1"/>
      <c r="B1560" s="181"/>
      <c r="C1560" s="181"/>
      <c r="N1560" s="64"/>
      <c r="Q1560" s="6"/>
    </row>
    <row r="1561" s="3" customFormat="true" ht="17.35" hidden="false" customHeight="false" outlineLevel="0" collapsed="false">
      <c r="A1561" s="1"/>
      <c r="B1561" s="181"/>
      <c r="C1561" s="181"/>
      <c r="N1561" s="64"/>
      <c r="Q1561" s="6"/>
    </row>
    <row r="1562" s="3" customFormat="true" ht="17.35" hidden="false" customHeight="false" outlineLevel="0" collapsed="false">
      <c r="A1562" s="1"/>
      <c r="B1562" s="181"/>
      <c r="C1562" s="181"/>
      <c r="N1562" s="64"/>
      <c r="Q1562" s="6"/>
    </row>
    <row r="1563" s="3" customFormat="true" ht="17.35" hidden="false" customHeight="false" outlineLevel="0" collapsed="false">
      <c r="A1563" s="1"/>
      <c r="B1563" s="181"/>
      <c r="C1563" s="181"/>
      <c r="N1563" s="64"/>
      <c r="Q1563" s="6"/>
    </row>
    <row r="1564" s="3" customFormat="true" ht="17.35" hidden="false" customHeight="false" outlineLevel="0" collapsed="false">
      <c r="A1564" s="1"/>
      <c r="B1564" s="181"/>
      <c r="C1564" s="181"/>
      <c r="N1564" s="64"/>
      <c r="Q1564" s="6"/>
    </row>
    <row r="1565" s="3" customFormat="true" ht="17.35" hidden="false" customHeight="false" outlineLevel="0" collapsed="false">
      <c r="A1565" s="1"/>
      <c r="B1565" s="181"/>
      <c r="C1565" s="181"/>
      <c r="N1565" s="64"/>
      <c r="Q1565" s="6"/>
    </row>
    <row r="1566" s="3" customFormat="true" ht="17.35" hidden="false" customHeight="false" outlineLevel="0" collapsed="false">
      <c r="A1566" s="1"/>
      <c r="B1566" s="181"/>
      <c r="C1566" s="181"/>
      <c r="N1566" s="64"/>
      <c r="Q1566" s="6"/>
    </row>
    <row r="1567" s="3" customFormat="true" ht="17.35" hidden="false" customHeight="false" outlineLevel="0" collapsed="false">
      <c r="A1567" s="1"/>
      <c r="B1567" s="181"/>
      <c r="C1567" s="181"/>
      <c r="N1567" s="64"/>
      <c r="Q1567" s="6"/>
    </row>
    <row r="1568" s="3" customFormat="true" ht="17.35" hidden="false" customHeight="false" outlineLevel="0" collapsed="false">
      <c r="A1568" s="1"/>
      <c r="B1568" s="181"/>
      <c r="C1568" s="181"/>
      <c r="N1568" s="64"/>
      <c r="Q1568" s="6"/>
    </row>
    <row r="1569" s="3" customFormat="true" ht="17.35" hidden="false" customHeight="false" outlineLevel="0" collapsed="false">
      <c r="A1569" s="1"/>
      <c r="B1569" s="181"/>
      <c r="C1569" s="181"/>
      <c r="N1569" s="64"/>
      <c r="Q1569" s="6"/>
    </row>
    <row r="1570" s="3" customFormat="true" ht="17.35" hidden="false" customHeight="false" outlineLevel="0" collapsed="false">
      <c r="A1570" s="1"/>
      <c r="B1570" s="181"/>
      <c r="C1570" s="181"/>
      <c r="N1570" s="64"/>
      <c r="Q1570" s="6"/>
    </row>
    <row r="1571" s="3" customFormat="true" ht="17.35" hidden="false" customHeight="false" outlineLevel="0" collapsed="false">
      <c r="A1571" s="1"/>
      <c r="B1571" s="181"/>
      <c r="C1571" s="181"/>
      <c r="N1571" s="64"/>
      <c r="Q1571" s="6"/>
    </row>
    <row r="1572" s="3" customFormat="true" ht="17.35" hidden="false" customHeight="false" outlineLevel="0" collapsed="false">
      <c r="A1572" s="1"/>
      <c r="B1572" s="181"/>
      <c r="C1572" s="181"/>
      <c r="N1572" s="64"/>
      <c r="Q1572" s="6"/>
    </row>
    <row r="1573" s="3" customFormat="true" ht="17.35" hidden="false" customHeight="false" outlineLevel="0" collapsed="false">
      <c r="A1573" s="1"/>
      <c r="B1573" s="181"/>
      <c r="C1573" s="181"/>
      <c r="N1573" s="64"/>
      <c r="Q1573" s="6"/>
    </row>
    <row r="1574" s="3" customFormat="true" ht="17.35" hidden="false" customHeight="false" outlineLevel="0" collapsed="false">
      <c r="A1574" s="1"/>
      <c r="B1574" s="181"/>
      <c r="C1574" s="181"/>
      <c r="N1574" s="64"/>
      <c r="Q1574" s="6"/>
    </row>
    <row r="1575" s="3" customFormat="true" ht="17.35" hidden="false" customHeight="false" outlineLevel="0" collapsed="false">
      <c r="A1575" s="1"/>
      <c r="B1575" s="181"/>
      <c r="C1575" s="181"/>
      <c r="N1575" s="64"/>
      <c r="Q1575" s="6"/>
    </row>
    <row r="1576" s="3" customFormat="true" ht="17.35" hidden="false" customHeight="false" outlineLevel="0" collapsed="false">
      <c r="A1576" s="1"/>
      <c r="B1576" s="181"/>
      <c r="C1576" s="181"/>
      <c r="N1576" s="64"/>
      <c r="Q1576" s="6"/>
    </row>
    <row r="1577" s="3" customFormat="true" ht="17.35" hidden="false" customHeight="false" outlineLevel="0" collapsed="false">
      <c r="A1577" s="1"/>
      <c r="B1577" s="181"/>
      <c r="C1577" s="181"/>
      <c r="N1577" s="64"/>
      <c r="Q1577" s="6"/>
    </row>
    <row r="1578" s="3" customFormat="true" ht="17.35" hidden="false" customHeight="false" outlineLevel="0" collapsed="false">
      <c r="A1578" s="1"/>
      <c r="B1578" s="181"/>
      <c r="C1578" s="181"/>
      <c r="N1578" s="64"/>
      <c r="Q1578" s="6"/>
    </row>
    <row r="1579" s="3" customFormat="true" ht="17.35" hidden="false" customHeight="false" outlineLevel="0" collapsed="false">
      <c r="A1579" s="1"/>
      <c r="B1579" s="181"/>
      <c r="C1579" s="181"/>
      <c r="N1579" s="64"/>
      <c r="Q1579" s="6"/>
    </row>
    <row r="1580" s="3" customFormat="true" ht="17.35" hidden="false" customHeight="false" outlineLevel="0" collapsed="false">
      <c r="A1580" s="1"/>
      <c r="B1580" s="181"/>
      <c r="C1580" s="181"/>
      <c r="N1580" s="64"/>
      <c r="Q1580" s="6"/>
    </row>
    <row r="1581" s="3" customFormat="true" ht="17.35" hidden="false" customHeight="false" outlineLevel="0" collapsed="false">
      <c r="A1581" s="1"/>
      <c r="B1581" s="181"/>
      <c r="C1581" s="181"/>
      <c r="N1581" s="64"/>
      <c r="Q1581" s="6"/>
    </row>
    <row r="1582" s="3" customFormat="true" ht="17.35" hidden="false" customHeight="false" outlineLevel="0" collapsed="false">
      <c r="A1582" s="1"/>
      <c r="B1582" s="181"/>
      <c r="C1582" s="181"/>
      <c r="N1582" s="64"/>
      <c r="Q1582" s="6"/>
    </row>
    <row r="1583" s="3" customFormat="true" ht="17.35" hidden="false" customHeight="false" outlineLevel="0" collapsed="false">
      <c r="A1583" s="1"/>
      <c r="B1583" s="181"/>
      <c r="C1583" s="181"/>
      <c r="N1583" s="64"/>
      <c r="Q1583" s="6"/>
    </row>
    <row r="1584" s="3" customFormat="true" ht="17.35" hidden="false" customHeight="false" outlineLevel="0" collapsed="false">
      <c r="A1584" s="1"/>
      <c r="B1584" s="181"/>
      <c r="C1584" s="181"/>
      <c r="N1584" s="64"/>
      <c r="Q1584" s="6"/>
    </row>
    <row r="1585" s="3" customFormat="true" ht="17.35" hidden="false" customHeight="false" outlineLevel="0" collapsed="false">
      <c r="A1585" s="1"/>
      <c r="B1585" s="181"/>
      <c r="C1585" s="181"/>
      <c r="N1585" s="64"/>
      <c r="Q1585" s="6"/>
    </row>
    <row r="1586" s="3" customFormat="true" ht="17.35" hidden="false" customHeight="false" outlineLevel="0" collapsed="false">
      <c r="A1586" s="1"/>
      <c r="B1586" s="181"/>
      <c r="C1586" s="181"/>
      <c r="N1586" s="64"/>
      <c r="Q1586" s="6"/>
    </row>
    <row r="1587" s="3" customFormat="true" ht="17.35" hidden="false" customHeight="false" outlineLevel="0" collapsed="false">
      <c r="A1587" s="1"/>
      <c r="B1587" s="181"/>
      <c r="C1587" s="181"/>
      <c r="N1587" s="64"/>
      <c r="Q1587" s="6"/>
    </row>
    <row r="1588" s="3" customFormat="true" ht="17.35" hidden="false" customHeight="false" outlineLevel="0" collapsed="false">
      <c r="A1588" s="1"/>
      <c r="B1588" s="181"/>
      <c r="C1588" s="181"/>
      <c r="N1588" s="64"/>
      <c r="Q1588" s="6"/>
    </row>
    <row r="1589" s="3" customFormat="true" ht="17.35" hidden="false" customHeight="false" outlineLevel="0" collapsed="false">
      <c r="A1589" s="1"/>
      <c r="B1589" s="181"/>
      <c r="C1589" s="181"/>
      <c r="N1589" s="64"/>
      <c r="Q1589" s="6"/>
    </row>
    <row r="1590" s="3" customFormat="true" ht="17.35" hidden="false" customHeight="false" outlineLevel="0" collapsed="false">
      <c r="A1590" s="1"/>
      <c r="B1590" s="181"/>
      <c r="C1590" s="181"/>
      <c r="N1590" s="64"/>
      <c r="Q1590" s="6"/>
    </row>
    <row r="1591" s="3" customFormat="true" ht="17.35" hidden="false" customHeight="false" outlineLevel="0" collapsed="false">
      <c r="A1591" s="1"/>
      <c r="B1591" s="181"/>
      <c r="C1591" s="181"/>
      <c r="N1591" s="64"/>
      <c r="Q1591" s="6"/>
    </row>
    <row r="1592" s="3" customFormat="true" ht="17.35" hidden="false" customHeight="false" outlineLevel="0" collapsed="false">
      <c r="A1592" s="1"/>
      <c r="B1592" s="181"/>
      <c r="C1592" s="181"/>
      <c r="N1592" s="64"/>
      <c r="Q1592" s="6"/>
    </row>
    <row r="1593" s="3" customFormat="true" ht="17.35" hidden="false" customHeight="false" outlineLevel="0" collapsed="false">
      <c r="A1593" s="1"/>
      <c r="B1593" s="181"/>
      <c r="C1593" s="181"/>
      <c r="N1593" s="64"/>
      <c r="Q1593" s="6"/>
    </row>
    <row r="1594" s="3" customFormat="true" ht="17.35" hidden="false" customHeight="false" outlineLevel="0" collapsed="false">
      <c r="A1594" s="1"/>
      <c r="B1594" s="181"/>
      <c r="C1594" s="181"/>
      <c r="N1594" s="64"/>
      <c r="Q1594" s="6"/>
    </row>
    <row r="1595" s="3" customFormat="true" ht="17.35" hidden="false" customHeight="false" outlineLevel="0" collapsed="false">
      <c r="A1595" s="1"/>
      <c r="B1595" s="181"/>
      <c r="C1595" s="181"/>
      <c r="N1595" s="64"/>
      <c r="Q1595" s="6"/>
    </row>
    <row r="1596" s="3" customFormat="true" ht="17.35" hidden="false" customHeight="false" outlineLevel="0" collapsed="false">
      <c r="A1596" s="1"/>
      <c r="B1596" s="181"/>
      <c r="C1596" s="181"/>
      <c r="N1596" s="64"/>
      <c r="Q1596" s="6"/>
    </row>
    <row r="1597" s="3" customFormat="true" ht="17.35" hidden="false" customHeight="false" outlineLevel="0" collapsed="false">
      <c r="A1597" s="1"/>
      <c r="B1597" s="181"/>
      <c r="C1597" s="181"/>
      <c r="N1597" s="64"/>
      <c r="Q1597" s="6"/>
    </row>
    <row r="1598" s="3" customFormat="true" ht="17.35" hidden="false" customHeight="false" outlineLevel="0" collapsed="false">
      <c r="A1598" s="1"/>
      <c r="B1598" s="181"/>
      <c r="C1598" s="181"/>
      <c r="N1598" s="64"/>
      <c r="Q1598" s="6"/>
    </row>
    <row r="1599" s="3" customFormat="true" ht="17.35" hidden="false" customHeight="false" outlineLevel="0" collapsed="false">
      <c r="A1599" s="1"/>
      <c r="B1599" s="181"/>
      <c r="C1599" s="181"/>
      <c r="N1599" s="64"/>
      <c r="Q1599" s="6"/>
    </row>
    <row r="1600" s="3" customFormat="true" ht="17.35" hidden="false" customHeight="false" outlineLevel="0" collapsed="false">
      <c r="A1600" s="1"/>
      <c r="B1600" s="181"/>
      <c r="C1600" s="181"/>
      <c r="N1600" s="64"/>
      <c r="Q1600" s="6"/>
    </row>
    <row r="1601" s="3" customFormat="true" ht="17.35" hidden="false" customHeight="false" outlineLevel="0" collapsed="false">
      <c r="A1601" s="1"/>
      <c r="B1601" s="181"/>
      <c r="C1601" s="181"/>
      <c r="N1601" s="64"/>
      <c r="Q1601" s="6"/>
    </row>
    <row r="1602" s="3" customFormat="true" ht="17.35" hidden="false" customHeight="false" outlineLevel="0" collapsed="false">
      <c r="A1602" s="1"/>
      <c r="B1602" s="181"/>
      <c r="C1602" s="181"/>
      <c r="N1602" s="64"/>
      <c r="Q1602" s="6"/>
    </row>
    <row r="1603" s="3" customFormat="true" ht="17.35" hidden="false" customHeight="false" outlineLevel="0" collapsed="false">
      <c r="A1603" s="1"/>
      <c r="B1603" s="181"/>
      <c r="C1603" s="181"/>
      <c r="N1603" s="64"/>
      <c r="Q1603" s="6"/>
    </row>
    <row r="1604" s="3" customFormat="true" ht="17.35" hidden="false" customHeight="false" outlineLevel="0" collapsed="false">
      <c r="A1604" s="1"/>
      <c r="B1604" s="181"/>
      <c r="C1604" s="181"/>
      <c r="N1604" s="64"/>
      <c r="Q1604" s="6"/>
    </row>
    <row r="1605" s="3" customFormat="true" ht="17.35" hidden="false" customHeight="false" outlineLevel="0" collapsed="false">
      <c r="A1605" s="1"/>
      <c r="B1605" s="181"/>
      <c r="C1605" s="181"/>
      <c r="N1605" s="64"/>
      <c r="Q1605" s="6"/>
    </row>
    <row r="1606" s="3" customFormat="true" ht="17.35" hidden="false" customHeight="false" outlineLevel="0" collapsed="false">
      <c r="A1606" s="1"/>
      <c r="B1606" s="181"/>
      <c r="C1606" s="181"/>
      <c r="N1606" s="64"/>
      <c r="Q1606" s="6"/>
    </row>
    <row r="1607" s="3" customFormat="true" ht="17.35" hidden="false" customHeight="false" outlineLevel="0" collapsed="false">
      <c r="A1607" s="1"/>
      <c r="B1607" s="181"/>
      <c r="C1607" s="181"/>
      <c r="N1607" s="64"/>
      <c r="Q1607" s="6"/>
    </row>
    <row r="1608" s="3" customFormat="true" ht="17.35" hidden="false" customHeight="false" outlineLevel="0" collapsed="false">
      <c r="A1608" s="1"/>
      <c r="B1608" s="181"/>
      <c r="C1608" s="181"/>
      <c r="N1608" s="64"/>
      <c r="Q1608" s="6"/>
    </row>
    <row r="1609" s="3" customFormat="true" ht="17.35" hidden="false" customHeight="false" outlineLevel="0" collapsed="false">
      <c r="A1609" s="1"/>
      <c r="B1609" s="181"/>
      <c r="C1609" s="181"/>
      <c r="N1609" s="64"/>
      <c r="Q1609" s="6"/>
    </row>
    <row r="1610" s="3" customFormat="true" ht="17.35" hidden="false" customHeight="false" outlineLevel="0" collapsed="false">
      <c r="A1610" s="1"/>
      <c r="B1610" s="181"/>
      <c r="C1610" s="181"/>
      <c r="N1610" s="64"/>
      <c r="Q1610" s="6"/>
    </row>
    <row r="1611" s="3" customFormat="true" ht="17.35" hidden="false" customHeight="false" outlineLevel="0" collapsed="false">
      <c r="A1611" s="1"/>
      <c r="B1611" s="181"/>
      <c r="C1611" s="181"/>
      <c r="N1611" s="64"/>
      <c r="Q1611" s="6"/>
    </row>
    <row r="1612" s="3" customFormat="true" ht="17.35" hidden="false" customHeight="false" outlineLevel="0" collapsed="false">
      <c r="A1612" s="1"/>
      <c r="B1612" s="181"/>
      <c r="C1612" s="181"/>
      <c r="N1612" s="64"/>
      <c r="Q1612" s="6"/>
    </row>
    <row r="1613" s="3" customFormat="true" ht="17.35" hidden="false" customHeight="false" outlineLevel="0" collapsed="false">
      <c r="A1613" s="1"/>
      <c r="B1613" s="181"/>
      <c r="C1613" s="181"/>
      <c r="N1613" s="64"/>
      <c r="Q1613" s="6"/>
    </row>
    <row r="1614" s="3" customFormat="true" ht="17.35" hidden="false" customHeight="false" outlineLevel="0" collapsed="false">
      <c r="A1614" s="1"/>
      <c r="B1614" s="181"/>
      <c r="C1614" s="181"/>
      <c r="N1614" s="64"/>
      <c r="Q1614" s="6"/>
    </row>
    <row r="1615" s="3" customFormat="true" ht="17.35" hidden="false" customHeight="false" outlineLevel="0" collapsed="false">
      <c r="A1615" s="1"/>
      <c r="B1615" s="181"/>
      <c r="C1615" s="181"/>
      <c r="N1615" s="64"/>
      <c r="Q1615" s="6"/>
    </row>
    <row r="1616" s="3" customFormat="true" ht="17.35" hidden="false" customHeight="false" outlineLevel="0" collapsed="false">
      <c r="A1616" s="1"/>
      <c r="B1616" s="181"/>
      <c r="C1616" s="181"/>
      <c r="N1616" s="64"/>
      <c r="Q1616" s="6"/>
    </row>
    <row r="1617" s="3" customFormat="true" ht="17.35" hidden="false" customHeight="false" outlineLevel="0" collapsed="false">
      <c r="A1617" s="1"/>
      <c r="B1617" s="181"/>
      <c r="C1617" s="181"/>
      <c r="N1617" s="64"/>
      <c r="Q1617" s="6"/>
    </row>
    <row r="1618" s="3" customFormat="true" ht="17.35" hidden="false" customHeight="false" outlineLevel="0" collapsed="false">
      <c r="A1618" s="1"/>
      <c r="B1618" s="181"/>
      <c r="C1618" s="181"/>
      <c r="N1618" s="64"/>
      <c r="Q1618" s="6"/>
    </row>
    <row r="1619" s="3" customFormat="true" ht="17.35" hidden="false" customHeight="false" outlineLevel="0" collapsed="false">
      <c r="A1619" s="1"/>
      <c r="B1619" s="181"/>
      <c r="C1619" s="181"/>
      <c r="N1619" s="64"/>
      <c r="Q1619" s="6"/>
    </row>
    <row r="1620" s="3" customFormat="true" ht="17.35" hidden="false" customHeight="false" outlineLevel="0" collapsed="false">
      <c r="A1620" s="1"/>
      <c r="B1620" s="181"/>
      <c r="C1620" s="181"/>
      <c r="N1620" s="64"/>
      <c r="Q1620" s="6"/>
    </row>
    <row r="1621" s="3" customFormat="true" ht="17.35" hidden="false" customHeight="false" outlineLevel="0" collapsed="false">
      <c r="A1621" s="1"/>
      <c r="B1621" s="181"/>
      <c r="C1621" s="181"/>
      <c r="N1621" s="64"/>
      <c r="Q1621" s="6"/>
    </row>
    <row r="1622" s="3" customFormat="true" ht="17.35" hidden="false" customHeight="false" outlineLevel="0" collapsed="false">
      <c r="A1622" s="1"/>
      <c r="B1622" s="181"/>
      <c r="C1622" s="181"/>
      <c r="N1622" s="64"/>
      <c r="Q1622" s="6"/>
    </row>
    <row r="1623" s="3" customFormat="true" ht="17.35" hidden="false" customHeight="false" outlineLevel="0" collapsed="false">
      <c r="A1623" s="1"/>
      <c r="B1623" s="181"/>
      <c r="C1623" s="181"/>
      <c r="N1623" s="64"/>
      <c r="Q1623" s="6"/>
    </row>
    <row r="1624" s="3" customFormat="true" ht="17.35" hidden="false" customHeight="false" outlineLevel="0" collapsed="false">
      <c r="A1624" s="1"/>
      <c r="B1624" s="181"/>
      <c r="C1624" s="181"/>
      <c r="N1624" s="64"/>
      <c r="Q1624" s="6"/>
    </row>
    <row r="1625" s="3" customFormat="true" ht="17.35" hidden="false" customHeight="false" outlineLevel="0" collapsed="false">
      <c r="A1625" s="1"/>
      <c r="B1625" s="181"/>
      <c r="C1625" s="181"/>
      <c r="N1625" s="64"/>
      <c r="Q1625" s="6"/>
    </row>
    <row r="1626" s="3" customFormat="true" ht="17.35" hidden="false" customHeight="false" outlineLevel="0" collapsed="false">
      <c r="A1626" s="1"/>
      <c r="B1626" s="181"/>
      <c r="C1626" s="181"/>
      <c r="N1626" s="64"/>
      <c r="Q1626" s="6"/>
    </row>
    <row r="1627" s="3" customFormat="true" ht="17.35" hidden="false" customHeight="false" outlineLevel="0" collapsed="false">
      <c r="A1627" s="1"/>
      <c r="B1627" s="181"/>
      <c r="C1627" s="181"/>
      <c r="N1627" s="64"/>
      <c r="Q1627" s="6"/>
    </row>
    <row r="1628" s="3" customFormat="true" ht="17.35" hidden="false" customHeight="false" outlineLevel="0" collapsed="false">
      <c r="A1628" s="1"/>
      <c r="B1628" s="181"/>
      <c r="C1628" s="181"/>
      <c r="N1628" s="64"/>
      <c r="Q1628" s="6"/>
    </row>
    <row r="1629" s="3" customFormat="true" ht="17.35" hidden="false" customHeight="false" outlineLevel="0" collapsed="false">
      <c r="A1629" s="1"/>
      <c r="B1629" s="181"/>
      <c r="C1629" s="181"/>
      <c r="N1629" s="64"/>
      <c r="Q1629" s="6"/>
    </row>
    <row r="1630" s="3" customFormat="true" ht="17.35" hidden="false" customHeight="false" outlineLevel="0" collapsed="false">
      <c r="A1630" s="1"/>
      <c r="B1630" s="181"/>
      <c r="C1630" s="181"/>
      <c r="N1630" s="64"/>
      <c r="Q1630" s="6"/>
    </row>
    <row r="1631" s="3" customFormat="true" ht="17.35" hidden="false" customHeight="false" outlineLevel="0" collapsed="false">
      <c r="A1631" s="1"/>
      <c r="B1631" s="181"/>
      <c r="C1631" s="181"/>
      <c r="N1631" s="64"/>
      <c r="Q1631" s="6"/>
    </row>
    <row r="1632" s="3" customFormat="true" ht="17.35" hidden="false" customHeight="false" outlineLevel="0" collapsed="false">
      <c r="A1632" s="1"/>
      <c r="B1632" s="181"/>
      <c r="C1632" s="181"/>
      <c r="N1632" s="64"/>
      <c r="Q1632" s="6"/>
    </row>
    <row r="1633" s="3" customFormat="true" ht="17.35" hidden="false" customHeight="false" outlineLevel="0" collapsed="false">
      <c r="A1633" s="1"/>
      <c r="B1633" s="181"/>
      <c r="C1633" s="181"/>
      <c r="N1633" s="64"/>
      <c r="Q1633" s="6"/>
    </row>
    <row r="1634" s="3" customFormat="true" ht="17.35" hidden="false" customHeight="false" outlineLevel="0" collapsed="false">
      <c r="A1634" s="1"/>
      <c r="B1634" s="181"/>
      <c r="C1634" s="181"/>
      <c r="N1634" s="64"/>
      <c r="Q1634" s="6"/>
    </row>
    <row r="1635" s="3" customFormat="true" ht="17.35" hidden="false" customHeight="false" outlineLevel="0" collapsed="false">
      <c r="A1635" s="1"/>
      <c r="B1635" s="181"/>
      <c r="C1635" s="181"/>
      <c r="N1635" s="64"/>
      <c r="Q1635" s="6"/>
    </row>
    <row r="1636" s="3" customFormat="true" ht="17.35" hidden="false" customHeight="false" outlineLevel="0" collapsed="false">
      <c r="A1636" s="1"/>
      <c r="B1636" s="181"/>
      <c r="C1636" s="181"/>
      <c r="N1636" s="64"/>
      <c r="Q1636" s="6"/>
    </row>
    <row r="1637" s="3" customFormat="true" ht="17.35" hidden="false" customHeight="false" outlineLevel="0" collapsed="false">
      <c r="A1637" s="1"/>
      <c r="B1637" s="181"/>
      <c r="C1637" s="181"/>
      <c r="N1637" s="64"/>
      <c r="Q1637" s="6"/>
    </row>
    <row r="1638" s="3" customFormat="true" ht="17.35" hidden="false" customHeight="false" outlineLevel="0" collapsed="false">
      <c r="A1638" s="1"/>
      <c r="B1638" s="181"/>
      <c r="C1638" s="181"/>
      <c r="N1638" s="64"/>
      <c r="Q1638" s="6"/>
    </row>
    <row r="1639" s="3" customFormat="true" ht="17.35" hidden="false" customHeight="false" outlineLevel="0" collapsed="false">
      <c r="A1639" s="1"/>
      <c r="B1639" s="181"/>
      <c r="C1639" s="181"/>
      <c r="N1639" s="64"/>
      <c r="Q1639" s="6"/>
    </row>
    <row r="1640" s="3" customFormat="true" ht="17.35" hidden="false" customHeight="false" outlineLevel="0" collapsed="false">
      <c r="A1640" s="1"/>
      <c r="B1640" s="181"/>
      <c r="C1640" s="181"/>
      <c r="N1640" s="64"/>
      <c r="Q1640" s="6"/>
    </row>
    <row r="1641" s="3" customFormat="true" ht="17.35" hidden="false" customHeight="false" outlineLevel="0" collapsed="false">
      <c r="A1641" s="1"/>
      <c r="B1641" s="181"/>
      <c r="C1641" s="181"/>
      <c r="N1641" s="64"/>
      <c r="Q1641" s="6"/>
    </row>
    <row r="1642" s="3" customFormat="true" ht="17.35" hidden="false" customHeight="false" outlineLevel="0" collapsed="false">
      <c r="A1642" s="1"/>
      <c r="B1642" s="181"/>
      <c r="C1642" s="181"/>
      <c r="N1642" s="64"/>
      <c r="Q1642" s="6"/>
    </row>
    <row r="1643" s="3" customFormat="true" ht="17.35" hidden="false" customHeight="false" outlineLevel="0" collapsed="false">
      <c r="A1643" s="1"/>
      <c r="B1643" s="181"/>
      <c r="C1643" s="181"/>
      <c r="N1643" s="64"/>
      <c r="Q1643" s="6"/>
    </row>
    <row r="1644" s="3" customFormat="true" ht="17.35" hidden="false" customHeight="false" outlineLevel="0" collapsed="false">
      <c r="A1644" s="1"/>
      <c r="B1644" s="181"/>
      <c r="C1644" s="181"/>
      <c r="N1644" s="64"/>
      <c r="Q1644" s="6"/>
    </row>
    <row r="1645" s="3" customFormat="true" ht="17.35" hidden="false" customHeight="false" outlineLevel="0" collapsed="false">
      <c r="A1645" s="1"/>
      <c r="B1645" s="181"/>
      <c r="C1645" s="181"/>
      <c r="N1645" s="64"/>
      <c r="Q1645" s="6"/>
    </row>
    <row r="1646" s="3" customFormat="true" ht="17.35" hidden="false" customHeight="false" outlineLevel="0" collapsed="false">
      <c r="A1646" s="1"/>
      <c r="B1646" s="181"/>
      <c r="C1646" s="181"/>
      <c r="N1646" s="64"/>
      <c r="Q1646" s="6"/>
    </row>
    <row r="1647" s="3" customFormat="true" ht="17.35" hidden="false" customHeight="false" outlineLevel="0" collapsed="false">
      <c r="A1647" s="1"/>
      <c r="B1647" s="181"/>
      <c r="C1647" s="181"/>
      <c r="N1647" s="64"/>
      <c r="Q1647" s="6"/>
    </row>
    <row r="1648" s="3" customFormat="true" ht="17.35" hidden="false" customHeight="false" outlineLevel="0" collapsed="false">
      <c r="A1648" s="1"/>
      <c r="B1648" s="181"/>
      <c r="C1648" s="181"/>
      <c r="N1648" s="64"/>
      <c r="Q1648" s="6"/>
    </row>
    <row r="1649" s="3" customFormat="true" ht="17.35" hidden="false" customHeight="false" outlineLevel="0" collapsed="false">
      <c r="A1649" s="1"/>
      <c r="B1649" s="181"/>
      <c r="C1649" s="181"/>
      <c r="N1649" s="64"/>
      <c r="Q1649" s="6"/>
    </row>
    <row r="1650" s="3" customFormat="true" ht="17.35" hidden="false" customHeight="false" outlineLevel="0" collapsed="false">
      <c r="A1650" s="1"/>
      <c r="B1650" s="181"/>
      <c r="C1650" s="181"/>
      <c r="N1650" s="64"/>
      <c r="Q1650" s="6"/>
    </row>
    <row r="1651" s="3" customFormat="true" ht="17.35" hidden="false" customHeight="false" outlineLevel="0" collapsed="false">
      <c r="A1651" s="1"/>
      <c r="B1651" s="181"/>
      <c r="C1651" s="181"/>
      <c r="N1651" s="64"/>
      <c r="Q1651" s="6"/>
    </row>
    <row r="1652" s="3" customFormat="true" ht="17.35" hidden="false" customHeight="false" outlineLevel="0" collapsed="false">
      <c r="A1652" s="1"/>
      <c r="B1652" s="181"/>
      <c r="C1652" s="181"/>
      <c r="N1652" s="64"/>
      <c r="Q1652" s="6"/>
    </row>
    <row r="1653" s="3" customFormat="true" ht="17.35" hidden="false" customHeight="false" outlineLevel="0" collapsed="false">
      <c r="A1653" s="1"/>
      <c r="B1653" s="181"/>
      <c r="C1653" s="181"/>
      <c r="N1653" s="64"/>
      <c r="Q1653" s="6"/>
    </row>
    <row r="1654" s="3" customFormat="true" ht="17.35" hidden="false" customHeight="false" outlineLevel="0" collapsed="false">
      <c r="A1654" s="1"/>
      <c r="B1654" s="181"/>
      <c r="C1654" s="181"/>
      <c r="N1654" s="64"/>
      <c r="Q1654" s="6"/>
    </row>
    <row r="1655" s="3" customFormat="true" ht="17.35" hidden="false" customHeight="false" outlineLevel="0" collapsed="false">
      <c r="A1655" s="1"/>
      <c r="B1655" s="181"/>
      <c r="C1655" s="181"/>
      <c r="N1655" s="64"/>
      <c r="Q1655" s="6"/>
    </row>
    <row r="1656" s="3" customFormat="true" ht="17.35" hidden="false" customHeight="false" outlineLevel="0" collapsed="false">
      <c r="A1656" s="1"/>
      <c r="B1656" s="181"/>
      <c r="C1656" s="181"/>
      <c r="N1656" s="64"/>
      <c r="Q1656" s="6"/>
    </row>
    <row r="1657" s="3" customFormat="true" ht="17.35" hidden="false" customHeight="false" outlineLevel="0" collapsed="false">
      <c r="A1657" s="1"/>
      <c r="B1657" s="181"/>
      <c r="C1657" s="181"/>
      <c r="N1657" s="64"/>
      <c r="Q1657" s="6"/>
    </row>
    <row r="1658" s="3" customFormat="true" ht="17.35" hidden="false" customHeight="false" outlineLevel="0" collapsed="false">
      <c r="A1658" s="1"/>
      <c r="B1658" s="181"/>
      <c r="C1658" s="181"/>
      <c r="N1658" s="64"/>
      <c r="Q1658" s="6"/>
    </row>
    <row r="1659" s="3" customFormat="true" ht="17.35" hidden="false" customHeight="false" outlineLevel="0" collapsed="false">
      <c r="A1659" s="1"/>
      <c r="B1659" s="181"/>
      <c r="C1659" s="181"/>
      <c r="N1659" s="64"/>
      <c r="Q1659" s="6"/>
    </row>
    <row r="1660" s="3" customFormat="true" ht="17.35" hidden="false" customHeight="false" outlineLevel="0" collapsed="false">
      <c r="A1660" s="1"/>
      <c r="B1660" s="181"/>
      <c r="C1660" s="181"/>
      <c r="N1660" s="64"/>
      <c r="Q1660" s="6"/>
    </row>
    <row r="1661" s="3" customFormat="true" ht="17.35" hidden="false" customHeight="false" outlineLevel="0" collapsed="false">
      <c r="A1661" s="1"/>
      <c r="B1661" s="181"/>
      <c r="C1661" s="181"/>
      <c r="N1661" s="64"/>
      <c r="Q1661" s="6"/>
    </row>
    <row r="1662" s="3" customFormat="true" ht="17.35" hidden="false" customHeight="false" outlineLevel="0" collapsed="false">
      <c r="A1662" s="1"/>
      <c r="B1662" s="181"/>
      <c r="C1662" s="181"/>
      <c r="N1662" s="64"/>
      <c r="Q1662" s="6"/>
    </row>
    <row r="1663" s="3" customFormat="true" ht="17.35" hidden="false" customHeight="false" outlineLevel="0" collapsed="false">
      <c r="A1663" s="1"/>
      <c r="B1663" s="181"/>
      <c r="C1663" s="181"/>
      <c r="N1663" s="64"/>
      <c r="Q1663" s="6"/>
    </row>
    <row r="1664" s="3" customFormat="true" ht="17.35" hidden="false" customHeight="false" outlineLevel="0" collapsed="false">
      <c r="A1664" s="1"/>
      <c r="B1664" s="181"/>
      <c r="C1664" s="181"/>
      <c r="N1664" s="64"/>
      <c r="Q1664" s="6"/>
    </row>
    <row r="1665" s="3" customFormat="true" ht="17.35" hidden="false" customHeight="false" outlineLevel="0" collapsed="false">
      <c r="A1665" s="1"/>
      <c r="B1665" s="181"/>
      <c r="C1665" s="181"/>
      <c r="N1665" s="64"/>
      <c r="Q1665" s="6"/>
    </row>
    <row r="1666" s="3" customFormat="true" ht="17.35" hidden="false" customHeight="false" outlineLevel="0" collapsed="false">
      <c r="A1666" s="1"/>
      <c r="B1666" s="181"/>
      <c r="C1666" s="181"/>
      <c r="N1666" s="64"/>
      <c r="Q1666" s="6"/>
    </row>
    <row r="1667" s="3" customFormat="true" ht="17.35" hidden="false" customHeight="false" outlineLevel="0" collapsed="false">
      <c r="A1667" s="1"/>
      <c r="B1667" s="181"/>
      <c r="C1667" s="181"/>
      <c r="N1667" s="64"/>
      <c r="Q1667" s="6"/>
    </row>
    <row r="1668" s="3" customFormat="true" ht="17.35" hidden="false" customHeight="false" outlineLevel="0" collapsed="false">
      <c r="A1668" s="1"/>
      <c r="B1668" s="181"/>
      <c r="C1668" s="181"/>
      <c r="N1668" s="64"/>
      <c r="Q1668" s="6"/>
    </row>
    <row r="1669" s="3" customFormat="true" ht="17.35" hidden="false" customHeight="false" outlineLevel="0" collapsed="false">
      <c r="A1669" s="1"/>
      <c r="B1669" s="181"/>
      <c r="C1669" s="181"/>
      <c r="N1669" s="64"/>
      <c r="Q1669" s="6"/>
    </row>
    <row r="1670" s="3" customFormat="true" ht="17.35" hidden="false" customHeight="false" outlineLevel="0" collapsed="false">
      <c r="A1670" s="1"/>
      <c r="B1670" s="181"/>
      <c r="C1670" s="181"/>
      <c r="N1670" s="64"/>
      <c r="Q1670" s="6"/>
    </row>
    <row r="1671" s="3" customFormat="true" ht="17.35" hidden="false" customHeight="false" outlineLevel="0" collapsed="false">
      <c r="A1671" s="1"/>
      <c r="B1671" s="181"/>
      <c r="C1671" s="181"/>
      <c r="N1671" s="64"/>
      <c r="Q1671" s="6"/>
    </row>
    <row r="1672" s="3" customFormat="true" ht="17.35" hidden="false" customHeight="false" outlineLevel="0" collapsed="false">
      <c r="A1672" s="1"/>
      <c r="B1672" s="181"/>
      <c r="C1672" s="181"/>
      <c r="N1672" s="64"/>
      <c r="Q1672" s="6"/>
    </row>
    <row r="1673" s="3" customFormat="true" ht="17.35" hidden="false" customHeight="false" outlineLevel="0" collapsed="false">
      <c r="A1673" s="1"/>
      <c r="B1673" s="181"/>
      <c r="C1673" s="181"/>
      <c r="N1673" s="64"/>
      <c r="Q1673" s="6"/>
    </row>
    <row r="1674" s="3" customFormat="true" ht="17.35" hidden="false" customHeight="false" outlineLevel="0" collapsed="false">
      <c r="A1674" s="1"/>
      <c r="B1674" s="181"/>
      <c r="C1674" s="181"/>
      <c r="N1674" s="64"/>
      <c r="Q1674" s="6"/>
    </row>
    <row r="1675" s="3" customFormat="true" ht="17.35" hidden="false" customHeight="false" outlineLevel="0" collapsed="false">
      <c r="A1675" s="1"/>
      <c r="B1675" s="181"/>
      <c r="C1675" s="181"/>
      <c r="N1675" s="64"/>
      <c r="Q1675" s="6"/>
    </row>
    <row r="1676" s="3" customFormat="true" ht="17.35" hidden="false" customHeight="false" outlineLevel="0" collapsed="false">
      <c r="A1676" s="1"/>
      <c r="B1676" s="181"/>
      <c r="C1676" s="181"/>
      <c r="N1676" s="64"/>
      <c r="Q1676" s="6"/>
    </row>
    <row r="1677" s="3" customFormat="true" ht="17.35" hidden="false" customHeight="false" outlineLevel="0" collapsed="false">
      <c r="A1677" s="1"/>
      <c r="B1677" s="181"/>
      <c r="C1677" s="181"/>
      <c r="N1677" s="64"/>
      <c r="Q1677" s="6"/>
    </row>
    <row r="1678" s="3" customFormat="true" ht="17.35" hidden="false" customHeight="false" outlineLevel="0" collapsed="false">
      <c r="A1678" s="1"/>
      <c r="B1678" s="181"/>
      <c r="C1678" s="181"/>
      <c r="N1678" s="64"/>
      <c r="Q1678" s="6"/>
    </row>
    <row r="1679" s="3" customFormat="true" ht="17.35" hidden="false" customHeight="false" outlineLevel="0" collapsed="false">
      <c r="A1679" s="1"/>
      <c r="B1679" s="181"/>
      <c r="C1679" s="181"/>
      <c r="N1679" s="64"/>
      <c r="Q1679" s="6"/>
    </row>
    <row r="1680" s="3" customFormat="true" ht="17.35" hidden="false" customHeight="false" outlineLevel="0" collapsed="false">
      <c r="A1680" s="1"/>
      <c r="B1680" s="181"/>
      <c r="C1680" s="181"/>
      <c r="N1680" s="64"/>
      <c r="Q1680" s="6"/>
    </row>
    <row r="1681" s="3" customFormat="true" ht="17.35" hidden="false" customHeight="false" outlineLevel="0" collapsed="false">
      <c r="A1681" s="1"/>
      <c r="B1681" s="181"/>
      <c r="C1681" s="181"/>
      <c r="N1681" s="64"/>
      <c r="Q1681" s="6"/>
    </row>
    <row r="1682" s="3" customFormat="true" ht="17.35" hidden="false" customHeight="false" outlineLevel="0" collapsed="false">
      <c r="A1682" s="1"/>
      <c r="B1682" s="181"/>
      <c r="C1682" s="181"/>
      <c r="N1682" s="64"/>
      <c r="Q1682" s="6"/>
    </row>
    <row r="1683" s="3" customFormat="true" ht="17.35" hidden="false" customHeight="false" outlineLevel="0" collapsed="false">
      <c r="A1683" s="1"/>
      <c r="B1683" s="181"/>
      <c r="C1683" s="181"/>
      <c r="N1683" s="64"/>
      <c r="Q1683" s="6"/>
    </row>
    <row r="1684" s="3" customFormat="true" ht="17.35" hidden="false" customHeight="false" outlineLevel="0" collapsed="false">
      <c r="A1684" s="1"/>
      <c r="B1684" s="181"/>
      <c r="C1684" s="181"/>
      <c r="N1684" s="64"/>
      <c r="Q1684" s="6"/>
    </row>
    <row r="1685" s="3" customFormat="true" ht="17.35" hidden="false" customHeight="false" outlineLevel="0" collapsed="false">
      <c r="A1685" s="1"/>
      <c r="B1685" s="181"/>
      <c r="C1685" s="181"/>
      <c r="N1685" s="64"/>
      <c r="Q1685" s="6"/>
    </row>
    <row r="1686" s="3" customFormat="true" ht="17.35" hidden="false" customHeight="false" outlineLevel="0" collapsed="false">
      <c r="A1686" s="1"/>
      <c r="B1686" s="181"/>
      <c r="C1686" s="181"/>
      <c r="N1686" s="64"/>
      <c r="Q1686" s="6"/>
    </row>
    <row r="1687" s="3" customFormat="true" ht="17.35" hidden="false" customHeight="false" outlineLevel="0" collapsed="false">
      <c r="A1687" s="1"/>
      <c r="B1687" s="181"/>
      <c r="C1687" s="181"/>
      <c r="N1687" s="64"/>
      <c r="Q1687" s="6"/>
    </row>
    <row r="1688" s="3" customFormat="true" ht="17.35" hidden="false" customHeight="false" outlineLevel="0" collapsed="false">
      <c r="A1688" s="1"/>
      <c r="B1688" s="181"/>
      <c r="C1688" s="181"/>
      <c r="N1688" s="64"/>
      <c r="Q1688" s="6"/>
    </row>
    <row r="1689" s="3" customFormat="true" ht="17.35" hidden="false" customHeight="false" outlineLevel="0" collapsed="false">
      <c r="A1689" s="1"/>
      <c r="B1689" s="181"/>
      <c r="C1689" s="181"/>
      <c r="N1689" s="64"/>
      <c r="Q1689" s="6"/>
    </row>
    <row r="1690" s="3" customFormat="true" ht="17.35" hidden="false" customHeight="false" outlineLevel="0" collapsed="false">
      <c r="A1690" s="1"/>
      <c r="B1690" s="181"/>
      <c r="C1690" s="181"/>
      <c r="N1690" s="64"/>
      <c r="Q1690" s="6"/>
    </row>
    <row r="1691" s="3" customFormat="true" ht="17.35" hidden="false" customHeight="false" outlineLevel="0" collapsed="false">
      <c r="A1691" s="1"/>
      <c r="B1691" s="181"/>
      <c r="C1691" s="181"/>
      <c r="N1691" s="64"/>
      <c r="Q1691" s="6"/>
    </row>
    <row r="1692" s="3" customFormat="true" ht="17.35" hidden="false" customHeight="false" outlineLevel="0" collapsed="false">
      <c r="A1692" s="1"/>
      <c r="B1692" s="181"/>
      <c r="C1692" s="181"/>
      <c r="N1692" s="64"/>
      <c r="Q1692" s="6"/>
    </row>
    <row r="1693" s="3" customFormat="true" ht="17.35" hidden="false" customHeight="false" outlineLevel="0" collapsed="false">
      <c r="A1693" s="1"/>
      <c r="B1693" s="181"/>
      <c r="C1693" s="181"/>
      <c r="N1693" s="64"/>
      <c r="Q1693" s="6"/>
    </row>
    <row r="1694" s="3" customFormat="true" ht="17.35" hidden="false" customHeight="false" outlineLevel="0" collapsed="false">
      <c r="A1694" s="1"/>
      <c r="B1694" s="181"/>
      <c r="C1694" s="181"/>
      <c r="N1694" s="64"/>
      <c r="Q1694" s="6"/>
    </row>
    <row r="1695" s="3" customFormat="true" ht="17.35" hidden="false" customHeight="false" outlineLevel="0" collapsed="false">
      <c r="A1695" s="1"/>
      <c r="B1695" s="181"/>
      <c r="C1695" s="181"/>
      <c r="N1695" s="64"/>
      <c r="Q1695" s="6"/>
    </row>
    <row r="1696" s="3" customFormat="true" ht="17.35" hidden="false" customHeight="false" outlineLevel="0" collapsed="false">
      <c r="A1696" s="1"/>
      <c r="B1696" s="181"/>
      <c r="C1696" s="181"/>
      <c r="N1696" s="64"/>
      <c r="Q1696" s="6"/>
    </row>
    <row r="1697" s="3" customFormat="true" ht="17.35" hidden="false" customHeight="false" outlineLevel="0" collapsed="false">
      <c r="A1697" s="1"/>
      <c r="B1697" s="181"/>
      <c r="C1697" s="181"/>
      <c r="N1697" s="64"/>
      <c r="Q1697" s="6"/>
    </row>
    <row r="1698" s="3" customFormat="true" ht="17.35" hidden="false" customHeight="false" outlineLevel="0" collapsed="false">
      <c r="A1698" s="1"/>
      <c r="B1698" s="181"/>
      <c r="C1698" s="181"/>
      <c r="N1698" s="64"/>
      <c r="Q1698" s="6"/>
    </row>
    <row r="1699" s="3" customFormat="true" ht="17.35" hidden="false" customHeight="false" outlineLevel="0" collapsed="false">
      <c r="A1699" s="1"/>
      <c r="B1699" s="181"/>
      <c r="C1699" s="181"/>
      <c r="N1699" s="64"/>
      <c r="Q1699" s="6"/>
    </row>
    <row r="1700" s="3" customFormat="true" ht="17.35" hidden="false" customHeight="false" outlineLevel="0" collapsed="false">
      <c r="A1700" s="1"/>
      <c r="B1700" s="181"/>
      <c r="C1700" s="181"/>
      <c r="N1700" s="64"/>
      <c r="Q1700" s="6"/>
    </row>
    <row r="1701" s="3" customFormat="true" ht="17.35" hidden="false" customHeight="false" outlineLevel="0" collapsed="false">
      <c r="A1701" s="1"/>
      <c r="B1701" s="181"/>
      <c r="C1701" s="181"/>
      <c r="N1701" s="64"/>
      <c r="Q1701" s="6"/>
    </row>
    <row r="1702" s="3" customFormat="true" ht="17.35" hidden="false" customHeight="false" outlineLevel="0" collapsed="false">
      <c r="A1702" s="1"/>
      <c r="B1702" s="181"/>
      <c r="C1702" s="181"/>
      <c r="N1702" s="64"/>
      <c r="Q1702" s="6"/>
    </row>
    <row r="1703" s="3" customFormat="true" ht="17.35" hidden="false" customHeight="false" outlineLevel="0" collapsed="false">
      <c r="A1703" s="1"/>
      <c r="B1703" s="181"/>
      <c r="C1703" s="181"/>
      <c r="N1703" s="64"/>
      <c r="Q1703" s="6"/>
    </row>
    <row r="1704" s="3" customFormat="true" ht="17.35" hidden="false" customHeight="false" outlineLevel="0" collapsed="false">
      <c r="A1704" s="1"/>
      <c r="B1704" s="181"/>
      <c r="C1704" s="181"/>
      <c r="N1704" s="64"/>
      <c r="Q1704" s="6"/>
    </row>
    <row r="1705" s="3" customFormat="true" ht="17.35" hidden="false" customHeight="false" outlineLevel="0" collapsed="false">
      <c r="A1705" s="1"/>
      <c r="B1705" s="181"/>
      <c r="C1705" s="181"/>
      <c r="N1705" s="64"/>
      <c r="Q1705" s="6"/>
    </row>
    <row r="1706" s="3" customFormat="true" ht="17.35" hidden="false" customHeight="false" outlineLevel="0" collapsed="false">
      <c r="A1706" s="1"/>
      <c r="B1706" s="181"/>
      <c r="C1706" s="181"/>
      <c r="N1706" s="64"/>
      <c r="Q1706" s="6"/>
    </row>
    <row r="1707" s="3" customFormat="true" ht="17.35" hidden="false" customHeight="false" outlineLevel="0" collapsed="false">
      <c r="A1707" s="1"/>
      <c r="B1707" s="181"/>
      <c r="C1707" s="181"/>
      <c r="N1707" s="64"/>
      <c r="Q1707" s="6"/>
    </row>
    <row r="1708" s="3" customFormat="true" ht="17.35" hidden="false" customHeight="false" outlineLevel="0" collapsed="false">
      <c r="A1708" s="1"/>
      <c r="B1708" s="181"/>
      <c r="C1708" s="181"/>
      <c r="N1708" s="64"/>
      <c r="Q1708" s="6"/>
    </row>
    <row r="1709" s="3" customFormat="true" ht="17.35" hidden="false" customHeight="false" outlineLevel="0" collapsed="false">
      <c r="A1709" s="1"/>
      <c r="B1709" s="181"/>
      <c r="C1709" s="181"/>
      <c r="N1709" s="64"/>
      <c r="Q1709" s="6"/>
    </row>
    <row r="1710" s="3" customFormat="true" ht="17.35" hidden="false" customHeight="false" outlineLevel="0" collapsed="false">
      <c r="A1710" s="1"/>
      <c r="B1710" s="181"/>
      <c r="C1710" s="181"/>
      <c r="N1710" s="64"/>
      <c r="Q1710" s="6"/>
    </row>
    <row r="1711" s="3" customFormat="true" ht="17.35" hidden="false" customHeight="false" outlineLevel="0" collapsed="false">
      <c r="A1711" s="1"/>
      <c r="B1711" s="181"/>
      <c r="C1711" s="181"/>
      <c r="N1711" s="64"/>
      <c r="Q1711" s="6"/>
    </row>
    <row r="1712" s="3" customFormat="true" ht="17.35" hidden="false" customHeight="false" outlineLevel="0" collapsed="false">
      <c r="A1712" s="1"/>
      <c r="B1712" s="181"/>
      <c r="C1712" s="181"/>
      <c r="N1712" s="64"/>
      <c r="Q1712" s="6"/>
    </row>
    <row r="1713" s="3" customFormat="true" ht="17.35" hidden="false" customHeight="false" outlineLevel="0" collapsed="false">
      <c r="A1713" s="1"/>
      <c r="B1713" s="181"/>
      <c r="C1713" s="181"/>
      <c r="N1713" s="64"/>
      <c r="Q1713" s="6"/>
    </row>
    <row r="1714" s="3" customFormat="true" ht="17.35" hidden="false" customHeight="false" outlineLevel="0" collapsed="false">
      <c r="A1714" s="1"/>
      <c r="B1714" s="181"/>
      <c r="C1714" s="181"/>
      <c r="N1714" s="64"/>
      <c r="Q1714" s="6"/>
    </row>
    <row r="1715" s="3" customFormat="true" ht="17.35" hidden="false" customHeight="false" outlineLevel="0" collapsed="false">
      <c r="A1715" s="1"/>
      <c r="B1715" s="181"/>
      <c r="C1715" s="181"/>
      <c r="N1715" s="64"/>
      <c r="Q1715" s="6"/>
    </row>
    <row r="1716" s="3" customFormat="true" ht="17.35" hidden="false" customHeight="false" outlineLevel="0" collapsed="false">
      <c r="A1716" s="1"/>
      <c r="B1716" s="181"/>
      <c r="C1716" s="181"/>
      <c r="N1716" s="64"/>
      <c r="Q1716" s="6"/>
    </row>
    <row r="1717" s="3" customFormat="true" ht="17.35" hidden="false" customHeight="false" outlineLevel="0" collapsed="false">
      <c r="A1717" s="1"/>
      <c r="B1717" s="181"/>
      <c r="C1717" s="181"/>
      <c r="N1717" s="64"/>
      <c r="Q1717" s="6"/>
    </row>
    <row r="1718" s="3" customFormat="true" ht="17.35" hidden="false" customHeight="false" outlineLevel="0" collapsed="false">
      <c r="A1718" s="1"/>
      <c r="B1718" s="181"/>
      <c r="C1718" s="181"/>
      <c r="N1718" s="64"/>
      <c r="Q1718" s="6"/>
    </row>
    <row r="1719" s="3" customFormat="true" ht="17.35" hidden="false" customHeight="false" outlineLevel="0" collapsed="false">
      <c r="A1719" s="1"/>
      <c r="B1719" s="181"/>
      <c r="C1719" s="181"/>
      <c r="N1719" s="64"/>
      <c r="Q1719" s="6"/>
    </row>
    <row r="1720" s="3" customFormat="true" ht="17.35" hidden="false" customHeight="false" outlineLevel="0" collapsed="false">
      <c r="A1720" s="1"/>
      <c r="B1720" s="181"/>
      <c r="C1720" s="181"/>
      <c r="N1720" s="64"/>
      <c r="Q1720" s="6"/>
    </row>
    <row r="1721" s="3" customFormat="true" ht="17.35" hidden="false" customHeight="false" outlineLevel="0" collapsed="false">
      <c r="A1721" s="1"/>
      <c r="B1721" s="181"/>
      <c r="C1721" s="181"/>
      <c r="N1721" s="64"/>
      <c r="Q1721" s="6"/>
    </row>
    <row r="1722" s="3" customFormat="true" ht="17.35" hidden="false" customHeight="false" outlineLevel="0" collapsed="false">
      <c r="A1722" s="1"/>
      <c r="B1722" s="181"/>
      <c r="C1722" s="181"/>
      <c r="N1722" s="64"/>
      <c r="Q1722" s="6"/>
    </row>
    <row r="1723" s="3" customFormat="true" ht="17.35" hidden="false" customHeight="false" outlineLevel="0" collapsed="false">
      <c r="A1723" s="1"/>
      <c r="B1723" s="181"/>
      <c r="C1723" s="181"/>
      <c r="N1723" s="64"/>
      <c r="Q1723" s="6"/>
    </row>
    <row r="1724" s="3" customFormat="true" ht="17.35" hidden="false" customHeight="false" outlineLevel="0" collapsed="false">
      <c r="A1724" s="1"/>
      <c r="B1724" s="181"/>
      <c r="C1724" s="181"/>
      <c r="N1724" s="64"/>
      <c r="Q1724" s="6"/>
    </row>
    <row r="1725" s="3" customFormat="true" ht="17.35" hidden="false" customHeight="false" outlineLevel="0" collapsed="false">
      <c r="A1725" s="1"/>
      <c r="B1725" s="181"/>
      <c r="C1725" s="181"/>
      <c r="N1725" s="64"/>
      <c r="Q1725" s="6"/>
    </row>
    <row r="1726" s="3" customFormat="true" ht="17.35" hidden="false" customHeight="false" outlineLevel="0" collapsed="false">
      <c r="A1726" s="1"/>
      <c r="B1726" s="181"/>
      <c r="C1726" s="181"/>
      <c r="N1726" s="64"/>
      <c r="Q1726" s="6"/>
    </row>
    <row r="1727" s="3" customFormat="true" ht="17.35" hidden="false" customHeight="false" outlineLevel="0" collapsed="false">
      <c r="A1727" s="1"/>
      <c r="B1727" s="181"/>
      <c r="C1727" s="181"/>
      <c r="N1727" s="64"/>
      <c r="Q1727" s="6"/>
    </row>
    <row r="1728" s="3" customFormat="true" ht="17.35" hidden="false" customHeight="false" outlineLevel="0" collapsed="false">
      <c r="A1728" s="1"/>
      <c r="B1728" s="181"/>
      <c r="C1728" s="181"/>
      <c r="N1728" s="64"/>
      <c r="Q1728" s="6"/>
    </row>
    <row r="1729" s="3" customFormat="true" ht="17.35" hidden="false" customHeight="false" outlineLevel="0" collapsed="false">
      <c r="A1729" s="1"/>
      <c r="B1729" s="181"/>
      <c r="C1729" s="181"/>
      <c r="N1729" s="64"/>
      <c r="Q1729" s="6"/>
    </row>
    <row r="1730" s="3" customFormat="true" ht="17.35" hidden="false" customHeight="false" outlineLevel="0" collapsed="false">
      <c r="A1730" s="1"/>
      <c r="B1730" s="181"/>
      <c r="C1730" s="181"/>
      <c r="N1730" s="64"/>
      <c r="Q1730" s="6"/>
    </row>
    <row r="1731" s="3" customFormat="true" ht="17.35" hidden="false" customHeight="false" outlineLevel="0" collapsed="false">
      <c r="A1731" s="1"/>
      <c r="B1731" s="181"/>
      <c r="C1731" s="181"/>
      <c r="N1731" s="64"/>
      <c r="Q1731" s="6"/>
    </row>
    <row r="1732" s="3" customFormat="true" ht="17.35" hidden="false" customHeight="false" outlineLevel="0" collapsed="false">
      <c r="A1732" s="1"/>
      <c r="B1732" s="181"/>
      <c r="C1732" s="181"/>
      <c r="N1732" s="64"/>
      <c r="Q1732" s="6"/>
    </row>
    <row r="1733" s="3" customFormat="true" ht="17.35" hidden="false" customHeight="false" outlineLevel="0" collapsed="false">
      <c r="A1733" s="1"/>
      <c r="B1733" s="181"/>
      <c r="C1733" s="181"/>
      <c r="N1733" s="64"/>
      <c r="Q1733" s="6"/>
    </row>
    <row r="1734" s="3" customFormat="true" ht="17.35" hidden="false" customHeight="false" outlineLevel="0" collapsed="false">
      <c r="A1734" s="1"/>
      <c r="B1734" s="181"/>
      <c r="C1734" s="181"/>
      <c r="N1734" s="64"/>
      <c r="Q1734" s="6"/>
    </row>
    <row r="1735" s="3" customFormat="true" ht="17.35" hidden="false" customHeight="false" outlineLevel="0" collapsed="false">
      <c r="A1735" s="1"/>
      <c r="B1735" s="181"/>
      <c r="C1735" s="181"/>
      <c r="N1735" s="64"/>
      <c r="Q1735" s="6"/>
    </row>
    <row r="1736" s="3" customFormat="true" ht="17.35" hidden="false" customHeight="false" outlineLevel="0" collapsed="false">
      <c r="A1736" s="1"/>
      <c r="B1736" s="181"/>
      <c r="C1736" s="181"/>
      <c r="N1736" s="64"/>
      <c r="Q1736" s="6"/>
    </row>
    <row r="1737" s="3" customFormat="true" ht="17.35" hidden="false" customHeight="false" outlineLevel="0" collapsed="false">
      <c r="A1737" s="1"/>
      <c r="B1737" s="181"/>
      <c r="C1737" s="181"/>
      <c r="N1737" s="64"/>
      <c r="Q1737" s="6"/>
    </row>
    <row r="1738" s="3" customFormat="true" ht="17.35" hidden="false" customHeight="false" outlineLevel="0" collapsed="false">
      <c r="A1738" s="1"/>
      <c r="B1738" s="181"/>
      <c r="C1738" s="181"/>
      <c r="N1738" s="64"/>
      <c r="Q1738" s="6"/>
    </row>
    <row r="1739" s="3" customFormat="true" ht="17.35" hidden="false" customHeight="false" outlineLevel="0" collapsed="false">
      <c r="A1739" s="1"/>
      <c r="B1739" s="181"/>
      <c r="C1739" s="181"/>
      <c r="N1739" s="64"/>
      <c r="Q1739" s="6"/>
    </row>
    <row r="1740" s="3" customFormat="true" ht="17.35" hidden="false" customHeight="false" outlineLevel="0" collapsed="false">
      <c r="A1740" s="1"/>
      <c r="B1740" s="181"/>
      <c r="C1740" s="181"/>
      <c r="N1740" s="64"/>
      <c r="Q1740" s="6"/>
    </row>
    <row r="1741" s="3" customFormat="true" ht="17.35" hidden="false" customHeight="false" outlineLevel="0" collapsed="false">
      <c r="A1741" s="1"/>
      <c r="B1741" s="181"/>
      <c r="C1741" s="181"/>
      <c r="N1741" s="64"/>
      <c r="Q1741" s="6"/>
    </row>
    <row r="1742" s="3" customFormat="true" ht="17.35" hidden="false" customHeight="false" outlineLevel="0" collapsed="false">
      <c r="A1742" s="1"/>
      <c r="B1742" s="181"/>
      <c r="C1742" s="181"/>
      <c r="N1742" s="64"/>
      <c r="Q1742" s="6"/>
    </row>
    <row r="1743" s="3" customFormat="true" ht="17.35" hidden="false" customHeight="false" outlineLevel="0" collapsed="false">
      <c r="A1743" s="1"/>
      <c r="B1743" s="181"/>
      <c r="C1743" s="181"/>
      <c r="N1743" s="64"/>
      <c r="Q1743" s="6"/>
    </row>
    <row r="1744" s="3" customFormat="true" ht="17.35" hidden="false" customHeight="false" outlineLevel="0" collapsed="false">
      <c r="A1744" s="1"/>
      <c r="B1744" s="181"/>
      <c r="C1744" s="181"/>
      <c r="N1744" s="64"/>
      <c r="Q1744" s="6"/>
    </row>
    <row r="1745" s="3" customFormat="true" ht="17.35" hidden="false" customHeight="false" outlineLevel="0" collapsed="false">
      <c r="A1745" s="1"/>
      <c r="B1745" s="181"/>
      <c r="C1745" s="181"/>
      <c r="N1745" s="64"/>
      <c r="Q1745" s="6"/>
    </row>
    <row r="1746" s="3" customFormat="true" ht="17.35" hidden="false" customHeight="false" outlineLevel="0" collapsed="false">
      <c r="A1746" s="1"/>
      <c r="B1746" s="181"/>
      <c r="C1746" s="181"/>
      <c r="N1746" s="64"/>
      <c r="Q1746" s="6"/>
    </row>
    <row r="1747" s="3" customFormat="true" ht="17.35" hidden="false" customHeight="false" outlineLevel="0" collapsed="false">
      <c r="A1747" s="1"/>
      <c r="B1747" s="181"/>
      <c r="C1747" s="181"/>
      <c r="N1747" s="64"/>
      <c r="Q1747" s="6"/>
    </row>
    <row r="1748" s="3" customFormat="true" ht="17.35" hidden="false" customHeight="false" outlineLevel="0" collapsed="false">
      <c r="A1748" s="1"/>
      <c r="B1748" s="181"/>
      <c r="C1748" s="181"/>
      <c r="N1748" s="64"/>
      <c r="Q1748" s="6"/>
    </row>
    <row r="1749" s="3" customFormat="true" ht="17.35" hidden="false" customHeight="false" outlineLevel="0" collapsed="false">
      <c r="A1749" s="1"/>
      <c r="B1749" s="181"/>
      <c r="C1749" s="181"/>
      <c r="N1749" s="64"/>
      <c r="Q1749" s="6"/>
    </row>
    <row r="1750" s="3" customFormat="true" ht="17.35" hidden="false" customHeight="false" outlineLevel="0" collapsed="false">
      <c r="A1750" s="1"/>
      <c r="B1750" s="181"/>
      <c r="C1750" s="181"/>
      <c r="N1750" s="64"/>
      <c r="Q1750" s="6"/>
    </row>
    <row r="1751" s="3" customFormat="true" ht="17.35" hidden="false" customHeight="false" outlineLevel="0" collapsed="false">
      <c r="A1751" s="1"/>
      <c r="B1751" s="181"/>
      <c r="C1751" s="181"/>
      <c r="N1751" s="64"/>
      <c r="Q1751" s="6"/>
    </row>
    <row r="1752" s="3" customFormat="true" ht="17.35" hidden="false" customHeight="false" outlineLevel="0" collapsed="false">
      <c r="A1752" s="1"/>
      <c r="B1752" s="181"/>
      <c r="C1752" s="181"/>
      <c r="N1752" s="64"/>
      <c r="Q1752" s="6"/>
    </row>
    <row r="1753" s="3" customFormat="true" ht="17.35" hidden="false" customHeight="false" outlineLevel="0" collapsed="false">
      <c r="A1753" s="1"/>
      <c r="B1753" s="181"/>
      <c r="C1753" s="181"/>
      <c r="N1753" s="64"/>
      <c r="Q1753" s="6"/>
    </row>
    <row r="1754" s="3" customFormat="true" ht="17.35" hidden="false" customHeight="false" outlineLevel="0" collapsed="false">
      <c r="A1754" s="1"/>
      <c r="B1754" s="181"/>
      <c r="C1754" s="181"/>
      <c r="N1754" s="64"/>
      <c r="Q1754" s="6"/>
    </row>
    <row r="1755" s="3" customFormat="true" ht="17.35" hidden="false" customHeight="false" outlineLevel="0" collapsed="false">
      <c r="A1755" s="1"/>
      <c r="B1755" s="181"/>
      <c r="C1755" s="181"/>
      <c r="N1755" s="64"/>
      <c r="Q1755" s="6"/>
    </row>
    <row r="1756" s="3" customFormat="true" ht="17.35" hidden="false" customHeight="false" outlineLevel="0" collapsed="false">
      <c r="A1756" s="1"/>
      <c r="B1756" s="181"/>
      <c r="C1756" s="181"/>
      <c r="N1756" s="64"/>
      <c r="Q1756" s="6"/>
    </row>
    <row r="1757" s="3" customFormat="true" ht="17.35" hidden="false" customHeight="false" outlineLevel="0" collapsed="false">
      <c r="A1757" s="1"/>
      <c r="B1757" s="181"/>
      <c r="C1757" s="181"/>
      <c r="N1757" s="64"/>
      <c r="Q1757" s="6"/>
    </row>
    <row r="1758" s="3" customFormat="true" ht="17.35" hidden="false" customHeight="false" outlineLevel="0" collapsed="false">
      <c r="A1758" s="1"/>
      <c r="B1758" s="181"/>
      <c r="C1758" s="181"/>
      <c r="N1758" s="64"/>
      <c r="Q1758" s="6"/>
    </row>
    <row r="1759" s="3" customFormat="true" ht="17.35" hidden="false" customHeight="false" outlineLevel="0" collapsed="false">
      <c r="A1759" s="1"/>
      <c r="B1759" s="181"/>
      <c r="C1759" s="181"/>
      <c r="N1759" s="64"/>
      <c r="Q1759" s="6"/>
    </row>
    <row r="1760" s="3" customFormat="true" ht="17.35" hidden="false" customHeight="false" outlineLevel="0" collapsed="false">
      <c r="A1760" s="1"/>
      <c r="B1760" s="181"/>
      <c r="C1760" s="181"/>
      <c r="N1760" s="64"/>
      <c r="Q1760" s="6"/>
    </row>
    <row r="1761" s="3" customFormat="true" ht="17.35" hidden="false" customHeight="false" outlineLevel="0" collapsed="false">
      <c r="A1761" s="1"/>
      <c r="B1761" s="181"/>
      <c r="C1761" s="181"/>
      <c r="N1761" s="64"/>
      <c r="Q1761" s="6"/>
    </row>
    <row r="1762" s="3" customFormat="true" ht="17.35" hidden="false" customHeight="false" outlineLevel="0" collapsed="false">
      <c r="A1762" s="1"/>
      <c r="B1762" s="181"/>
      <c r="C1762" s="181"/>
      <c r="N1762" s="64"/>
      <c r="Q1762" s="6"/>
    </row>
    <row r="1763" s="3" customFormat="true" ht="17.35" hidden="false" customHeight="false" outlineLevel="0" collapsed="false">
      <c r="A1763" s="1"/>
      <c r="B1763" s="181"/>
      <c r="C1763" s="181"/>
      <c r="N1763" s="64"/>
      <c r="Q1763" s="6"/>
    </row>
    <row r="1764" s="3" customFormat="true" ht="17.35" hidden="false" customHeight="false" outlineLevel="0" collapsed="false">
      <c r="A1764" s="1"/>
      <c r="B1764" s="181"/>
      <c r="C1764" s="181"/>
      <c r="N1764" s="64"/>
      <c r="Q1764" s="6"/>
    </row>
    <row r="1765" s="3" customFormat="true" ht="17.35" hidden="false" customHeight="false" outlineLevel="0" collapsed="false">
      <c r="A1765" s="1"/>
      <c r="B1765" s="181"/>
      <c r="C1765" s="181"/>
      <c r="N1765" s="64"/>
      <c r="Q1765" s="6"/>
    </row>
    <row r="1766" s="3" customFormat="true" ht="17.35" hidden="false" customHeight="false" outlineLevel="0" collapsed="false">
      <c r="A1766" s="1"/>
      <c r="B1766" s="181"/>
      <c r="C1766" s="181"/>
      <c r="N1766" s="64"/>
      <c r="Q1766" s="6"/>
    </row>
    <row r="1767" s="3" customFormat="true" ht="17.35" hidden="false" customHeight="false" outlineLevel="0" collapsed="false">
      <c r="A1767" s="1"/>
      <c r="B1767" s="181"/>
      <c r="C1767" s="181"/>
      <c r="N1767" s="64"/>
      <c r="Q1767" s="6"/>
    </row>
    <row r="1768" s="3" customFormat="true" ht="17.35" hidden="false" customHeight="false" outlineLevel="0" collapsed="false">
      <c r="A1768" s="1"/>
      <c r="B1768" s="181"/>
      <c r="C1768" s="181"/>
      <c r="N1768" s="64"/>
      <c r="Q1768" s="6"/>
    </row>
    <row r="1769" s="3" customFormat="true" ht="17.35" hidden="false" customHeight="false" outlineLevel="0" collapsed="false">
      <c r="A1769" s="1"/>
      <c r="B1769" s="181"/>
      <c r="C1769" s="181"/>
      <c r="N1769" s="64"/>
      <c r="Q1769" s="6"/>
    </row>
    <row r="1770" s="3" customFormat="true" ht="17.35" hidden="false" customHeight="false" outlineLevel="0" collapsed="false">
      <c r="A1770" s="1"/>
      <c r="B1770" s="181"/>
      <c r="C1770" s="181"/>
      <c r="N1770" s="64"/>
      <c r="Q1770" s="6"/>
    </row>
    <row r="1771" s="3" customFormat="true" ht="17.35" hidden="false" customHeight="false" outlineLevel="0" collapsed="false">
      <c r="A1771" s="1"/>
      <c r="B1771" s="181"/>
      <c r="C1771" s="181"/>
      <c r="N1771" s="64"/>
      <c r="Q1771" s="6"/>
    </row>
    <row r="1772" s="3" customFormat="true" ht="17.35" hidden="false" customHeight="false" outlineLevel="0" collapsed="false">
      <c r="A1772" s="1"/>
      <c r="B1772" s="181"/>
      <c r="C1772" s="181"/>
      <c r="N1772" s="64"/>
      <c r="Q1772" s="6"/>
    </row>
    <row r="1773" s="3" customFormat="true" ht="17.35" hidden="false" customHeight="false" outlineLevel="0" collapsed="false">
      <c r="A1773" s="1"/>
      <c r="B1773" s="181"/>
      <c r="C1773" s="181"/>
      <c r="N1773" s="64"/>
      <c r="Q1773" s="6"/>
    </row>
    <row r="1774" s="3" customFormat="true" ht="17.35" hidden="false" customHeight="false" outlineLevel="0" collapsed="false">
      <c r="A1774" s="1"/>
      <c r="B1774" s="181"/>
      <c r="C1774" s="181"/>
      <c r="N1774" s="64"/>
      <c r="Q1774" s="6"/>
    </row>
    <row r="1775" s="3" customFormat="true" ht="17.35" hidden="false" customHeight="false" outlineLevel="0" collapsed="false">
      <c r="A1775" s="1"/>
      <c r="B1775" s="181"/>
      <c r="C1775" s="181"/>
      <c r="N1775" s="64"/>
      <c r="Q1775" s="6"/>
    </row>
    <row r="1776" s="3" customFormat="true" ht="17.35" hidden="false" customHeight="false" outlineLevel="0" collapsed="false">
      <c r="A1776" s="1"/>
      <c r="B1776" s="181"/>
      <c r="C1776" s="181"/>
      <c r="N1776" s="64"/>
      <c r="Q1776" s="6"/>
    </row>
    <row r="1777" s="3" customFormat="true" ht="17.35" hidden="false" customHeight="false" outlineLevel="0" collapsed="false">
      <c r="A1777" s="1"/>
      <c r="B1777" s="181"/>
      <c r="C1777" s="181"/>
      <c r="N1777" s="64"/>
      <c r="Q1777" s="6"/>
    </row>
    <row r="1778" s="3" customFormat="true" ht="17.35" hidden="false" customHeight="false" outlineLevel="0" collapsed="false">
      <c r="A1778" s="1"/>
      <c r="B1778" s="181"/>
      <c r="C1778" s="181"/>
      <c r="N1778" s="64"/>
      <c r="Q1778" s="6"/>
    </row>
    <row r="1779" s="3" customFormat="true" ht="17.35" hidden="false" customHeight="false" outlineLevel="0" collapsed="false">
      <c r="A1779" s="1"/>
      <c r="B1779" s="181"/>
      <c r="C1779" s="181"/>
      <c r="N1779" s="64"/>
      <c r="Q1779" s="6"/>
    </row>
    <row r="1780" s="3" customFormat="true" ht="17.35" hidden="false" customHeight="false" outlineLevel="0" collapsed="false">
      <c r="A1780" s="1"/>
      <c r="B1780" s="181"/>
      <c r="C1780" s="181"/>
      <c r="N1780" s="64"/>
      <c r="Q1780" s="6"/>
    </row>
    <row r="1781" s="3" customFormat="true" ht="17.35" hidden="false" customHeight="false" outlineLevel="0" collapsed="false">
      <c r="A1781" s="1"/>
      <c r="B1781" s="181"/>
      <c r="C1781" s="181"/>
      <c r="N1781" s="64"/>
      <c r="Q1781" s="6"/>
    </row>
    <row r="1782" s="3" customFormat="true" ht="17.35" hidden="false" customHeight="false" outlineLevel="0" collapsed="false">
      <c r="A1782" s="1"/>
      <c r="B1782" s="181"/>
      <c r="C1782" s="181"/>
      <c r="N1782" s="64"/>
      <c r="Q1782" s="6"/>
    </row>
    <row r="1783" s="3" customFormat="true" ht="17.35" hidden="false" customHeight="false" outlineLevel="0" collapsed="false">
      <c r="A1783" s="1"/>
      <c r="B1783" s="181"/>
      <c r="C1783" s="181"/>
      <c r="N1783" s="64"/>
      <c r="Q1783" s="6"/>
    </row>
    <row r="1784" s="3" customFormat="true" ht="17.35" hidden="false" customHeight="false" outlineLevel="0" collapsed="false">
      <c r="A1784" s="1"/>
      <c r="B1784" s="181"/>
      <c r="C1784" s="181"/>
      <c r="N1784" s="64"/>
      <c r="Q1784" s="6"/>
    </row>
    <row r="1785" s="3" customFormat="true" ht="17.35" hidden="false" customHeight="false" outlineLevel="0" collapsed="false">
      <c r="A1785" s="1"/>
      <c r="B1785" s="181"/>
      <c r="C1785" s="181"/>
      <c r="N1785" s="64"/>
      <c r="Q1785" s="6"/>
    </row>
    <row r="1786" s="3" customFormat="true" ht="17.35" hidden="false" customHeight="false" outlineLevel="0" collapsed="false">
      <c r="A1786" s="1"/>
      <c r="B1786" s="181"/>
      <c r="C1786" s="181"/>
      <c r="N1786" s="64"/>
      <c r="Q1786" s="6"/>
    </row>
    <row r="1787" s="3" customFormat="true" ht="17.35" hidden="false" customHeight="false" outlineLevel="0" collapsed="false">
      <c r="A1787" s="1"/>
      <c r="B1787" s="181"/>
      <c r="C1787" s="181"/>
      <c r="N1787" s="64"/>
      <c r="Q1787" s="6"/>
    </row>
    <row r="1788" s="3" customFormat="true" ht="17.35" hidden="false" customHeight="false" outlineLevel="0" collapsed="false">
      <c r="A1788" s="1"/>
      <c r="B1788" s="181"/>
      <c r="C1788" s="181"/>
      <c r="N1788" s="64"/>
      <c r="Q1788" s="6"/>
    </row>
    <row r="1789" s="3" customFormat="true" ht="17.35" hidden="false" customHeight="false" outlineLevel="0" collapsed="false">
      <c r="A1789" s="1"/>
      <c r="B1789" s="181"/>
      <c r="C1789" s="181"/>
      <c r="N1789" s="64"/>
      <c r="Q1789" s="6"/>
    </row>
    <row r="1790" s="3" customFormat="true" ht="17.35" hidden="false" customHeight="false" outlineLevel="0" collapsed="false">
      <c r="A1790" s="1"/>
      <c r="B1790" s="181"/>
      <c r="C1790" s="181"/>
      <c r="N1790" s="64"/>
      <c r="Q1790" s="6"/>
    </row>
    <row r="1791" s="3" customFormat="true" ht="17.35" hidden="false" customHeight="false" outlineLevel="0" collapsed="false">
      <c r="A1791" s="1"/>
      <c r="B1791" s="181"/>
      <c r="C1791" s="181"/>
      <c r="N1791" s="64"/>
      <c r="Q1791" s="6"/>
    </row>
    <row r="1792" s="3" customFormat="true" ht="17.35" hidden="false" customHeight="false" outlineLevel="0" collapsed="false">
      <c r="A1792" s="1"/>
      <c r="B1792" s="181"/>
      <c r="C1792" s="181"/>
      <c r="N1792" s="64"/>
      <c r="Q1792" s="6"/>
    </row>
    <row r="1793" s="3" customFormat="true" ht="17.35" hidden="false" customHeight="false" outlineLevel="0" collapsed="false">
      <c r="A1793" s="1"/>
      <c r="B1793" s="181"/>
      <c r="C1793" s="181"/>
      <c r="N1793" s="64"/>
      <c r="Q1793" s="6"/>
    </row>
    <row r="1794" s="3" customFormat="true" ht="17.35" hidden="false" customHeight="false" outlineLevel="0" collapsed="false">
      <c r="A1794" s="1"/>
      <c r="B1794" s="181"/>
      <c r="C1794" s="181"/>
      <c r="N1794" s="64"/>
      <c r="Q1794" s="6"/>
    </row>
    <row r="1795" s="3" customFormat="true" ht="17.35" hidden="false" customHeight="false" outlineLevel="0" collapsed="false">
      <c r="A1795" s="1"/>
      <c r="B1795" s="181"/>
      <c r="C1795" s="181"/>
      <c r="N1795" s="64"/>
      <c r="Q1795" s="6"/>
    </row>
    <row r="1796" s="3" customFormat="true" ht="17.35" hidden="false" customHeight="false" outlineLevel="0" collapsed="false">
      <c r="A1796" s="1"/>
      <c r="B1796" s="181"/>
      <c r="C1796" s="181"/>
      <c r="N1796" s="64"/>
      <c r="Q1796" s="6"/>
    </row>
    <row r="1797" s="3" customFormat="true" ht="17.35" hidden="false" customHeight="false" outlineLevel="0" collapsed="false">
      <c r="A1797" s="1"/>
      <c r="B1797" s="181"/>
      <c r="C1797" s="181"/>
      <c r="N1797" s="64"/>
      <c r="Q1797" s="6"/>
    </row>
    <row r="1798" s="3" customFormat="true" ht="17.35" hidden="false" customHeight="false" outlineLevel="0" collapsed="false">
      <c r="A1798" s="1"/>
      <c r="B1798" s="181"/>
      <c r="C1798" s="181"/>
      <c r="N1798" s="64"/>
      <c r="Q1798" s="6"/>
    </row>
    <row r="1799" s="3" customFormat="true" ht="17.35" hidden="false" customHeight="false" outlineLevel="0" collapsed="false">
      <c r="A1799" s="1"/>
      <c r="B1799" s="181"/>
      <c r="C1799" s="181"/>
      <c r="N1799" s="64"/>
      <c r="Q1799" s="6"/>
    </row>
    <row r="1800" s="3" customFormat="true" ht="17.35" hidden="false" customHeight="false" outlineLevel="0" collapsed="false">
      <c r="A1800" s="1"/>
      <c r="B1800" s="181"/>
      <c r="C1800" s="181"/>
      <c r="N1800" s="64"/>
      <c r="Q1800" s="6"/>
    </row>
    <row r="1801" s="3" customFormat="true" ht="17.35" hidden="false" customHeight="false" outlineLevel="0" collapsed="false">
      <c r="A1801" s="1"/>
      <c r="B1801" s="181"/>
      <c r="C1801" s="181"/>
      <c r="N1801" s="64"/>
      <c r="Q1801" s="6"/>
    </row>
    <row r="1802" s="3" customFormat="true" ht="17.35" hidden="false" customHeight="false" outlineLevel="0" collapsed="false">
      <c r="A1802" s="1"/>
      <c r="B1802" s="181"/>
      <c r="C1802" s="181"/>
      <c r="N1802" s="64"/>
      <c r="Q1802" s="6"/>
    </row>
    <row r="1803" s="3" customFormat="true" ht="17.35" hidden="false" customHeight="false" outlineLevel="0" collapsed="false">
      <c r="A1803" s="1"/>
      <c r="B1803" s="181"/>
      <c r="C1803" s="181"/>
      <c r="N1803" s="64"/>
      <c r="Q1803" s="6"/>
    </row>
    <row r="1804" s="3" customFormat="true" ht="17.35" hidden="false" customHeight="false" outlineLevel="0" collapsed="false">
      <c r="A1804" s="1"/>
      <c r="B1804" s="181"/>
      <c r="C1804" s="181"/>
      <c r="N1804" s="64"/>
      <c r="Q1804" s="6"/>
    </row>
    <row r="1805" s="3" customFormat="true" ht="17.35" hidden="false" customHeight="false" outlineLevel="0" collapsed="false">
      <c r="A1805" s="1"/>
      <c r="B1805" s="181"/>
      <c r="C1805" s="181"/>
      <c r="N1805" s="64"/>
      <c r="Q1805" s="6"/>
    </row>
    <row r="1806" s="3" customFormat="true" ht="17.35" hidden="false" customHeight="false" outlineLevel="0" collapsed="false">
      <c r="A1806" s="1"/>
      <c r="B1806" s="181"/>
      <c r="C1806" s="181"/>
      <c r="N1806" s="64"/>
      <c r="Q1806" s="6"/>
    </row>
    <row r="1807" s="3" customFormat="true" ht="17.35" hidden="false" customHeight="false" outlineLevel="0" collapsed="false">
      <c r="A1807" s="1"/>
      <c r="B1807" s="181"/>
      <c r="C1807" s="181"/>
      <c r="N1807" s="64"/>
      <c r="Q1807" s="6"/>
    </row>
    <row r="1808" s="3" customFormat="true" ht="17.35" hidden="false" customHeight="false" outlineLevel="0" collapsed="false">
      <c r="A1808" s="1"/>
      <c r="B1808" s="181"/>
      <c r="C1808" s="181"/>
      <c r="N1808" s="64"/>
      <c r="Q1808" s="6"/>
    </row>
    <row r="1809" s="3" customFormat="true" ht="17.35" hidden="false" customHeight="false" outlineLevel="0" collapsed="false">
      <c r="A1809" s="1"/>
      <c r="B1809" s="181"/>
      <c r="C1809" s="181"/>
      <c r="N1809" s="64"/>
      <c r="Q1809" s="6"/>
    </row>
    <row r="1810" s="3" customFormat="true" ht="17.35" hidden="false" customHeight="false" outlineLevel="0" collapsed="false">
      <c r="A1810" s="1"/>
      <c r="B1810" s="181"/>
      <c r="C1810" s="181"/>
      <c r="N1810" s="64"/>
      <c r="Q1810" s="6"/>
    </row>
    <row r="1811" s="3" customFormat="true" ht="17.35" hidden="false" customHeight="false" outlineLevel="0" collapsed="false">
      <c r="A1811" s="1"/>
      <c r="B1811" s="181"/>
      <c r="C1811" s="181"/>
      <c r="N1811" s="64"/>
      <c r="Q1811" s="6"/>
    </row>
    <row r="1812" s="3" customFormat="true" ht="17.35" hidden="false" customHeight="false" outlineLevel="0" collapsed="false">
      <c r="A1812" s="1"/>
      <c r="B1812" s="181"/>
      <c r="C1812" s="181"/>
      <c r="N1812" s="64"/>
      <c r="Q1812" s="6"/>
    </row>
    <row r="1813" s="3" customFormat="true" ht="17.35" hidden="false" customHeight="false" outlineLevel="0" collapsed="false">
      <c r="A1813" s="1"/>
      <c r="B1813" s="181"/>
      <c r="C1813" s="181"/>
      <c r="N1813" s="64"/>
      <c r="Q1813" s="6"/>
    </row>
    <row r="1814" s="3" customFormat="true" ht="17.35" hidden="false" customHeight="false" outlineLevel="0" collapsed="false">
      <c r="A1814" s="1"/>
      <c r="B1814" s="181"/>
      <c r="C1814" s="181"/>
      <c r="N1814" s="64"/>
      <c r="Q1814" s="6"/>
    </row>
    <row r="1815" s="3" customFormat="true" ht="17.35" hidden="false" customHeight="false" outlineLevel="0" collapsed="false">
      <c r="A1815" s="1"/>
      <c r="B1815" s="181"/>
      <c r="C1815" s="181"/>
      <c r="N1815" s="64"/>
      <c r="Q1815" s="6"/>
    </row>
    <row r="1816" s="3" customFormat="true" ht="17.35" hidden="false" customHeight="false" outlineLevel="0" collapsed="false">
      <c r="A1816" s="1"/>
      <c r="B1816" s="181"/>
      <c r="C1816" s="181"/>
      <c r="N1816" s="64"/>
      <c r="Q1816" s="6"/>
    </row>
    <row r="1817" s="3" customFormat="true" ht="17.35" hidden="false" customHeight="false" outlineLevel="0" collapsed="false">
      <c r="A1817" s="1"/>
      <c r="B1817" s="181"/>
      <c r="C1817" s="181"/>
      <c r="N1817" s="64"/>
      <c r="Q1817" s="6"/>
    </row>
    <row r="1818" s="3" customFormat="true" ht="17.35" hidden="false" customHeight="false" outlineLevel="0" collapsed="false">
      <c r="A1818" s="1"/>
      <c r="B1818" s="181"/>
      <c r="C1818" s="181"/>
      <c r="N1818" s="64"/>
      <c r="Q1818" s="6"/>
    </row>
    <row r="1819" s="3" customFormat="true" ht="17.35" hidden="false" customHeight="false" outlineLevel="0" collapsed="false">
      <c r="A1819" s="1"/>
      <c r="B1819" s="181"/>
      <c r="C1819" s="181"/>
      <c r="N1819" s="64"/>
      <c r="Q1819" s="6"/>
    </row>
    <row r="1820" s="3" customFormat="true" ht="17.35" hidden="false" customHeight="false" outlineLevel="0" collapsed="false">
      <c r="A1820" s="1"/>
      <c r="B1820" s="181"/>
      <c r="C1820" s="181"/>
      <c r="N1820" s="64"/>
      <c r="Q1820" s="6"/>
    </row>
    <row r="1821" s="3" customFormat="true" ht="17.35" hidden="false" customHeight="false" outlineLevel="0" collapsed="false">
      <c r="A1821" s="1"/>
      <c r="B1821" s="181"/>
      <c r="C1821" s="181"/>
      <c r="N1821" s="64"/>
      <c r="Q1821" s="6"/>
    </row>
    <row r="1822" s="3" customFormat="true" ht="17.35" hidden="false" customHeight="false" outlineLevel="0" collapsed="false">
      <c r="A1822" s="1"/>
      <c r="B1822" s="181"/>
      <c r="C1822" s="181"/>
      <c r="N1822" s="64"/>
      <c r="Q1822" s="6"/>
    </row>
    <row r="1823" s="3" customFormat="true" ht="17.35" hidden="false" customHeight="false" outlineLevel="0" collapsed="false">
      <c r="A1823" s="1"/>
      <c r="B1823" s="181"/>
      <c r="C1823" s="181"/>
      <c r="N1823" s="64"/>
      <c r="Q1823" s="6"/>
    </row>
    <row r="1824" s="3" customFormat="true" ht="17.35" hidden="false" customHeight="false" outlineLevel="0" collapsed="false">
      <c r="A1824" s="1"/>
      <c r="B1824" s="181"/>
      <c r="C1824" s="181"/>
      <c r="N1824" s="64"/>
      <c r="Q1824" s="6"/>
    </row>
    <row r="1825" s="3" customFormat="true" ht="17.35" hidden="false" customHeight="false" outlineLevel="0" collapsed="false">
      <c r="A1825" s="1"/>
      <c r="B1825" s="181"/>
      <c r="C1825" s="181"/>
      <c r="N1825" s="64"/>
      <c r="Q1825" s="6"/>
    </row>
    <row r="1826" s="3" customFormat="true" ht="17.35" hidden="false" customHeight="false" outlineLevel="0" collapsed="false">
      <c r="A1826" s="1"/>
      <c r="B1826" s="181"/>
      <c r="C1826" s="181"/>
      <c r="N1826" s="64"/>
      <c r="Q1826" s="6"/>
    </row>
    <row r="1827" s="3" customFormat="true" ht="17.35" hidden="false" customHeight="false" outlineLevel="0" collapsed="false">
      <c r="A1827" s="1"/>
      <c r="B1827" s="181"/>
      <c r="C1827" s="181"/>
      <c r="N1827" s="64"/>
      <c r="Q1827" s="6"/>
    </row>
    <row r="1828" s="3" customFormat="true" ht="17.35" hidden="false" customHeight="false" outlineLevel="0" collapsed="false">
      <c r="A1828" s="1"/>
      <c r="B1828" s="181"/>
      <c r="C1828" s="181"/>
      <c r="N1828" s="64"/>
      <c r="Q1828" s="6"/>
    </row>
    <row r="1829" s="3" customFormat="true" ht="17.35" hidden="false" customHeight="false" outlineLevel="0" collapsed="false">
      <c r="A1829" s="1"/>
      <c r="B1829" s="181"/>
      <c r="C1829" s="181"/>
      <c r="N1829" s="64"/>
      <c r="Q1829" s="6"/>
    </row>
    <row r="1830" s="3" customFormat="true" ht="17.35" hidden="false" customHeight="false" outlineLevel="0" collapsed="false">
      <c r="A1830" s="1"/>
      <c r="B1830" s="181"/>
      <c r="C1830" s="181"/>
      <c r="N1830" s="64"/>
      <c r="Q1830" s="6"/>
    </row>
    <row r="1831" s="3" customFormat="true" ht="17.35" hidden="false" customHeight="false" outlineLevel="0" collapsed="false">
      <c r="A1831" s="1"/>
      <c r="B1831" s="181"/>
      <c r="C1831" s="181"/>
      <c r="N1831" s="64"/>
      <c r="Q1831" s="6"/>
    </row>
    <row r="1832" s="3" customFormat="true" ht="17.35" hidden="false" customHeight="false" outlineLevel="0" collapsed="false">
      <c r="A1832" s="1"/>
      <c r="B1832" s="181"/>
      <c r="C1832" s="181"/>
      <c r="N1832" s="64"/>
      <c r="Q1832" s="6"/>
    </row>
    <row r="1833" s="3" customFormat="true" ht="17.35" hidden="false" customHeight="false" outlineLevel="0" collapsed="false">
      <c r="A1833" s="1"/>
      <c r="B1833" s="181"/>
      <c r="C1833" s="181"/>
      <c r="N1833" s="64"/>
      <c r="Q1833" s="6"/>
    </row>
    <row r="1834" s="3" customFormat="true" ht="17.35" hidden="false" customHeight="false" outlineLevel="0" collapsed="false">
      <c r="A1834" s="1"/>
      <c r="B1834" s="181"/>
      <c r="C1834" s="181"/>
      <c r="N1834" s="64"/>
      <c r="Q1834" s="6"/>
    </row>
    <row r="1835" s="3" customFormat="true" ht="17.35" hidden="false" customHeight="false" outlineLevel="0" collapsed="false">
      <c r="A1835" s="1"/>
      <c r="B1835" s="181"/>
      <c r="C1835" s="181"/>
      <c r="N1835" s="64"/>
      <c r="Q1835" s="6"/>
    </row>
    <row r="1836" s="3" customFormat="true" ht="17.35" hidden="false" customHeight="false" outlineLevel="0" collapsed="false">
      <c r="A1836" s="1"/>
      <c r="B1836" s="181"/>
      <c r="C1836" s="181"/>
      <c r="N1836" s="64"/>
      <c r="Q1836" s="6"/>
    </row>
    <row r="1837" s="3" customFormat="true" ht="17.35" hidden="false" customHeight="false" outlineLevel="0" collapsed="false">
      <c r="A1837" s="1"/>
      <c r="B1837" s="181"/>
      <c r="C1837" s="181"/>
      <c r="N1837" s="64"/>
      <c r="Q1837" s="6"/>
    </row>
    <row r="1838" s="3" customFormat="true" ht="17.35" hidden="false" customHeight="false" outlineLevel="0" collapsed="false">
      <c r="A1838" s="1"/>
      <c r="B1838" s="181"/>
      <c r="C1838" s="181"/>
      <c r="N1838" s="64"/>
      <c r="Q1838" s="6"/>
    </row>
    <row r="1839" s="3" customFormat="true" ht="17.35" hidden="false" customHeight="false" outlineLevel="0" collapsed="false">
      <c r="A1839" s="1"/>
      <c r="B1839" s="181"/>
      <c r="C1839" s="181"/>
      <c r="N1839" s="64"/>
      <c r="Q1839" s="6"/>
    </row>
    <row r="1840" s="3" customFormat="true" ht="17.35" hidden="false" customHeight="false" outlineLevel="0" collapsed="false">
      <c r="A1840" s="1"/>
      <c r="B1840" s="181"/>
      <c r="C1840" s="181"/>
      <c r="N1840" s="64"/>
      <c r="Q1840" s="6"/>
    </row>
    <row r="1841" s="3" customFormat="true" ht="17.35" hidden="false" customHeight="false" outlineLevel="0" collapsed="false">
      <c r="A1841" s="1"/>
      <c r="B1841" s="181"/>
      <c r="C1841" s="181"/>
      <c r="N1841" s="64"/>
      <c r="Q1841" s="6"/>
    </row>
    <row r="1842" s="3" customFormat="true" ht="17.35" hidden="false" customHeight="false" outlineLevel="0" collapsed="false">
      <c r="A1842" s="1"/>
      <c r="B1842" s="181"/>
      <c r="C1842" s="181"/>
      <c r="N1842" s="64"/>
      <c r="Q1842" s="6"/>
    </row>
    <row r="1843" s="3" customFormat="true" ht="17.35" hidden="false" customHeight="false" outlineLevel="0" collapsed="false">
      <c r="A1843" s="1"/>
      <c r="B1843" s="181"/>
      <c r="C1843" s="181"/>
      <c r="N1843" s="64"/>
      <c r="Q1843" s="6"/>
    </row>
    <row r="1844" s="3" customFormat="true" ht="17.35" hidden="false" customHeight="false" outlineLevel="0" collapsed="false">
      <c r="A1844" s="1"/>
      <c r="B1844" s="181"/>
      <c r="C1844" s="181"/>
      <c r="N1844" s="64"/>
      <c r="Q1844" s="6"/>
    </row>
    <row r="1845" s="3" customFormat="true" ht="17.35" hidden="false" customHeight="false" outlineLevel="0" collapsed="false">
      <c r="A1845" s="1"/>
      <c r="B1845" s="181"/>
      <c r="C1845" s="181"/>
      <c r="N1845" s="64"/>
      <c r="Q1845" s="6"/>
    </row>
    <row r="1846" s="3" customFormat="true" ht="17.35" hidden="false" customHeight="false" outlineLevel="0" collapsed="false">
      <c r="A1846" s="1"/>
      <c r="B1846" s="181"/>
      <c r="C1846" s="181"/>
      <c r="N1846" s="64"/>
      <c r="Q1846" s="6"/>
    </row>
    <row r="1847" s="3" customFormat="true" ht="17.35" hidden="false" customHeight="false" outlineLevel="0" collapsed="false">
      <c r="A1847" s="1"/>
      <c r="B1847" s="181"/>
      <c r="C1847" s="181"/>
      <c r="N1847" s="64"/>
      <c r="Q1847" s="6"/>
    </row>
    <row r="1848" s="3" customFormat="true" ht="17.35" hidden="false" customHeight="false" outlineLevel="0" collapsed="false">
      <c r="A1848" s="1"/>
      <c r="B1848" s="181"/>
      <c r="C1848" s="181"/>
      <c r="N1848" s="64"/>
      <c r="Q1848" s="6"/>
    </row>
    <row r="1849" s="3" customFormat="true" ht="17.35" hidden="false" customHeight="false" outlineLevel="0" collapsed="false">
      <c r="A1849" s="1"/>
      <c r="B1849" s="181"/>
      <c r="C1849" s="181"/>
      <c r="N1849" s="64"/>
      <c r="Q1849" s="6"/>
    </row>
    <row r="1850" s="3" customFormat="true" ht="17.35" hidden="false" customHeight="false" outlineLevel="0" collapsed="false">
      <c r="A1850" s="1"/>
      <c r="B1850" s="181"/>
      <c r="C1850" s="181"/>
      <c r="N1850" s="64"/>
      <c r="Q1850" s="6"/>
    </row>
    <row r="1851" s="3" customFormat="true" ht="17.35" hidden="false" customHeight="false" outlineLevel="0" collapsed="false">
      <c r="A1851" s="1"/>
      <c r="B1851" s="181"/>
      <c r="C1851" s="181"/>
      <c r="N1851" s="64"/>
      <c r="Q1851" s="6"/>
    </row>
    <row r="1852" s="3" customFormat="true" ht="17.35" hidden="false" customHeight="false" outlineLevel="0" collapsed="false">
      <c r="A1852" s="1"/>
      <c r="B1852" s="181"/>
      <c r="C1852" s="181"/>
      <c r="N1852" s="64"/>
      <c r="Q1852" s="6"/>
    </row>
    <row r="1853" s="3" customFormat="true" ht="17.35" hidden="false" customHeight="false" outlineLevel="0" collapsed="false">
      <c r="A1853" s="1"/>
      <c r="B1853" s="181"/>
      <c r="C1853" s="181"/>
      <c r="N1853" s="64"/>
      <c r="Q1853" s="6"/>
    </row>
    <row r="1854" s="3" customFormat="true" ht="17.35" hidden="false" customHeight="false" outlineLevel="0" collapsed="false">
      <c r="A1854" s="1"/>
      <c r="B1854" s="181"/>
      <c r="C1854" s="181"/>
      <c r="N1854" s="64"/>
      <c r="Q1854" s="6"/>
    </row>
    <row r="1855" s="3" customFormat="true" ht="17.35" hidden="false" customHeight="false" outlineLevel="0" collapsed="false">
      <c r="A1855" s="1"/>
      <c r="B1855" s="181"/>
      <c r="C1855" s="181"/>
      <c r="N1855" s="64"/>
      <c r="Q1855" s="6"/>
    </row>
    <row r="1856" s="3" customFormat="true" ht="17.35" hidden="false" customHeight="false" outlineLevel="0" collapsed="false">
      <c r="A1856" s="1"/>
      <c r="B1856" s="181"/>
      <c r="C1856" s="181"/>
      <c r="N1856" s="64"/>
      <c r="Q1856" s="6"/>
    </row>
    <row r="1857" s="3" customFormat="true" ht="17.35" hidden="false" customHeight="false" outlineLevel="0" collapsed="false">
      <c r="A1857" s="1"/>
      <c r="B1857" s="181"/>
      <c r="C1857" s="181"/>
      <c r="N1857" s="64"/>
      <c r="Q1857" s="6"/>
    </row>
    <row r="1858" s="3" customFormat="true" ht="17.35" hidden="false" customHeight="false" outlineLevel="0" collapsed="false">
      <c r="A1858" s="1"/>
      <c r="B1858" s="181"/>
      <c r="C1858" s="181"/>
      <c r="N1858" s="64"/>
      <c r="Q1858" s="6"/>
    </row>
    <row r="1859" s="3" customFormat="true" ht="17.35" hidden="false" customHeight="false" outlineLevel="0" collapsed="false">
      <c r="A1859" s="1"/>
      <c r="B1859" s="181"/>
      <c r="C1859" s="181"/>
      <c r="N1859" s="64"/>
      <c r="Q1859" s="6"/>
    </row>
    <row r="1860" s="3" customFormat="true" ht="17.35" hidden="false" customHeight="false" outlineLevel="0" collapsed="false">
      <c r="A1860" s="1"/>
      <c r="B1860" s="181"/>
      <c r="C1860" s="181"/>
      <c r="N1860" s="64"/>
      <c r="Q1860" s="6"/>
    </row>
    <row r="1861" s="3" customFormat="true" ht="17.35" hidden="false" customHeight="false" outlineLevel="0" collapsed="false">
      <c r="A1861" s="1"/>
      <c r="B1861" s="181"/>
      <c r="C1861" s="181"/>
      <c r="N1861" s="64"/>
      <c r="Q1861" s="6"/>
    </row>
    <row r="1862" s="3" customFormat="true" ht="17.35" hidden="false" customHeight="false" outlineLevel="0" collapsed="false">
      <c r="A1862" s="1"/>
      <c r="B1862" s="181"/>
      <c r="C1862" s="181"/>
      <c r="N1862" s="64"/>
      <c r="Q1862" s="6"/>
    </row>
    <row r="1863" s="3" customFormat="true" ht="17.35" hidden="false" customHeight="false" outlineLevel="0" collapsed="false">
      <c r="A1863" s="1"/>
      <c r="B1863" s="181"/>
      <c r="C1863" s="181"/>
      <c r="N1863" s="64"/>
      <c r="Q1863" s="6"/>
    </row>
    <row r="1864" s="3" customFormat="true" ht="17.35" hidden="false" customHeight="false" outlineLevel="0" collapsed="false">
      <c r="A1864" s="1"/>
      <c r="B1864" s="181"/>
      <c r="C1864" s="181"/>
      <c r="N1864" s="64"/>
      <c r="Q1864" s="6"/>
    </row>
    <row r="1865" s="3" customFormat="true" ht="17.35" hidden="false" customHeight="false" outlineLevel="0" collapsed="false">
      <c r="A1865" s="1"/>
      <c r="B1865" s="181"/>
      <c r="C1865" s="181"/>
      <c r="N1865" s="64"/>
      <c r="Q1865" s="6"/>
    </row>
    <row r="1866" s="3" customFormat="true" ht="17.35" hidden="false" customHeight="false" outlineLevel="0" collapsed="false">
      <c r="A1866" s="1"/>
      <c r="B1866" s="181"/>
      <c r="C1866" s="181"/>
      <c r="N1866" s="64"/>
      <c r="Q1866" s="6"/>
    </row>
    <row r="1867" s="3" customFormat="true" ht="17.35" hidden="false" customHeight="false" outlineLevel="0" collapsed="false">
      <c r="A1867" s="1"/>
      <c r="B1867" s="181"/>
      <c r="C1867" s="181"/>
      <c r="N1867" s="64"/>
      <c r="Q1867" s="6"/>
    </row>
    <row r="1868" s="3" customFormat="true" ht="17.35" hidden="false" customHeight="false" outlineLevel="0" collapsed="false">
      <c r="A1868" s="1"/>
      <c r="B1868" s="181"/>
      <c r="C1868" s="181"/>
      <c r="N1868" s="64"/>
      <c r="Q1868" s="6"/>
    </row>
    <row r="1869" s="3" customFormat="true" ht="17.35" hidden="false" customHeight="false" outlineLevel="0" collapsed="false">
      <c r="A1869" s="1"/>
      <c r="B1869" s="181"/>
      <c r="C1869" s="181"/>
      <c r="N1869" s="64"/>
      <c r="Q1869" s="6"/>
    </row>
    <row r="1870" s="3" customFormat="true" ht="17.35" hidden="false" customHeight="false" outlineLevel="0" collapsed="false">
      <c r="A1870" s="1"/>
      <c r="B1870" s="181"/>
      <c r="C1870" s="181"/>
      <c r="N1870" s="64"/>
      <c r="Q1870" s="6"/>
    </row>
    <row r="1871" s="3" customFormat="true" ht="17.35" hidden="false" customHeight="false" outlineLevel="0" collapsed="false">
      <c r="A1871" s="1"/>
      <c r="B1871" s="181"/>
      <c r="C1871" s="181"/>
      <c r="N1871" s="64"/>
      <c r="Q1871" s="6"/>
    </row>
    <row r="1872" s="3" customFormat="true" ht="17.35" hidden="false" customHeight="false" outlineLevel="0" collapsed="false">
      <c r="A1872" s="1"/>
      <c r="B1872" s="181"/>
      <c r="C1872" s="181"/>
      <c r="N1872" s="64"/>
      <c r="Q1872" s="6"/>
    </row>
    <row r="1873" s="3" customFormat="true" ht="17.35" hidden="false" customHeight="false" outlineLevel="0" collapsed="false">
      <c r="A1873" s="1"/>
      <c r="B1873" s="181"/>
      <c r="C1873" s="181"/>
      <c r="N1873" s="64"/>
      <c r="Q1873" s="6"/>
    </row>
    <row r="1874" s="3" customFormat="true" ht="17.35" hidden="false" customHeight="false" outlineLevel="0" collapsed="false">
      <c r="A1874" s="1"/>
      <c r="B1874" s="181"/>
      <c r="C1874" s="181"/>
      <c r="N1874" s="64"/>
      <c r="Q1874" s="6"/>
    </row>
    <row r="1875" s="3" customFormat="true" ht="17.35" hidden="false" customHeight="false" outlineLevel="0" collapsed="false">
      <c r="A1875" s="1"/>
      <c r="B1875" s="181"/>
      <c r="C1875" s="181"/>
      <c r="N1875" s="64"/>
      <c r="Q1875" s="6"/>
    </row>
    <row r="1876" s="3" customFormat="true" ht="17.35" hidden="false" customHeight="false" outlineLevel="0" collapsed="false">
      <c r="A1876" s="1"/>
      <c r="B1876" s="181"/>
      <c r="C1876" s="181"/>
      <c r="N1876" s="64"/>
      <c r="Q1876" s="6"/>
    </row>
    <row r="1877" s="3" customFormat="true" ht="17.35" hidden="false" customHeight="false" outlineLevel="0" collapsed="false">
      <c r="A1877" s="1"/>
      <c r="B1877" s="181"/>
      <c r="C1877" s="181"/>
      <c r="N1877" s="64"/>
      <c r="Q1877" s="6"/>
    </row>
    <row r="1878" s="3" customFormat="true" ht="17.35" hidden="false" customHeight="false" outlineLevel="0" collapsed="false">
      <c r="A1878" s="1"/>
      <c r="B1878" s="181"/>
      <c r="C1878" s="181"/>
      <c r="N1878" s="64"/>
      <c r="Q1878" s="6"/>
    </row>
    <row r="1879" s="3" customFormat="true" ht="17.35" hidden="false" customHeight="false" outlineLevel="0" collapsed="false">
      <c r="A1879" s="1"/>
      <c r="B1879" s="181"/>
      <c r="C1879" s="181"/>
      <c r="N1879" s="64"/>
      <c r="Q1879" s="6"/>
    </row>
    <row r="1880" s="3" customFormat="true" ht="17.35" hidden="false" customHeight="false" outlineLevel="0" collapsed="false">
      <c r="A1880" s="1"/>
      <c r="B1880" s="181"/>
      <c r="C1880" s="181"/>
      <c r="N1880" s="64"/>
      <c r="Q1880" s="6"/>
    </row>
    <row r="1881" s="3" customFormat="true" ht="17.35" hidden="false" customHeight="false" outlineLevel="0" collapsed="false">
      <c r="A1881" s="1"/>
      <c r="B1881" s="181"/>
      <c r="C1881" s="181"/>
      <c r="N1881" s="64"/>
      <c r="Q1881" s="6"/>
    </row>
    <row r="1882" s="3" customFormat="true" ht="17.35" hidden="false" customHeight="false" outlineLevel="0" collapsed="false">
      <c r="A1882" s="1"/>
      <c r="B1882" s="181"/>
      <c r="C1882" s="181"/>
      <c r="N1882" s="64"/>
      <c r="Q1882" s="6"/>
    </row>
    <row r="1883" s="3" customFormat="true" ht="17.35" hidden="false" customHeight="false" outlineLevel="0" collapsed="false">
      <c r="A1883" s="1"/>
      <c r="B1883" s="181"/>
      <c r="C1883" s="181"/>
      <c r="N1883" s="64"/>
      <c r="Q1883" s="6"/>
    </row>
    <row r="1884" s="3" customFormat="true" ht="17.35" hidden="false" customHeight="false" outlineLevel="0" collapsed="false">
      <c r="A1884" s="1"/>
      <c r="B1884" s="181"/>
      <c r="C1884" s="181"/>
      <c r="N1884" s="64"/>
      <c r="Q1884" s="6"/>
    </row>
    <row r="1885" s="3" customFormat="true" ht="17.35" hidden="false" customHeight="false" outlineLevel="0" collapsed="false">
      <c r="A1885" s="1"/>
      <c r="B1885" s="181"/>
      <c r="C1885" s="181"/>
      <c r="N1885" s="64"/>
      <c r="Q1885" s="6"/>
    </row>
    <row r="1886" s="3" customFormat="true" ht="17.35" hidden="false" customHeight="false" outlineLevel="0" collapsed="false">
      <c r="A1886" s="1"/>
      <c r="B1886" s="181"/>
      <c r="C1886" s="181"/>
      <c r="N1886" s="64"/>
      <c r="Q1886" s="6"/>
    </row>
    <row r="1887" s="3" customFormat="true" ht="17.35" hidden="false" customHeight="false" outlineLevel="0" collapsed="false">
      <c r="A1887" s="1"/>
      <c r="B1887" s="181"/>
      <c r="C1887" s="181"/>
      <c r="N1887" s="64"/>
      <c r="Q1887" s="6"/>
    </row>
    <row r="1888" s="3" customFormat="true" ht="17.35" hidden="false" customHeight="false" outlineLevel="0" collapsed="false">
      <c r="A1888" s="1"/>
      <c r="B1888" s="181"/>
      <c r="C1888" s="181"/>
      <c r="N1888" s="64"/>
      <c r="Q1888" s="6"/>
    </row>
    <row r="1889" s="3" customFormat="true" ht="17.35" hidden="false" customHeight="false" outlineLevel="0" collapsed="false">
      <c r="A1889" s="1"/>
      <c r="B1889" s="181"/>
      <c r="C1889" s="181"/>
      <c r="N1889" s="64"/>
      <c r="Q1889" s="6"/>
    </row>
    <row r="1890" s="3" customFormat="true" ht="17.35" hidden="false" customHeight="false" outlineLevel="0" collapsed="false">
      <c r="A1890" s="1"/>
      <c r="B1890" s="181"/>
      <c r="C1890" s="181"/>
      <c r="N1890" s="64"/>
      <c r="Q1890" s="6"/>
    </row>
    <row r="1891" s="3" customFormat="true" ht="17.35" hidden="false" customHeight="false" outlineLevel="0" collapsed="false">
      <c r="A1891" s="1"/>
      <c r="B1891" s="181"/>
      <c r="C1891" s="181"/>
      <c r="N1891" s="64"/>
      <c r="Q1891" s="6"/>
    </row>
    <row r="1892" s="3" customFormat="true" ht="17.35" hidden="false" customHeight="false" outlineLevel="0" collapsed="false">
      <c r="A1892" s="1"/>
      <c r="B1892" s="181"/>
      <c r="C1892" s="181"/>
      <c r="N1892" s="64"/>
      <c r="Q1892" s="6"/>
    </row>
    <row r="1893" s="3" customFormat="true" ht="17.35" hidden="false" customHeight="false" outlineLevel="0" collapsed="false">
      <c r="A1893" s="1"/>
      <c r="B1893" s="181"/>
      <c r="C1893" s="181"/>
      <c r="N1893" s="64"/>
      <c r="Q1893" s="6"/>
    </row>
    <row r="1894" s="3" customFormat="true" ht="17.35" hidden="false" customHeight="false" outlineLevel="0" collapsed="false">
      <c r="A1894" s="1"/>
      <c r="B1894" s="181"/>
      <c r="C1894" s="181"/>
      <c r="N1894" s="64"/>
      <c r="Q1894" s="6"/>
    </row>
    <row r="1895" s="3" customFormat="true" ht="17.35" hidden="false" customHeight="false" outlineLevel="0" collapsed="false">
      <c r="A1895" s="1"/>
      <c r="B1895" s="181"/>
      <c r="C1895" s="181"/>
      <c r="N1895" s="64"/>
      <c r="Q1895" s="6"/>
    </row>
    <row r="1896" s="3" customFormat="true" ht="17.35" hidden="false" customHeight="false" outlineLevel="0" collapsed="false">
      <c r="A1896" s="1"/>
      <c r="B1896" s="181"/>
      <c r="C1896" s="181"/>
      <c r="N1896" s="64"/>
      <c r="Q1896" s="6"/>
    </row>
    <row r="1897" s="3" customFormat="true" ht="17.35" hidden="false" customHeight="false" outlineLevel="0" collapsed="false">
      <c r="A1897" s="1"/>
      <c r="B1897" s="181"/>
      <c r="C1897" s="181"/>
      <c r="N1897" s="64"/>
      <c r="Q1897" s="6"/>
    </row>
    <row r="1898" s="3" customFormat="true" ht="17.35" hidden="false" customHeight="false" outlineLevel="0" collapsed="false">
      <c r="A1898" s="1"/>
      <c r="B1898" s="181"/>
      <c r="C1898" s="181"/>
      <c r="N1898" s="64"/>
      <c r="Q1898" s="6"/>
    </row>
    <row r="1899" s="3" customFormat="true" ht="17.35" hidden="false" customHeight="false" outlineLevel="0" collapsed="false">
      <c r="A1899" s="1"/>
      <c r="B1899" s="181"/>
      <c r="C1899" s="181"/>
      <c r="N1899" s="64"/>
      <c r="Q1899" s="6"/>
    </row>
    <row r="1900" s="3" customFormat="true" ht="17.35" hidden="false" customHeight="false" outlineLevel="0" collapsed="false">
      <c r="A1900" s="1"/>
      <c r="B1900" s="181"/>
      <c r="C1900" s="181"/>
      <c r="N1900" s="64"/>
      <c r="Q1900" s="6"/>
    </row>
    <row r="1901" s="3" customFormat="true" ht="17.35" hidden="false" customHeight="false" outlineLevel="0" collapsed="false">
      <c r="A1901" s="1"/>
      <c r="B1901" s="181"/>
      <c r="C1901" s="181"/>
      <c r="N1901" s="64"/>
      <c r="Q1901" s="6"/>
    </row>
    <row r="1902" s="3" customFormat="true" ht="17.35" hidden="false" customHeight="false" outlineLevel="0" collapsed="false">
      <c r="A1902" s="1"/>
      <c r="B1902" s="181"/>
      <c r="C1902" s="181"/>
      <c r="N1902" s="64"/>
      <c r="Q1902" s="6"/>
    </row>
    <row r="1903" s="3" customFormat="true" ht="17.35" hidden="false" customHeight="false" outlineLevel="0" collapsed="false">
      <c r="A1903" s="1"/>
      <c r="B1903" s="181"/>
      <c r="C1903" s="181"/>
      <c r="N1903" s="64"/>
      <c r="Q1903" s="6"/>
    </row>
    <row r="1904" s="3" customFormat="true" ht="17.35" hidden="false" customHeight="false" outlineLevel="0" collapsed="false">
      <c r="A1904" s="1"/>
      <c r="B1904" s="181"/>
      <c r="C1904" s="181"/>
      <c r="N1904" s="64"/>
      <c r="Q1904" s="6"/>
    </row>
    <row r="1905" s="3" customFormat="true" ht="17.35" hidden="false" customHeight="false" outlineLevel="0" collapsed="false">
      <c r="A1905" s="1"/>
      <c r="B1905" s="181"/>
      <c r="C1905" s="181"/>
      <c r="N1905" s="64"/>
      <c r="Q1905" s="6"/>
    </row>
    <row r="1906" s="3" customFormat="true" ht="17.35" hidden="false" customHeight="false" outlineLevel="0" collapsed="false">
      <c r="A1906" s="1"/>
      <c r="B1906" s="181"/>
      <c r="C1906" s="181"/>
      <c r="N1906" s="64"/>
      <c r="Q1906" s="6"/>
    </row>
    <row r="1907" s="3" customFormat="true" ht="17.35" hidden="false" customHeight="false" outlineLevel="0" collapsed="false">
      <c r="A1907" s="1"/>
      <c r="B1907" s="181"/>
      <c r="C1907" s="181"/>
      <c r="N1907" s="64"/>
      <c r="Q1907" s="6"/>
    </row>
    <row r="1908" s="3" customFormat="true" ht="17.35" hidden="false" customHeight="false" outlineLevel="0" collapsed="false">
      <c r="A1908" s="1"/>
      <c r="B1908" s="181"/>
      <c r="C1908" s="181"/>
      <c r="N1908" s="64"/>
      <c r="Q1908" s="6"/>
    </row>
    <row r="1909" s="3" customFormat="true" ht="17.35" hidden="false" customHeight="false" outlineLevel="0" collapsed="false">
      <c r="A1909" s="1"/>
      <c r="B1909" s="181"/>
      <c r="C1909" s="181"/>
      <c r="N1909" s="64"/>
      <c r="Q1909" s="6"/>
    </row>
    <row r="1910" s="3" customFormat="true" ht="17.35" hidden="false" customHeight="false" outlineLevel="0" collapsed="false">
      <c r="A1910" s="1"/>
      <c r="B1910" s="181"/>
      <c r="C1910" s="181"/>
      <c r="N1910" s="64"/>
      <c r="Q1910" s="6"/>
    </row>
    <row r="1911" s="3" customFormat="true" ht="17.35" hidden="false" customHeight="false" outlineLevel="0" collapsed="false">
      <c r="A1911" s="1"/>
      <c r="B1911" s="181"/>
      <c r="C1911" s="181"/>
      <c r="N1911" s="64"/>
      <c r="Q1911" s="6"/>
    </row>
    <row r="1912" s="3" customFormat="true" ht="17.35" hidden="false" customHeight="false" outlineLevel="0" collapsed="false">
      <c r="A1912" s="1"/>
      <c r="B1912" s="181"/>
      <c r="C1912" s="181"/>
      <c r="N1912" s="64"/>
      <c r="Q1912" s="6"/>
    </row>
    <row r="1913" s="3" customFormat="true" ht="17.35" hidden="false" customHeight="false" outlineLevel="0" collapsed="false">
      <c r="A1913" s="1"/>
      <c r="B1913" s="181"/>
      <c r="C1913" s="181"/>
      <c r="N1913" s="64"/>
      <c r="Q1913" s="6"/>
    </row>
    <row r="1914" s="3" customFormat="true" ht="17.35" hidden="false" customHeight="false" outlineLevel="0" collapsed="false">
      <c r="A1914" s="1"/>
      <c r="B1914" s="181"/>
      <c r="C1914" s="181"/>
      <c r="N1914" s="64"/>
      <c r="Q1914" s="6"/>
    </row>
    <row r="1915" s="3" customFormat="true" ht="17.35" hidden="false" customHeight="false" outlineLevel="0" collapsed="false">
      <c r="A1915" s="1"/>
      <c r="B1915" s="181"/>
      <c r="C1915" s="181"/>
      <c r="N1915" s="64"/>
      <c r="Q1915" s="6"/>
    </row>
    <row r="1916" s="3" customFormat="true" ht="17.35" hidden="false" customHeight="false" outlineLevel="0" collapsed="false">
      <c r="A1916" s="1"/>
      <c r="B1916" s="181"/>
      <c r="C1916" s="181"/>
      <c r="N1916" s="64"/>
      <c r="Q1916" s="6"/>
    </row>
    <row r="1917" s="3" customFormat="true" ht="17.35" hidden="false" customHeight="false" outlineLevel="0" collapsed="false">
      <c r="A1917" s="1"/>
      <c r="B1917" s="181"/>
      <c r="C1917" s="181"/>
      <c r="N1917" s="64"/>
      <c r="Q1917" s="6"/>
    </row>
    <row r="1918" s="3" customFormat="true" ht="17.35" hidden="false" customHeight="false" outlineLevel="0" collapsed="false">
      <c r="A1918" s="1"/>
      <c r="B1918" s="181"/>
      <c r="C1918" s="181"/>
      <c r="N1918" s="64"/>
      <c r="Q1918" s="6"/>
    </row>
    <row r="1919" s="3" customFormat="true" ht="17.35" hidden="false" customHeight="false" outlineLevel="0" collapsed="false">
      <c r="A1919" s="1"/>
      <c r="B1919" s="181"/>
      <c r="C1919" s="181"/>
      <c r="N1919" s="64"/>
      <c r="Q1919" s="6"/>
    </row>
    <row r="1920" s="3" customFormat="true" ht="17.35" hidden="false" customHeight="false" outlineLevel="0" collapsed="false">
      <c r="A1920" s="1"/>
      <c r="B1920" s="181"/>
      <c r="C1920" s="181"/>
      <c r="N1920" s="64"/>
      <c r="Q1920" s="6"/>
    </row>
    <row r="1921" s="3" customFormat="true" ht="17.35" hidden="false" customHeight="false" outlineLevel="0" collapsed="false">
      <c r="A1921" s="1"/>
      <c r="B1921" s="181"/>
      <c r="C1921" s="181"/>
      <c r="N1921" s="64"/>
      <c r="Q1921" s="6"/>
    </row>
    <row r="1922" s="3" customFormat="true" ht="17.35" hidden="false" customHeight="false" outlineLevel="0" collapsed="false">
      <c r="A1922" s="1"/>
      <c r="B1922" s="181"/>
      <c r="C1922" s="181"/>
      <c r="N1922" s="64"/>
      <c r="Q1922" s="6"/>
    </row>
    <row r="1923" s="3" customFormat="true" ht="17.35" hidden="false" customHeight="false" outlineLevel="0" collapsed="false">
      <c r="A1923" s="1"/>
      <c r="B1923" s="181"/>
      <c r="C1923" s="181"/>
      <c r="N1923" s="64"/>
      <c r="Q1923" s="6"/>
    </row>
    <row r="1924" s="3" customFormat="true" ht="17.35" hidden="false" customHeight="false" outlineLevel="0" collapsed="false">
      <c r="A1924" s="1"/>
      <c r="B1924" s="181"/>
      <c r="C1924" s="181"/>
      <c r="N1924" s="64"/>
      <c r="Q1924" s="6"/>
    </row>
    <row r="1925" s="3" customFormat="true" ht="17.35" hidden="false" customHeight="false" outlineLevel="0" collapsed="false">
      <c r="A1925" s="1"/>
      <c r="B1925" s="181"/>
      <c r="C1925" s="181"/>
      <c r="N1925" s="64"/>
      <c r="Q1925" s="6"/>
    </row>
    <row r="1926" s="3" customFormat="true" ht="17.35" hidden="false" customHeight="false" outlineLevel="0" collapsed="false">
      <c r="A1926" s="1"/>
      <c r="B1926" s="181"/>
      <c r="C1926" s="181"/>
      <c r="N1926" s="64"/>
      <c r="Q1926" s="6"/>
    </row>
    <row r="1927" s="3" customFormat="true" ht="17.35" hidden="false" customHeight="false" outlineLevel="0" collapsed="false">
      <c r="A1927" s="1"/>
      <c r="B1927" s="181"/>
      <c r="C1927" s="181"/>
      <c r="N1927" s="64"/>
      <c r="Q1927" s="6"/>
    </row>
    <row r="1928" s="3" customFormat="true" ht="17.35" hidden="false" customHeight="false" outlineLevel="0" collapsed="false">
      <c r="A1928" s="1"/>
      <c r="B1928" s="181"/>
      <c r="C1928" s="181"/>
      <c r="N1928" s="64"/>
      <c r="Q1928" s="6"/>
    </row>
    <row r="1929" s="3" customFormat="true" ht="17.35" hidden="false" customHeight="false" outlineLevel="0" collapsed="false">
      <c r="A1929" s="1"/>
      <c r="B1929" s="181"/>
      <c r="C1929" s="181"/>
      <c r="N1929" s="64"/>
      <c r="Q1929" s="6"/>
    </row>
    <row r="1930" s="3" customFormat="true" ht="17.35" hidden="false" customHeight="false" outlineLevel="0" collapsed="false">
      <c r="A1930" s="1"/>
      <c r="B1930" s="181"/>
      <c r="C1930" s="181"/>
      <c r="N1930" s="64"/>
      <c r="Q1930" s="6"/>
    </row>
    <row r="1931" s="3" customFormat="true" ht="17.35" hidden="false" customHeight="false" outlineLevel="0" collapsed="false">
      <c r="A1931" s="1"/>
      <c r="B1931" s="181"/>
      <c r="C1931" s="181"/>
      <c r="N1931" s="64"/>
      <c r="Q1931" s="6"/>
    </row>
    <row r="1932" s="3" customFormat="true" ht="17.35" hidden="false" customHeight="false" outlineLevel="0" collapsed="false">
      <c r="A1932" s="1"/>
      <c r="B1932" s="181"/>
      <c r="C1932" s="181"/>
      <c r="N1932" s="64"/>
      <c r="Q1932" s="6"/>
    </row>
    <row r="1933" s="3" customFormat="true" ht="17.35" hidden="false" customHeight="false" outlineLevel="0" collapsed="false">
      <c r="A1933" s="1"/>
      <c r="B1933" s="181"/>
      <c r="C1933" s="181"/>
      <c r="N1933" s="64"/>
      <c r="Q1933" s="6"/>
    </row>
    <row r="1934" s="3" customFormat="true" ht="17.35" hidden="false" customHeight="false" outlineLevel="0" collapsed="false">
      <c r="A1934" s="1"/>
      <c r="B1934" s="181"/>
      <c r="C1934" s="181"/>
      <c r="N1934" s="64"/>
      <c r="Q1934" s="6"/>
    </row>
    <row r="1935" s="3" customFormat="true" ht="17.35" hidden="false" customHeight="false" outlineLevel="0" collapsed="false">
      <c r="A1935" s="1"/>
      <c r="B1935" s="181"/>
      <c r="C1935" s="181"/>
      <c r="N1935" s="64"/>
      <c r="Q1935" s="6"/>
    </row>
    <row r="1936" s="3" customFormat="true" ht="17.35" hidden="false" customHeight="false" outlineLevel="0" collapsed="false">
      <c r="A1936" s="1"/>
      <c r="B1936" s="181"/>
      <c r="C1936" s="181"/>
      <c r="N1936" s="64"/>
      <c r="Q1936" s="6"/>
    </row>
    <row r="1937" s="3" customFormat="true" ht="17.35" hidden="false" customHeight="false" outlineLevel="0" collapsed="false">
      <c r="A1937" s="1"/>
      <c r="B1937" s="181"/>
      <c r="C1937" s="181"/>
      <c r="N1937" s="64"/>
      <c r="Q1937" s="6"/>
    </row>
    <row r="1938" s="3" customFormat="true" ht="17.35" hidden="false" customHeight="false" outlineLevel="0" collapsed="false">
      <c r="A1938" s="1"/>
      <c r="B1938" s="181"/>
      <c r="C1938" s="181"/>
      <c r="N1938" s="64"/>
      <c r="Q1938" s="6"/>
    </row>
    <row r="1939" s="3" customFormat="true" ht="17.35" hidden="false" customHeight="false" outlineLevel="0" collapsed="false">
      <c r="A1939" s="1"/>
      <c r="B1939" s="181"/>
      <c r="C1939" s="181"/>
      <c r="N1939" s="64"/>
      <c r="Q1939" s="6"/>
    </row>
    <row r="1940" s="3" customFormat="true" ht="17.35" hidden="false" customHeight="false" outlineLevel="0" collapsed="false">
      <c r="A1940" s="1"/>
      <c r="B1940" s="181"/>
      <c r="C1940" s="181"/>
      <c r="N1940" s="64"/>
      <c r="Q1940" s="6"/>
    </row>
    <row r="1941" s="3" customFormat="true" ht="17.35" hidden="false" customHeight="false" outlineLevel="0" collapsed="false">
      <c r="A1941" s="1"/>
      <c r="B1941" s="181"/>
      <c r="C1941" s="181"/>
      <c r="N1941" s="64"/>
      <c r="Q1941" s="6"/>
    </row>
    <row r="1942" s="3" customFormat="true" ht="17.35" hidden="false" customHeight="false" outlineLevel="0" collapsed="false">
      <c r="A1942" s="1"/>
      <c r="B1942" s="181"/>
      <c r="C1942" s="181"/>
      <c r="N1942" s="64"/>
      <c r="Q1942" s="6"/>
    </row>
    <row r="1943" s="3" customFormat="true" ht="17.35" hidden="false" customHeight="false" outlineLevel="0" collapsed="false">
      <c r="A1943" s="1"/>
      <c r="B1943" s="181"/>
      <c r="C1943" s="181"/>
      <c r="N1943" s="64"/>
      <c r="Q1943" s="6"/>
    </row>
    <row r="1944" s="3" customFormat="true" ht="17.35" hidden="false" customHeight="false" outlineLevel="0" collapsed="false">
      <c r="A1944" s="1"/>
      <c r="B1944" s="181"/>
      <c r="C1944" s="181"/>
      <c r="N1944" s="64"/>
      <c r="Q1944" s="6"/>
    </row>
    <row r="1945" s="3" customFormat="true" ht="17.35" hidden="false" customHeight="false" outlineLevel="0" collapsed="false">
      <c r="A1945" s="1"/>
      <c r="B1945" s="181"/>
      <c r="C1945" s="181"/>
      <c r="N1945" s="64"/>
      <c r="Q1945" s="6"/>
    </row>
    <row r="1946" s="3" customFormat="true" ht="17.35" hidden="false" customHeight="false" outlineLevel="0" collapsed="false">
      <c r="A1946" s="1"/>
      <c r="B1946" s="181"/>
      <c r="C1946" s="181"/>
      <c r="N1946" s="64"/>
      <c r="Q1946" s="6"/>
    </row>
    <row r="1947" s="3" customFormat="true" ht="17.35" hidden="false" customHeight="false" outlineLevel="0" collapsed="false">
      <c r="A1947" s="1"/>
      <c r="B1947" s="181"/>
      <c r="C1947" s="181"/>
      <c r="N1947" s="64"/>
      <c r="Q1947" s="6"/>
    </row>
    <row r="1948" s="3" customFormat="true" ht="17.35" hidden="false" customHeight="false" outlineLevel="0" collapsed="false">
      <c r="A1948" s="1"/>
      <c r="B1948" s="181"/>
      <c r="C1948" s="181"/>
      <c r="N1948" s="64"/>
      <c r="Q1948" s="6"/>
    </row>
    <row r="1949" s="3" customFormat="true" ht="17.35" hidden="false" customHeight="false" outlineLevel="0" collapsed="false">
      <c r="A1949" s="1"/>
      <c r="B1949" s="181"/>
      <c r="C1949" s="181"/>
      <c r="N1949" s="64"/>
      <c r="Q1949" s="6"/>
    </row>
    <row r="1950" s="3" customFormat="true" ht="17.35" hidden="false" customHeight="false" outlineLevel="0" collapsed="false">
      <c r="A1950" s="1"/>
      <c r="B1950" s="181"/>
      <c r="C1950" s="181"/>
      <c r="N1950" s="64"/>
      <c r="Q1950" s="6"/>
    </row>
    <row r="1951" s="3" customFormat="true" ht="17.35" hidden="false" customHeight="false" outlineLevel="0" collapsed="false">
      <c r="A1951" s="1"/>
      <c r="B1951" s="181"/>
      <c r="C1951" s="181"/>
      <c r="N1951" s="64"/>
      <c r="Q1951" s="6"/>
    </row>
    <row r="1952" s="3" customFormat="true" ht="17.35" hidden="false" customHeight="false" outlineLevel="0" collapsed="false">
      <c r="A1952" s="1"/>
      <c r="B1952" s="181"/>
      <c r="C1952" s="181"/>
      <c r="N1952" s="64"/>
      <c r="Q1952" s="6"/>
    </row>
    <row r="1953" s="3" customFormat="true" ht="17.35" hidden="false" customHeight="false" outlineLevel="0" collapsed="false">
      <c r="A1953" s="1"/>
      <c r="B1953" s="181"/>
      <c r="C1953" s="181"/>
      <c r="N1953" s="64"/>
      <c r="Q1953" s="6"/>
    </row>
    <row r="1954" s="3" customFormat="true" ht="17.35" hidden="false" customHeight="false" outlineLevel="0" collapsed="false">
      <c r="A1954" s="1"/>
      <c r="B1954" s="181"/>
      <c r="C1954" s="181"/>
      <c r="N1954" s="64"/>
      <c r="Q1954" s="6"/>
    </row>
    <row r="1955" s="3" customFormat="true" ht="17.35" hidden="false" customHeight="false" outlineLevel="0" collapsed="false">
      <c r="A1955" s="1"/>
      <c r="B1955" s="181"/>
      <c r="C1955" s="181"/>
      <c r="N1955" s="64"/>
      <c r="Q1955" s="6"/>
    </row>
    <row r="1956" s="3" customFormat="true" ht="17.35" hidden="false" customHeight="false" outlineLevel="0" collapsed="false">
      <c r="A1956" s="1"/>
      <c r="B1956" s="181"/>
      <c r="C1956" s="181"/>
      <c r="N1956" s="64"/>
      <c r="Q1956" s="6"/>
    </row>
    <row r="1957" s="3" customFormat="true" ht="17.35" hidden="false" customHeight="false" outlineLevel="0" collapsed="false">
      <c r="A1957" s="1"/>
      <c r="B1957" s="181"/>
      <c r="C1957" s="181"/>
      <c r="N1957" s="64"/>
      <c r="Q1957" s="6"/>
    </row>
    <row r="1958" s="3" customFormat="true" ht="17.35" hidden="false" customHeight="false" outlineLevel="0" collapsed="false">
      <c r="A1958" s="1"/>
      <c r="B1958" s="181"/>
      <c r="C1958" s="181"/>
      <c r="N1958" s="64"/>
      <c r="Q1958" s="6"/>
    </row>
    <row r="1959" s="3" customFormat="true" ht="17.35" hidden="false" customHeight="false" outlineLevel="0" collapsed="false">
      <c r="A1959" s="1"/>
      <c r="B1959" s="181"/>
      <c r="C1959" s="181"/>
      <c r="N1959" s="64"/>
      <c r="Q1959" s="6"/>
    </row>
    <row r="1960" s="3" customFormat="true" ht="17.35" hidden="false" customHeight="false" outlineLevel="0" collapsed="false">
      <c r="A1960" s="1"/>
      <c r="B1960" s="181"/>
      <c r="C1960" s="181"/>
      <c r="N1960" s="64"/>
      <c r="Q1960" s="6"/>
    </row>
    <row r="1961" s="3" customFormat="true" ht="17.35" hidden="false" customHeight="false" outlineLevel="0" collapsed="false">
      <c r="A1961" s="1"/>
      <c r="B1961" s="181"/>
      <c r="C1961" s="181"/>
      <c r="N1961" s="64"/>
      <c r="Q1961" s="6"/>
    </row>
    <row r="1962" s="3" customFormat="true" ht="17.35" hidden="false" customHeight="false" outlineLevel="0" collapsed="false">
      <c r="A1962" s="1"/>
      <c r="B1962" s="181"/>
      <c r="C1962" s="181"/>
      <c r="N1962" s="64"/>
      <c r="Q1962" s="6"/>
    </row>
    <row r="1963" s="3" customFormat="true" ht="17.35" hidden="false" customHeight="false" outlineLevel="0" collapsed="false">
      <c r="A1963" s="1"/>
      <c r="B1963" s="181"/>
      <c r="C1963" s="181"/>
      <c r="N1963" s="64"/>
      <c r="Q1963" s="6"/>
    </row>
    <row r="1964" s="3" customFormat="true" ht="17.35" hidden="false" customHeight="false" outlineLevel="0" collapsed="false">
      <c r="A1964" s="1"/>
      <c r="B1964" s="181"/>
      <c r="C1964" s="181"/>
      <c r="N1964" s="64"/>
      <c r="Q1964" s="6"/>
    </row>
    <row r="1965" s="3" customFormat="true" ht="17.35" hidden="false" customHeight="false" outlineLevel="0" collapsed="false">
      <c r="A1965" s="1"/>
      <c r="B1965" s="181"/>
      <c r="C1965" s="181"/>
      <c r="N1965" s="64"/>
      <c r="Q1965" s="6"/>
    </row>
    <row r="1966" s="3" customFormat="true" ht="17.35" hidden="false" customHeight="false" outlineLevel="0" collapsed="false">
      <c r="A1966" s="1"/>
      <c r="B1966" s="181"/>
      <c r="C1966" s="181"/>
      <c r="N1966" s="64"/>
      <c r="Q1966" s="6"/>
    </row>
    <row r="1967" s="3" customFormat="true" ht="17.35" hidden="false" customHeight="false" outlineLevel="0" collapsed="false">
      <c r="A1967" s="1"/>
      <c r="B1967" s="181"/>
      <c r="C1967" s="181"/>
      <c r="N1967" s="64"/>
      <c r="Q1967" s="6"/>
    </row>
    <row r="1968" s="3" customFormat="true" ht="17.35" hidden="false" customHeight="false" outlineLevel="0" collapsed="false">
      <c r="A1968" s="1"/>
      <c r="B1968" s="181"/>
      <c r="C1968" s="181"/>
      <c r="N1968" s="64"/>
      <c r="Q1968" s="6"/>
    </row>
    <row r="1969" s="3" customFormat="true" ht="17.35" hidden="false" customHeight="false" outlineLevel="0" collapsed="false">
      <c r="A1969" s="1"/>
      <c r="B1969" s="181"/>
      <c r="C1969" s="181"/>
      <c r="N1969" s="64"/>
      <c r="Q1969" s="6"/>
    </row>
    <row r="1970" s="3" customFormat="true" ht="17.35" hidden="false" customHeight="false" outlineLevel="0" collapsed="false">
      <c r="A1970" s="1"/>
      <c r="B1970" s="181"/>
      <c r="C1970" s="181"/>
      <c r="N1970" s="64"/>
      <c r="Q1970" s="6"/>
    </row>
    <row r="1971" s="3" customFormat="true" ht="17.35" hidden="false" customHeight="false" outlineLevel="0" collapsed="false">
      <c r="A1971" s="1"/>
      <c r="B1971" s="181"/>
      <c r="C1971" s="181"/>
      <c r="N1971" s="64"/>
      <c r="Q1971" s="6"/>
    </row>
    <row r="1972" s="3" customFormat="true" ht="17.35" hidden="false" customHeight="false" outlineLevel="0" collapsed="false">
      <c r="A1972" s="1"/>
      <c r="B1972" s="181"/>
      <c r="C1972" s="181"/>
      <c r="N1972" s="64"/>
      <c r="Q1972" s="6"/>
    </row>
    <row r="1973" s="3" customFormat="true" ht="17.35" hidden="false" customHeight="false" outlineLevel="0" collapsed="false">
      <c r="A1973" s="1"/>
      <c r="B1973" s="181"/>
      <c r="C1973" s="181"/>
      <c r="N1973" s="64"/>
      <c r="Q1973" s="6"/>
    </row>
    <row r="1974" s="3" customFormat="true" ht="17.35" hidden="false" customHeight="false" outlineLevel="0" collapsed="false">
      <c r="A1974" s="1"/>
      <c r="B1974" s="181"/>
      <c r="C1974" s="181"/>
      <c r="N1974" s="64"/>
      <c r="Q1974" s="6"/>
    </row>
    <row r="1975" s="3" customFormat="true" ht="17.35" hidden="false" customHeight="false" outlineLevel="0" collapsed="false">
      <c r="A1975" s="1"/>
      <c r="B1975" s="181"/>
      <c r="C1975" s="181"/>
      <c r="N1975" s="64"/>
      <c r="Q1975" s="6"/>
    </row>
    <row r="1976" s="3" customFormat="true" ht="17.35" hidden="false" customHeight="false" outlineLevel="0" collapsed="false">
      <c r="A1976" s="1"/>
      <c r="B1976" s="181"/>
      <c r="C1976" s="181"/>
      <c r="N1976" s="64"/>
      <c r="Q1976" s="6"/>
    </row>
    <row r="1977" s="3" customFormat="true" ht="17.35" hidden="false" customHeight="false" outlineLevel="0" collapsed="false">
      <c r="A1977" s="1"/>
      <c r="B1977" s="181"/>
      <c r="C1977" s="181"/>
      <c r="N1977" s="64"/>
      <c r="Q1977" s="6"/>
    </row>
    <row r="1978" s="3" customFormat="true" ht="17.35" hidden="false" customHeight="false" outlineLevel="0" collapsed="false">
      <c r="A1978" s="1"/>
      <c r="B1978" s="181"/>
      <c r="C1978" s="181"/>
      <c r="N1978" s="64"/>
      <c r="Q1978" s="6"/>
    </row>
    <row r="1979" s="3" customFormat="true" ht="17.35" hidden="false" customHeight="false" outlineLevel="0" collapsed="false">
      <c r="A1979" s="1"/>
      <c r="B1979" s="181"/>
      <c r="C1979" s="181"/>
      <c r="N1979" s="64"/>
      <c r="Q1979" s="6"/>
    </row>
    <row r="1980" s="3" customFormat="true" ht="17.35" hidden="false" customHeight="false" outlineLevel="0" collapsed="false">
      <c r="A1980" s="1"/>
      <c r="B1980" s="181"/>
      <c r="C1980" s="181"/>
      <c r="N1980" s="64"/>
      <c r="Q1980" s="6"/>
    </row>
    <row r="1981" s="3" customFormat="true" ht="17.35" hidden="false" customHeight="false" outlineLevel="0" collapsed="false">
      <c r="A1981" s="1"/>
      <c r="B1981" s="181"/>
      <c r="C1981" s="181"/>
      <c r="N1981" s="64"/>
      <c r="Q1981" s="6"/>
    </row>
    <row r="1982" s="3" customFormat="true" ht="17.35" hidden="false" customHeight="false" outlineLevel="0" collapsed="false">
      <c r="A1982" s="1"/>
      <c r="B1982" s="181"/>
      <c r="C1982" s="181"/>
      <c r="N1982" s="64"/>
      <c r="Q1982" s="6"/>
    </row>
    <row r="1983" s="3" customFormat="true" ht="17.35" hidden="false" customHeight="false" outlineLevel="0" collapsed="false">
      <c r="A1983" s="1"/>
      <c r="B1983" s="181"/>
      <c r="C1983" s="181"/>
      <c r="N1983" s="64"/>
      <c r="Q1983" s="6"/>
    </row>
    <row r="1984" s="3" customFormat="true" ht="17.35" hidden="false" customHeight="false" outlineLevel="0" collapsed="false">
      <c r="A1984" s="1"/>
      <c r="B1984" s="181"/>
      <c r="C1984" s="181"/>
      <c r="N1984" s="64"/>
      <c r="Q1984" s="6"/>
    </row>
    <row r="1985" s="3" customFormat="true" ht="17.35" hidden="false" customHeight="false" outlineLevel="0" collapsed="false">
      <c r="A1985" s="1"/>
      <c r="B1985" s="181"/>
      <c r="C1985" s="181"/>
      <c r="N1985" s="64"/>
      <c r="Q1985" s="6"/>
    </row>
    <row r="1986" s="3" customFormat="true" ht="17.35" hidden="false" customHeight="false" outlineLevel="0" collapsed="false">
      <c r="A1986" s="1"/>
      <c r="B1986" s="181"/>
      <c r="C1986" s="181"/>
      <c r="N1986" s="64"/>
      <c r="Q1986" s="6"/>
    </row>
    <row r="1987" s="3" customFormat="true" ht="17.35" hidden="false" customHeight="false" outlineLevel="0" collapsed="false">
      <c r="A1987" s="1"/>
      <c r="B1987" s="181"/>
      <c r="C1987" s="181"/>
      <c r="N1987" s="64"/>
      <c r="Q1987" s="6"/>
    </row>
    <row r="1988" s="3" customFormat="true" ht="17.35" hidden="false" customHeight="false" outlineLevel="0" collapsed="false">
      <c r="A1988" s="1"/>
      <c r="B1988" s="181"/>
      <c r="C1988" s="181"/>
      <c r="N1988" s="64"/>
      <c r="Q1988" s="6"/>
    </row>
    <row r="1989" s="3" customFormat="true" ht="17.35" hidden="false" customHeight="false" outlineLevel="0" collapsed="false">
      <c r="A1989" s="1"/>
      <c r="B1989" s="181"/>
      <c r="C1989" s="181"/>
      <c r="N1989" s="64"/>
      <c r="Q1989" s="6"/>
    </row>
    <row r="1990" s="3" customFormat="true" ht="17.35" hidden="false" customHeight="false" outlineLevel="0" collapsed="false">
      <c r="A1990" s="1"/>
      <c r="B1990" s="181"/>
      <c r="C1990" s="181"/>
      <c r="N1990" s="64"/>
      <c r="Q1990" s="6"/>
    </row>
    <row r="1991" s="3" customFormat="true" ht="17.35" hidden="false" customHeight="false" outlineLevel="0" collapsed="false">
      <c r="A1991" s="1"/>
      <c r="B1991" s="181"/>
      <c r="C1991" s="181"/>
      <c r="N1991" s="64"/>
      <c r="Q1991" s="6"/>
    </row>
    <row r="1992" s="3" customFormat="true" ht="17.35" hidden="false" customHeight="false" outlineLevel="0" collapsed="false">
      <c r="A1992" s="1"/>
      <c r="B1992" s="181"/>
      <c r="C1992" s="181"/>
      <c r="N1992" s="64"/>
      <c r="Q1992" s="6"/>
    </row>
    <row r="1993" s="3" customFormat="true" ht="17.35" hidden="false" customHeight="false" outlineLevel="0" collapsed="false">
      <c r="A1993" s="1"/>
      <c r="B1993" s="181"/>
      <c r="C1993" s="181"/>
      <c r="N1993" s="64"/>
      <c r="Q1993" s="6"/>
    </row>
    <row r="1994" s="3" customFormat="true" ht="17.35" hidden="false" customHeight="false" outlineLevel="0" collapsed="false">
      <c r="A1994" s="1"/>
      <c r="B1994" s="181"/>
      <c r="C1994" s="181"/>
      <c r="N1994" s="64"/>
      <c r="Q1994" s="6"/>
    </row>
    <row r="1995" s="3" customFormat="true" ht="17.35" hidden="false" customHeight="false" outlineLevel="0" collapsed="false">
      <c r="A1995" s="1"/>
      <c r="B1995" s="181"/>
      <c r="C1995" s="181"/>
      <c r="N1995" s="64"/>
      <c r="Q1995" s="6"/>
    </row>
    <row r="1996" s="3" customFormat="true" ht="17.35" hidden="false" customHeight="false" outlineLevel="0" collapsed="false">
      <c r="A1996" s="1"/>
      <c r="B1996" s="181"/>
      <c r="C1996" s="181"/>
      <c r="N1996" s="64"/>
      <c r="Q1996" s="6"/>
    </row>
    <row r="1997" s="3" customFormat="true" ht="17.35" hidden="false" customHeight="false" outlineLevel="0" collapsed="false">
      <c r="A1997" s="1"/>
      <c r="B1997" s="181"/>
      <c r="C1997" s="181"/>
      <c r="N1997" s="64"/>
      <c r="Q1997" s="6"/>
    </row>
    <row r="1998" s="3" customFormat="true" ht="17.35" hidden="false" customHeight="false" outlineLevel="0" collapsed="false">
      <c r="A1998" s="1"/>
      <c r="B1998" s="181"/>
      <c r="C1998" s="181"/>
      <c r="N1998" s="64"/>
      <c r="Q1998" s="6"/>
    </row>
    <row r="1999" s="3" customFormat="true" ht="17.35" hidden="false" customHeight="false" outlineLevel="0" collapsed="false">
      <c r="A1999" s="1"/>
      <c r="B1999" s="181"/>
      <c r="C1999" s="181"/>
      <c r="N1999" s="64"/>
      <c r="Q1999" s="6"/>
    </row>
    <row r="2000" s="3" customFormat="true" ht="17.35" hidden="false" customHeight="false" outlineLevel="0" collapsed="false">
      <c r="A2000" s="1"/>
      <c r="B2000" s="181"/>
      <c r="C2000" s="181"/>
      <c r="N2000" s="64"/>
      <c r="Q2000" s="6"/>
    </row>
    <row r="2001" s="3" customFormat="true" ht="17.35" hidden="false" customHeight="false" outlineLevel="0" collapsed="false">
      <c r="A2001" s="1"/>
      <c r="B2001" s="181"/>
      <c r="C2001" s="181"/>
      <c r="N2001" s="64"/>
      <c r="Q2001" s="6"/>
    </row>
    <row r="2002" s="3" customFormat="true" ht="17.35" hidden="false" customHeight="false" outlineLevel="0" collapsed="false">
      <c r="A2002" s="1"/>
      <c r="B2002" s="181"/>
      <c r="C2002" s="181"/>
      <c r="N2002" s="64"/>
      <c r="Q2002" s="6"/>
    </row>
    <row r="2003" s="3" customFormat="true" ht="17.35" hidden="false" customHeight="false" outlineLevel="0" collapsed="false">
      <c r="A2003" s="1"/>
      <c r="B2003" s="181"/>
      <c r="C2003" s="181"/>
      <c r="N2003" s="64"/>
      <c r="Q2003" s="6"/>
    </row>
    <row r="2004" s="3" customFormat="true" ht="17.35" hidden="false" customHeight="false" outlineLevel="0" collapsed="false">
      <c r="A2004" s="1"/>
      <c r="B2004" s="181"/>
      <c r="C2004" s="181"/>
      <c r="N2004" s="64"/>
      <c r="Q2004" s="6"/>
    </row>
    <row r="2005" s="3" customFormat="true" ht="17.35" hidden="false" customHeight="false" outlineLevel="0" collapsed="false">
      <c r="A2005" s="1"/>
      <c r="B2005" s="181"/>
      <c r="C2005" s="181"/>
      <c r="N2005" s="64"/>
      <c r="Q2005" s="6"/>
    </row>
    <row r="2006" s="3" customFormat="true" ht="17.35" hidden="false" customHeight="false" outlineLevel="0" collapsed="false">
      <c r="A2006" s="1"/>
      <c r="B2006" s="181"/>
      <c r="C2006" s="181"/>
      <c r="N2006" s="64"/>
      <c r="Q2006" s="6"/>
    </row>
    <row r="2007" s="3" customFormat="true" ht="17.35" hidden="false" customHeight="false" outlineLevel="0" collapsed="false">
      <c r="A2007" s="1"/>
      <c r="B2007" s="181"/>
      <c r="C2007" s="181"/>
      <c r="N2007" s="64"/>
      <c r="Q2007" s="6"/>
    </row>
    <row r="2008" s="3" customFormat="true" ht="17.35" hidden="false" customHeight="false" outlineLevel="0" collapsed="false">
      <c r="A2008" s="1"/>
      <c r="B2008" s="181"/>
      <c r="C2008" s="181"/>
      <c r="N2008" s="64"/>
      <c r="Q2008" s="6"/>
    </row>
    <row r="2009" s="3" customFormat="true" ht="17.35" hidden="false" customHeight="false" outlineLevel="0" collapsed="false">
      <c r="A2009" s="1"/>
      <c r="B2009" s="181"/>
      <c r="C2009" s="181"/>
      <c r="N2009" s="64"/>
      <c r="Q2009" s="6"/>
    </row>
    <row r="2010" s="3" customFormat="true" ht="17.35" hidden="false" customHeight="false" outlineLevel="0" collapsed="false">
      <c r="A2010" s="1"/>
      <c r="B2010" s="181"/>
      <c r="C2010" s="181"/>
      <c r="N2010" s="64"/>
      <c r="Q2010" s="6"/>
    </row>
    <row r="2011" s="3" customFormat="true" ht="17.35" hidden="false" customHeight="false" outlineLevel="0" collapsed="false">
      <c r="A2011" s="1"/>
      <c r="B2011" s="181"/>
      <c r="C2011" s="181"/>
      <c r="N2011" s="64"/>
      <c r="Q2011" s="6"/>
    </row>
    <row r="2012" s="3" customFormat="true" ht="17.35" hidden="false" customHeight="false" outlineLevel="0" collapsed="false">
      <c r="A2012" s="1"/>
      <c r="B2012" s="181"/>
      <c r="C2012" s="181"/>
      <c r="N2012" s="64"/>
      <c r="Q2012" s="6"/>
    </row>
    <row r="2013" s="3" customFormat="true" ht="17.35" hidden="false" customHeight="false" outlineLevel="0" collapsed="false">
      <c r="A2013" s="1"/>
      <c r="B2013" s="181"/>
      <c r="C2013" s="181"/>
      <c r="N2013" s="64"/>
      <c r="Q2013" s="6"/>
    </row>
    <row r="2014" s="3" customFormat="true" ht="17.35" hidden="false" customHeight="false" outlineLevel="0" collapsed="false">
      <c r="A2014" s="1"/>
      <c r="B2014" s="181"/>
      <c r="C2014" s="181"/>
      <c r="N2014" s="64"/>
      <c r="Q2014" s="6"/>
    </row>
    <row r="2015" s="3" customFormat="true" ht="17.35" hidden="false" customHeight="false" outlineLevel="0" collapsed="false">
      <c r="A2015" s="1"/>
      <c r="B2015" s="181"/>
      <c r="C2015" s="181"/>
      <c r="N2015" s="64"/>
      <c r="Q2015" s="6"/>
    </row>
    <row r="2016" s="3" customFormat="true" ht="17.35" hidden="false" customHeight="false" outlineLevel="0" collapsed="false">
      <c r="A2016" s="1"/>
      <c r="B2016" s="181"/>
      <c r="C2016" s="181"/>
      <c r="N2016" s="64"/>
      <c r="Q2016" s="6"/>
    </row>
    <row r="2017" s="3" customFormat="true" ht="17.35" hidden="false" customHeight="false" outlineLevel="0" collapsed="false">
      <c r="A2017" s="1"/>
      <c r="B2017" s="181"/>
      <c r="C2017" s="181"/>
      <c r="N2017" s="64"/>
      <c r="Q2017" s="6"/>
    </row>
    <row r="2018" s="3" customFormat="true" ht="17.35" hidden="false" customHeight="false" outlineLevel="0" collapsed="false">
      <c r="A2018" s="1"/>
      <c r="B2018" s="181"/>
      <c r="C2018" s="181"/>
      <c r="N2018" s="64"/>
      <c r="Q2018" s="6"/>
    </row>
    <row r="2019" s="3" customFormat="true" ht="17.35" hidden="false" customHeight="false" outlineLevel="0" collapsed="false">
      <c r="A2019" s="1"/>
      <c r="B2019" s="181"/>
      <c r="C2019" s="181"/>
      <c r="N2019" s="64"/>
      <c r="Q2019" s="6"/>
    </row>
    <row r="2020" s="3" customFormat="true" ht="17.35" hidden="false" customHeight="false" outlineLevel="0" collapsed="false">
      <c r="A2020" s="1"/>
      <c r="B2020" s="181"/>
      <c r="C2020" s="181"/>
      <c r="N2020" s="64"/>
      <c r="Q2020" s="6"/>
    </row>
    <row r="2021" s="3" customFormat="true" ht="17.35" hidden="false" customHeight="false" outlineLevel="0" collapsed="false">
      <c r="A2021" s="1"/>
      <c r="B2021" s="181"/>
      <c r="C2021" s="181"/>
      <c r="N2021" s="64"/>
      <c r="Q2021" s="6"/>
    </row>
    <row r="2022" s="3" customFormat="true" ht="17.35" hidden="false" customHeight="false" outlineLevel="0" collapsed="false">
      <c r="A2022" s="1"/>
      <c r="B2022" s="181"/>
      <c r="C2022" s="181"/>
      <c r="N2022" s="64"/>
      <c r="Q2022" s="6"/>
    </row>
    <row r="2023" s="3" customFormat="true" ht="17.35" hidden="false" customHeight="false" outlineLevel="0" collapsed="false">
      <c r="A2023" s="1"/>
      <c r="B2023" s="181"/>
      <c r="C2023" s="181"/>
      <c r="N2023" s="64"/>
      <c r="Q2023" s="6"/>
    </row>
    <row r="2024" s="3" customFormat="true" ht="17.35" hidden="false" customHeight="false" outlineLevel="0" collapsed="false">
      <c r="A2024" s="1"/>
      <c r="B2024" s="181"/>
      <c r="C2024" s="181"/>
      <c r="N2024" s="64"/>
      <c r="Q2024" s="6"/>
    </row>
    <row r="2025" s="3" customFormat="true" ht="17.35" hidden="false" customHeight="false" outlineLevel="0" collapsed="false">
      <c r="A2025" s="1"/>
      <c r="B2025" s="181"/>
      <c r="C2025" s="181"/>
      <c r="N2025" s="64"/>
      <c r="Q2025" s="6"/>
    </row>
    <row r="2026" s="3" customFormat="true" ht="17.35" hidden="false" customHeight="false" outlineLevel="0" collapsed="false">
      <c r="A2026" s="1"/>
      <c r="B2026" s="181"/>
      <c r="C2026" s="181"/>
      <c r="N2026" s="64"/>
      <c r="Q2026" s="6"/>
    </row>
    <row r="2027" s="3" customFormat="true" ht="17.35" hidden="false" customHeight="false" outlineLevel="0" collapsed="false">
      <c r="A2027" s="1"/>
      <c r="B2027" s="181"/>
      <c r="C2027" s="181"/>
      <c r="N2027" s="64"/>
      <c r="Q2027" s="6"/>
    </row>
    <row r="2028" s="3" customFormat="true" ht="17.35" hidden="false" customHeight="false" outlineLevel="0" collapsed="false">
      <c r="A2028" s="1"/>
      <c r="B2028" s="181"/>
      <c r="C2028" s="181"/>
      <c r="N2028" s="64"/>
      <c r="Q2028" s="6"/>
    </row>
    <row r="2029" s="3" customFormat="true" ht="17.35" hidden="false" customHeight="false" outlineLevel="0" collapsed="false">
      <c r="A2029" s="1"/>
      <c r="B2029" s="181"/>
      <c r="C2029" s="181"/>
      <c r="N2029" s="64"/>
      <c r="Q2029" s="6"/>
    </row>
    <row r="2030" s="3" customFormat="true" ht="17.35" hidden="false" customHeight="false" outlineLevel="0" collapsed="false">
      <c r="A2030" s="1"/>
      <c r="B2030" s="181"/>
      <c r="C2030" s="181"/>
      <c r="N2030" s="64"/>
      <c r="Q2030" s="6"/>
    </row>
    <row r="2031" s="3" customFormat="true" ht="17.35" hidden="false" customHeight="false" outlineLevel="0" collapsed="false">
      <c r="A2031" s="1"/>
      <c r="B2031" s="181"/>
      <c r="C2031" s="181"/>
      <c r="N2031" s="64"/>
      <c r="Q2031" s="6"/>
    </row>
    <row r="2032" s="3" customFormat="true" ht="17.35" hidden="false" customHeight="false" outlineLevel="0" collapsed="false">
      <c r="A2032" s="1"/>
      <c r="B2032" s="181"/>
      <c r="C2032" s="181"/>
      <c r="N2032" s="64"/>
      <c r="Q2032" s="6"/>
    </row>
    <row r="2033" s="3" customFormat="true" ht="17.35" hidden="false" customHeight="false" outlineLevel="0" collapsed="false">
      <c r="A2033" s="1"/>
      <c r="B2033" s="181"/>
      <c r="C2033" s="181"/>
      <c r="N2033" s="64"/>
      <c r="Q2033" s="6"/>
    </row>
    <row r="2034" s="3" customFormat="true" ht="17.35" hidden="false" customHeight="false" outlineLevel="0" collapsed="false">
      <c r="A2034" s="1"/>
      <c r="B2034" s="181"/>
      <c r="C2034" s="181"/>
      <c r="N2034" s="64"/>
      <c r="Q2034" s="6"/>
    </row>
    <row r="2035" s="3" customFormat="true" ht="17.35" hidden="false" customHeight="false" outlineLevel="0" collapsed="false">
      <c r="A2035" s="1"/>
      <c r="B2035" s="181"/>
      <c r="C2035" s="181"/>
      <c r="N2035" s="64"/>
      <c r="Q2035" s="6"/>
    </row>
    <row r="2036" s="3" customFormat="true" ht="17.35" hidden="false" customHeight="false" outlineLevel="0" collapsed="false">
      <c r="A2036" s="1"/>
      <c r="B2036" s="181"/>
      <c r="C2036" s="181"/>
      <c r="N2036" s="64"/>
      <c r="Q2036" s="6"/>
    </row>
    <row r="2037" s="3" customFormat="true" ht="17.35" hidden="false" customHeight="false" outlineLevel="0" collapsed="false">
      <c r="A2037" s="1"/>
      <c r="B2037" s="181"/>
      <c r="C2037" s="181"/>
      <c r="N2037" s="64"/>
      <c r="Q2037" s="6"/>
    </row>
    <row r="2038" s="3" customFormat="true" ht="17.35" hidden="false" customHeight="false" outlineLevel="0" collapsed="false">
      <c r="A2038" s="1"/>
      <c r="B2038" s="181"/>
      <c r="C2038" s="181"/>
      <c r="N2038" s="64"/>
      <c r="Q2038" s="6"/>
    </row>
    <row r="2039" s="3" customFormat="true" ht="17.35" hidden="false" customHeight="false" outlineLevel="0" collapsed="false">
      <c r="A2039" s="1"/>
      <c r="B2039" s="181"/>
      <c r="C2039" s="181"/>
      <c r="N2039" s="64"/>
      <c r="Q2039" s="6"/>
    </row>
    <row r="2040" s="3" customFormat="true" ht="17.35" hidden="false" customHeight="false" outlineLevel="0" collapsed="false">
      <c r="A2040" s="1"/>
      <c r="B2040" s="181"/>
      <c r="C2040" s="181"/>
      <c r="N2040" s="64"/>
      <c r="Q2040" s="6"/>
    </row>
    <row r="2041" s="3" customFormat="true" ht="17.35" hidden="false" customHeight="false" outlineLevel="0" collapsed="false">
      <c r="A2041" s="1"/>
      <c r="B2041" s="181"/>
      <c r="C2041" s="181"/>
      <c r="N2041" s="64"/>
      <c r="Q2041" s="6"/>
    </row>
    <row r="2042" s="3" customFormat="true" ht="17.35" hidden="false" customHeight="false" outlineLevel="0" collapsed="false">
      <c r="A2042" s="1"/>
      <c r="B2042" s="181"/>
      <c r="C2042" s="181"/>
      <c r="N2042" s="64"/>
      <c r="Q2042" s="6"/>
    </row>
    <row r="2043" s="3" customFormat="true" ht="17.35" hidden="false" customHeight="false" outlineLevel="0" collapsed="false">
      <c r="A2043" s="1"/>
      <c r="B2043" s="181"/>
      <c r="C2043" s="181"/>
      <c r="N2043" s="64"/>
      <c r="Q2043" s="6"/>
    </row>
    <row r="2044" s="3" customFormat="true" ht="17.35" hidden="false" customHeight="false" outlineLevel="0" collapsed="false">
      <c r="A2044" s="1"/>
      <c r="B2044" s="181"/>
      <c r="C2044" s="181"/>
      <c r="N2044" s="64"/>
      <c r="Q2044" s="6"/>
    </row>
    <row r="2045" s="3" customFormat="true" ht="17.35" hidden="false" customHeight="false" outlineLevel="0" collapsed="false">
      <c r="A2045" s="1"/>
      <c r="B2045" s="181"/>
      <c r="C2045" s="181"/>
      <c r="N2045" s="64"/>
      <c r="Q2045" s="6"/>
    </row>
    <row r="2046" s="3" customFormat="true" ht="17.35" hidden="false" customHeight="false" outlineLevel="0" collapsed="false">
      <c r="A2046" s="1"/>
      <c r="B2046" s="181"/>
      <c r="C2046" s="181"/>
      <c r="N2046" s="64"/>
      <c r="Q2046" s="6"/>
    </row>
    <row r="2047" s="3" customFormat="true" ht="17.35" hidden="false" customHeight="false" outlineLevel="0" collapsed="false">
      <c r="A2047" s="1"/>
      <c r="B2047" s="181"/>
      <c r="C2047" s="181"/>
      <c r="N2047" s="64"/>
      <c r="Q2047" s="6"/>
    </row>
    <row r="2048" s="3" customFormat="true" ht="17.35" hidden="false" customHeight="false" outlineLevel="0" collapsed="false">
      <c r="A2048" s="1"/>
      <c r="B2048" s="181"/>
      <c r="C2048" s="181"/>
      <c r="N2048" s="64"/>
      <c r="Q2048" s="6"/>
    </row>
    <row r="2049" s="3" customFormat="true" ht="17.35" hidden="false" customHeight="false" outlineLevel="0" collapsed="false">
      <c r="A2049" s="1"/>
      <c r="B2049" s="181"/>
      <c r="C2049" s="181"/>
      <c r="N2049" s="64"/>
      <c r="Q2049" s="6"/>
    </row>
    <row r="2050" s="3" customFormat="true" ht="17.35" hidden="false" customHeight="false" outlineLevel="0" collapsed="false">
      <c r="A2050" s="1"/>
      <c r="B2050" s="181"/>
      <c r="C2050" s="181"/>
      <c r="N2050" s="64"/>
      <c r="Q2050" s="6"/>
    </row>
    <row r="2051" s="3" customFormat="true" ht="17.35" hidden="false" customHeight="false" outlineLevel="0" collapsed="false">
      <c r="A2051" s="1"/>
      <c r="B2051" s="181"/>
      <c r="C2051" s="181"/>
      <c r="N2051" s="64"/>
      <c r="Q2051" s="6"/>
    </row>
    <row r="2052" s="3" customFormat="true" ht="17.35" hidden="false" customHeight="false" outlineLevel="0" collapsed="false">
      <c r="A2052" s="1"/>
      <c r="B2052" s="181"/>
      <c r="C2052" s="181"/>
      <c r="N2052" s="64"/>
      <c r="Q2052" s="6"/>
    </row>
    <row r="2053" s="3" customFormat="true" ht="17.35" hidden="false" customHeight="false" outlineLevel="0" collapsed="false">
      <c r="A2053" s="1"/>
      <c r="B2053" s="181"/>
      <c r="C2053" s="181"/>
      <c r="N2053" s="64"/>
      <c r="Q2053" s="6"/>
    </row>
    <row r="2054" s="3" customFormat="true" ht="17.35" hidden="false" customHeight="false" outlineLevel="0" collapsed="false">
      <c r="A2054" s="1"/>
      <c r="B2054" s="181"/>
      <c r="C2054" s="181"/>
      <c r="N2054" s="64"/>
      <c r="Q2054" s="6"/>
    </row>
    <row r="2055" s="3" customFormat="true" ht="17.35" hidden="false" customHeight="false" outlineLevel="0" collapsed="false">
      <c r="A2055" s="1"/>
      <c r="B2055" s="181"/>
      <c r="C2055" s="181"/>
      <c r="N2055" s="64"/>
      <c r="Q2055" s="6"/>
    </row>
    <row r="2056" s="3" customFormat="true" ht="17.35" hidden="false" customHeight="false" outlineLevel="0" collapsed="false">
      <c r="A2056" s="1"/>
      <c r="B2056" s="181"/>
      <c r="C2056" s="181"/>
      <c r="N2056" s="64"/>
      <c r="Q2056" s="6"/>
    </row>
    <row r="2057" s="3" customFormat="true" ht="17.35" hidden="false" customHeight="false" outlineLevel="0" collapsed="false">
      <c r="A2057" s="1"/>
      <c r="B2057" s="181"/>
      <c r="C2057" s="181"/>
      <c r="N2057" s="64"/>
      <c r="Q2057" s="6"/>
    </row>
    <row r="2058" s="3" customFormat="true" ht="17.35" hidden="false" customHeight="false" outlineLevel="0" collapsed="false">
      <c r="A2058" s="1"/>
      <c r="B2058" s="181"/>
      <c r="C2058" s="181"/>
      <c r="N2058" s="64"/>
      <c r="Q2058" s="6"/>
    </row>
    <row r="2059" s="3" customFormat="true" ht="17.35" hidden="false" customHeight="false" outlineLevel="0" collapsed="false">
      <c r="A2059" s="1"/>
      <c r="B2059" s="181"/>
      <c r="C2059" s="181"/>
      <c r="N2059" s="64"/>
      <c r="Q2059" s="6"/>
    </row>
    <row r="2060" s="3" customFormat="true" ht="17.35" hidden="false" customHeight="false" outlineLevel="0" collapsed="false">
      <c r="A2060" s="1"/>
      <c r="B2060" s="181"/>
      <c r="C2060" s="181"/>
      <c r="N2060" s="64"/>
      <c r="Q2060" s="6"/>
    </row>
    <row r="2061" s="3" customFormat="true" ht="17.35" hidden="false" customHeight="false" outlineLevel="0" collapsed="false">
      <c r="A2061" s="1"/>
      <c r="B2061" s="181"/>
      <c r="C2061" s="181"/>
      <c r="N2061" s="64"/>
      <c r="Q2061" s="6"/>
    </row>
    <row r="2062" s="3" customFormat="true" ht="17.35" hidden="false" customHeight="false" outlineLevel="0" collapsed="false">
      <c r="A2062" s="1"/>
      <c r="B2062" s="181"/>
      <c r="C2062" s="181"/>
      <c r="N2062" s="64"/>
      <c r="Q2062" s="6"/>
    </row>
    <row r="2063" s="3" customFormat="true" ht="17.35" hidden="false" customHeight="false" outlineLevel="0" collapsed="false">
      <c r="A2063" s="1"/>
      <c r="B2063" s="181"/>
      <c r="C2063" s="181"/>
      <c r="N2063" s="64"/>
      <c r="Q2063" s="6"/>
    </row>
    <row r="2064" s="3" customFormat="true" ht="17.35" hidden="false" customHeight="false" outlineLevel="0" collapsed="false">
      <c r="A2064" s="1"/>
      <c r="B2064" s="181"/>
      <c r="C2064" s="181"/>
      <c r="N2064" s="64"/>
      <c r="Q2064" s="6"/>
    </row>
    <row r="2065" s="3" customFormat="true" ht="17.35" hidden="false" customHeight="false" outlineLevel="0" collapsed="false">
      <c r="A2065" s="1"/>
      <c r="B2065" s="181"/>
      <c r="C2065" s="181"/>
      <c r="N2065" s="64"/>
      <c r="Q2065" s="6"/>
    </row>
    <row r="2066" s="3" customFormat="true" ht="17.35" hidden="false" customHeight="false" outlineLevel="0" collapsed="false">
      <c r="A2066" s="1"/>
      <c r="B2066" s="181"/>
      <c r="C2066" s="181"/>
      <c r="N2066" s="64"/>
      <c r="Q2066" s="6"/>
    </row>
    <row r="2067" s="3" customFormat="true" ht="17.35" hidden="false" customHeight="false" outlineLevel="0" collapsed="false">
      <c r="A2067" s="1"/>
      <c r="B2067" s="181"/>
      <c r="C2067" s="181"/>
      <c r="N2067" s="64"/>
      <c r="Q2067" s="6"/>
    </row>
    <row r="2068" s="3" customFormat="true" ht="17.35" hidden="false" customHeight="false" outlineLevel="0" collapsed="false">
      <c r="A2068" s="1"/>
      <c r="B2068" s="181"/>
      <c r="C2068" s="181"/>
      <c r="N2068" s="64"/>
      <c r="Q2068" s="6"/>
    </row>
    <row r="2069" s="3" customFormat="true" ht="17.35" hidden="false" customHeight="false" outlineLevel="0" collapsed="false">
      <c r="A2069" s="1"/>
      <c r="B2069" s="181"/>
      <c r="C2069" s="181"/>
      <c r="N2069" s="64"/>
      <c r="Q2069" s="6"/>
    </row>
    <row r="2070" s="3" customFormat="true" ht="17.35" hidden="false" customHeight="false" outlineLevel="0" collapsed="false">
      <c r="A2070" s="1"/>
      <c r="B2070" s="181"/>
      <c r="C2070" s="181"/>
      <c r="N2070" s="64"/>
      <c r="Q2070" s="6"/>
    </row>
    <row r="2071" s="3" customFormat="true" ht="17.35" hidden="false" customHeight="false" outlineLevel="0" collapsed="false">
      <c r="A2071" s="1"/>
      <c r="B2071" s="181"/>
      <c r="C2071" s="181"/>
      <c r="N2071" s="64"/>
      <c r="Q2071" s="6"/>
    </row>
    <row r="2072" s="3" customFormat="true" ht="17.35" hidden="false" customHeight="false" outlineLevel="0" collapsed="false">
      <c r="A2072" s="1"/>
      <c r="B2072" s="181"/>
      <c r="C2072" s="181"/>
      <c r="N2072" s="64"/>
      <c r="Q2072" s="6"/>
    </row>
    <row r="2073" s="3" customFormat="true" ht="17.35" hidden="false" customHeight="false" outlineLevel="0" collapsed="false">
      <c r="A2073" s="1"/>
      <c r="B2073" s="181"/>
      <c r="C2073" s="181"/>
      <c r="N2073" s="64"/>
      <c r="Q2073" s="6"/>
    </row>
    <row r="2074" s="3" customFormat="true" ht="17.35" hidden="false" customHeight="false" outlineLevel="0" collapsed="false">
      <c r="A2074" s="1"/>
      <c r="B2074" s="181"/>
      <c r="C2074" s="181"/>
      <c r="N2074" s="64"/>
      <c r="Q2074" s="6"/>
    </row>
    <row r="2075" s="3" customFormat="true" ht="17.35" hidden="false" customHeight="false" outlineLevel="0" collapsed="false">
      <c r="A2075" s="1"/>
      <c r="B2075" s="181"/>
      <c r="C2075" s="181"/>
      <c r="N2075" s="64"/>
      <c r="Q2075" s="6"/>
    </row>
    <row r="2076" s="3" customFormat="true" ht="17.35" hidden="false" customHeight="false" outlineLevel="0" collapsed="false">
      <c r="A2076" s="1"/>
      <c r="B2076" s="181"/>
      <c r="C2076" s="181"/>
      <c r="N2076" s="64"/>
      <c r="Q2076" s="6"/>
    </row>
    <row r="2077" s="3" customFormat="true" ht="17.35" hidden="false" customHeight="false" outlineLevel="0" collapsed="false">
      <c r="A2077" s="1"/>
      <c r="B2077" s="181"/>
      <c r="C2077" s="181"/>
      <c r="N2077" s="64"/>
      <c r="Q2077" s="6"/>
    </row>
    <row r="2078" s="3" customFormat="true" ht="17.35" hidden="false" customHeight="false" outlineLevel="0" collapsed="false">
      <c r="A2078" s="1"/>
      <c r="B2078" s="181"/>
      <c r="C2078" s="181"/>
      <c r="N2078" s="64"/>
      <c r="Q2078" s="6"/>
    </row>
    <row r="2079" s="3" customFormat="true" ht="17.35" hidden="false" customHeight="false" outlineLevel="0" collapsed="false">
      <c r="A2079" s="1"/>
      <c r="B2079" s="181"/>
      <c r="C2079" s="181"/>
      <c r="N2079" s="64"/>
      <c r="Q2079" s="6"/>
    </row>
    <row r="2080" s="3" customFormat="true" ht="17.35" hidden="false" customHeight="false" outlineLevel="0" collapsed="false">
      <c r="A2080" s="1"/>
      <c r="B2080" s="181"/>
      <c r="C2080" s="181"/>
      <c r="N2080" s="64"/>
      <c r="Q2080" s="6"/>
    </row>
    <row r="2081" s="3" customFormat="true" ht="17.35" hidden="false" customHeight="false" outlineLevel="0" collapsed="false">
      <c r="A2081" s="1"/>
      <c r="B2081" s="181"/>
      <c r="C2081" s="181"/>
      <c r="N2081" s="64"/>
      <c r="Q2081" s="6"/>
    </row>
    <row r="2082" s="3" customFormat="true" ht="17.35" hidden="false" customHeight="false" outlineLevel="0" collapsed="false">
      <c r="A2082" s="1"/>
      <c r="B2082" s="181"/>
      <c r="C2082" s="181"/>
      <c r="N2082" s="64"/>
      <c r="Q2082" s="6"/>
    </row>
    <row r="2083" s="3" customFormat="true" ht="17.35" hidden="false" customHeight="false" outlineLevel="0" collapsed="false">
      <c r="A2083" s="1"/>
      <c r="B2083" s="181"/>
      <c r="C2083" s="181"/>
      <c r="N2083" s="64"/>
      <c r="Q2083" s="6"/>
    </row>
    <row r="2084" s="3" customFormat="true" ht="17.35" hidden="false" customHeight="false" outlineLevel="0" collapsed="false">
      <c r="A2084" s="1"/>
      <c r="B2084" s="181"/>
      <c r="C2084" s="181"/>
      <c r="N2084" s="64"/>
      <c r="Q2084" s="6"/>
    </row>
    <row r="2085" s="3" customFormat="true" ht="17.35" hidden="false" customHeight="false" outlineLevel="0" collapsed="false">
      <c r="A2085" s="1"/>
      <c r="B2085" s="181"/>
      <c r="C2085" s="181"/>
      <c r="N2085" s="64"/>
      <c r="Q2085" s="6"/>
    </row>
    <row r="2086" s="3" customFormat="true" ht="17.35" hidden="false" customHeight="false" outlineLevel="0" collapsed="false">
      <c r="A2086" s="1"/>
      <c r="B2086" s="181"/>
      <c r="C2086" s="181"/>
      <c r="N2086" s="64"/>
      <c r="Q2086" s="6"/>
    </row>
    <row r="2087" s="3" customFormat="true" ht="17.35" hidden="false" customHeight="false" outlineLevel="0" collapsed="false">
      <c r="A2087" s="1"/>
      <c r="B2087" s="181"/>
      <c r="C2087" s="181"/>
      <c r="N2087" s="64"/>
      <c r="Q2087" s="6"/>
    </row>
    <row r="2088" s="3" customFormat="true" ht="17.35" hidden="false" customHeight="false" outlineLevel="0" collapsed="false">
      <c r="A2088" s="1"/>
      <c r="B2088" s="181"/>
      <c r="C2088" s="181"/>
      <c r="N2088" s="64"/>
      <c r="Q2088" s="6"/>
    </row>
    <row r="2089" s="3" customFormat="true" ht="17.35" hidden="false" customHeight="false" outlineLevel="0" collapsed="false">
      <c r="A2089" s="1"/>
      <c r="B2089" s="181"/>
      <c r="C2089" s="181"/>
      <c r="N2089" s="64"/>
      <c r="Q2089" s="6"/>
    </row>
    <row r="2090" s="3" customFormat="true" ht="17.35" hidden="false" customHeight="false" outlineLevel="0" collapsed="false">
      <c r="A2090" s="1"/>
      <c r="B2090" s="181"/>
      <c r="C2090" s="181"/>
      <c r="N2090" s="64"/>
      <c r="Q2090" s="6"/>
    </row>
    <row r="2091" s="3" customFormat="true" ht="17.35" hidden="false" customHeight="false" outlineLevel="0" collapsed="false">
      <c r="A2091" s="1"/>
      <c r="B2091" s="181"/>
      <c r="C2091" s="181"/>
      <c r="N2091" s="64"/>
      <c r="Q2091" s="6"/>
    </row>
    <row r="2092" s="3" customFormat="true" ht="17.35" hidden="false" customHeight="false" outlineLevel="0" collapsed="false">
      <c r="A2092" s="1"/>
      <c r="B2092" s="181"/>
      <c r="C2092" s="181"/>
      <c r="N2092" s="64"/>
      <c r="Q2092" s="6"/>
    </row>
    <row r="2093" s="3" customFormat="true" ht="17.35" hidden="false" customHeight="false" outlineLevel="0" collapsed="false">
      <c r="A2093" s="1"/>
      <c r="B2093" s="181"/>
      <c r="C2093" s="181"/>
      <c r="N2093" s="64"/>
      <c r="Q2093" s="6"/>
    </row>
    <row r="2094" s="3" customFormat="true" ht="17.35" hidden="false" customHeight="false" outlineLevel="0" collapsed="false">
      <c r="A2094" s="1"/>
      <c r="B2094" s="181"/>
      <c r="C2094" s="181"/>
      <c r="N2094" s="64"/>
      <c r="Q2094" s="6"/>
    </row>
    <row r="2095" s="3" customFormat="true" ht="17.35" hidden="false" customHeight="false" outlineLevel="0" collapsed="false">
      <c r="A2095" s="1"/>
      <c r="B2095" s="181"/>
      <c r="C2095" s="181"/>
      <c r="N2095" s="64"/>
      <c r="Q2095" s="6"/>
    </row>
    <row r="2096" s="3" customFormat="true" ht="17.35" hidden="false" customHeight="false" outlineLevel="0" collapsed="false">
      <c r="A2096" s="1"/>
      <c r="B2096" s="181"/>
      <c r="C2096" s="181"/>
      <c r="N2096" s="64"/>
      <c r="Q2096" s="6"/>
    </row>
    <row r="2097" s="3" customFormat="true" ht="17.35" hidden="false" customHeight="false" outlineLevel="0" collapsed="false">
      <c r="A2097" s="1"/>
      <c r="B2097" s="181"/>
      <c r="C2097" s="181"/>
      <c r="N2097" s="64"/>
      <c r="Q2097" s="6"/>
    </row>
    <row r="2098" s="3" customFormat="true" ht="17.35" hidden="false" customHeight="false" outlineLevel="0" collapsed="false">
      <c r="A2098" s="1"/>
      <c r="B2098" s="181"/>
      <c r="C2098" s="181"/>
      <c r="N2098" s="64"/>
      <c r="Q2098" s="6"/>
    </row>
    <row r="2099" s="3" customFormat="true" ht="17.35" hidden="false" customHeight="false" outlineLevel="0" collapsed="false">
      <c r="A2099" s="1"/>
      <c r="B2099" s="181"/>
      <c r="C2099" s="181"/>
      <c r="N2099" s="64"/>
      <c r="Q2099" s="6"/>
    </row>
    <row r="2100" s="3" customFormat="true" ht="17.35" hidden="false" customHeight="false" outlineLevel="0" collapsed="false">
      <c r="A2100" s="1"/>
      <c r="B2100" s="181"/>
      <c r="C2100" s="181"/>
      <c r="N2100" s="64"/>
      <c r="Q2100" s="6"/>
    </row>
    <row r="2101" s="3" customFormat="true" ht="17.35" hidden="false" customHeight="false" outlineLevel="0" collapsed="false">
      <c r="A2101" s="1"/>
      <c r="B2101" s="181"/>
      <c r="C2101" s="181"/>
      <c r="N2101" s="64"/>
      <c r="Q2101" s="6"/>
    </row>
    <row r="2102" s="3" customFormat="true" ht="17.35" hidden="false" customHeight="false" outlineLevel="0" collapsed="false">
      <c r="A2102" s="1"/>
      <c r="B2102" s="181"/>
      <c r="C2102" s="181"/>
      <c r="N2102" s="64"/>
      <c r="Q2102" s="6"/>
    </row>
    <row r="2103" s="3" customFormat="true" ht="17.35" hidden="false" customHeight="false" outlineLevel="0" collapsed="false">
      <c r="A2103" s="1"/>
      <c r="B2103" s="181"/>
      <c r="C2103" s="181"/>
      <c r="N2103" s="64"/>
      <c r="Q2103" s="6"/>
    </row>
    <row r="2104" s="3" customFormat="true" ht="17.35" hidden="false" customHeight="false" outlineLevel="0" collapsed="false">
      <c r="A2104" s="1"/>
      <c r="B2104" s="181"/>
      <c r="C2104" s="181"/>
      <c r="N2104" s="64"/>
      <c r="Q2104" s="6"/>
    </row>
    <row r="2105" s="3" customFormat="true" ht="17.35" hidden="false" customHeight="false" outlineLevel="0" collapsed="false">
      <c r="A2105" s="1"/>
      <c r="B2105" s="181"/>
      <c r="C2105" s="181"/>
      <c r="N2105" s="64"/>
      <c r="Q2105" s="6"/>
    </row>
    <row r="2106" s="3" customFormat="true" ht="17.35" hidden="false" customHeight="false" outlineLevel="0" collapsed="false">
      <c r="A2106" s="1"/>
      <c r="B2106" s="181"/>
      <c r="C2106" s="181"/>
      <c r="N2106" s="64"/>
      <c r="Q2106" s="6"/>
    </row>
    <row r="2107" s="3" customFormat="true" ht="17.35" hidden="false" customHeight="false" outlineLevel="0" collapsed="false">
      <c r="A2107" s="1"/>
      <c r="B2107" s="181"/>
      <c r="C2107" s="181"/>
      <c r="N2107" s="64"/>
      <c r="Q2107" s="6"/>
    </row>
    <row r="2108" s="3" customFormat="true" ht="17.35" hidden="false" customHeight="false" outlineLevel="0" collapsed="false">
      <c r="A2108" s="1"/>
      <c r="B2108" s="181"/>
      <c r="C2108" s="181"/>
      <c r="N2108" s="64"/>
      <c r="Q2108" s="6"/>
    </row>
    <row r="2109" s="3" customFormat="true" ht="17.35" hidden="false" customHeight="false" outlineLevel="0" collapsed="false">
      <c r="A2109" s="1"/>
      <c r="B2109" s="181"/>
      <c r="C2109" s="181"/>
      <c r="N2109" s="64"/>
      <c r="Q2109" s="6"/>
    </row>
    <row r="2110" s="3" customFormat="true" ht="17.35" hidden="false" customHeight="false" outlineLevel="0" collapsed="false">
      <c r="A2110" s="1"/>
      <c r="B2110" s="181"/>
      <c r="C2110" s="181"/>
      <c r="N2110" s="64"/>
      <c r="Q2110" s="6"/>
    </row>
    <row r="2111" s="3" customFormat="true" ht="17.35" hidden="false" customHeight="false" outlineLevel="0" collapsed="false">
      <c r="A2111" s="1"/>
      <c r="B2111" s="181"/>
      <c r="C2111" s="181"/>
      <c r="N2111" s="64"/>
      <c r="Q2111" s="6"/>
    </row>
    <row r="2112" s="3" customFormat="true" ht="17.35" hidden="false" customHeight="false" outlineLevel="0" collapsed="false">
      <c r="A2112" s="1"/>
      <c r="B2112" s="181"/>
      <c r="C2112" s="181"/>
      <c r="N2112" s="64"/>
      <c r="Q2112" s="6"/>
    </row>
    <row r="2113" s="3" customFormat="true" ht="17.35" hidden="false" customHeight="false" outlineLevel="0" collapsed="false">
      <c r="A2113" s="1"/>
      <c r="B2113" s="181"/>
      <c r="C2113" s="181"/>
      <c r="N2113" s="64"/>
      <c r="Q2113" s="6"/>
    </row>
    <row r="2114" s="3" customFormat="true" ht="17.35" hidden="false" customHeight="false" outlineLevel="0" collapsed="false">
      <c r="A2114" s="1"/>
      <c r="B2114" s="181"/>
      <c r="C2114" s="181"/>
      <c r="N2114" s="64"/>
      <c r="Q2114" s="6"/>
    </row>
    <row r="2115" s="3" customFormat="true" ht="17.35" hidden="false" customHeight="false" outlineLevel="0" collapsed="false">
      <c r="A2115" s="1"/>
      <c r="B2115" s="181"/>
      <c r="C2115" s="181"/>
      <c r="N2115" s="64"/>
      <c r="Q2115" s="6"/>
    </row>
    <row r="2116" s="3" customFormat="true" ht="17.35" hidden="false" customHeight="false" outlineLevel="0" collapsed="false">
      <c r="A2116" s="1"/>
      <c r="B2116" s="181"/>
      <c r="C2116" s="181"/>
      <c r="N2116" s="64"/>
      <c r="Q2116" s="6"/>
    </row>
    <row r="2117" s="3" customFormat="true" ht="17.35" hidden="false" customHeight="false" outlineLevel="0" collapsed="false">
      <c r="A2117" s="1"/>
      <c r="B2117" s="181"/>
      <c r="C2117" s="181"/>
      <c r="N2117" s="64"/>
      <c r="Q2117" s="6"/>
    </row>
    <row r="2118" s="3" customFormat="true" ht="17.35" hidden="false" customHeight="false" outlineLevel="0" collapsed="false">
      <c r="A2118" s="1"/>
      <c r="B2118" s="181"/>
      <c r="C2118" s="181"/>
      <c r="N2118" s="64"/>
      <c r="Q2118" s="6"/>
    </row>
    <row r="2119" s="3" customFormat="true" ht="17.35" hidden="false" customHeight="false" outlineLevel="0" collapsed="false">
      <c r="A2119" s="1"/>
      <c r="B2119" s="181"/>
      <c r="C2119" s="181"/>
      <c r="N2119" s="64"/>
      <c r="Q2119" s="6"/>
    </row>
    <row r="2120" s="3" customFormat="true" ht="17.35" hidden="false" customHeight="false" outlineLevel="0" collapsed="false">
      <c r="A2120" s="1"/>
      <c r="B2120" s="181"/>
      <c r="C2120" s="181"/>
      <c r="N2120" s="64"/>
      <c r="Q2120" s="6"/>
    </row>
    <row r="2121" s="3" customFormat="true" ht="17.35" hidden="false" customHeight="false" outlineLevel="0" collapsed="false">
      <c r="A2121" s="1"/>
      <c r="B2121" s="181"/>
      <c r="C2121" s="181"/>
      <c r="N2121" s="64"/>
      <c r="Q2121" s="6"/>
    </row>
    <row r="2122" s="3" customFormat="true" ht="17.35" hidden="false" customHeight="false" outlineLevel="0" collapsed="false">
      <c r="A2122" s="1"/>
      <c r="B2122" s="181"/>
      <c r="C2122" s="181"/>
      <c r="N2122" s="64"/>
      <c r="Q2122" s="6"/>
    </row>
    <row r="2123" s="3" customFormat="true" ht="17.35" hidden="false" customHeight="false" outlineLevel="0" collapsed="false">
      <c r="A2123" s="1"/>
      <c r="B2123" s="181"/>
      <c r="C2123" s="181"/>
      <c r="N2123" s="64"/>
      <c r="Q2123" s="6"/>
    </row>
    <row r="2124" s="3" customFormat="true" ht="17.35" hidden="false" customHeight="false" outlineLevel="0" collapsed="false">
      <c r="A2124" s="1"/>
      <c r="B2124" s="181"/>
      <c r="C2124" s="181"/>
      <c r="N2124" s="64"/>
      <c r="Q2124" s="6"/>
    </row>
    <row r="2125" s="3" customFormat="true" ht="17.35" hidden="false" customHeight="false" outlineLevel="0" collapsed="false">
      <c r="A2125" s="1"/>
      <c r="B2125" s="181"/>
      <c r="C2125" s="181"/>
      <c r="N2125" s="64"/>
      <c r="Q2125" s="6"/>
    </row>
    <row r="2126" s="3" customFormat="true" ht="17.35" hidden="false" customHeight="false" outlineLevel="0" collapsed="false">
      <c r="A2126" s="1"/>
      <c r="B2126" s="181"/>
      <c r="C2126" s="181"/>
      <c r="N2126" s="64"/>
      <c r="Q2126" s="6"/>
    </row>
    <row r="2127" s="3" customFormat="true" ht="17.35" hidden="false" customHeight="false" outlineLevel="0" collapsed="false">
      <c r="A2127" s="1"/>
      <c r="B2127" s="181"/>
      <c r="C2127" s="181"/>
      <c r="N2127" s="64"/>
      <c r="Q2127" s="6"/>
    </row>
    <row r="2128" s="3" customFormat="true" ht="17.35" hidden="false" customHeight="false" outlineLevel="0" collapsed="false">
      <c r="A2128" s="1"/>
      <c r="B2128" s="181"/>
      <c r="C2128" s="181"/>
      <c r="N2128" s="64"/>
      <c r="Q2128" s="6"/>
    </row>
    <row r="2129" s="3" customFormat="true" ht="17.35" hidden="false" customHeight="false" outlineLevel="0" collapsed="false">
      <c r="A2129" s="1"/>
      <c r="B2129" s="181"/>
      <c r="C2129" s="181"/>
      <c r="N2129" s="64"/>
      <c r="Q2129" s="6"/>
    </row>
    <row r="2130" s="3" customFormat="true" ht="17.35" hidden="false" customHeight="false" outlineLevel="0" collapsed="false">
      <c r="A2130" s="1"/>
      <c r="B2130" s="181"/>
      <c r="C2130" s="181"/>
      <c r="N2130" s="64"/>
      <c r="Q2130" s="6"/>
    </row>
    <row r="2131" s="3" customFormat="true" ht="17.35" hidden="false" customHeight="false" outlineLevel="0" collapsed="false">
      <c r="A2131" s="1"/>
      <c r="B2131" s="181"/>
      <c r="C2131" s="181"/>
      <c r="N2131" s="64"/>
      <c r="Q2131" s="6"/>
    </row>
    <row r="2132" s="3" customFormat="true" ht="17.35" hidden="false" customHeight="false" outlineLevel="0" collapsed="false">
      <c r="A2132" s="1"/>
      <c r="B2132" s="181"/>
      <c r="C2132" s="181"/>
      <c r="N2132" s="64"/>
      <c r="Q2132" s="6"/>
    </row>
    <row r="2133" s="3" customFormat="true" ht="17.35" hidden="false" customHeight="false" outlineLevel="0" collapsed="false">
      <c r="A2133" s="1"/>
      <c r="B2133" s="181"/>
      <c r="C2133" s="181"/>
      <c r="N2133" s="64"/>
      <c r="Q2133" s="6"/>
    </row>
    <row r="2134" s="3" customFormat="true" ht="17.35" hidden="false" customHeight="false" outlineLevel="0" collapsed="false">
      <c r="A2134" s="1"/>
      <c r="B2134" s="181"/>
      <c r="C2134" s="181"/>
      <c r="N2134" s="64"/>
      <c r="Q2134" s="6"/>
    </row>
    <row r="2135" s="3" customFormat="true" ht="17.35" hidden="false" customHeight="false" outlineLevel="0" collapsed="false">
      <c r="A2135" s="1"/>
      <c r="B2135" s="181"/>
      <c r="C2135" s="181"/>
      <c r="N2135" s="64"/>
      <c r="Q2135" s="6"/>
    </row>
    <row r="2136" s="3" customFormat="true" ht="17.35" hidden="false" customHeight="false" outlineLevel="0" collapsed="false">
      <c r="A2136" s="1"/>
      <c r="B2136" s="181"/>
      <c r="C2136" s="181"/>
      <c r="N2136" s="64"/>
      <c r="Q2136" s="6"/>
    </row>
    <row r="2137" s="3" customFormat="true" ht="17.35" hidden="false" customHeight="false" outlineLevel="0" collapsed="false">
      <c r="A2137" s="1"/>
      <c r="B2137" s="181"/>
      <c r="C2137" s="181"/>
      <c r="N2137" s="64"/>
      <c r="Q2137" s="6"/>
    </row>
    <row r="2138" s="3" customFormat="true" ht="17.35" hidden="false" customHeight="false" outlineLevel="0" collapsed="false">
      <c r="A2138" s="1"/>
      <c r="B2138" s="181"/>
      <c r="C2138" s="181"/>
      <c r="N2138" s="64"/>
      <c r="Q2138" s="6"/>
    </row>
    <row r="2139" s="3" customFormat="true" ht="17.35" hidden="false" customHeight="false" outlineLevel="0" collapsed="false">
      <c r="A2139" s="1"/>
      <c r="B2139" s="181"/>
      <c r="C2139" s="181"/>
      <c r="N2139" s="64"/>
      <c r="Q2139" s="6"/>
    </row>
    <row r="2140" s="3" customFormat="true" ht="17.35" hidden="false" customHeight="false" outlineLevel="0" collapsed="false">
      <c r="A2140" s="1"/>
      <c r="B2140" s="181"/>
      <c r="C2140" s="181"/>
      <c r="N2140" s="64"/>
      <c r="Q2140" s="6"/>
    </row>
    <row r="2141" s="3" customFormat="true" ht="17.35" hidden="false" customHeight="false" outlineLevel="0" collapsed="false">
      <c r="A2141" s="1"/>
      <c r="B2141" s="181"/>
      <c r="C2141" s="181"/>
      <c r="N2141" s="64"/>
      <c r="Q2141" s="6"/>
    </row>
    <row r="2142" s="3" customFormat="true" ht="17.35" hidden="false" customHeight="false" outlineLevel="0" collapsed="false">
      <c r="A2142" s="1"/>
      <c r="B2142" s="181"/>
      <c r="C2142" s="181"/>
      <c r="N2142" s="64"/>
      <c r="Q2142" s="6"/>
    </row>
    <row r="2143" s="3" customFormat="true" ht="17.35" hidden="false" customHeight="false" outlineLevel="0" collapsed="false">
      <c r="A2143" s="1"/>
      <c r="B2143" s="181"/>
      <c r="C2143" s="181"/>
      <c r="N2143" s="64"/>
      <c r="Q2143" s="6"/>
    </row>
    <row r="2144" s="3" customFormat="true" ht="17.35" hidden="false" customHeight="false" outlineLevel="0" collapsed="false">
      <c r="A2144" s="1"/>
      <c r="B2144" s="181"/>
      <c r="C2144" s="181"/>
      <c r="N2144" s="64"/>
      <c r="Q2144" s="6"/>
    </row>
    <row r="2145" s="3" customFormat="true" ht="17.35" hidden="false" customHeight="false" outlineLevel="0" collapsed="false">
      <c r="A2145" s="1"/>
      <c r="B2145" s="181"/>
      <c r="C2145" s="181"/>
      <c r="N2145" s="64"/>
      <c r="Q2145" s="6"/>
    </row>
    <row r="2146" s="3" customFormat="true" ht="17.35" hidden="false" customHeight="false" outlineLevel="0" collapsed="false">
      <c r="A2146" s="1"/>
      <c r="B2146" s="181"/>
      <c r="C2146" s="181"/>
      <c r="N2146" s="64"/>
      <c r="Q2146" s="6"/>
    </row>
    <row r="2147" s="3" customFormat="true" ht="17.35" hidden="false" customHeight="false" outlineLevel="0" collapsed="false">
      <c r="A2147" s="1"/>
      <c r="B2147" s="181"/>
      <c r="C2147" s="181"/>
      <c r="N2147" s="64"/>
      <c r="Q2147" s="6"/>
    </row>
    <row r="2148" s="3" customFormat="true" ht="17.35" hidden="false" customHeight="false" outlineLevel="0" collapsed="false">
      <c r="A2148" s="1"/>
      <c r="B2148" s="181"/>
      <c r="C2148" s="181"/>
      <c r="N2148" s="64"/>
      <c r="Q2148" s="6"/>
    </row>
    <row r="2149" s="3" customFormat="true" ht="17.35" hidden="false" customHeight="false" outlineLevel="0" collapsed="false">
      <c r="A2149" s="1"/>
      <c r="B2149" s="181"/>
      <c r="C2149" s="181"/>
      <c r="N2149" s="64"/>
      <c r="Q2149" s="6"/>
    </row>
    <row r="2150" s="3" customFormat="true" ht="17.35" hidden="false" customHeight="false" outlineLevel="0" collapsed="false">
      <c r="A2150" s="1"/>
      <c r="B2150" s="181"/>
      <c r="C2150" s="181"/>
      <c r="N2150" s="64"/>
      <c r="Q2150" s="6"/>
    </row>
    <row r="2151" s="3" customFormat="true" ht="17.35" hidden="false" customHeight="false" outlineLevel="0" collapsed="false">
      <c r="A2151" s="1"/>
      <c r="B2151" s="181"/>
      <c r="C2151" s="181"/>
      <c r="N2151" s="64"/>
      <c r="Q2151" s="6"/>
    </row>
    <row r="2152" s="3" customFormat="true" ht="17.35" hidden="false" customHeight="false" outlineLevel="0" collapsed="false">
      <c r="A2152" s="1"/>
      <c r="B2152" s="181"/>
      <c r="C2152" s="181"/>
      <c r="N2152" s="64"/>
      <c r="Q2152" s="6"/>
    </row>
    <row r="2153" s="3" customFormat="true" ht="17.35" hidden="false" customHeight="false" outlineLevel="0" collapsed="false">
      <c r="A2153" s="1"/>
      <c r="B2153" s="181"/>
      <c r="C2153" s="181"/>
      <c r="N2153" s="64"/>
      <c r="Q2153" s="6"/>
    </row>
    <row r="2154" s="3" customFormat="true" ht="17.35" hidden="false" customHeight="false" outlineLevel="0" collapsed="false">
      <c r="A2154" s="1"/>
      <c r="B2154" s="181"/>
      <c r="C2154" s="181"/>
      <c r="N2154" s="64"/>
      <c r="Q2154" s="6"/>
    </row>
    <row r="2155" s="3" customFormat="true" ht="17.35" hidden="false" customHeight="false" outlineLevel="0" collapsed="false">
      <c r="A2155" s="1"/>
      <c r="B2155" s="181"/>
      <c r="C2155" s="181"/>
      <c r="N2155" s="64"/>
      <c r="Q2155" s="6"/>
    </row>
    <row r="2156" s="3" customFormat="true" ht="17.35" hidden="false" customHeight="false" outlineLevel="0" collapsed="false">
      <c r="A2156" s="1"/>
      <c r="B2156" s="181"/>
      <c r="C2156" s="181"/>
      <c r="N2156" s="64"/>
      <c r="Q2156" s="6"/>
    </row>
    <row r="2157" s="3" customFormat="true" ht="17.35" hidden="false" customHeight="false" outlineLevel="0" collapsed="false">
      <c r="A2157" s="1"/>
      <c r="B2157" s="181"/>
      <c r="C2157" s="181"/>
      <c r="N2157" s="64"/>
      <c r="Q2157" s="6"/>
    </row>
    <row r="2158" s="3" customFormat="true" ht="17.35" hidden="false" customHeight="false" outlineLevel="0" collapsed="false">
      <c r="A2158" s="1"/>
      <c r="B2158" s="181"/>
      <c r="C2158" s="181"/>
      <c r="N2158" s="64"/>
      <c r="Q2158" s="6"/>
    </row>
    <row r="2159" s="3" customFormat="true" ht="17.35" hidden="false" customHeight="false" outlineLevel="0" collapsed="false">
      <c r="A2159" s="1"/>
      <c r="B2159" s="181"/>
      <c r="C2159" s="181"/>
      <c r="N2159" s="64"/>
      <c r="Q2159" s="6"/>
    </row>
    <row r="2160" s="3" customFormat="true" ht="17.35" hidden="false" customHeight="false" outlineLevel="0" collapsed="false">
      <c r="A2160" s="1"/>
      <c r="B2160" s="181"/>
      <c r="C2160" s="181"/>
      <c r="N2160" s="64"/>
      <c r="Q2160" s="6"/>
    </row>
    <row r="2161" s="3" customFormat="true" ht="17.35" hidden="false" customHeight="false" outlineLevel="0" collapsed="false">
      <c r="A2161" s="1"/>
      <c r="B2161" s="181"/>
      <c r="C2161" s="181"/>
      <c r="N2161" s="64"/>
      <c r="Q2161" s="6"/>
    </row>
    <row r="2162" s="3" customFormat="true" ht="17.35" hidden="false" customHeight="false" outlineLevel="0" collapsed="false">
      <c r="A2162" s="1"/>
      <c r="B2162" s="181"/>
      <c r="C2162" s="181"/>
      <c r="N2162" s="64"/>
      <c r="Q2162" s="6"/>
    </row>
    <row r="2163" s="3" customFormat="true" ht="17.35" hidden="false" customHeight="false" outlineLevel="0" collapsed="false">
      <c r="A2163" s="1"/>
      <c r="B2163" s="181"/>
      <c r="C2163" s="181"/>
      <c r="N2163" s="64"/>
      <c r="Q2163" s="6"/>
    </row>
    <row r="2164" s="3" customFormat="true" ht="17.35" hidden="false" customHeight="false" outlineLevel="0" collapsed="false">
      <c r="A2164" s="1"/>
      <c r="B2164" s="181"/>
      <c r="C2164" s="181"/>
      <c r="N2164" s="64"/>
      <c r="Q2164" s="6"/>
    </row>
    <row r="2165" s="3" customFormat="true" ht="17.35" hidden="false" customHeight="false" outlineLevel="0" collapsed="false">
      <c r="A2165" s="1"/>
      <c r="B2165" s="181"/>
      <c r="C2165" s="181"/>
      <c r="N2165" s="64"/>
      <c r="Q2165" s="6"/>
    </row>
    <row r="2166" s="3" customFormat="true" ht="17.35" hidden="false" customHeight="false" outlineLevel="0" collapsed="false">
      <c r="A2166" s="1"/>
      <c r="B2166" s="181"/>
      <c r="C2166" s="181"/>
      <c r="N2166" s="64"/>
      <c r="Q2166" s="6"/>
    </row>
    <row r="2167" s="3" customFormat="true" ht="17.35" hidden="false" customHeight="false" outlineLevel="0" collapsed="false">
      <c r="A2167" s="1"/>
      <c r="B2167" s="181"/>
      <c r="C2167" s="181"/>
      <c r="N2167" s="64"/>
      <c r="Q2167" s="6"/>
    </row>
    <row r="2168" s="3" customFormat="true" ht="17.35" hidden="false" customHeight="false" outlineLevel="0" collapsed="false">
      <c r="A2168" s="1"/>
      <c r="B2168" s="181"/>
      <c r="C2168" s="181"/>
      <c r="N2168" s="64"/>
      <c r="Q2168" s="6"/>
    </row>
    <row r="2169" s="3" customFormat="true" ht="17.35" hidden="false" customHeight="false" outlineLevel="0" collapsed="false">
      <c r="A2169" s="1"/>
      <c r="B2169" s="181"/>
      <c r="C2169" s="181"/>
      <c r="N2169" s="64"/>
      <c r="Q2169" s="6"/>
    </row>
    <row r="2170" s="3" customFormat="true" ht="17.35" hidden="false" customHeight="false" outlineLevel="0" collapsed="false">
      <c r="A2170" s="1"/>
      <c r="B2170" s="181"/>
      <c r="C2170" s="181"/>
      <c r="N2170" s="64"/>
      <c r="Q2170" s="6"/>
    </row>
    <row r="2171" s="3" customFormat="true" ht="17.35" hidden="false" customHeight="false" outlineLevel="0" collapsed="false">
      <c r="A2171" s="1"/>
      <c r="B2171" s="181"/>
      <c r="C2171" s="181"/>
      <c r="N2171" s="64"/>
      <c r="Q2171" s="6"/>
    </row>
    <row r="2172" s="3" customFormat="true" ht="17.35" hidden="false" customHeight="false" outlineLevel="0" collapsed="false">
      <c r="A2172" s="1"/>
      <c r="B2172" s="181"/>
      <c r="C2172" s="181"/>
      <c r="N2172" s="64"/>
      <c r="Q2172" s="6"/>
    </row>
    <row r="2173" s="3" customFormat="true" ht="17.35" hidden="false" customHeight="false" outlineLevel="0" collapsed="false">
      <c r="A2173" s="1"/>
      <c r="B2173" s="181"/>
      <c r="C2173" s="181"/>
      <c r="N2173" s="64"/>
      <c r="Q2173" s="6"/>
    </row>
    <row r="2174" s="3" customFormat="true" ht="17.35" hidden="false" customHeight="false" outlineLevel="0" collapsed="false">
      <c r="A2174" s="1"/>
      <c r="B2174" s="181"/>
      <c r="C2174" s="181"/>
      <c r="N2174" s="64"/>
      <c r="Q2174" s="6"/>
    </row>
    <row r="2175" s="3" customFormat="true" ht="17.35" hidden="false" customHeight="false" outlineLevel="0" collapsed="false">
      <c r="A2175" s="1"/>
      <c r="B2175" s="181"/>
      <c r="C2175" s="181"/>
      <c r="N2175" s="64"/>
      <c r="Q2175" s="6"/>
    </row>
    <row r="2176" s="3" customFormat="true" ht="17.35" hidden="false" customHeight="false" outlineLevel="0" collapsed="false">
      <c r="A2176" s="1"/>
      <c r="B2176" s="181"/>
      <c r="C2176" s="181"/>
      <c r="N2176" s="64"/>
      <c r="Q2176" s="6"/>
    </row>
    <row r="2177" s="3" customFormat="true" ht="17.35" hidden="false" customHeight="false" outlineLevel="0" collapsed="false">
      <c r="A2177" s="1"/>
      <c r="B2177" s="181"/>
      <c r="C2177" s="181"/>
      <c r="N2177" s="64"/>
      <c r="Q2177" s="6"/>
    </row>
    <row r="2178" s="3" customFormat="true" ht="17.35" hidden="false" customHeight="false" outlineLevel="0" collapsed="false">
      <c r="A2178" s="1"/>
      <c r="B2178" s="181"/>
      <c r="C2178" s="181"/>
      <c r="N2178" s="64"/>
      <c r="Q2178" s="6"/>
    </row>
    <row r="2179" s="3" customFormat="true" ht="17.35" hidden="false" customHeight="false" outlineLevel="0" collapsed="false">
      <c r="A2179" s="1"/>
      <c r="B2179" s="181"/>
      <c r="C2179" s="181"/>
      <c r="N2179" s="64"/>
      <c r="Q2179" s="6"/>
    </row>
    <row r="2180" s="3" customFormat="true" ht="17.35" hidden="false" customHeight="false" outlineLevel="0" collapsed="false">
      <c r="A2180" s="1"/>
      <c r="B2180" s="181"/>
      <c r="C2180" s="181"/>
      <c r="N2180" s="64"/>
      <c r="Q2180" s="6"/>
    </row>
    <row r="2181" s="3" customFormat="true" ht="17.35" hidden="false" customHeight="false" outlineLevel="0" collapsed="false">
      <c r="A2181" s="1"/>
      <c r="B2181" s="181"/>
      <c r="C2181" s="181"/>
      <c r="N2181" s="64"/>
      <c r="Q2181" s="6"/>
    </row>
    <row r="2182" s="3" customFormat="true" ht="17.35" hidden="false" customHeight="false" outlineLevel="0" collapsed="false">
      <c r="A2182" s="1"/>
      <c r="B2182" s="181"/>
      <c r="C2182" s="181"/>
      <c r="N2182" s="64"/>
      <c r="Q2182" s="6"/>
    </row>
    <row r="2183" s="3" customFormat="true" ht="17.35" hidden="false" customHeight="false" outlineLevel="0" collapsed="false">
      <c r="A2183" s="1"/>
      <c r="B2183" s="181"/>
      <c r="C2183" s="181"/>
      <c r="N2183" s="64"/>
      <c r="Q2183" s="6"/>
    </row>
    <row r="2184" s="3" customFormat="true" ht="17.35" hidden="false" customHeight="false" outlineLevel="0" collapsed="false">
      <c r="A2184" s="1"/>
      <c r="B2184" s="181"/>
      <c r="C2184" s="181"/>
      <c r="N2184" s="64"/>
      <c r="Q2184" s="6"/>
    </row>
    <row r="2185" s="3" customFormat="true" ht="17.35" hidden="false" customHeight="false" outlineLevel="0" collapsed="false">
      <c r="A2185" s="1"/>
      <c r="B2185" s="181"/>
      <c r="C2185" s="181"/>
      <c r="N2185" s="64"/>
      <c r="Q2185" s="6"/>
    </row>
    <row r="2186" s="3" customFormat="true" ht="17.35" hidden="false" customHeight="false" outlineLevel="0" collapsed="false">
      <c r="A2186" s="1"/>
      <c r="B2186" s="181"/>
      <c r="C2186" s="181"/>
      <c r="N2186" s="64"/>
      <c r="Q2186" s="6"/>
    </row>
    <row r="2187" s="3" customFormat="true" ht="17.35" hidden="false" customHeight="false" outlineLevel="0" collapsed="false">
      <c r="A2187" s="1"/>
      <c r="B2187" s="181"/>
      <c r="C2187" s="181"/>
      <c r="N2187" s="64"/>
      <c r="Q2187" s="6"/>
    </row>
    <row r="2188" s="3" customFormat="true" ht="17.35" hidden="false" customHeight="false" outlineLevel="0" collapsed="false">
      <c r="A2188" s="1"/>
      <c r="B2188" s="181"/>
      <c r="C2188" s="181"/>
      <c r="N2188" s="64"/>
      <c r="Q2188" s="6"/>
    </row>
    <row r="2189" s="3" customFormat="true" ht="17.35" hidden="false" customHeight="false" outlineLevel="0" collapsed="false">
      <c r="A2189" s="1"/>
      <c r="B2189" s="181"/>
      <c r="C2189" s="181"/>
      <c r="N2189" s="64"/>
      <c r="Q2189" s="6"/>
    </row>
    <row r="2190" s="3" customFormat="true" ht="17.35" hidden="false" customHeight="false" outlineLevel="0" collapsed="false">
      <c r="A2190" s="1"/>
      <c r="B2190" s="181"/>
      <c r="C2190" s="181"/>
      <c r="N2190" s="64"/>
      <c r="Q2190" s="6"/>
    </row>
    <row r="2191" s="3" customFormat="true" ht="17.35" hidden="false" customHeight="false" outlineLevel="0" collapsed="false">
      <c r="A2191" s="1"/>
      <c r="B2191" s="181"/>
      <c r="C2191" s="181"/>
      <c r="N2191" s="64"/>
      <c r="Q2191" s="6"/>
    </row>
    <row r="2192" s="3" customFormat="true" ht="17.35" hidden="false" customHeight="false" outlineLevel="0" collapsed="false">
      <c r="A2192" s="1"/>
      <c r="B2192" s="181"/>
      <c r="C2192" s="181"/>
      <c r="N2192" s="64"/>
      <c r="Q2192" s="6"/>
    </row>
    <row r="2193" s="3" customFormat="true" ht="17.35" hidden="false" customHeight="false" outlineLevel="0" collapsed="false">
      <c r="A2193" s="1"/>
      <c r="B2193" s="181"/>
      <c r="C2193" s="181"/>
      <c r="N2193" s="64"/>
      <c r="Q2193" s="6"/>
    </row>
    <row r="2194" s="3" customFormat="true" ht="17.35" hidden="false" customHeight="false" outlineLevel="0" collapsed="false">
      <c r="A2194" s="1"/>
      <c r="B2194" s="181"/>
      <c r="C2194" s="181"/>
      <c r="N2194" s="64"/>
      <c r="Q2194" s="6"/>
    </row>
    <row r="2195" s="3" customFormat="true" ht="17.35" hidden="false" customHeight="false" outlineLevel="0" collapsed="false">
      <c r="A2195" s="1"/>
      <c r="B2195" s="181"/>
      <c r="C2195" s="181"/>
      <c r="N2195" s="64"/>
      <c r="Q2195" s="6"/>
    </row>
    <row r="2196" s="3" customFormat="true" ht="17.35" hidden="false" customHeight="false" outlineLevel="0" collapsed="false">
      <c r="A2196" s="1"/>
      <c r="B2196" s="181"/>
      <c r="C2196" s="181"/>
      <c r="N2196" s="64"/>
      <c r="Q2196" s="6"/>
    </row>
    <row r="2197" s="3" customFormat="true" ht="17.35" hidden="false" customHeight="false" outlineLevel="0" collapsed="false">
      <c r="A2197" s="1"/>
      <c r="B2197" s="181"/>
      <c r="C2197" s="181"/>
      <c r="N2197" s="64"/>
      <c r="Q2197" s="6"/>
    </row>
    <row r="2198" s="3" customFormat="true" ht="17.35" hidden="false" customHeight="false" outlineLevel="0" collapsed="false">
      <c r="A2198" s="1"/>
      <c r="B2198" s="181"/>
      <c r="C2198" s="181"/>
      <c r="N2198" s="64"/>
      <c r="Q2198" s="6"/>
    </row>
    <row r="2199" s="3" customFormat="true" ht="17.35" hidden="false" customHeight="false" outlineLevel="0" collapsed="false">
      <c r="A2199" s="1"/>
      <c r="B2199" s="181"/>
      <c r="C2199" s="181"/>
      <c r="N2199" s="64"/>
      <c r="Q2199" s="6"/>
    </row>
    <row r="2200" s="3" customFormat="true" ht="17.35" hidden="false" customHeight="false" outlineLevel="0" collapsed="false">
      <c r="A2200" s="1"/>
      <c r="B2200" s="181"/>
      <c r="C2200" s="181"/>
      <c r="N2200" s="64"/>
      <c r="Q2200" s="6"/>
    </row>
    <row r="2201" s="3" customFormat="true" ht="17.35" hidden="false" customHeight="false" outlineLevel="0" collapsed="false">
      <c r="A2201" s="1"/>
      <c r="B2201" s="181"/>
      <c r="C2201" s="181"/>
      <c r="N2201" s="64"/>
      <c r="Q2201" s="6"/>
    </row>
    <row r="2202" s="3" customFormat="true" ht="17.35" hidden="false" customHeight="false" outlineLevel="0" collapsed="false">
      <c r="A2202" s="1"/>
      <c r="B2202" s="181"/>
      <c r="C2202" s="181"/>
      <c r="N2202" s="64"/>
      <c r="Q2202" s="6"/>
    </row>
    <row r="2203" s="3" customFormat="true" ht="17.35" hidden="false" customHeight="false" outlineLevel="0" collapsed="false">
      <c r="A2203" s="1"/>
      <c r="B2203" s="181"/>
      <c r="C2203" s="181"/>
      <c r="N2203" s="64"/>
      <c r="Q2203" s="6"/>
    </row>
    <row r="2204" s="3" customFormat="true" ht="17.35" hidden="false" customHeight="false" outlineLevel="0" collapsed="false">
      <c r="A2204" s="1"/>
      <c r="B2204" s="181"/>
      <c r="C2204" s="181"/>
      <c r="N2204" s="64"/>
      <c r="Q2204" s="6"/>
    </row>
    <row r="2205" s="3" customFormat="true" ht="17.35" hidden="false" customHeight="false" outlineLevel="0" collapsed="false">
      <c r="A2205" s="1"/>
      <c r="B2205" s="181"/>
      <c r="C2205" s="181"/>
      <c r="N2205" s="64"/>
      <c r="Q2205" s="6"/>
    </row>
    <row r="2206" s="3" customFormat="true" ht="17.35" hidden="false" customHeight="false" outlineLevel="0" collapsed="false">
      <c r="A2206" s="1"/>
      <c r="B2206" s="181"/>
      <c r="C2206" s="181"/>
      <c r="N2206" s="64"/>
      <c r="Q2206" s="6"/>
    </row>
    <row r="2207" s="3" customFormat="true" ht="17.35" hidden="false" customHeight="false" outlineLevel="0" collapsed="false">
      <c r="A2207" s="1"/>
      <c r="B2207" s="181"/>
      <c r="C2207" s="181"/>
      <c r="N2207" s="64"/>
      <c r="Q2207" s="6"/>
    </row>
    <row r="2208" s="3" customFormat="true" ht="17.35" hidden="false" customHeight="false" outlineLevel="0" collapsed="false">
      <c r="A2208" s="1"/>
      <c r="B2208" s="181"/>
      <c r="C2208" s="181"/>
      <c r="N2208" s="64"/>
      <c r="Q2208" s="6"/>
    </row>
    <row r="2209" s="3" customFormat="true" ht="17.35" hidden="false" customHeight="false" outlineLevel="0" collapsed="false">
      <c r="A2209" s="1"/>
      <c r="B2209" s="181"/>
      <c r="C2209" s="181"/>
      <c r="N2209" s="64"/>
      <c r="Q2209" s="6"/>
    </row>
    <row r="2210" s="3" customFormat="true" ht="17.35" hidden="false" customHeight="false" outlineLevel="0" collapsed="false">
      <c r="A2210" s="1"/>
      <c r="B2210" s="181"/>
      <c r="C2210" s="181"/>
      <c r="N2210" s="64"/>
      <c r="Q2210" s="6"/>
    </row>
    <row r="2211" s="3" customFormat="true" ht="17.35" hidden="false" customHeight="false" outlineLevel="0" collapsed="false">
      <c r="A2211" s="1"/>
      <c r="B2211" s="181"/>
      <c r="C2211" s="181"/>
      <c r="N2211" s="64"/>
      <c r="Q2211" s="6"/>
    </row>
    <row r="2212" s="3" customFormat="true" ht="17.35" hidden="false" customHeight="false" outlineLevel="0" collapsed="false">
      <c r="A2212" s="1"/>
      <c r="B2212" s="181"/>
      <c r="C2212" s="181"/>
      <c r="N2212" s="64"/>
      <c r="Q2212" s="6"/>
    </row>
    <row r="2213" s="3" customFormat="true" ht="17.35" hidden="false" customHeight="false" outlineLevel="0" collapsed="false">
      <c r="A2213" s="1"/>
      <c r="B2213" s="181"/>
      <c r="C2213" s="181"/>
      <c r="N2213" s="64"/>
      <c r="Q2213" s="6"/>
    </row>
    <row r="2214" s="3" customFormat="true" ht="17.35" hidden="false" customHeight="false" outlineLevel="0" collapsed="false">
      <c r="A2214" s="1"/>
      <c r="B2214" s="181"/>
      <c r="C2214" s="181"/>
      <c r="N2214" s="64"/>
      <c r="Q2214" s="6"/>
    </row>
    <row r="2215" s="3" customFormat="true" ht="17.35" hidden="false" customHeight="false" outlineLevel="0" collapsed="false">
      <c r="A2215" s="1"/>
      <c r="B2215" s="181"/>
      <c r="C2215" s="181"/>
      <c r="N2215" s="64"/>
      <c r="Q2215" s="6"/>
    </row>
    <row r="2216" s="3" customFormat="true" ht="17.35" hidden="false" customHeight="false" outlineLevel="0" collapsed="false">
      <c r="A2216" s="1"/>
      <c r="B2216" s="181"/>
      <c r="C2216" s="181"/>
      <c r="N2216" s="64"/>
      <c r="Q2216" s="6"/>
    </row>
    <row r="2217" s="3" customFormat="true" ht="17.35" hidden="false" customHeight="false" outlineLevel="0" collapsed="false">
      <c r="A2217" s="1"/>
      <c r="B2217" s="181"/>
      <c r="C2217" s="181"/>
      <c r="N2217" s="64"/>
      <c r="Q2217" s="6"/>
    </row>
    <row r="2218" s="3" customFormat="true" ht="17.35" hidden="false" customHeight="false" outlineLevel="0" collapsed="false">
      <c r="A2218" s="1"/>
      <c r="B2218" s="181"/>
      <c r="C2218" s="181"/>
      <c r="N2218" s="64"/>
      <c r="Q2218" s="6"/>
    </row>
    <row r="2219" s="3" customFormat="true" ht="17.35" hidden="false" customHeight="false" outlineLevel="0" collapsed="false">
      <c r="A2219" s="1"/>
      <c r="B2219" s="181"/>
      <c r="C2219" s="181"/>
      <c r="N2219" s="64"/>
      <c r="Q2219" s="6"/>
    </row>
    <row r="2220" s="3" customFormat="true" ht="17.35" hidden="false" customHeight="false" outlineLevel="0" collapsed="false">
      <c r="A2220" s="1"/>
      <c r="B2220" s="181"/>
      <c r="C2220" s="181"/>
      <c r="N2220" s="64"/>
      <c r="Q2220" s="6"/>
    </row>
    <row r="2221" s="3" customFormat="true" ht="17.35" hidden="false" customHeight="false" outlineLevel="0" collapsed="false">
      <c r="A2221" s="1"/>
      <c r="B2221" s="181"/>
      <c r="C2221" s="181"/>
      <c r="N2221" s="64"/>
      <c r="Q2221" s="6"/>
    </row>
    <row r="2222" s="3" customFormat="true" ht="17.35" hidden="false" customHeight="false" outlineLevel="0" collapsed="false">
      <c r="A2222" s="1"/>
      <c r="B2222" s="181"/>
      <c r="C2222" s="181"/>
      <c r="N2222" s="64"/>
      <c r="Q2222" s="6"/>
    </row>
    <row r="2223" s="3" customFormat="true" ht="17.35" hidden="false" customHeight="false" outlineLevel="0" collapsed="false">
      <c r="A2223" s="1"/>
      <c r="B2223" s="181"/>
      <c r="C2223" s="181"/>
      <c r="N2223" s="64"/>
      <c r="Q2223" s="6"/>
    </row>
    <row r="2224" s="3" customFormat="true" ht="17.35" hidden="false" customHeight="false" outlineLevel="0" collapsed="false">
      <c r="A2224" s="1"/>
      <c r="B2224" s="181"/>
      <c r="C2224" s="181"/>
      <c r="N2224" s="64"/>
      <c r="Q2224" s="6"/>
    </row>
    <row r="2225" s="3" customFormat="true" ht="17.35" hidden="false" customHeight="false" outlineLevel="0" collapsed="false">
      <c r="A2225" s="1"/>
      <c r="B2225" s="181"/>
      <c r="C2225" s="181"/>
      <c r="N2225" s="64"/>
      <c r="Q2225" s="6"/>
    </row>
    <row r="2226" s="3" customFormat="true" ht="17.35" hidden="false" customHeight="false" outlineLevel="0" collapsed="false">
      <c r="A2226" s="1"/>
      <c r="B2226" s="181"/>
      <c r="C2226" s="181"/>
      <c r="N2226" s="64"/>
      <c r="Q2226" s="6"/>
    </row>
    <row r="2227" s="3" customFormat="true" ht="17.35" hidden="false" customHeight="false" outlineLevel="0" collapsed="false">
      <c r="A2227" s="1"/>
      <c r="B2227" s="181"/>
      <c r="C2227" s="181"/>
      <c r="N2227" s="64"/>
      <c r="Q2227" s="6"/>
    </row>
    <row r="2228" s="3" customFormat="true" ht="17.35" hidden="false" customHeight="false" outlineLevel="0" collapsed="false">
      <c r="A2228" s="1"/>
      <c r="B2228" s="181"/>
      <c r="C2228" s="181"/>
      <c r="N2228" s="64"/>
      <c r="Q2228" s="6"/>
    </row>
    <row r="2229" s="3" customFormat="true" ht="17.35" hidden="false" customHeight="false" outlineLevel="0" collapsed="false">
      <c r="A2229" s="1"/>
      <c r="B2229" s="181"/>
      <c r="C2229" s="181"/>
      <c r="N2229" s="64"/>
      <c r="Q2229" s="6"/>
    </row>
    <row r="2230" s="3" customFormat="true" ht="17.35" hidden="false" customHeight="false" outlineLevel="0" collapsed="false">
      <c r="A2230" s="1"/>
      <c r="B2230" s="181"/>
      <c r="C2230" s="181"/>
      <c r="N2230" s="64"/>
      <c r="Q2230" s="6"/>
    </row>
    <row r="2231" s="3" customFormat="true" ht="17.35" hidden="false" customHeight="false" outlineLevel="0" collapsed="false">
      <c r="A2231" s="1"/>
      <c r="B2231" s="181"/>
      <c r="C2231" s="181"/>
      <c r="N2231" s="64"/>
      <c r="Q2231" s="6"/>
    </row>
    <row r="2232" s="3" customFormat="true" ht="17.35" hidden="false" customHeight="false" outlineLevel="0" collapsed="false">
      <c r="A2232" s="1"/>
      <c r="B2232" s="181"/>
      <c r="C2232" s="181"/>
      <c r="N2232" s="64"/>
      <c r="Q2232" s="6"/>
    </row>
    <row r="2233" s="3" customFormat="true" ht="17.35" hidden="false" customHeight="false" outlineLevel="0" collapsed="false">
      <c r="A2233" s="1"/>
      <c r="B2233" s="181"/>
      <c r="C2233" s="181"/>
      <c r="N2233" s="64"/>
      <c r="Q2233" s="6"/>
    </row>
    <row r="2234" s="3" customFormat="true" ht="17.35" hidden="false" customHeight="false" outlineLevel="0" collapsed="false">
      <c r="A2234" s="1"/>
      <c r="B2234" s="181"/>
      <c r="C2234" s="181"/>
      <c r="N2234" s="64"/>
      <c r="Q2234" s="6"/>
    </row>
    <row r="2235" s="3" customFormat="true" ht="17.35" hidden="false" customHeight="false" outlineLevel="0" collapsed="false">
      <c r="A2235" s="1"/>
      <c r="B2235" s="181"/>
      <c r="C2235" s="181"/>
      <c r="N2235" s="64"/>
      <c r="Q2235" s="6"/>
    </row>
    <row r="2236" s="3" customFormat="true" ht="17.35" hidden="false" customHeight="false" outlineLevel="0" collapsed="false">
      <c r="A2236" s="1"/>
      <c r="B2236" s="181"/>
      <c r="C2236" s="181"/>
      <c r="N2236" s="64"/>
      <c r="Q2236" s="6"/>
    </row>
    <row r="2237" s="3" customFormat="true" ht="17.35" hidden="false" customHeight="false" outlineLevel="0" collapsed="false">
      <c r="A2237" s="1"/>
      <c r="B2237" s="181"/>
      <c r="C2237" s="181"/>
      <c r="N2237" s="64"/>
      <c r="Q2237" s="6"/>
    </row>
    <row r="2238" s="3" customFormat="true" ht="17.35" hidden="false" customHeight="false" outlineLevel="0" collapsed="false">
      <c r="A2238" s="1"/>
      <c r="B2238" s="181"/>
      <c r="C2238" s="181"/>
      <c r="N2238" s="64"/>
      <c r="Q2238" s="6"/>
    </row>
    <row r="2239" s="3" customFormat="true" ht="17.35" hidden="false" customHeight="false" outlineLevel="0" collapsed="false">
      <c r="A2239" s="1"/>
      <c r="B2239" s="181"/>
      <c r="C2239" s="181"/>
      <c r="N2239" s="64"/>
      <c r="Q2239" s="6"/>
    </row>
    <row r="2240" s="3" customFormat="true" ht="17.35" hidden="false" customHeight="false" outlineLevel="0" collapsed="false">
      <c r="A2240" s="1"/>
      <c r="B2240" s="181"/>
      <c r="C2240" s="181"/>
      <c r="N2240" s="64"/>
      <c r="Q2240" s="6"/>
    </row>
    <row r="2241" s="3" customFormat="true" ht="17.35" hidden="false" customHeight="false" outlineLevel="0" collapsed="false">
      <c r="A2241" s="1"/>
      <c r="B2241" s="181"/>
      <c r="C2241" s="181"/>
      <c r="N2241" s="64"/>
      <c r="Q2241" s="6"/>
    </row>
    <row r="2242" s="3" customFormat="true" ht="17.35" hidden="false" customHeight="false" outlineLevel="0" collapsed="false">
      <c r="A2242" s="1"/>
      <c r="B2242" s="181"/>
      <c r="C2242" s="181"/>
      <c r="N2242" s="64"/>
      <c r="Q2242" s="6"/>
    </row>
    <row r="2243" s="3" customFormat="true" ht="17.35" hidden="false" customHeight="false" outlineLevel="0" collapsed="false">
      <c r="A2243" s="1"/>
      <c r="B2243" s="181"/>
      <c r="C2243" s="181"/>
      <c r="N2243" s="64"/>
      <c r="Q2243" s="6"/>
    </row>
    <row r="2244" s="3" customFormat="true" ht="17.35" hidden="false" customHeight="false" outlineLevel="0" collapsed="false">
      <c r="A2244" s="1"/>
      <c r="B2244" s="181"/>
      <c r="C2244" s="181"/>
      <c r="N2244" s="64"/>
      <c r="Q2244" s="6"/>
    </row>
  </sheetData>
  <mergeCells count="240">
    <mergeCell ref="B1:C1"/>
    <mergeCell ref="E1:H1"/>
    <mergeCell ref="I1:J1"/>
    <mergeCell ref="M1:N1"/>
    <mergeCell ref="B2:C2"/>
    <mergeCell ref="E2:G4"/>
    <mergeCell ref="H2:J4"/>
    <mergeCell ref="M2:N2"/>
    <mergeCell ref="R2:S2"/>
    <mergeCell ref="AG2:AI4"/>
    <mergeCell ref="AK2:AM4"/>
    <mergeCell ref="K3:M3"/>
    <mergeCell ref="R3:S3"/>
    <mergeCell ref="T3:AB3"/>
    <mergeCell ref="R4:S4"/>
    <mergeCell ref="B5:C5"/>
    <mergeCell ref="K5:M5"/>
    <mergeCell ref="R5:S5"/>
    <mergeCell ref="T5:X5"/>
    <mergeCell ref="B6:C6"/>
    <mergeCell ref="R6:S6"/>
    <mergeCell ref="T6:Y6"/>
    <mergeCell ref="B7:C7"/>
    <mergeCell ref="R7:R11"/>
    <mergeCell ref="T7:Y7"/>
    <mergeCell ref="B8:C8"/>
    <mergeCell ref="T8:Y8"/>
    <mergeCell ref="B9:C9"/>
    <mergeCell ref="T9:Y9"/>
    <mergeCell ref="B10:C10"/>
    <mergeCell ref="T10:Y10"/>
    <mergeCell ref="B11:C11"/>
    <mergeCell ref="T11:Y11"/>
    <mergeCell ref="B12:C12"/>
    <mergeCell ref="R12:R15"/>
    <mergeCell ref="T12:Y12"/>
    <mergeCell ref="T13:Y13"/>
    <mergeCell ref="T14:Y14"/>
    <mergeCell ref="T15:Y15"/>
    <mergeCell ref="B23:C23"/>
    <mergeCell ref="B24:C24"/>
    <mergeCell ref="B35:C35"/>
    <mergeCell ref="B36:C36"/>
    <mergeCell ref="B47:C47"/>
    <mergeCell ref="B48:C48"/>
    <mergeCell ref="B59:C59"/>
    <mergeCell ref="B60:C60"/>
    <mergeCell ref="B71:C71"/>
    <mergeCell ref="B72:C72"/>
    <mergeCell ref="B83:C83"/>
    <mergeCell ref="B84:C84"/>
    <mergeCell ref="B95:C95"/>
    <mergeCell ref="B96:C96"/>
    <mergeCell ref="B107:C107"/>
    <mergeCell ref="B108:C108"/>
    <mergeCell ref="B119:C119"/>
    <mergeCell ref="B120:C120"/>
    <mergeCell ref="B131:C131"/>
    <mergeCell ref="B132:C132"/>
    <mergeCell ref="B143:C143"/>
    <mergeCell ref="B144:C144"/>
    <mergeCell ref="B155:C155"/>
    <mergeCell ref="B156:C156"/>
    <mergeCell ref="B167:C167"/>
    <mergeCell ref="B168:C168"/>
    <mergeCell ref="B179:C179"/>
    <mergeCell ref="B180:C180"/>
    <mergeCell ref="B191:C191"/>
    <mergeCell ref="B192:C192"/>
    <mergeCell ref="B203:C203"/>
    <mergeCell ref="B204:C204"/>
    <mergeCell ref="B215:C215"/>
    <mergeCell ref="B216:C216"/>
    <mergeCell ref="B227:C227"/>
    <mergeCell ref="B228:C228"/>
    <mergeCell ref="B239:C239"/>
    <mergeCell ref="B240:C240"/>
    <mergeCell ref="B251:C251"/>
    <mergeCell ref="B252:C252"/>
    <mergeCell ref="B263:C263"/>
    <mergeCell ref="B264:C264"/>
    <mergeCell ref="B275:C275"/>
    <mergeCell ref="B276:C276"/>
    <mergeCell ref="B287:C287"/>
    <mergeCell ref="B288:C288"/>
    <mergeCell ref="B299:C299"/>
    <mergeCell ref="B300:C300"/>
    <mergeCell ref="B311:C311"/>
    <mergeCell ref="B312:C312"/>
    <mergeCell ref="B323:C323"/>
    <mergeCell ref="B324:C324"/>
    <mergeCell ref="B335:C335"/>
    <mergeCell ref="B336:C336"/>
    <mergeCell ref="B347:C347"/>
    <mergeCell ref="B348:C348"/>
    <mergeCell ref="B359:C359"/>
    <mergeCell ref="B360:C360"/>
    <mergeCell ref="B371:C371"/>
    <mergeCell ref="B372:C372"/>
    <mergeCell ref="B383:C383"/>
    <mergeCell ref="B384:C384"/>
    <mergeCell ref="B395:C395"/>
    <mergeCell ref="B396:C396"/>
    <mergeCell ref="B407:C407"/>
    <mergeCell ref="B408:C408"/>
    <mergeCell ref="B419:C419"/>
    <mergeCell ref="B420:C420"/>
    <mergeCell ref="B431:C431"/>
    <mergeCell ref="B432:C432"/>
    <mergeCell ref="B443:C443"/>
    <mergeCell ref="B444:C444"/>
    <mergeCell ref="B455:C455"/>
    <mergeCell ref="B456:C456"/>
    <mergeCell ref="B467:C467"/>
    <mergeCell ref="B468:C468"/>
    <mergeCell ref="B479:C479"/>
    <mergeCell ref="B480:C480"/>
    <mergeCell ref="B491:C491"/>
    <mergeCell ref="B492:C492"/>
    <mergeCell ref="B503:C503"/>
    <mergeCell ref="B504:C504"/>
    <mergeCell ref="B515:C515"/>
    <mergeCell ref="B516:C516"/>
    <mergeCell ref="B527:C527"/>
    <mergeCell ref="B528:C528"/>
    <mergeCell ref="B539:C539"/>
    <mergeCell ref="B540:C540"/>
    <mergeCell ref="B551:C551"/>
    <mergeCell ref="B552:C552"/>
    <mergeCell ref="B563:C563"/>
    <mergeCell ref="B564:C564"/>
    <mergeCell ref="B575:C575"/>
    <mergeCell ref="B576:C576"/>
    <mergeCell ref="B587:C587"/>
    <mergeCell ref="B588:C588"/>
    <mergeCell ref="B599:C599"/>
    <mergeCell ref="B600:C600"/>
    <mergeCell ref="B611:C611"/>
    <mergeCell ref="B612:C612"/>
    <mergeCell ref="B623:C623"/>
    <mergeCell ref="B624:C624"/>
    <mergeCell ref="B635:C635"/>
    <mergeCell ref="B636:C636"/>
    <mergeCell ref="B647:C647"/>
    <mergeCell ref="B648:C648"/>
    <mergeCell ref="B659:C659"/>
    <mergeCell ref="B660:C660"/>
    <mergeCell ref="B671:C671"/>
    <mergeCell ref="B672:C672"/>
    <mergeCell ref="B683:C683"/>
    <mergeCell ref="B684:C684"/>
    <mergeCell ref="B695:C695"/>
    <mergeCell ref="B696:C696"/>
    <mergeCell ref="B707:C707"/>
    <mergeCell ref="B708:C708"/>
    <mergeCell ref="B719:C719"/>
    <mergeCell ref="B720:C720"/>
    <mergeCell ref="B731:C731"/>
    <mergeCell ref="B732:C732"/>
    <mergeCell ref="B743:C743"/>
    <mergeCell ref="B744:C744"/>
    <mergeCell ref="B755:C755"/>
    <mergeCell ref="B756:C756"/>
    <mergeCell ref="B767:C767"/>
    <mergeCell ref="B768:C768"/>
    <mergeCell ref="B779:C779"/>
    <mergeCell ref="B780:C780"/>
    <mergeCell ref="B791:C791"/>
    <mergeCell ref="B792:C792"/>
    <mergeCell ref="B803:C803"/>
    <mergeCell ref="B804:C804"/>
    <mergeCell ref="B815:C815"/>
    <mergeCell ref="B816:C816"/>
    <mergeCell ref="B827:C827"/>
    <mergeCell ref="B828:C828"/>
    <mergeCell ref="B839:C839"/>
    <mergeCell ref="B840:C840"/>
    <mergeCell ref="B851:C851"/>
    <mergeCell ref="B852:C852"/>
    <mergeCell ref="B863:C863"/>
    <mergeCell ref="B864:C864"/>
    <mergeCell ref="B875:C875"/>
    <mergeCell ref="B876:C876"/>
    <mergeCell ref="B887:C887"/>
    <mergeCell ref="B888:C888"/>
    <mergeCell ref="B899:C899"/>
    <mergeCell ref="B900:C900"/>
    <mergeCell ref="B911:C911"/>
    <mergeCell ref="B912:C912"/>
    <mergeCell ref="B923:C923"/>
    <mergeCell ref="B924:C924"/>
    <mergeCell ref="B935:C935"/>
    <mergeCell ref="B936:C936"/>
    <mergeCell ref="B947:C947"/>
    <mergeCell ref="B948:C948"/>
    <mergeCell ref="B959:C959"/>
    <mergeCell ref="B960:C960"/>
    <mergeCell ref="B971:C971"/>
    <mergeCell ref="B972:C972"/>
    <mergeCell ref="B983:C983"/>
    <mergeCell ref="B984:C984"/>
    <mergeCell ref="B995:C995"/>
    <mergeCell ref="B996:C996"/>
    <mergeCell ref="B1007:C1007"/>
    <mergeCell ref="B1008:C1008"/>
    <mergeCell ref="B1019:C1019"/>
    <mergeCell ref="B1020:C1020"/>
    <mergeCell ref="B1031:C1031"/>
    <mergeCell ref="B1032:C1032"/>
    <mergeCell ref="B1043:C1043"/>
    <mergeCell ref="B1044:C1044"/>
    <mergeCell ref="B1055:C1055"/>
    <mergeCell ref="B1056:C1056"/>
    <mergeCell ref="B1067:C1067"/>
    <mergeCell ref="B1068:C1068"/>
    <mergeCell ref="B1079:C1079"/>
    <mergeCell ref="B1080:C1080"/>
    <mergeCell ref="B1091:C1091"/>
    <mergeCell ref="B1092:C1092"/>
    <mergeCell ref="B1103:C1103"/>
    <mergeCell ref="B1104:C1104"/>
    <mergeCell ref="B1115:C1115"/>
    <mergeCell ref="B1116:C1116"/>
    <mergeCell ref="B1127:C1127"/>
    <mergeCell ref="B1128:C1128"/>
    <mergeCell ref="B1139:C1139"/>
    <mergeCell ref="B1140:C1140"/>
    <mergeCell ref="B1151:C1151"/>
    <mergeCell ref="B1152:C1152"/>
    <mergeCell ref="B1163:C1163"/>
    <mergeCell ref="B1164:C1164"/>
    <mergeCell ref="B1175:C1175"/>
    <mergeCell ref="B1176:C1176"/>
    <mergeCell ref="B1187:C1187"/>
    <mergeCell ref="B1188:C1188"/>
    <mergeCell ref="B1199:C1199"/>
    <mergeCell ref="B1200:C1200"/>
    <mergeCell ref="B1211:C1211"/>
    <mergeCell ref="B1212:C1212"/>
    <mergeCell ref="B1223:C1223"/>
  </mergeCells>
  <conditionalFormatting sqref="F13:F22 G13:K23">
    <cfRule type="expression" priority="2" aboveAverage="0" equalAverage="0" bottom="0" percent="0" rank="0" text="" dxfId="0">
      <formula>LEN(TRIM(F13))=0</formula>
    </cfRule>
  </conditionalFormatting>
  <conditionalFormatting sqref="G1224">
    <cfRule type="expression" priority="3" aboveAverage="0" equalAverage="0" bottom="0" percent="0" rank="0" text="" dxfId="1">
      <formula>LEN(TRIM(G1224))=0</formula>
    </cfRule>
  </conditionalFormatting>
  <conditionalFormatting sqref="L13:N23">
    <cfRule type="cellIs" priority="4" operator="equal" aboveAverage="0" equalAverage="0" bottom="0" percent="0" rank="0" text="" dxfId="2">
      <formula>""""""</formula>
    </cfRule>
  </conditionalFormatting>
  <conditionalFormatting sqref="F61:F70 G61:K71">
    <cfRule type="expression" priority="5" aboveAverage="0" equalAverage="0" bottom="0" percent="0" rank="0" text="" dxfId="3">
      <formula>LEN(TRIM(F61))=0</formula>
    </cfRule>
  </conditionalFormatting>
  <conditionalFormatting sqref="H108">
    <cfRule type="expression" priority="6" aboveAverage="0" equalAverage="0" bottom="0" percent="0" rank="0" text="" dxfId="4">
      <formula>LEN(TRIM(H108))=0</formula>
    </cfRule>
  </conditionalFormatting>
  <conditionalFormatting sqref="F95">
    <cfRule type="expression" priority="7" aboveAverage="0" equalAverage="0" bottom="0" percent="0" rank="0" text="" dxfId="5">
      <formula>LEN(TRIM(F95))=0</formula>
    </cfRule>
  </conditionalFormatting>
  <conditionalFormatting sqref="F37:F46 G37:K47">
    <cfRule type="expression" priority="8" aboveAverage="0" equalAverage="0" bottom="0" percent="0" rank="0" text="" dxfId="6">
      <formula>LEN(TRIM(F37))=0</formula>
    </cfRule>
  </conditionalFormatting>
  <conditionalFormatting sqref="L37:N47">
    <cfRule type="cellIs" priority="9" operator="equal" aboveAverage="0" equalAverage="0" bottom="0" percent="0" rank="0" text="" dxfId="7">
      <formula>""""""</formula>
    </cfRule>
  </conditionalFormatting>
  <conditionalFormatting sqref="H144">
    <cfRule type="expression" priority="10" aboveAverage="0" equalAverage="0" bottom="0" percent="0" rank="0" text="" dxfId="8">
      <formula>LEN(TRIM(H144))=0</formula>
    </cfRule>
  </conditionalFormatting>
  <conditionalFormatting sqref="F97:F106 G97:K107">
    <cfRule type="expression" priority="11" aboveAverage="0" equalAverage="0" bottom="0" percent="0" rank="0" text="" dxfId="9">
      <formula>LEN(TRIM(F97))=0</formula>
    </cfRule>
  </conditionalFormatting>
  <conditionalFormatting sqref="G1224">
    <cfRule type="expression" priority="12" aboveAverage="0" equalAverage="0" bottom="0" percent="0" rank="0" text="" dxfId="10">
      <formula>LEN(TRIM(G1224))=0</formula>
    </cfRule>
  </conditionalFormatting>
  <conditionalFormatting sqref="H12">
    <cfRule type="expression" priority="13" aboveAverage="0" equalAverage="0" bottom="0" percent="0" rank="0" text="" dxfId="11">
      <formula>LEN(TRIM(H12))=0</formula>
    </cfRule>
  </conditionalFormatting>
  <conditionalFormatting sqref="F131">
    <cfRule type="expression" priority="14" aboveAverage="0" equalAverage="0" bottom="0" percent="0" rank="0" text="" dxfId="12">
      <formula>LEN(TRIM(F131))=0</formula>
    </cfRule>
  </conditionalFormatting>
  <conditionalFormatting sqref="F85:F94 G85:K95">
    <cfRule type="expression" priority="15" aboveAverage="0" equalAverage="0" bottom="0" percent="0" rank="0" text="" dxfId="13">
      <formula>LEN(TRIM(F85))=0</formula>
    </cfRule>
  </conditionalFormatting>
  <conditionalFormatting sqref="H36">
    <cfRule type="expression" priority="16" aboveAverage="0" equalAverage="0" bottom="0" percent="0" rank="0" text="" dxfId="14">
      <formula>LEN(TRIM(H36))=0</formula>
    </cfRule>
  </conditionalFormatting>
  <conditionalFormatting sqref="F119">
    <cfRule type="expression" priority="17" aboveAverage="0" equalAverage="0" bottom="0" percent="0" rank="0" text="" dxfId="15">
      <formula>LEN(TRIM(F119))=0</formula>
    </cfRule>
  </conditionalFormatting>
  <conditionalFormatting sqref="K1224">
    <cfRule type="expression" priority="18" aboveAverage="0" equalAverage="0" bottom="0" percent="0" rank="0" text="" dxfId="16">
      <formula>LEN(TRIM(K1224))=0</formula>
    </cfRule>
  </conditionalFormatting>
  <conditionalFormatting sqref="L145:N155">
    <cfRule type="cellIs" priority="19" operator="equal" aboveAverage="0" equalAverage="0" bottom="0" percent="0" rank="0" text="" dxfId="17">
      <formula>""""""</formula>
    </cfRule>
  </conditionalFormatting>
  <conditionalFormatting sqref="L121:N131">
    <cfRule type="cellIs" priority="20" operator="equal" aboveAverage="0" equalAverage="0" bottom="0" percent="0" rank="0" text="" dxfId="18">
      <formula>""""""</formula>
    </cfRule>
  </conditionalFormatting>
  <conditionalFormatting sqref="B13:B22">
    <cfRule type="cellIs" priority="21" operator="equal" aboveAverage="0" equalAverage="0" bottom="0" percent="0" rank="0" text="" dxfId="19">
      <formula>"Sold Out"</formula>
    </cfRule>
  </conditionalFormatting>
  <conditionalFormatting sqref="C13:C22">
    <cfRule type="expression" priority="22" aboveAverage="0" equalAverage="0" bottom="0" percent="0" rank="0" text="" dxfId="20">
      <formula>"($B$13=""Sold Out"")"</formula>
    </cfRule>
  </conditionalFormatting>
  <conditionalFormatting sqref="F23">
    <cfRule type="cellIs" priority="23" operator="equal" aboveAverage="0" equalAverage="0" bottom="0" percent="0" rank="0" text="" dxfId="21">
      <formula>2500</formula>
    </cfRule>
  </conditionalFormatting>
  <conditionalFormatting sqref="F23">
    <cfRule type="expression" priority="24" aboveAverage="0" equalAverage="0" bottom="0" percent="0" rank="0" text="" dxfId="22">
      <formula>LEN(TRIM(F23))=0</formula>
    </cfRule>
  </conditionalFormatting>
  <conditionalFormatting sqref="B13:B22">
    <cfRule type="cellIs" priority="25" operator="equal" aboveAverage="0" equalAverage="0" bottom="0" percent="0" rank="0" text="" dxfId="23">
      <formula>"кода нет в прайсе"</formula>
    </cfRule>
  </conditionalFormatting>
  <conditionalFormatting sqref="B49:B58">
    <cfRule type="cellIs" priority="26" operator="equal" aboveAverage="0" equalAverage="0" bottom="0" percent="0" rank="0" text="" dxfId="24">
      <formula>"Sold Out"</formula>
    </cfRule>
  </conditionalFormatting>
  <conditionalFormatting sqref="C49:C58">
    <cfRule type="expression" priority="27" aboveAverage="0" equalAverage="0" bottom="0" percent="0" rank="0" text="" dxfId="25">
      <formula>"($B$13=""Sold Out"")"</formula>
    </cfRule>
  </conditionalFormatting>
  <conditionalFormatting sqref="B145:B154">
    <cfRule type="cellIs" priority="28" operator="equal" aboveAverage="0" equalAverage="0" bottom="0" percent="0" rank="0" text="" dxfId="26">
      <formula>"кода нет в прайсе"</formula>
    </cfRule>
  </conditionalFormatting>
  <conditionalFormatting sqref="B73:B82">
    <cfRule type="cellIs" priority="29" operator="equal" aboveAverage="0" equalAverage="0" bottom="0" percent="0" rank="0" text="" dxfId="27">
      <formula>"Sold Out"</formula>
    </cfRule>
  </conditionalFormatting>
  <conditionalFormatting sqref="C73:C82">
    <cfRule type="expression" priority="30" aboveAverage="0" equalAverage="0" bottom="0" percent="0" rank="0" text="" dxfId="28">
      <formula>"($B$13=""Sold Out"")"</formula>
    </cfRule>
  </conditionalFormatting>
  <conditionalFormatting sqref="B37:B46">
    <cfRule type="cellIs" priority="31" operator="equal" aboveAverage="0" equalAverage="0" bottom="0" percent="0" rank="0" text="" dxfId="29">
      <formula>"кода нет в прайсе"</formula>
    </cfRule>
  </conditionalFormatting>
  <conditionalFormatting sqref="H48">
    <cfRule type="expression" priority="32" aboveAverage="0" equalAverage="0" bottom="0" percent="0" rank="0" text="" dxfId="30">
      <formula>LEN(TRIM(H48))=0</formula>
    </cfRule>
  </conditionalFormatting>
  <conditionalFormatting sqref="F71">
    <cfRule type="expression" priority="33" aboveAverage="0" equalAverage="0" bottom="0" percent="0" rank="0" text="" dxfId="31">
      <formula>LEN(TRIM(F71))=0</formula>
    </cfRule>
  </conditionalFormatting>
  <conditionalFormatting sqref="F47">
    <cfRule type="expression" priority="34" aboveAverage="0" equalAverage="0" bottom="0" percent="0" rank="0" text="" dxfId="32">
      <formula>LEN(TRIM(F47))=0</formula>
    </cfRule>
  </conditionalFormatting>
  <conditionalFormatting sqref="F179">
    <cfRule type="expression" priority="35" aboveAverage="0" equalAverage="0" bottom="0" percent="0" rank="0" text="" dxfId="33">
      <formula>LEN(TRIM(F179))=0</formula>
    </cfRule>
  </conditionalFormatting>
  <conditionalFormatting sqref="B37:B46">
    <cfRule type="cellIs" priority="36" operator="equal" aboveAverage="0" equalAverage="0" bottom="0" percent="0" rank="0" text="" dxfId="34">
      <formula>"Sold Out"</formula>
    </cfRule>
  </conditionalFormatting>
  <conditionalFormatting sqref="C37:C46">
    <cfRule type="expression" priority="37" aboveAverage="0" equalAverage="0" bottom="0" percent="0" rank="0" text="" dxfId="35">
      <formula>"($B$13=""Sold Out"")"</formula>
    </cfRule>
  </conditionalFormatting>
  <conditionalFormatting sqref="F35">
    <cfRule type="expression" priority="38" aboveAverage="0" equalAverage="0" bottom="0" percent="0" rank="0" text="" dxfId="36">
      <formula>LEN(TRIM(F35))=0</formula>
    </cfRule>
  </conditionalFormatting>
  <conditionalFormatting sqref="F169:F178 G169:K179">
    <cfRule type="expression" priority="39" aboveAverage="0" equalAverage="0" bottom="0" percent="0" rank="0" text="" dxfId="37">
      <formula>LEN(TRIM(F169))=0</formula>
    </cfRule>
  </conditionalFormatting>
  <conditionalFormatting sqref="F167">
    <cfRule type="expression" priority="40" aboveAverage="0" equalAverage="0" bottom="0" percent="0" rank="0" text="" dxfId="38">
      <formula>LEN(TRIM(F167))=0</formula>
    </cfRule>
  </conditionalFormatting>
  <conditionalFormatting sqref="H72">
    <cfRule type="expression" priority="41" aboveAverage="0" equalAverage="0" bottom="0" percent="0" rank="0" text="" dxfId="39">
      <formula>LEN(TRIM(H72))=0</formula>
    </cfRule>
  </conditionalFormatting>
  <conditionalFormatting sqref="F203">
    <cfRule type="expression" priority="42" aboveAverage="0" equalAverage="0" bottom="0" percent="0" rank="0" text="" dxfId="40">
      <formula>LEN(TRIM(F203))=0</formula>
    </cfRule>
  </conditionalFormatting>
  <conditionalFormatting sqref="H60">
    <cfRule type="expression" priority="43" aboveAverage="0" equalAverage="0" bottom="0" percent="0" rank="0" text="" dxfId="41">
      <formula>LEN(TRIM(H60))=0</formula>
    </cfRule>
  </conditionalFormatting>
  <conditionalFormatting sqref="F49:F58 G49:K59">
    <cfRule type="expression" priority="44" aboveAverage="0" equalAverage="0" bottom="0" percent="0" rank="0" text="" dxfId="42">
      <formula>LEN(TRIM(F49))=0</formula>
    </cfRule>
  </conditionalFormatting>
  <conditionalFormatting sqref="H180">
    <cfRule type="expression" priority="45" aboveAverage="0" equalAverage="0" bottom="0" percent="0" rank="0" text="" dxfId="43">
      <formula>LEN(TRIM(H180))=0</formula>
    </cfRule>
  </conditionalFormatting>
  <conditionalFormatting sqref="F59">
    <cfRule type="expression" priority="46" aboveAverage="0" equalAverage="0" bottom="0" percent="0" rank="0" text="" dxfId="44">
      <formula>LEN(TRIM(F59))=0</formula>
    </cfRule>
  </conditionalFormatting>
  <conditionalFormatting sqref="B1">
    <cfRule type="cellIs" priority="47" operator="equal" aboveAverage="0" equalAverage="0" bottom="0" percent="0" rank="0" text="" dxfId="45">
      <formula>806</formula>
    </cfRule>
  </conditionalFormatting>
  <conditionalFormatting sqref="F335">
    <cfRule type="expression" priority="48" aboveAverage="0" equalAverage="0" bottom="0" percent="0" rank="0" text="" dxfId="46">
      <formula>LEN(TRIM(F335))=0</formula>
    </cfRule>
  </conditionalFormatting>
  <conditionalFormatting sqref="F25:F34 G25:K35">
    <cfRule type="expression" priority="49" aboveAverage="0" equalAverage="0" bottom="0" percent="0" rank="0" text="" dxfId="47">
      <formula>LEN(TRIM(F25))=0</formula>
    </cfRule>
  </conditionalFormatting>
  <conditionalFormatting sqref="H120">
    <cfRule type="expression" priority="50" aboveAverage="0" equalAverage="0" bottom="0" percent="0" rank="0" text="" dxfId="48">
      <formula>LEN(TRIM(H120))=0</formula>
    </cfRule>
  </conditionalFormatting>
  <conditionalFormatting sqref="B2">
    <cfRule type="cellIs" priority="51" operator="equal" aboveAverage="0" equalAverage="0" bottom="0" percent="0" rank="0" text="" dxfId="49">
      <formula>806</formula>
    </cfRule>
  </conditionalFormatting>
  <conditionalFormatting sqref="B23">
    <cfRule type="expression" priority="52" aboveAverage="0" equalAverage="0" bottom="0" percent="0" rank="0" text="" dxfId="50">
      <formula>B23&lt;&gt;0</formula>
    </cfRule>
  </conditionalFormatting>
  <conditionalFormatting sqref="G7">
    <cfRule type="expression" priority="53" aboveAverage="0" equalAverage="0" bottom="0" percent="0" rank="0" text="" dxfId="51">
      <formula>$G$7-$G$5&gt;0</formula>
    </cfRule>
  </conditionalFormatting>
  <conditionalFormatting sqref="F421:F430 G421:K431">
    <cfRule type="expression" priority="54" aboveAverage="0" equalAverage="0" bottom="0" percent="0" rank="0" text="" dxfId="52">
      <formula>LEN(TRIM(F421))=0</formula>
    </cfRule>
  </conditionalFormatting>
  <conditionalFormatting sqref="H408">
    <cfRule type="expression" priority="55" aboveAverage="0" equalAverage="0" bottom="0" percent="0" rank="0" text="" dxfId="53">
      <formula>LEN(TRIM(H408))=0</formula>
    </cfRule>
  </conditionalFormatting>
  <conditionalFormatting sqref="F301:F310 G301:K311">
    <cfRule type="expression" priority="56" aboveAverage="0" equalAverage="0" bottom="0" percent="0" rank="0" text="" dxfId="54">
      <formula>LEN(TRIM(F301))=0</formula>
    </cfRule>
  </conditionalFormatting>
  <conditionalFormatting sqref="H276">
    <cfRule type="expression" priority="57" aboveAverage="0" equalAverage="0" bottom="0" percent="0" rank="0" text="" dxfId="55">
      <formula>LEN(TRIM(H276))=0</formula>
    </cfRule>
  </conditionalFormatting>
  <conditionalFormatting sqref="H24">
    <cfRule type="expression" priority="58" aboveAverage="0" equalAverage="0" bottom="0" percent="0" rank="0" text="" dxfId="56">
      <formula>LEN(TRIM(H24))=0</formula>
    </cfRule>
  </conditionalFormatting>
  <conditionalFormatting sqref="F181:F190 G181:K191">
    <cfRule type="expression" priority="59" aboveAverage="0" equalAverage="0" bottom="0" percent="0" rank="0" text="" dxfId="57">
      <formula>LEN(TRIM(F181))=0</formula>
    </cfRule>
  </conditionalFormatting>
  <conditionalFormatting sqref="H156">
    <cfRule type="expression" priority="60" aboveAverage="0" equalAverage="0" bottom="0" percent="0" rank="0" text="" dxfId="58">
      <formula>LEN(TRIM(H156))=0</formula>
    </cfRule>
  </conditionalFormatting>
  <conditionalFormatting sqref="B371">
    <cfRule type="expression" priority="61" aboveAverage="0" equalAverage="0" bottom="0" percent="0" rank="0" text="" dxfId="59">
      <formula>B371&lt;&gt;0</formula>
    </cfRule>
  </conditionalFormatting>
  <conditionalFormatting sqref="B107">
    <cfRule type="expression" priority="62" aboveAverage="0" equalAverage="0" bottom="0" percent="0" rank="0" text="" dxfId="60">
      <formula>B107&lt;&gt;0</formula>
    </cfRule>
  </conditionalFormatting>
  <conditionalFormatting sqref="B239">
    <cfRule type="expression" priority="63" aboveAverage="0" equalAverage="0" bottom="0" percent="0" rank="0" text="" dxfId="61">
      <formula>B239&lt;&gt;0</formula>
    </cfRule>
  </conditionalFormatting>
  <conditionalFormatting sqref="I1">
    <cfRule type="containsText" priority="64" operator="containsText" aboveAverage="0" equalAverage="0" bottom="0" percent="0" rank="0" text="EMS" dxfId="62">
      <formula>NOT(ISERROR(SEARCH("EMS",I1)))</formula>
    </cfRule>
    <cfRule type="containsText" priority="65" operator="containsText" aboveAverage="0" equalAverage="0" bottom="0" percent="0" rank="0" text="Морем" dxfId="63">
      <formula>NOT(ISERROR(SEARCH("Морем",I1)))</formula>
    </cfRule>
  </conditionalFormatting>
  <conditionalFormatting sqref="H768">
    <cfRule type="expression" priority="66" aboveAverage="0" equalAverage="0" bottom="0" percent="0" rank="0" text="" dxfId="64">
      <formula>LEN(TRIM(H768))=0</formula>
    </cfRule>
  </conditionalFormatting>
  <conditionalFormatting sqref="F781:F790 G781:K791">
    <cfRule type="expression" priority="67" aboveAverage="0" equalAverage="0" bottom="0" percent="0" rank="0" text="" dxfId="65">
      <formula>LEN(TRIM(F781))=0</formula>
    </cfRule>
  </conditionalFormatting>
  <conditionalFormatting sqref="F769:F778 G769:K779">
    <cfRule type="expression" priority="68" aboveAverage="0" equalAverage="0" bottom="0" percent="0" rank="0" text="" dxfId="66">
      <formula>LEN(TRIM(F769))=0</formula>
    </cfRule>
  </conditionalFormatting>
  <conditionalFormatting sqref="L769:N779">
    <cfRule type="cellIs" priority="69" operator="equal" aboveAverage="0" equalAverage="0" bottom="0" percent="0" rank="0" text="" dxfId="67">
      <formula>""""""</formula>
    </cfRule>
  </conditionalFormatting>
  <conditionalFormatting sqref="H1212">
    <cfRule type="expression" priority="70" aboveAverage="0" equalAverage="0" bottom="0" percent="0" rank="0" text="" dxfId="68">
      <formula>LEN(TRIM(H1212))=0</formula>
    </cfRule>
  </conditionalFormatting>
  <conditionalFormatting sqref="B1213:B1222">
    <cfRule type="cellIs" priority="71" operator="equal" aboveAverage="0" equalAverage="0" bottom="0" percent="0" rank="0" text="" dxfId="69">
      <formula>"Sold Out"</formula>
    </cfRule>
  </conditionalFormatting>
  <conditionalFormatting sqref="C1213:C1222">
    <cfRule type="expression" priority="72" aboveAverage="0" equalAverage="0" bottom="0" percent="0" rank="0" text="" dxfId="70">
      <formula>"($B$13=""Sold Out"")"</formula>
    </cfRule>
  </conditionalFormatting>
  <conditionalFormatting sqref="F779">
    <cfRule type="cellIs" priority="73" operator="equal" aboveAverage="0" equalAverage="0" bottom="0" percent="0" rank="0" text="" dxfId="71">
      <formula>2500</formula>
    </cfRule>
  </conditionalFormatting>
  <conditionalFormatting sqref="F779">
    <cfRule type="expression" priority="74" aboveAverage="0" equalAverage="0" bottom="0" percent="0" rank="0" text="" dxfId="72">
      <formula>LEN(TRIM(F779))=0</formula>
    </cfRule>
  </conditionalFormatting>
  <conditionalFormatting sqref="B1213:B1222">
    <cfRule type="cellIs" priority="75" operator="equal" aboveAverage="0" equalAverage="0" bottom="0" percent="0" rank="0" text="" dxfId="73">
      <formula>"кода нет в прайсе"</formula>
    </cfRule>
  </conditionalFormatting>
  <conditionalFormatting sqref="B779">
    <cfRule type="expression" priority="76" aboveAverage="0" equalAverage="0" bottom="0" percent="0" rank="0" text="" dxfId="74">
      <formula>B779&lt;&gt;0</formula>
    </cfRule>
  </conditionalFormatting>
  <conditionalFormatting sqref="F1213:F1222 G1213:K1223">
    <cfRule type="expression" priority="77" aboveAverage="0" equalAverage="0" bottom="0" percent="0" rank="0" text="" dxfId="75">
      <formula>LEN(TRIM(F1213))=0</formula>
    </cfRule>
  </conditionalFormatting>
  <conditionalFormatting sqref="L1213:N1223">
    <cfRule type="cellIs" priority="78" operator="equal" aboveAverage="0" equalAverage="0" bottom="0" percent="0" rank="0" text="" dxfId="76">
      <formula>""""""</formula>
    </cfRule>
  </conditionalFormatting>
  <conditionalFormatting sqref="H912">
    <cfRule type="expression" priority="79" aboveAverage="0" equalAverage="0" bottom="0" percent="0" rank="0" text="" dxfId="77">
      <formula>LEN(TRIM(H912))=0</formula>
    </cfRule>
  </conditionalFormatting>
  <conditionalFormatting sqref="B913:B922">
    <cfRule type="cellIs" priority="80" operator="equal" aboveAverage="0" equalAverage="0" bottom="0" percent="0" rank="0" text="" dxfId="78">
      <formula>"Sold Out"</formula>
    </cfRule>
  </conditionalFormatting>
  <conditionalFormatting sqref="C913:C922">
    <cfRule type="expression" priority="81" aboveAverage="0" equalAverage="0" bottom="0" percent="0" rank="0" text="" dxfId="79">
      <formula>"($B$13=""Sold Out"")"</formula>
    </cfRule>
  </conditionalFormatting>
  <conditionalFormatting sqref="F1223">
    <cfRule type="cellIs" priority="82" operator="equal" aboveAverage="0" equalAverage="0" bottom="0" percent="0" rank="0" text="" dxfId="80">
      <formula>2500</formula>
    </cfRule>
  </conditionalFormatting>
  <conditionalFormatting sqref="F1223">
    <cfRule type="expression" priority="83" aboveAverage="0" equalAverage="0" bottom="0" percent="0" rank="0" text="" dxfId="81">
      <formula>LEN(TRIM(F1223))=0</formula>
    </cfRule>
  </conditionalFormatting>
  <conditionalFormatting sqref="B913:B922">
    <cfRule type="cellIs" priority="84" operator="equal" aboveAverage="0" equalAverage="0" bottom="0" percent="0" rank="0" text="" dxfId="82">
      <formula>"кода нет в прайсе"</formula>
    </cfRule>
  </conditionalFormatting>
  <conditionalFormatting sqref="B1223">
    <cfRule type="expression" priority="85" aboveAverage="0" equalAverage="0" bottom="0" percent="0" rank="0" text="" dxfId="83">
      <formula>B1223&lt;&gt;0</formula>
    </cfRule>
  </conditionalFormatting>
  <conditionalFormatting sqref="F157:F166 G157:K167">
    <cfRule type="expression" priority="86" aboveAverage="0" equalAverage="0" bottom="0" percent="0" rank="0" text="" dxfId="84">
      <formula>LEN(TRIM(F157))=0</formula>
    </cfRule>
  </conditionalFormatting>
  <conditionalFormatting sqref="L25:N35">
    <cfRule type="cellIs" priority="87" operator="equal" aboveAverage="0" equalAverage="0" bottom="0" percent="0" rank="0" text="" dxfId="85">
      <formula>""""""</formula>
    </cfRule>
  </conditionalFormatting>
  <conditionalFormatting sqref="H288">
    <cfRule type="expression" priority="88" aboveAverage="0" equalAverage="0" bottom="0" percent="0" rank="0" text="" dxfId="86">
      <formula>LEN(TRIM(H288))=0</formula>
    </cfRule>
  </conditionalFormatting>
  <conditionalFormatting sqref="B25:B34">
    <cfRule type="cellIs" priority="89" operator="equal" aboveAverage="0" equalAverage="0" bottom="0" percent="0" rank="0" text="" dxfId="87">
      <formula>"Sold Out"</formula>
    </cfRule>
  </conditionalFormatting>
  <conditionalFormatting sqref="C25:C34">
    <cfRule type="expression" priority="90" aboveAverage="0" equalAverage="0" bottom="0" percent="0" rank="0" text="" dxfId="88">
      <formula>"($B$13=""Sold Out"")"</formula>
    </cfRule>
  </conditionalFormatting>
  <conditionalFormatting sqref="F35">
    <cfRule type="cellIs" priority="91" operator="equal" aboveAverage="0" equalAverage="0" bottom="0" percent="0" rank="0" text="" dxfId="89">
      <formula>2500</formula>
    </cfRule>
  </conditionalFormatting>
  <conditionalFormatting sqref="F299">
    <cfRule type="expression" priority="92" aboveAverage="0" equalAverage="0" bottom="0" percent="0" rank="0" text="" dxfId="90">
      <formula>LEN(TRIM(F299))=0</formula>
    </cfRule>
  </conditionalFormatting>
  <conditionalFormatting sqref="B25:B34">
    <cfRule type="cellIs" priority="93" operator="equal" aboveAverage="0" equalAverage="0" bottom="0" percent="0" rank="0" text="" dxfId="91">
      <formula>"кода нет в прайсе"</formula>
    </cfRule>
  </conditionalFormatting>
  <conditionalFormatting sqref="B35">
    <cfRule type="expression" priority="94" aboveAverage="0" equalAverage="0" bottom="0" percent="0" rank="0" text="" dxfId="92">
      <formula>B35&lt;&gt;0</formula>
    </cfRule>
  </conditionalFormatting>
  <conditionalFormatting sqref="F433:F442 G433:K443">
    <cfRule type="expression" priority="95" aboveAverage="0" equalAverage="0" bottom="0" percent="0" rank="0" text="" dxfId="93">
      <formula>LEN(TRIM(F433))=0</formula>
    </cfRule>
  </conditionalFormatting>
  <conditionalFormatting sqref="L169:N179">
    <cfRule type="cellIs" priority="96" operator="equal" aboveAverage="0" equalAverage="0" bottom="0" percent="0" rank="0" text="" dxfId="94">
      <formula>""""""</formula>
    </cfRule>
  </conditionalFormatting>
  <conditionalFormatting sqref="H168">
    <cfRule type="expression" priority="97" aboveAverage="0" equalAverage="0" bottom="0" percent="0" rank="0" text="" dxfId="95">
      <formula>LEN(TRIM(H168))=0</formula>
    </cfRule>
  </conditionalFormatting>
  <conditionalFormatting sqref="B169:B178">
    <cfRule type="cellIs" priority="98" operator="equal" aboveAverage="0" equalAverage="0" bottom="0" percent="0" rank="0" text="" dxfId="96">
      <formula>"Sold Out"</formula>
    </cfRule>
  </conditionalFormatting>
  <conditionalFormatting sqref="C169:C178">
    <cfRule type="expression" priority="99" aboveAverage="0" equalAverage="0" bottom="0" percent="0" rank="0" text="" dxfId="97">
      <formula>"($B$13=""Sold Out"")"</formula>
    </cfRule>
  </conditionalFormatting>
  <conditionalFormatting sqref="F47">
    <cfRule type="cellIs" priority="100" operator="equal" aboveAverage="0" equalAverage="0" bottom="0" percent="0" rank="0" text="" dxfId="98">
      <formula>2500</formula>
    </cfRule>
  </conditionalFormatting>
  <conditionalFormatting sqref="F311">
    <cfRule type="expression" priority="101" aboveAverage="0" equalAverage="0" bottom="0" percent="0" rank="0" text="" dxfId="99">
      <formula>LEN(TRIM(F311))=0</formula>
    </cfRule>
  </conditionalFormatting>
  <conditionalFormatting sqref="B169:B178">
    <cfRule type="cellIs" priority="102" operator="equal" aboveAverage="0" equalAverage="0" bottom="0" percent="0" rank="0" text="" dxfId="100">
      <formula>"кода нет в прайсе"</formula>
    </cfRule>
  </conditionalFormatting>
  <conditionalFormatting sqref="B47">
    <cfRule type="expression" priority="103" aboveAverage="0" equalAverage="0" bottom="0" percent="0" rank="0" text="" dxfId="101">
      <formula>B47&lt;&gt;0</formula>
    </cfRule>
  </conditionalFormatting>
  <conditionalFormatting sqref="F313:F322 G313:K323">
    <cfRule type="expression" priority="104" aboveAverage="0" equalAverage="0" bottom="0" percent="0" rank="0" text="" dxfId="102">
      <formula>LEN(TRIM(F313))=0</formula>
    </cfRule>
  </conditionalFormatting>
  <conditionalFormatting sqref="L49:N59">
    <cfRule type="cellIs" priority="105" operator="equal" aboveAverage="0" equalAverage="0" bottom="0" percent="0" rank="0" text="" dxfId="103">
      <formula>""""""</formula>
    </cfRule>
  </conditionalFormatting>
  <conditionalFormatting sqref="H312">
    <cfRule type="expression" priority="106" aboveAverage="0" equalAverage="0" bottom="0" percent="0" rank="0" text="" dxfId="104">
      <formula>LEN(TRIM(H312))=0</formula>
    </cfRule>
  </conditionalFormatting>
  <conditionalFormatting sqref="B181:B190">
    <cfRule type="cellIs" priority="107" operator="equal" aboveAverage="0" equalAverage="0" bottom="0" percent="0" rank="0" text="" dxfId="105">
      <formula>"Sold Out"</formula>
    </cfRule>
  </conditionalFormatting>
  <conditionalFormatting sqref="C181:C190">
    <cfRule type="expression" priority="108" aboveAverage="0" equalAverage="0" bottom="0" percent="0" rank="0" text="" dxfId="106">
      <formula>"($B$13=""Sold Out"")"</formula>
    </cfRule>
  </conditionalFormatting>
  <conditionalFormatting sqref="F59">
    <cfRule type="cellIs" priority="109" operator="equal" aboveAverage="0" equalAverage="0" bottom="0" percent="0" rank="0" text="" dxfId="107">
      <formula>2500</formula>
    </cfRule>
  </conditionalFormatting>
  <conditionalFormatting sqref="F191">
    <cfRule type="expression" priority="110" aboveAverage="0" equalAverage="0" bottom="0" percent="0" rank="0" text="" dxfId="108">
      <formula>LEN(TRIM(F191))=0</formula>
    </cfRule>
  </conditionalFormatting>
  <conditionalFormatting sqref="B49:B58">
    <cfRule type="cellIs" priority="111" operator="equal" aboveAverage="0" equalAverage="0" bottom="0" percent="0" rank="0" text="" dxfId="109">
      <formula>"кода нет в прайсе"</formula>
    </cfRule>
  </conditionalFormatting>
  <conditionalFormatting sqref="B59">
    <cfRule type="expression" priority="112" aboveAverage="0" equalAverage="0" bottom="0" percent="0" rank="0" text="" dxfId="110">
      <formula>B59&lt;&gt;0</formula>
    </cfRule>
  </conditionalFormatting>
  <conditionalFormatting sqref="F193:F202 G193:K203">
    <cfRule type="expression" priority="113" aboveAverage="0" equalAverage="0" bottom="0" percent="0" rank="0" text="" dxfId="111">
      <formula>LEN(TRIM(F193))=0</formula>
    </cfRule>
  </conditionalFormatting>
  <conditionalFormatting sqref="L61:N71">
    <cfRule type="cellIs" priority="114" operator="equal" aboveAverage="0" equalAverage="0" bottom="0" percent="0" rank="0" text="" dxfId="112">
      <formula>""""""</formula>
    </cfRule>
  </conditionalFormatting>
  <conditionalFormatting sqref="H192">
    <cfRule type="expression" priority="115" aboveAverage="0" equalAverage="0" bottom="0" percent="0" rank="0" text="" dxfId="113">
      <formula>LEN(TRIM(H192))=0</formula>
    </cfRule>
  </conditionalFormatting>
  <conditionalFormatting sqref="B61:B70">
    <cfRule type="cellIs" priority="116" operator="equal" aboveAverage="0" equalAverage="0" bottom="0" percent="0" rank="0" text="" dxfId="114">
      <formula>"Sold Out"</formula>
    </cfRule>
  </conditionalFormatting>
  <conditionalFormatting sqref="C61:C70">
    <cfRule type="expression" priority="117" aboveAverage="0" equalAverage="0" bottom="0" percent="0" rank="0" text="" dxfId="115">
      <formula>"($B$13=""Sold Out"")"</formula>
    </cfRule>
  </conditionalFormatting>
  <conditionalFormatting sqref="F71">
    <cfRule type="cellIs" priority="118" operator="equal" aboveAverage="0" equalAverage="0" bottom="0" percent="0" rank="0" text="" dxfId="116">
      <formula>2500</formula>
    </cfRule>
  </conditionalFormatting>
  <conditionalFormatting sqref="B61:B70">
    <cfRule type="cellIs" priority="119" operator="equal" aboveAverage="0" equalAverage="0" bottom="0" percent="0" rank="0" text="" dxfId="117">
      <formula>"кода нет в прайсе"</formula>
    </cfRule>
  </conditionalFormatting>
  <conditionalFormatting sqref="B71">
    <cfRule type="expression" priority="120" aboveAverage="0" equalAverage="0" bottom="0" percent="0" rank="0" text="" dxfId="118">
      <formula>B71&lt;&gt;0</formula>
    </cfRule>
  </conditionalFormatting>
  <conditionalFormatting sqref="F73:F82 G73:K83">
    <cfRule type="expression" priority="121" aboveAverage="0" equalAverage="0" bottom="0" percent="0" rank="0" text="" dxfId="119">
      <formula>LEN(TRIM(F73))=0</formula>
    </cfRule>
  </conditionalFormatting>
  <conditionalFormatting sqref="L73:N83">
    <cfRule type="cellIs" priority="122" operator="equal" aboveAverage="0" equalAverage="0" bottom="0" percent="0" rank="0" text="" dxfId="120">
      <formula>""""""</formula>
    </cfRule>
  </conditionalFormatting>
  <conditionalFormatting sqref="H204">
    <cfRule type="expression" priority="123" aboveAverage="0" equalAverage="0" bottom="0" percent="0" rank="0" text="" dxfId="121">
      <formula>LEN(TRIM(H204))=0</formula>
    </cfRule>
  </conditionalFormatting>
  <conditionalFormatting sqref="B205:B214">
    <cfRule type="cellIs" priority="124" operator="equal" aboveAverage="0" equalAverage="0" bottom="0" percent="0" rank="0" text="" dxfId="122">
      <formula>"Sold Out"</formula>
    </cfRule>
  </conditionalFormatting>
  <conditionalFormatting sqref="C205:C214">
    <cfRule type="expression" priority="125" aboveAverage="0" equalAverage="0" bottom="0" percent="0" rank="0" text="" dxfId="123">
      <formula>"($B$13=""Sold Out"")"</formula>
    </cfRule>
  </conditionalFormatting>
  <conditionalFormatting sqref="F83">
    <cfRule type="cellIs" priority="126" operator="equal" aboveAverage="0" equalAverage="0" bottom="0" percent="0" rank="0" text="" dxfId="124">
      <formula>2500</formula>
    </cfRule>
  </conditionalFormatting>
  <conditionalFormatting sqref="F83">
    <cfRule type="expression" priority="127" aboveAverage="0" equalAverage="0" bottom="0" percent="0" rank="0" text="" dxfId="125">
      <formula>LEN(TRIM(F83))=0</formula>
    </cfRule>
  </conditionalFormatting>
  <conditionalFormatting sqref="B73:B82">
    <cfRule type="cellIs" priority="128" operator="equal" aboveAverage="0" equalAverage="0" bottom="0" percent="0" rank="0" text="" dxfId="126">
      <formula>"кода нет в прайсе"</formula>
    </cfRule>
  </conditionalFormatting>
  <conditionalFormatting sqref="B83">
    <cfRule type="expression" priority="129" aboveAverage="0" equalAverage="0" bottom="0" percent="0" rank="0" text="" dxfId="127">
      <formula>B83&lt;&gt;0</formula>
    </cfRule>
  </conditionalFormatting>
  <conditionalFormatting sqref="F217:F226 G217:K227">
    <cfRule type="expression" priority="130" aboveAverage="0" equalAverage="0" bottom="0" percent="0" rank="0" text="" dxfId="128">
      <formula>LEN(TRIM(F217))=0</formula>
    </cfRule>
  </conditionalFormatting>
  <conditionalFormatting sqref="L85:N95">
    <cfRule type="cellIs" priority="131" operator="equal" aboveAverage="0" equalAverage="0" bottom="0" percent="0" rank="0" text="" dxfId="129">
      <formula>""""""</formula>
    </cfRule>
  </conditionalFormatting>
  <conditionalFormatting sqref="H84">
    <cfRule type="expression" priority="132" aboveAverage="0" equalAverage="0" bottom="0" percent="0" rank="0" text="" dxfId="130">
      <formula>LEN(TRIM(H84))=0</formula>
    </cfRule>
  </conditionalFormatting>
  <conditionalFormatting sqref="B85:B94">
    <cfRule type="cellIs" priority="133" operator="equal" aboveAverage="0" equalAverage="0" bottom="0" percent="0" rank="0" text="" dxfId="131">
      <formula>"Sold Out"</formula>
    </cfRule>
  </conditionalFormatting>
  <conditionalFormatting sqref="C85:C94">
    <cfRule type="expression" priority="134" aboveAverage="0" equalAverage="0" bottom="0" percent="0" rank="0" text="" dxfId="132">
      <formula>"($B$13=""Sold Out"")"</formula>
    </cfRule>
  </conditionalFormatting>
  <conditionalFormatting sqref="F95">
    <cfRule type="cellIs" priority="135" operator="equal" aboveAverage="0" equalAverage="0" bottom="0" percent="0" rank="0" text="" dxfId="133">
      <formula>2500</formula>
    </cfRule>
  </conditionalFormatting>
  <conditionalFormatting sqref="F227">
    <cfRule type="expression" priority="136" aboveAverage="0" equalAverage="0" bottom="0" percent="0" rank="0" text="" dxfId="134">
      <formula>LEN(TRIM(F227))=0</formula>
    </cfRule>
  </conditionalFormatting>
  <conditionalFormatting sqref="B85:B94">
    <cfRule type="cellIs" priority="137" operator="equal" aboveAverage="0" equalAverage="0" bottom="0" percent="0" rank="0" text="" dxfId="135">
      <formula>"кода нет в прайсе"</formula>
    </cfRule>
  </conditionalFormatting>
  <conditionalFormatting sqref="B95">
    <cfRule type="expression" priority="138" aboveAverage="0" equalAverage="0" bottom="0" percent="0" rank="0" text="" dxfId="136">
      <formula>B95&lt;&gt;0</formula>
    </cfRule>
  </conditionalFormatting>
  <conditionalFormatting sqref="L97:N107">
    <cfRule type="cellIs" priority="139" operator="equal" aboveAverage="0" equalAverage="0" bottom="0" percent="0" rank="0" text="" dxfId="137">
      <formula>""""""</formula>
    </cfRule>
  </conditionalFormatting>
  <conditionalFormatting sqref="H96">
    <cfRule type="expression" priority="140" aboveAverage="0" equalAverage="0" bottom="0" percent="0" rank="0" text="" dxfId="138">
      <formula>LEN(TRIM(H96))=0</formula>
    </cfRule>
  </conditionalFormatting>
  <conditionalFormatting sqref="B97:B106">
    <cfRule type="cellIs" priority="141" operator="equal" aboveAverage="0" equalAverage="0" bottom="0" percent="0" rank="0" text="" dxfId="139">
      <formula>"Sold Out"</formula>
    </cfRule>
  </conditionalFormatting>
  <conditionalFormatting sqref="C97:C106">
    <cfRule type="expression" priority="142" aboveAverage="0" equalAverage="0" bottom="0" percent="0" rank="0" text="" dxfId="140">
      <formula>"($B$13=""Sold Out"")"</formula>
    </cfRule>
  </conditionalFormatting>
  <conditionalFormatting sqref="F107">
    <cfRule type="cellIs" priority="143" operator="equal" aboveAverage="0" equalAverage="0" bottom="0" percent="0" rank="0" text="" dxfId="141">
      <formula>2500</formula>
    </cfRule>
  </conditionalFormatting>
  <conditionalFormatting sqref="F107">
    <cfRule type="expression" priority="144" aboveAverage="0" equalAverage="0" bottom="0" percent="0" rank="0" text="" dxfId="142">
      <formula>LEN(TRIM(F107))=0</formula>
    </cfRule>
  </conditionalFormatting>
  <conditionalFormatting sqref="B97:B106">
    <cfRule type="cellIs" priority="145" operator="equal" aboveAverage="0" equalAverage="0" bottom="0" percent="0" rank="0" text="" dxfId="143">
      <formula>"кода нет в прайсе"</formula>
    </cfRule>
  </conditionalFormatting>
  <conditionalFormatting sqref="B503">
    <cfRule type="expression" priority="146" aboveAverage="0" equalAverage="0" bottom="0" percent="0" rank="0" text="" dxfId="144">
      <formula>B503&lt;&gt;0</formula>
    </cfRule>
  </conditionalFormatting>
  <conditionalFormatting sqref="F109:F118 G109:K119">
    <cfRule type="expression" priority="147" aboveAverage="0" equalAverage="0" bottom="0" percent="0" rank="0" text="" dxfId="145">
      <formula>LEN(TRIM(F109))=0</formula>
    </cfRule>
  </conditionalFormatting>
  <conditionalFormatting sqref="L109:N119">
    <cfRule type="cellIs" priority="148" operator="equal" aboveAverage="0" equalAverage="0" bottom="0" percent="0" rank="0" text="" dxfId="146">
      <formula>""""""</formula>
    </cfRule>
  </conditionalFormatting>
  <conditionalFormatting sqref="H240">
    <cfRule type="expression" priority="149" aboveAverage="0" equalAverage="0" bottom="0" percent="0" rank="0" text="" dxfId="147">
      <formula>LEN(TRIM(H240))=0</formula>
    </cfRule>
  </conditionalFormatting>
  <conditionalFormatting sqref="B109:B118">
    <cfRule type="cellIs" priority="150" operator="equal" aboveAverage="0" equalAverage="0" bottom="0" percent="0" rank="0" text="" dxfId="148">
      <formula>"Sold Out"</formula>
    </cfRule>
  </conditionalFormatting>
  <conditionalFormatting sqref="C109:C118">
    <cfRule type="expression" priority="151" aboveAverage="0" equalAverage="0" bottom="0" percent="0" rank="0" text="" dxfId="149">
      <formula>"($B$13=""Sold Out"")"</formula>
    </cfRule>
  </conditionalFormatting>
  <conditionalFormatting sqref="F119">
    <cfRule type="cellIs" priority="152" operator="equal" aboveAverage="0" equalAverage="0" bottom="0" percent="0" rank="0" text="" dxfId="150">
      <formula>2500</formula>
    </cfRule>
  </conditionalFormatting>
  <conditionalFormatting sqref="B109:B118">
    <cfRule type="cellIs" priority="153" operator="equal" aboveAverage="0" equalAverage="0" bottom="0" percent="0" rank="0" text="" dxfId="151">
      <formula>"кода нет в прайсе"</formula>
    </cfRule>
  </conditionalFormatting>
  <conditionalFormatting sqref="B119">
    <cfRule type="expression" priority="154" aboveAverage="0" equalAverage="0" bottom="0" percent="0" rank="0" text="" dxfId="152">
      <formula>B119&lt;&gt;0</formula>
    </cfRule>
  </conditionalFormatting>
  <conditionalFormatting sqref="F121:F130 G121:K131">
    <cfRule type="expression" priority="155" aboveAverage="0" equalAverage="0" bottom="0" percent="0" rank="0" text="" dxfId="153">
      <formula>LEN(TRIM(F121))=0</formula>
    </cfRule>
  </conditionalFormatting>
  <conditionalFormatting sqref="H252">
    <cfRule type="expression" priority="156" aboveAverage="0" equalAverage="0" bottom="0" percent="0" rank="0" text="" dxfId="154">
      <formula>LEN(TRIM(H252))=0</formula>
    </cfRule>
  </conditionalFormatting>
  <conditionalFormatting sqref="B121:B130">
    <cfRule type="cellIs" priority="157" operator="equal" aboveAverage="0" equalAverage="0" bottom="0" percent="0" rank="0" text="" dxfId="155">
      <formula>"Sold Out"</formula>
    </cfRule>
  </conditionalFormatting>
  <conditionalFormatting sqref="C121:C130">
    <cfRule type="expression" priority="158" aboveAverage="0" equalAverage="0" bottom="0" percent="0" rank="0" text="" dxfId="156">
      <formula>"($B$13=""Sold Out"")"</formula>
    </cfRule>
  </conditionalFormatting>
  <conditionalFormatting sqref="F131">
    <cfRule type="cellIs" priority="159" operator="equal" aboveAverage="0" equalAverage="0" bottom="0" percent="0" rank="0" text="" dxfId="157">
      <formula>2500</formula>
    </cfRule>
  </conditionalFormatting>
  <conditionalFormatting sqref="F263">
    <cfRule type="expression" priority="160" aboveAverage="0" equalAverage="0" bottom="0" percent="0" rank="0" text="" dxfId="158">
      <formula>LEN(TRIM(F263))=0</formula>
    </cfRule>
  </conditionalFormatting>
  <conditionalFormatting sqref="B121:B130">
    <cfRule type="cellIs" priority="161" operator="equal" aboveAverage="0" equalAverage="0" bottom="0" percent="0" rank="0" text="" dxfId="159">
      <formula>"кода нет в прайсе"</formula>
    </cfRule>
  </conditionalFormatting>
  <conditionalFormatting sqref="B131">
    <cfRule type="expression" priority="162" aboveAverage="0" equalAverage="0" bottom="0" percent="0" rank="0" text="" dxfId="160">
      <formula>B131&lt;&gt;0</formula>
    </cfRule>
  </conditionalFormatting>
  <conditionalFormatting sqref="F133:F142 G133:K143">
    <cfRule type="expression" priority="163" aboveAverage="0" equalAverage="0" bottom="0" percent="0" rank="0" text="" dxfId="161">
      <formula>LEN(TRIM(F133))=0</formula>
    </cfRule>
  </conditionalFormatting>
  <conditionalFormatting sqref="L133:N143">
    <cfRule type="cellIs" priority="164" operator="equal" aboveAverage="0" equalAverage="0" bottom="0" percent="0" rank="0" text="" dxfId="162">
      <formula>""""""</formula>
    </cfRule>
  </conditionalFormatting>
  <conditionalFormatting sqref="H132">
    <cfRule type="expression" priority="165" aboveAverage="0" equalAverage="0" bottom="0" percent="0" rank="0" text="" dxfId="163">
      <formula>LEN(TRIM(H132))=0</formula>
    </cfRule>
  </conditionalFormatting>
  <conditionalFormatting sqref="B133:B142">
    <cfRule type="cellIs" priority="166" operator="equal" aboveAverage="0" equalAverage="0" bottom="0" percent="0" rank="0" text="" dxfId="164">
      <formula>"Sold Out"</formula>
    </cfRule>
  </conditionalFormatting>
  <conditionalFormatting sqref="C133:C142">
    <cfRule type="expression" priority="167" aboveAverage="0" equalAverage="0" bottom="0" percent="0" rank="0" text="" dxfId="165">
      <formula>"($B$13=""Sold Out"")"</formula>
    </cfRule>
  </conditionalFormatting>
  <conditionalFormatting sqref="F143">
    <cfRule type="cellIs" priority="168" operator="equal" aboveAverage="0" equalAverage="0" bottom="0" percent="0" rank="0" text="" dxfId="166">
      <formula>2500</formula>
    </cfRule>
  </conditionalFormatting>
  <conditionalFormatting sqref="F143">
    <cfRule type="expression" priority="169" aboveAverage="0" equalAverage="0" bottom="0" percent="0" rank="0" text="" dxfId="167">
      <formula>LEN(TRIM(F143))=0</formula>
    </cfRule>
  </conditionalFormatting>
  <conditionalFormatting sqref="B133:B142">
    <cfRule type="cellIs" priority="170" operator="equal" aboveAverage="0" equalAverage="0" bottom="0" percent="0" rank="0" text="" dxfId="168">
      <formula>"кода нет в прайсе"</formula>
    </cfRule>
  </conditionalFormatting>
  <conditionalFormatting sqref="B143">
    <cfRule type="expression" priority="171" aboveAverage="0" equalAverage="0" bottom="0" percent="0" rank="0" text="" dxfId="169">
      <formula>B143&lt;&gt;0</formula>
    </cfRule>
  </conditionalFormatting>
  <conditionalFormatting sqref="F145:F154 G145:K155">
    <cfRule type="expression" priority="172" aboveAverage="0" equalAverage="0" bottom="0" percent="0" rank="0" text="" dxfId="170">
      <formula>LEN(TRIM(F145))=0</formula>
    </cfRule>
  </conditionalFormatting>
  <conditionalFormatting sqref="L277:N287">
    <cfRule type="cellIs" priority="173" operator="equal" aboveAverage="0" equalAverage="0" bottom="0" percent="0" rank="0" text="" dxfId="171">
      <formula>""""""</formula>
    </cfRule>
  </conditionalFormatting>
  <conditionalFormatting sqref="H540">
    <cfRule type="expression" priority="174" aboveAverage="0" equalAverage="0" bottom="0" percent="0" rank="0" text="" dxfId="172">
      <formula>LEN(TRIM(H540))=0</formula>
    </cfRule>
  </conditionalFormatting>
  <conditionalFormatting sqref="B145:B154">
    <cfRule type="cellIs" priority="175" operator="equal" aboveAverage="0" equalAverage="0" bottom="0" percent="0" rank="0" text="" dxfId="173">
      <formula>"Sold Out"</formula>
    </cfRule>
  </conditionalFormatting>
  <conditionalFormatting sqref="C145:C154">
    <cfRule type="expression" priority="176" aboveAverage="0" equalAverage="0" bottom="0" percent="0" rank="0" text="" dxfId="174">
      <formula>"($B$13=""Sold Out"")"</formula>
    </cfRule>
  </conditionalFormatting>
  <conditionalFormatting sqref="F155">
    <cfRule type="cellIs" priority="177" operator="equal" aboveAverage="0" equalAverage="0" bottom="0" percent="0" rank="0" text="" dxfId="175">
      <formula>2500</formula>
    </cfRule>
  </conditionalFormatting>
  <conditionalFormatting sqref="F155">
    <cfRule type="expression" priority="178" aboveAverage="0" equalAverage="0" bottom="0" percent="0" rank="0" text="" dxfId="176">
      <formula>LEN(TRIM(F155))=0</formula>
    </cfRule>
  </conditionalFormatting>
  <conditionalFormatting sqref="B277:B286">
    <cfRule type="cellIs" priority="179" operator="equal" aboveAverage="0" equalAverage="0" bottom="0" percent="0" rank="0" text="" dxfId="177">
      <formula>"кода нет в прайсе"</formula>
    </cfRule>
  </conditionalFormatting>
  <conditionalFormatting sqref="B155">
    <cfRule type="expression" priority="180" aboveAverage="0" equalAverage="0" bottom="0" percent="0" rank="0" text="" dxfId="178">
      <formula>B155&lt;&gt;0</formula>
    </cfRule>
  </conditionalFormatting>
  <conditionalFormatting sqref="F289:F298 G289:K299">
    <cfRule type="expression" priority="181" aboveAverage="0" equalAverage="0" bottom="0" percent="0" rank="0" text="" dxfId="179">
      <formula>LEN(TRIM(F289))=0</formula>
    </cfRule>
  </conditionalFormatting>
  <conditionalFormatting sqref="L157:N167">
    <cfRule type="cellIs" priority="182" operator="equal" aboveAverage="0" equalAverage="0" bottom="0" percent="0" rank="0" text="" dxfId="180">
      <formula>""""""</formula>
    </cfRule>
  </conditionalFormatting>
  <conditionalFormatting sqref="H420">
    <cfRule type="expression" priority="183" aboveAverage="0" equalAverage="0" bottom="0" percent="0" rank="0" text="" dxfId="181">
      <formula>LEN(TRIM(H420))=0</formula>
    </cfRule>
  </conditionalFormatting>
  <conditionalFormatting sqref="B157:B166">
    <cfRule type="cellIs" priority="184" operator="equal" aboveAverage="0" equalAverage="0" bottom="0" percent="0" rank="0" text="" dxfId="182">
      <formula>"Sold Out"</formula>
    </cfRule>
  </conditionalFormatting>
  <conditionalFormatting sqref="C157:C166">
    <cfRule type="expression" priority="185" aboveAverage="0" equalAverage="0" bottom="0" percent="0" rank="0" text="" dxfId="183">
      <formula>"($B$13=""Sold Out"")"</formula>
    </cfRule>
  </conditionalFormatting>
  <conditionalFormatting sqref="F167">
    <cfRule type="cellIs" priority="186" operator="equal" aboveAverage="0" equalAverage="0" bottom="0" percent="0" rank="0" text="" dxfId="184">
      <formula>2500</formula>
    </cfRule>
  </conditionalFormatting>
  <conditionalFormatting sqref="B157:B166">
    <cfRule type="cellIs" priority="187" operator="equal" aboveAverage="0" equalAverage="0" bottom="0" percent="0" rank="0" text="" dxfId="185">
      <formula>"кода нет в прайсе"</formula>
    </cfRule>
  </conditionalFormatting>
  <conditionalFormatting sqref="B167">
    <cfRule type="expression" priority="188" aboveAverage="0" equalAverage="0" bottom="0" percent="0" rank="0" text="" dxfId="186">
      <formula>B167&lt;&gt;0</formula>
    </cfRule>
  </conditionalFormatting>
  <conditionalFormatting sqref="F565:F574 G565:K575">
    <cfRule type="expression" priority="189" aboveAverage="0" equalAverage="0" bottom="0" percent="0" rank="0" text="" dxfId="187">
      <formula>LEN(TRIM(F565))=0</formula>
    </cfRule>
  </conditionalFormatting>
  <conditionalFormatting sqref="B301:B310">
    <cfRule type="cellIs" priority="190" operator="equal" aboveAverage="0" equalAverage="0" bottom="0" percent="0" rank="0" text="" dxfId="188">
      <formula>"Sold Out"</formula>
    </cfRule>
  </conditionalFormatting>
  <conditionalFormatting sqref="C301:C310">
    <cfRule type="expression" priority="191" aboveAverage="0" equalAverage="0" bottom="0" percent="0" rank="0" text="" dxfId="189">
      <formula>"($B$13=""Sold Out"")"</formula>
    </cfRule>
  </conditionalFormatting>
  <conditionalFormatting sqref="F179">
    <cfRule type="cellIs" priority="192" operator="equal" aboveAverage="0" equalAverage="0" bottom="0" percent="0" rank="0" text="" dxfId="190">
      <formula>2500</formula>
    </cfRule>
  </conditionalFormatting>
  <conditionalFormatting sqref="B301:B310">
    <cfRule type="cellIs" priority="193" operator="equal" aboveAverage="0" equalAverage="0" bottom="0" percent="0" rank="0" text="" dxfId="191">
      <formula>"кода нет в прайсе"</formula>
    </cfRule>
  </conditionalFormatting>
  <conditionalFormatting sqref="B179">
    <cfRule type="expression" priority="194" aboveAverage="0" equalAverage="0" bottom="0" percent="0" rank="0" text="" dxfId="192">
      <formula>B179&lt;&gt;0</formula>
    </cfRule>
  </conditionalFormatting>
  <conditionalFormatting sqref="L181:N191">
    <cfRule type="cellIs" priority="195" operator="equal" aboveAverage="0" equalAverage="0" bottom="0" percent="0" rank="0" text="" dxfId="193">
      <formula>""""""</formula>
    </cfRule>
  </conditionalFormatting>
  <conditionalFormatting sqref="B313:B322">
    <cfRule type="cellIs" priority="196" operator="equal" aboveAverage="0" equalAverage="0" bottom="0" percent="0" rank="0" text="" dxfId="194">
      <formula>"Sold Out"</formula>
    </cfRule>
  </conditionalFormatting>
  <conditionalFormatting sqref="C313:C322">
    <cfRule type="expression" priority="197" aboveAverage="0" equalAverage="0" bottom="0" percent="0" rank="0" text="" dxfId="195">
      <formula>"($B$13=""Sold Out"")"</formula>
    </cfRule>
  </conditionalFormatting>
  <conditionalFormatting sqref="F191">
    <cfRule type="cellIs" priority="198" operator="equal" aboveAverage="0" equalAverage="0" bottom="0" percent="0" rank="0" text="" dxfId="196">
      <formula>2500</formula>
    </cfRule>
  </conditionalFormatting>
  <conditionalFormatting sqref="F323">
    <cfRule type="expression" priority="199" aboveAverage="0" equalAverage="0" bottom="0" percent="0" rank="0" text="" dxfId="197">
      <formula>LEN(TRIM(F323))=0</formula>
    </cfRule>
  </conditionalFormatting>
  <conditionalFormatting sqref="B181:B190">
    <cfRule type="cellIs" priority="200" operator="equal" aboveAverage="0" equalAverage="0" bottom="0" percent="0" rank="0" text="" dxfId="198">
      <formula>"кода нет в прайсе"</formula>
    </cfRule>
  </conditionalFormatting>
  <conditionalFormatting sqref="B191">
    <cfRule type="expression" priority="201" aboveAverage="0" equalAverage="0" bottom="0" percent="0" rank="0" text="" dxfId="199">
      <formula>B191&lt;&gt;0</formula>
    </cfRule>
  </conditionalFormatting>
  <conditionalFormatting sqref="F325:F334 G325:K335">
    <cfRule type="expression" priority="202" aboveAverage="0" equalAverage="0" bottom="0" percent="0" rank="0" text="" dxfId="200">
      <formula>LEN(TRIM(F325))=0</formula>
    </cfRule>
  </conditionalFormatting>
  <conditionalFormatting sqref="L193:N203">
    <cfRule type="cellIs" priority="203" operator="equal" aboveAverage="0" equalAverage="0" bottom="0" percent="0" rank="0" text="" dxfId="201">
      <formula>""""""</formula>
    </cfRule>
  </conditionalFormatting>
  <conditionalFormatting sqref="H324">
    <cfRule type="expression" priority="204" aboveAverage="0" equalAverage="0" bottom="0" percent="0" rank="0" text="" dxfId="202">
      <formula>LEN(TRIM(H324))=0</formula>
    </cfRule>
  </conditionalFormatting>
  <conditionalFormatting sqref="B193:B202">
    <cfRule type="cellIs" priority="205" operator="equal" aboveAverage="0" equalAverage="0" bottom="0" percent="0" rank="0" text="" dxfId="203">
      <formula>"Sold Out"</formula>
    </cfRule>
  </conditionalFormatting>
  <conditionalFormatting sqref="C193:C202">
    <cfRule type="expression" priority="206" aboveAverage="0" equalAverage="0" bottom="0" percent="0" rank="0" text="" dxfId="204">
      <formula>"($B$13=""Sold Out"")"</formula>
    </cfRule>
  </conditionalFormatting>
  <conditionalFormatting sqref="F203">
    <cfRule type="cellIs" priority="207" operator="equal" aboveAverage="0" equalAverage="0" bottom="0" percent="0" rank="0" text="" dxfId="205">
      <formula>2500</formula>
    </cfRule>
  </conditionalFormatting>
  <conditionalFormatting sqref="B193:B202">
    <cfRule type="cellIs" priority="208" operator="equal" aboveAverage="0" equalAverage="0" bottom="0" percent="0" rank="0" text="" dxfId="206">
      <formula>"кода нет в прайсе"</formula>
    </cfRule>
  </conditionalFormatting>
  <conditionalFormatting sqref="B203">
    <cfRule type="expression" priority="209" aboveAverage="0" equalAverage="0" bottom="0" percent="0" rank="0" text="" dxfId="207">
      <formula>B203&lt;&gt;0</formula>
    </cfRule>
  </conditionalFormatting>
  <conditionalFormatting sqref="F205:F214 G205:K215">
    <cfRule type="expression" priority="210" aboveAverage="0" equalAverage="0" bottom="0" percent="0" rank="0" text="" dxfId="208">
      <formula>LEN(TRIM(F205))=0</formula>
    </cfRule>
  </conditionalFormatting>
  <conditionalFormatting sqref="L205:N215">
    <cfRule type="cellIs" priority="211" operator="equal" aboveAverage="0" equalAverage="0" bottom="0" percent="0" rank="0" text="" dxfId="209">
      <formula>""""""</formula>
    </cfRule>
  </conditionalFormatting>
  <conditionalFormatting sqref="H336">
    <cfRule type="expression" priority="212" aboveAverage="0" equalAverage="0" bottom="0" percent="0" rank="0" text="" dxfId="210">
      <formula>LEN(TRIM(H336))=0</formula>
    </cfRule>
  </conditionalFormatting>
  <conditionalFormatting sqref="B337:B346">
    <cfRule type="cellIs" priority="213" operator="equal" aboveAverage="0" equalAverage="0" bottom="0" percent="0" rank="0" text="" dxfId="211">
      <formula>"Sold Out"</formula>
    </cfRule>
  </conditionalFormatting>
  <conditionalFormatting sqref="C337:C346">
    <cfRule type="expression" priority="214" aboveAverage="0" equalAverage="0" bottom="0" percent="0" rank="0" text="" dxfId="212">
      <formula>"($B$13=""Sold Out"")"</formula>
    </cfRule>
  </conditionalFormatting>
  <conditionalFormatting sqref="F215">
    <cfRule type="cellIs" priority="215" operator="equal" aboveAverage="0" equalAverage="0" bottom="0" percent="0" rank="0" text="" dxfId="213">
      <formula>2500</formula>
    </cfRule>
  </conditionalFormatting>
  <conditionalFormatting sqref="F215">
    <cfRule type="expression" priority="216" aboveAverage="0" equalAverage="0" bottom="0" percent="0" rank="0" text="" dxfId="214">
      <formula>LEN(TRIM(F215))=0</formula>
    </cfRule>
  </conditionalFormatting>
  <conditionalFormatting sqref="B205:B214">
    <cfRule type="cellIs" priority="217" operator="equal" aboveAverage="0" equalAverage="0" bottom="0" percent="0" rank="0" text="" dxfId="215">
      <formula>"кода нет в прайсе"</formula>
    </cfRule>
  </conditionalFormatting>
  <conditionalFormatting sqref="B215">
    <cfRule type="expression" priority="218" aboveAverage="0" equalAverage="0" bottom="0" percent="0" rank="0" text="" dxfId="216">
      <formula>B215&lt;&gt;0</formula>
    </cfRule>
  </conditionalFormatting>
  <conditionalFormatting sqref="L217:N227">
    <cfRule type="cellIs" priority="219" operator="equal" aboveAverage="0" equalAverage="0" bottom="0" percent="0" rank="0" text="" dxfId="217">
      <formula>""""""</formula>
    </cfRule>
  </conditionalFormatting>
  <conditionalFormatting sqref="H216">
    <cfRule type="expression" priority="220" aboveAverage="0" equalAverage="0" bottom="0" percent="0" rank="0" text="" dxfId="218">
      <formula>LEN(TRIM(H216))=0</formula>
    </cfRule>
  </conditionalFormatting>
  <conditionalFormatting sqref="B217:B226">
    <cfRule type="cellIs" priority="221" operator="equal" aboveAverage="0" equalAverage="0" bottom="0" percent="0" rank="0" text="" dxfId="219">
      <formula>"Sold Out"</formula>
    </cfRule>
  </conditionalFormatting>
  <conditionalFormatting sqref="C217:C226">
    <cfRule type="expression" priority="222" aboveAverage="0" equalAverage="0" bottom="0" percent="0" rank="0" text="" dxfId="220">
      <formula>"($B$13=""Sold Out"")"</formula>
    </cfRule>
  </conditionalFormatting>
  <conditionalFormatting sqref="F227">
    <cfRule type="cellIs" priority="223" operator="equal" aboveAverage="0" equalAverage="0" bottom="0" percent="0" rank="0" text="" dxfId="221">
      <formula>2500</formula>
    </cfRule>
  </conditionalFormatting>
  <conditionalFormatting sqref="B217:B226">
    <cfRule type="cellIs" priority="224" operator="equal" aboveAverage="0" equalAverage="0" bottom="0" percent="0" rank="0" text="" dxfId="222">
      <formula>"кода нет в прайсе"</formula>
    </cfRule>
  </conditionalFormatting>
  <conditionalFormatting sqref="B227">
    <cfRule type="expression" priority="225" aboveAverage="0" equalAverage="0" bottom="0" percent="0" rank="0" text="" dxfId="223">
      <formula>B227&lt;&gt;0</formula>
    </cfRule>
  </conditionalFormatting>
  <conditionalFormatting sqref="F229:F238 G229:K239">
    <cfRule type="expression" priority="226" aboveAverage="0" equalAverage="0" bottom="0" percent="0" rank="0" text="" dxfId="224">
      <formula>LEN(TRIM(F229))=0</formula>
    </cfRule>
  </conditionalFormatting>
  <conditionalFormatting sqref="L229:N239">
    <cfRule type="cellIs" priority="227" operator="equal" aboveAverage="0" equalAverage="0" bottom="0" percent="0" rank="0" text="" dxfId="225">
      <formula>""""""</formula>
    </cfRule>
  </conditionalFormatting>
  <conditionalFormatting sqref="H228">
    <cfRule type="expression" priority="228" aboveAverage="0" equalAverage="0" bottom="0" percent="0" rank="0" text="" dxfId="226">
      <formula>LEN(TRIM(H228))=0</formula>
    </cfRule>
  </conditionalFormatting>
  <conditionalFormatting sqref="B229:B238">
    <cfRule type="cellIs" priority="229" operator="equal" aboveAverage="0" equalAverage="0" bottom="0" percent="0" rank="0" text="" dxfId="227">
      <formula>"Sold Out"</formula>
    </cfRule>
  </conditionalFormatting>
  <conditionalFormatting sqref="C229:C238">
    <cfRule type="expression" priority="230" aboveAverage="0" equalAverage="0" bottom="0" percent="0" rank="0" text="" dxfId="228">
      <formula>"($B$13=""Sold Out"")"</formula>
    </cfRule>
  </conditionalFormatting>
  <conditionalFormatting sqref="F239">
    <cfRule type="cellIs" priority="231" operator="equal" aboveAverage="0" equalAverage="0" bottom="0" percent="0" rank="0" text="" dxfId="229">
      <formula>2500</formula>
    </cfRule>
  </conditionalFormatting>
  <conditionalFormatting sqref="F239">
    <cfRule type="expression" priority="232" aboveAverage="0" equalAverage="0" bottom="0" percent="0" rank="0" text="" dxfId="230">
      <formula>LEN(TRIM(F239))=0</formula>
    </cfRule>
  </conditionalFormatting>
  <conditionalFormatting sqref="B229:B238">
    <cfRule type="cellIs" priority="233" operator="equal" aboveAverage="0" equalAverage="0" bottom="0" percent="0" rank="0" text="" dxfId="231">
      <formula>"кода нет в прайсе"</formula>
    </cfRule>
  </conditionalFormatting>
  <conditionalFormatting sqref="F241:F250 G241:K251">
    <cfRule type="expression" priority="234" aboveAverage="0" equalAverage="0" bottom="0" percent="0" rank="0" text="" dxfId="232">
      <formula>LEN(TRIM(F241))=0</formula>
    </cfRule>
  </conditionalFormatting>
  <conditionalFormatting sqref="L241:N251">
    <cfRule type="cellIs" priority="235" operator="equal" aboveAverage="0" equalAverage="0" bottom="0" percent="0" rank="0" text="" dxfId="233">
      <formula>""""""</formula>
    </cfRule>
  </conditionalFormatting>
  <conditionalFormatting sqref="B241:B250">
    <cfRule type="cellIs" priority="236" operator="equal" aboveAverage="0" equalAverage="0" bottom="0" percent="0" rank="0" text="" dxfId="234">
      <formula>"Sold Out"</formula>
    </cfRule>
  </conditionalFormatting>
  <conditionalFormatting sqref="C241:C250">
    <cfRule type="expression" priority="237" aboveAverage="0" equalAverage="0" bottom="0" percent="0" rank="0" text="" dxfId="235">
      <formula>"($B$13=""Sold Out"")"</formula>
    </cfRule>
  </conditionalFormatting>
  <conditionalFormatting sqref="F251">
    <cfRule type="cellIs" priority="238" operator="equal" aboveAverage="0" equalAverage="0" bottom="0" percent="0" rank="0" text="" dxfId="236">
      <formula>2500</formula>
    </cfRule>
  </conditionalFormatting>
  <conditionalFormatting sqref="F251">
    <cfRule type="expression" priority="239" aboveAverage="0" equalAverage="0" bottom="0" percent="0" rank="0" text="" dxfId="237">
      <formula>LEN(TRIM(F251))=0</formula>
    </cfRule>
  </conditionalFormatting>
  <conditionalFormatting sqref="B241:B250">
    <cfRule type="cellIs" priority="240" operator="equal" aboveAverage="0" equalAverage="0" bottom="0" percent="0" rank="0" text="" dxfId="238">
      <formula>"кода нет в прайсе"</formula>
    </cfRule>
  </conditionalFormatting>
  <conditionalFormatting sqref="B251">
    <cfRule type="expression" priority="241" aboveAverage="0" equalAverage="0" bottom="0" percent="0" rank="0" text="" dxfId="239">
      <formula>B251&lt;&gt;0</formula>
    </cfRule>
  </conditionalFormatting>
  <conditionalFormatting sqref="F253:F262 G253:K263">
    <cfRule type="expression" priority="242" aboveAverage="0" equalAverage="0" bottom="0" percent="0" rank="0" text="" dxfId="240">
      <formula>LEN(TRIM(F253))=0</formula>
    </cfRule>
  </conditionalFormatting>
  <conditionalFormatting sqref="L253:N263">
    <cfRule type="cellIs" priority="243" operator="equal" aboveAverage="0" equalAverage="0" bottom="0" percent="0" rank="0" text="" dxfId="241">
      <formula>""""""</formula>
    </cfRule>
  </conditionalFormatting>
  <conditionalFormatting sqref="H384">
    <cfRule type="expression" priority="244" aboveAverage="0" equalAverage="0" bottom="0" percent="0" rank="0" text="" dxfId="242">
      <formula>LEN(TRIM(H384))=0</formula>
    </cfRule>
  </conditionalFormatting>
  <conditionalFormatting sqref="B253:B262">
    <cfRule type="cellIs" priority="245" operator="equal" aboveAverage="0" equalAverage="0" bottom="0" percent="0" rank="0" text="" dxfId="243">
      <formula>"Sold Out"</formula>
    </cfRule>
  </conditionalFormatting>
  <conditionalFormatting sqref="C253:C262">
    <cfRule type="expression" priority="246" aboveAverage="0" equalAverage="0" bottom="0" percent="0" rank="0" text="" dxfId="244">
      <formula>"($B$13=""Sold Out"")"</formula>
    </cfRule>
  </conditionalFormatting>
  <conditionalFormatting sqref="F263">
    <cfRule type="cellIs" priority="247" operator="equal" aboveAverage="0" equalAverage="0" bottom="0" percent="0" rank="0" text="" dxfId="245">
      <formula>2500</formula>
    </cfRule>
  </conditionalFormatting>
  <conditionalFormatting sqref="F395">
    <cfRule type="expression" priority="248" aboveAverage="0" equalAverage="0" bottom="0" percent="0" rank="0" text="" dxfId="246">
      <formula>LEN(TRIM(F395))=0</formula>
    </cfRule>
  </conditionalFormatting>
  <conditionalFormatting sqref="B253:B262">
    <cfRule type="cellIs" priority="249" operator="equal" aboveAverage="0" equalAverage="0" bottom="0" percent="0" rank="0" text="" dxfId="247">
      <formula>"кода нет в прайсе"</formula>
    </cfRule>
  </conditionalFormatting>
  <conditionalFormatting sqref="B263">
    <cfRule type="expression" priority="250" aboveAverage="0" equalAverage="0" bottom="0" percent="0" rank="0" text="" dxfId="248">
      <formula>B263&lt;&gt;0</formula>
    </cfRule>
  </conditionalFormatting>
  <conditionalFormatting sqref="F265:F274 G265:K275">
    <cfRule type="expression" priority="251" aboveAverage="0" equalAverage="0" bottom="0" percent="0" rank="0" text="" dxfId="249">
      <formula>LEN(TRIM(F265))=0</formula>
    </cfRule>
  </conditionalFormatting>
  <conditionalFormatting sqref="L265:N275">
    <cfRule type="cellIs" priority="252" operator="equal" aboveAverage="0" equalAverage="0" bottom="0" percent="0" rank="0" text="" dxfId="250">
      <formula>""""""</formula>
    </cfRule>
  </conditionalFormatting>
  <conditionalFormatting sqref="H264">
    <cfRule type="expression" priority="253" aboveAverage="0" equalAverage="0" bottom="0" percent="0" rank="0" text="" dxfId="251">
      <formula>LEN(TRIM(H264))=0</formula>
    </cfRule>
  </conditionalFormatting>
  <conditionalFormatting sqref="B265:B274">
    <cfRule type="cellIs" priority="254" operator="equal" aboveAverage="0" equalAverage="0" bottom="0" percent="0" rank="0" text="" dxfId="252">
      <formula>"Sold Out"</formula>
    </cfRule>
  </conditionalFormatting>
  <conditionalFormatting sqref="C265:C274">
    <cfRule type="expression" priority="255" aboveAverage="0" equalAverage="0" bottom="0" percent="0" rank="0" text="" dxfId="253">
      <formula>"($B$13=""Sold Out"")"</formula>
    </cfRule>
  </conditionalFormatting>
  <conditionalFormatting sqref="F275">
    <cfRule type="cellIs" priority="256" operator="equal" aboveAverage="0" equalAverage="0" bottom="0" percent="0" rank="0" text="" dxfId="254">
      <formula>2500</formula>
    </cfRule>
  </conditionalFormatting>
  <conditionalFormatting sqref="F275">
    <cfRule type="expression" priority="257" aboveAverage="0" equalAverage="0" bottom="0" percent="0" rank="0" text="" dxfId="255">
      <formula>LEN(TRIM(F275))=0</formula>
    </cfRule>
  </conditionalFormatting>
  <conditionalFormatting sqref="B265:B274">
    <cfRule type="cellIs" priority="258" operator="equal" aboveAverage="0" equalAverage="0" bottom="0" percent="0" rank="0" text="" dxfId="256">
      <formula>"кода нет в прайсе"</formula>
    </cfRule>
  </conditionalFormatting>
  <conditionalFormatting sqref="B275">
    <cfRule type="expression" priority="259" aboveAverage="0" equalAverage="0" bottom="0" percent="0" rank="0" text="" dxfId="257">
      <formula>B275&lt;&gt;0</formula>
    </cfRule>
  </conditionalFormatting>
  <conditionalFormatting sqref="F277:F286 G277:K287">
    <cfRule type="expression" priority="260" aboveAverage="0" equalAverage="0" bottom="0" percent="0" rank="0" text="" dxfId="258">
      <formula>LEN(TRIM(F277))=0</formula>
    </cfRule>
  </conditionalFormatting>
  <conditionalFormatting sqref="L409:N419">
    <cfRule type="cellIs" priority="261" operator="equal" aboveAverage="0" equalAverage="0" bottom="0" percent="0" rank="0" text="" dxfId="259">
      <formula>""""""</formula>
    </cfRule>
  </conditionalFormatting>
  <conditionalFormatting sqref="H672">
    <cfRule type="expression" priority="262" aboveAverage="0" equalAverage="0" bottom="0" percent="0" rank="0" text="" dxfId="260">
      <formula>LEN(TRIM(H672))=0</formula>
    </cfRule>
  </conditionalFormatting>
  <conditionalFormatting sqref="B277:B286">
    <cfRule type="cellIs" priority="263" operator="equal" aboveAverage="0" equalAverage="0" bottom="0" percent="0" rank="0" text="" dxfId="261">
      <formula>"Sold Out"</formula>
    </cfRule>
  </conditionalFormatting>
  <conditionalFormatting sqref="C277:C286">
    <cfRule type="expression" priority="264" aboveAverage="0" equalAverage="0" bottom="0" percent="0" rank="0" text="" dxfId="262">
      <formula>"($B$13=""Sold Out"")"</formula>
    </cfRule>
  </conditionalFormatting>
  <conditionalFormatting sqref="F287">
    <cfRule type="cellIs" priority="265" operator="equal" aboveAverage="0" equalAverage="0" bottom="0" percent="0" rank="0" text="" dxfId="263">
      <formula>2500</formula>
    </cfRule>
  </conditionalFormatting>
  <conditionalFormatting sqref="F287">
    <cfRule type="expression" priority="266" aboveAverage="0" equalAverage="0" bottom="0" percent="0" rank="0" text="" dxfId="264">
      <formula>LEN(TRIM(F287))=0</formula>
    </cfRule>
  </conditionalFormatting>
  <conditionalFormatting sqref="B409:B418">
    <cfRule type="cellIs" priority="267" operator="equal" aboveAverage="0" equalAverage="0" bottom="0" percent="0" rank="0" text="" dxfId="265">
      <formula>"кода нет в прайсе"</formula>
    </cfRule>
  </conditionalFormatting>
  <conditionalFormatting sqref="B287">
    <cfRule type="expression" priority="268" aboveAverage="0" equalAverage="0" bottom="0" percent="0" rank="0" text="" dxfId="266">
      <formula>B287&lt;&gt;0</formula>
    </cfRule>
  </conditionalFormatting>
  <conditionalFormatting sqref="L289:N299">
    <cfRule type="cellIs" priority="269" operator="equal" aboveAverage="0" equalAverage="0" bottom="0" percent="0" rank="0" text="" dxfId="267">
      <formula>""""""</formula>
    </cfRule>
  </conditionalFormatting>
  <conditionalFormatting sqref="H552">
    <cfRule type="expression" priority="270" aboveAverage="0" equalAverage="0" bottom="0" percent="0" rank="0" text="" dxfId="268">
      <formula>LEN(TRIM(H552))=0</formula>
    </cfRule>
  </conditionalFormatting>
  <conditionalFormatting sqref="B289:B298">
    <cfRule type="cellIs" priority="271" operator="equal" aboveAverage="0" equalAverage="0" bottom="0" percent="0" rank="0" text="" dxfId="269">
      <formula>"Sold Out"</formula>
    </cfRule>
  </conditionalFormatting>
  <conditionalFormatting sqref="C289:C298">
    <cfRule type="expression" priority="272" aboveAverage="0" equalAverage="0" bottom="0" percent="0" rank="0" text="" dxfId="270">
      <formula>"($B$13=""Sold Out"")"</formula>
    </cfRule>
  </conditionalFormatting>
  <conditionalFormatting sqref="F299">
    <cfRule type="cellIs" priority="273" operator="equal" aboveAverage="0" equalAverage="0" bottom="0" percent="0" rank="0" text="" dxfId="271">
      <formula>2500</formula>
    </cfRule>
  </conditionalFormatting>
  <conditionalFormatting sqref="B289:B298">
    <cfRule type="cellIs" priority="274" operator="equal" aboveAverage="0" equalAverage="0" bottom="0" percent="0" rank="0" text="" dxfId="272">
      <formula>"кода нет в прайсе"</formula>
    </cfRule>
  </conditionalFormatting>
  <conditionalFormatting sqref="B299">
    <cfRule type="expression" priority="275" aboveAverage="0" equalAverage="0" bottom="0" percent="0" rank="0" text="" dxfId="273">
      <formula>B299&lt;&gt;0</formula>
    </cfRule>
  </conditionalFormatting>
  <conditionalFormatting sqref="F697:F706 G697:K707">
    <cfRule type="expression" priority="276" aboveAverage="0" equalAverage="0" bottom="0" percent="0" rank="0" text="" dxfId="274">
      <formula>LEN(TRIM(F697))=0</formula>
    </cfRule>
  </conditionalFormatting>
  <conditionalFormatting sqref="L301:N311">
    <cfRule type="cellIs" priority="277" operator="equal" aboveAverage="0" equalAverage="0" bottom="0" percent="0" rank="0" text="" dxfId="275">
      <formula>""""""</formula>
    </cfRule>
  </conditionalFormatting>
  <conditionalFormatting sqref="H300">
    <cfRule type="expression" priority="278" aboveAverage="0" equalAverage="0" bottom="0" percent="0" rank="0" text="" dxfId="276">
      <formula>LEN(TRIM(H300))=0</formula>
    </cfRule>
  </conditionalFormatting>
  <conditionalFormatting sqref="F311">
    <cfRule type="cellIs" priority="279" operator="equal" aboveAverage="0" equalAverage="0" bottom="0" percent="0" rank="0" text="" dxfId="277">
      <formula>2500</formula>
    </cfRule>
  </conditionalFormatting>
  <conditionalFormatting sqref="B311">
    <cfRule type="expression" priority="280" aboveAverage="0" equalAverage="0" bottom="0" percent="0" rank="0" text="" dxfId="278">
      <formula>B311&lt;&gt;0</formula>
    </cfRule>
  </conditionalFormatting>
  <conditionalFormatting sqref="F445:F454 G445:K455">
    <cfRule type="expression" priority="281" aboveAverage="0" equalAverage="0" bottom="0" percent="0" rank="0" text="" dxfId="279">
      <formula>LEN(TRIM(F445))=0</formula>
    </cfRule>
  </conditionalFormatting>
  <conditionalFormatting sqref="L313:N323">
    <cfRule type="cellIs" priority="282" operator="equal" aboveAverage="0" equalAverage="0" bottom="0" percent="0" rank="0" text="" dxfId="280">
      <formula>""""""</formula>
    </cfRule>
  </conditionalFormatting>
  <conditionalFormatting sqref="B445:B454">
    <cfRule type="cellIs" priority="283" operator="equal" aboveAverage="0" equalAverage="0" bottom="0" percent="0" rank="0" text="" dxfId="281">
      <formula>"Sold Out"</formula>
    </cfRule>
  </conditionalFormatting>
  <conditionalFormatting sqref="C445:C454">
    <cfRule type="expression" priority="284" aboveAverage="0" equalAverage="0" bottom="0" percent="0" rank="0" text="" dxfId="282">
      <formula>"($B$13=""Sold Out"")"</formula>
    </cfRule>
  </conditionalFormatting>
  <conditionalFormatting sqref="F323">
    <cfRule type="cellIs" priority="285" operator="equal" aboveAverage="0" equalAverage="0" bottom="0" percent="0" rank="0" text="" dxfId="283">
      <formula>2500</formula>
    </cfRule>
  </conditionalFormatting>
  <conditionalFormatting sqref="B313:B322">
    <cfRule type="cellIs" priority="286" operator="equal" aboveAverage="0" equalAverage="0" bottom="0" percent="0" rank="0" text="" dxfId="284">
      <formula>"кода нет в прайсе"</formula>
    </cfRule>
  </conditionalFormatting>
  <conditionalFormatting sqref="B323">
    <cfRule type="expression" priority="287" aboveAverage="0" equalAverage="0" bottom="0" percent="0" rank="0" text="" dxfId="285">
      <formula>B323&lt;&gt;0</formula>
    </cfRule>
  </conditionalFormatting>
  <conditionalFormatting sqref="L325:N335">
    <cfRule type="cellIs" priority="288" operator="equal" aboveAverage="0" equalAverage="0" bottom="0" percent="0" rank="0" text="" dxfId="286">
      <formula>""""""</formula>
    </cfRule>
  </conditionalFormatting>
  <conditionalFormatting sqref="B325:B334">
    <cfRule type="cellIs" priority="289" operator="equal" aboveAverage="0" equalAverage="0" bottom="0" percent="0" rank="0" text="" dxfId="287">
      <formula>"Sold Out"</formula>
    </cfRule>
  </conditionalFormatting>
  <conditionalFormatting sqref="C325:C334">
    <cfRule type="expression" priority="290" aboveAverage="0" equalAverage="0" bottom="0" percent="0" rank="0" text="" dxfId="288">
      <formula>"($B$13=""Sold Out"")"</formula>
    </cfRule>
  </conditionalFormatting>
  <conditionalFormatting sqref="F335">
    <cfRule type="cellIs" priority="291" operator="equal" aboveAverage="0" equalAverage="0" bottom="0" percent="0" rank="0" text="" dxfId="289">
      <formula>2500</formula>
    </cfRule>
  </conditionalFormatting>
  <conditionalFormatting sqref="F467">
    <cfRule type="expression" priority="292" aboveAverage="0" equalAverage="0" bottom="0" percent="0" rank="0" text="" dxfId="290">
      <formula>LEN(TRIM(F467))=0</formula>
    </cfRule>
  </conditionalFormatting>
  <conditionalFormatting sqref="B325:B334">
    <cfRule type="cellIs" priority="293" operator="equal" aboveAverage="0" equalAverage="0" bottom="0" percent="0" rank="0" text="" dxfId="291">
      <formula>"кода нет в прайсе"</formula>
    </cfRule>
  </conditionalFormatting>
  <conditionalFormatting sqref="B335">
    <cfRule type="expression" priority="294" aboveAverage="0" equalAverage="0" bottom="0" percent="0" rank="0" text="" dxfId="292">
      <formula>B335&lt;&gt;0</formula>
    </cfRule>
  </conditionalFormatting>
  <conditionalFormatting sqref="F337:F346 G337:K347">
    <cfRule type="expression" priority="295" aboveAverage="0" equalAverage="0" bottom="0" percent="0" rank="0" text="" dxfId="293">
      <formula>LEN(TRIM(F337))=0</formula>
    </cfRule>
  </conditionalFormatting>
  <conditionalFormatting sqref="L337:N347">
    <cfRule type="cellIs" priority="296" operator="equal" aboveAverage="0" equalAverage="0" bottom="0" percent="0" rank="0" text="" dxfId="294">
      <formula>""""""</formula>
    </cfRule>
  </conditionalFormatting>
  <conditionalFormatting sqref="B469:B478">
    <cfRule type="cellIs" priority="297" operator="equal" aboveAverage="0" equalAverage="0" bottom="0" percent="0" rank="0" text="" dxfId="295">
      <formula>"Sold Out"</formula>
    </cfRule>
  </conditionalFormatting>
  <conditionalFormatting sqref="C469:C478">
    <cfRule type="expression" priority="298" aboveAverage="0" equalAverage="0" bottom="0" percent="0" rank="0" text="" dxfId="296">
      <formula>"($B$13=""Sold Out"")"</formula>
    </cfRule>
  </conditionalFormatting>
  <conditionalFormatting sqref="F347">
    <cfRule type="cellIs" priority="299" operator="equal" aboveAverage="0" equalAverage="0" bottom="0" percent="0" rank="0" text="" dxfId="297">
      <formula>2500</formula>
    </cfRule>
  </conditionalFormatting>
  <conditionalFormatting sqref="F347">
    <cfRule type="expression" priority="300" aboveAverage="0" equalAverage="0" bottom="0" percent="0" rank="0" text="" dxfId="298">
      <formula>LEN(TRIM(F347))=0</formula>
    </cfRule>
  </conditionalFormatting>
  <conditionalFormatting sqref="B337:B346">
    <cfRule type="cellIs" priority="301" operator="equal" aboveAverage="0" equalAverage="0" bottom="0" percent="0" rank="0" text="" dxfId="299">
      <formula>"кода нет в прайсе"</formula>
    </cfRule>
  </conditionalFormatting>
  <conditionalFormatting sqref="B347">
    <cfRule type="expression" priority="302" aboveAverage="0" equalAverage="0" bottom="0" percent="0" rank="0" text="" dxfId="300">
      <formula>B347&lt;&gt;0</formula>
    </cfRule>
  </conditionalFormatting>
  <conditionalFormatting sqref="F349:F358 G349:K359">
    <cfRule type="expression" priority="303" aboveAverage="0" equalAverage="0" bottom="0" percent="0" rank="0" text="" dxfId="301">
      <formula>LEN(TRIM(F349))=0</formula>
    </cfRule>
  </conditionalFormatting>
  <conditionalFormatting sqref="L349:N359">
    <cfRule type="cellIs" priority="304" operator="equal" aboveAverage="0" equalAverage="0" bottom="0" percent="0" rank="0" text="" dxfId="302">
      <formula>""""""</formula>
    </cfRule>
  </conditionalFormatting>
  <conditionalFormatting sqref="H348">
    <cfRule type="expression" priority="305" aboveAverage="0" equalAverage="0" bottom="0" percent="0" rank="0" text="" dxfId="303">
      <formula>LEN(TRIM(H348))=0</formula>
    </cfRule>
  </conditionalFormatting>
  <conditionalFormatting sqref="B349:B358">
    <cfRule type="cellIs" priority="306" operator="equal" aboveAverage="0" equalAverage="0" bottom="0" percent="0" rank="0" text="" dxfId="304">
      <formula>"Sold Out"</formula>
    </cfRule>
  </conditionalFormatting>
  <conditionalFormatting sqref="C349:C358">
    <cfRule type="expression" priority="307" aboveAverage="0" equalAverage="0" bottom="0" percent="0" rank="0" text="" dxfId="305">
      <formula>"($B$13=""Sold Out"")"</formula>
    </cfRule>
  </conditionalFormatting>
  <conditionalFormatting sqref="F359">
    <cfRule type="cellIs" priority="308" operator="equal" aboveAverage="0" equalAverage="0" bottom="0" percent="0" rank="0" text="" dxfId="306">
      <formula>2500</formula>
    </cfRule>
  </conditionalFormatting>
  <conditionalFormatting sqref="F359">
    <cfRule type="expression" priority="309" aboveAverage="0" equalAverage="0" bottom="0" percent="0" rank="0" text="" dxfId="307">
      <formula>LEN(TRIM(F359))=0</formula>
    </cfRule>
  </conditionalFormatting>
  <conditionalFormatting sqref="B349:B358">
    <cfRule type="cellIs" priority="310" operator="equal" aboveAverage="0" equalAverage="0" bottom="0" percent="0" rank="0" text="" dxfId="308">
      <formula>"кода нет в прайсе"</formula>
    </cfRule>
  </conditionalFormatting>
  <conditionalFormatting sqref="B359">
    <cfRule type="expression" priority="311" aboveAverage="0" equalAverage="0" bottom="0" percent="0" rank="0" text="" dxfId="309">
      <formula>B359&lt;&gt;0</formula>
    </cfRule>
  </conditionalFormatting>
  <conditionalFormatting sqref="F361:F370 G361:K371">
    <cfRule type="expression" priority="312" aboveAverage="0" equalAverage="0" bottom="0" percent="0" rank="0" text="" dxfId="310">
      <formula>LEN(TRIM(F361))=0</formula>
    </cfRule>
  </conditionalFormatting>
  <conditionalFormatting sqref="L361:N371">
    <cfRule type="cellIs" priority="313" operator="equal" aboveAverage="0" equalAverage="0" bottom="0" percent="0" rank="0" text="" dxfId="311">
      <formula>""""""</formula>
    </cfRule>
  </conditionalFormatting>
  <conditionalFormatting sqref="H360">
    <cfRule type="expression" priority="314" aboveAverage="0" equalAverage="0" bottom="0" percent="0" rank="0" text="" dxfId="312">
      <formula>LEN(TRIM(H360))=0</formula>
    </cfRule>
  </conditionalFormatting>
  <conditionalFormatting sqref="B361:B370">
    <cfRule type="cellIs" priority="315" operator="equal" aboveAverage="0" equalAverage="0" bottom="0" percent="0" rank="0" text="" dxfId="313">
      <formula>"Sold Out"</formula>
    </cfRule>
  </conditionalFormatting>
  <conditionalFormatting sqref="C361:C370">
    <cfRule type="expression" priority="316" aboveAverage="0" equalAverage="0" bottom="0" percent="0" rank="0" text="" dxfId="314">
      <formula>"($B$13=""Sold Out"")"</formula>
    </cfRule>
  </conditionalFormatting>
  <conditionalFormatting sqref="F371">
    <cfRule type="cellIs" priority="317" operator="equal" aboveAverage="0" equalAverage="0" bottom="0" percent="0" rank="0" text="" dxfId="315">
      <formula>2500</formula>
    </cfRule>
  </conditionalFormatting>
  <conditionalFormatting sqref="F371">
    <cfRule type="expression" priority="318" aboveAverage="0" equalAverage="0" bottom="0" percent="0" rank="0" text="" dxfId="316">
      <formula>LEN(TRIM(F371))=0</formula>
    </cfRule>
  </conditionalFormatting>
  <conditionalFormatting sqref="B361:B370">
    <cfRule type="cellIs" priority="319" operator="equal" aboveAverage="0" equalAverage="0" bottom="0" percent="0" rank="0" text="" dxfId="317">
      <formula>"кода нет в прайсе"</formula>
    </cfRule>
  </conditionalFormatting>
  <conditionalFormatting sqref="B635">
    <cfRule type="expression" priority="320" aboveAverage="0" equalAverage="0" bottom="0" percent="0" rank="0" text="" dxfId="318">
      <formula>B635&lt;&gt;0</formula>
    </cfRule>
  </conditionalFormatting>
  <conditionalFormatting sqref="F373:F382 G373:K383">
    <cfRule type="expression" priority="321" aboveAverage="0" equalAverage="0" bottom="0" percent="0" rank="0" text="" dxfId="319">
      <formula>LEN(TRIM(F373))=0</formula>
    </cfRule>
  </conditionalFormatting>
  <conditionalFormatting sqref="L373:N383">
    <cfRule type="cellIs" priority="322" operator="equal" aboveAverage="0" equalAverage="0" bottom="0" percent="0" rank="0" text="" dxfId="320">
      <formula>""""""</formula>
    </cfRule>
  </conditionalFormatting>
  <conditionalFormatting sqref="H372">
    <cfRule type="expression" priority="323" aboveAverage="0" equalAverage="0" bottom="0" percent="0" rank="0" text="" dxfId="321">
      <formula>LEN(TRIM(H372))=0</formula>
    </cfRule>
  </conditionalFormatting>
  <conditionalFormatting sqref="B373:B382">
    <cfRule type="cellIs" priority="324" operator="equal" aboveAverage="0" equalAverage="0" bottom="0" percent="0" rank="0" text="" dxfId="322">
      <formula>"Sold Out"</formula>
    </cfRule>
  </conditionalFormatting>
  <conditionalFormatting sqref="C373:C382">
    <cfRule type="expression" priority="325" aboveAverage="0" equalAverage="0" bottom="0" percent="0" rank="0" text="" dxfId="323">
      <formula>"($B$13=""Sold Out"")"</formula>
    </cfRule>
  </conditionalFormatting>
  <conditionalFormatting sqref="F383">
    <cfRule type="cellIs" priority="326" operator="equal" aboveAverage="0" equalAverage="0" bottom="0" percent="0" rank="0" text="" dxfId="324">
      <formula>2500</formula>
    </cfRule>
  </conditionalFormatting>
  <conditionalFormatting sqref="F383">
    <cfRule type="expression" priority="327" aboveAverage="0" equalAverage="0" bottom="0" percent="0" rank="0" text="" dxfId="325">
      <formula>LEN(TRIM(F383))=0</formula>
    </cfRule>
  </conditionalFormatting>
  <conditionalFormatting sqref="B373:B382">
    <cfRule type="cellIs" priority="328" operator="equal" aboveAverage="0" equalAverage="0" bottom="0" percent="0" rank="0" text="" dxfId="326">
      <formula>"кода нет в прайсе"</formula>
    </cfRule>
  </conditionalFormatting>
  <conditionalFormatting sqref="B383">
    <cfRule type="expression" priority="329" aboveAverage="0" equalAverage="0" bottom="0" percent="0" rank="0" text="" dxfId="327">
      <formula>B383&lt;&gt;0</formula>
    </cfRule>
  </conditionalFormatting>
  <conditionalFormatting sqref="F385:F394 G385:K395">
    <cfRule type="expression" priority="330" aboveAverage="0" equalAverage="0" bottom="0" percent="0" rank="0" text="" dxfId="328">
      <formula>LEN(TRIM(F385))=0</formula>
    </cfRule>
  </conditionalFormatting>
  <conditionalFormatting sqref="L385:N395">
    <cfRule type="cellIs" priority="331" operator="equal" aboveAverage="0" equalAverage="0" bottom="0" percent="0" rank="0" text="" dxfId="329">
      <formula>""""""</formula>
    </cfRule>
  </conditionalFormatting>
  <conditionalFormatting sqref="B385:B394">
    <cfRule type="cellIs" priority="332" operator="equal" aboveAverage="0" equalAverage="0" bottom="0" percent="0" rank="0" text="" dxfId="330">
      <formula>"Sold Out"</formula>
    </cfRule>
  </conditionalFormatting>
  <conditionalFormatting sqref="C385:C394">
    <cfRule type="expression" priority="333" aboveAverage="0" equalAverage="0" bottom="0" percent="0" rank="0" text="" dxfId="331">
      <formula>"($B$13=""Sold Out"")"</formula>
    </cfRule>
  </conditionalFormatting>
  <conditionalFormatting sqref="F395">
    <cfRule type="cellIs" priority="334" operator="equal" aboveAverage="0" equalAverage="0" bottom="0" percent="0" rank="0" text="" dxfId="332">
      <formula>2500</formula>
    </cfRule>
  </conditionalFormatting>
  <conditionalFormatting sqref="B385:B394">
    <cfRule type="cellIs" priority="335" operator="equal" aboveAverage="0" equalAverage="0" bottom="0" percent="0" rank="0" text="" dxfId="333">
      <formula>"кода нет в прайсе"</formula>
    </cfRule>
  </conditionalFormatting>
  <conditionalFormatting sqref="B395">
    <cfRule type="expression" priority="336" aboveAverage="0" equalAverage="0" bottom="0" percent="0" rank="0" text="" dxfId="334">
      <formula>B395&lt;&gt;0</formula>
    </cfRule>
  </conditionalFormatting>
  <conditionalFormatting sqref="F397:F406 G397:K407">
    <cfRule type="expression" priority="337" aboveAverage="0" equalAverage="0" bottom="0" percent="0" rank="0" text="" dxfId="335">
      <formula>LEN(TRIM(F397))=0</formula>
    </cfRule>
  </conditionalFormatting>
  <conditionalFormatting sqref="L397:N407">
    <cfRule type="cellIs" priority="338" operator="equal" aboveAverage="0" equalAverage="0" bottom="0" percent="0" rank="0" text="" dxfId="336">
      <formula>""""""</formula>
    </cfRule>
  </conditionalFormatting>
  <conditionalFormatting sqref="H396">
    <cfRule type="expression" priority="339" aboveAverage="0" equalAverage="0" bottom="0" percent="0" rank="0" text="" dxfId="337">
      <formula>LEN(TRIM(H396))=0</formula>
    </cfRule>
  </conditionalFormatting>
  <conditionalFormatting sqref="B397:B406">
    <cfRule type="cellIs" priority="340" operator="equal" aboveAverage="0" equalAverage="0" bottom="0" percent="0" rank="0" text="" dxfId="338">
      <formula>"Sold Out"</formula>
    </cfRule>
  </conditionalFormatting>
  <conditionalFormatting sqref="C397:C406">
    <cfRule type="expression" priority="341" aboveAverage="0" equalAverage="0" bottom="0" percent="0" rank="0" text="" dxfId="339">
      <formula>"($B$13=""Sold Out"")"</formula>
    </cfRule>
  </conditionalFormatting>
  <conditionalFormatting sqref="F407">
    <cfRule type="cellIs" priority="342" operator="equal" aboveAverage="0" equalAverage="0" bottom="0" percent="0" rank="0" text="" dxfId="340">
      <formula>2500</formula>
    </cfRule>
  </conditionalFormatting>
  <conditionalFormatting sqref="F407">
    <cfRule type="expression" priority="343" aboveAverage="0" equalAverage="0" bottom="0" percent="0" rank="0" text="" dxfId="341">
      <formula>LEN(TRIM(F407))=0</formula>
    </cfRule>
  </conditionalFormatting>
  <conditionalFormatting sqref="B397:B406">
    <cfRule type="cellIs" priority="344" operator="equal" aboveAverage="0" equalAverage="0" bottom="0" percent="0" rank="0" text="" dxfId="342">
      <formula>"кода нет в прайсе"</formula>
    </cfRule>
  </conditionalFormatting>
  <conditionalFormatting sqref="B407">
    <cfRule type="expression" priority="345" aboveAverage="0" equalAverage="0" bottom="0" percent="0" rank="0" text="" dxfId="343">
      <formula>B407&lt;&gt;0</formula>
    </cfRule>
  </conditionalFormatting>
  <conditionalFormatting sqref="F409:F418 G409:K419">
    <cfRule type="expression" priority="346" aboveAverage="0" equalAverage="0" bottom="0" percent="0" rank="0" text="" dxfId="344">
      <formula>LEN(TRIM(F409))=0</formula>
    </cfRule>
  </conditionalFormatting>
  <conditionalFormatting sqref="H792">
    <cfRule type="expression" priority="347" aboveAverage="0" equalAverage="0" bottom="0" percent="0" rank="0" text="" dxfId="345">
      <formula>LEN(TRIM(H792))=0</formula>
    </cfRule>
  </conditionalFormatting>
  <conditionalFormatting sqref="B409:B418">
    <cfRule type="cellIs" priority="348" operator="equal" aboveAverage="0" equalAverage="0" bottom="0" percent="0" rank="0" text="" dxfId="346">
      <formula>"Sold Out"</formula>
    </cfRule>
  </conditionalFormatting>
  <conditionalFormatting sqref="C409:C418">
    <cfRule type="expression" priority="349" aboveAverage="0" equalAverage="0" bottom="0" percent="0" rank="0" text="" dxfId="347">
      <formula>"($B$13=""Sold Out"")"</formula>
    </cfRule>
  </conditionalFormatting>
  <conditionalFormatting sqref="F419">
    <cfRule type="cellIs" priority="350" operator="equal" aboveAverage="0" equalAverage="0" bottom="0" percent="0" rank="0" text="" dxfId="348">
      <formula>2500</formula>
    </cfRule>
  </conditionalFormatting>
  <conditionalFormatting sqref="F419">
    <cfRule type="expression" priority="351" aboveAverage="0" equalAverage="0" bottom="0" percent="0" rank="0" text="" dxfId="349">
      <formula>LEN(TRIM(F419))=0</formula>
    </cfRule>
  </conditionalFormatting>
  <conditionalFormatting sqref="B541:B550">
    <cfRule type="cellIs" priority="352" operator="equal" aboveAverage="0" equalAverage="0" bottom="0" percent="0" rank="0" text="" dxfId="350">
      <formula>"кода нет в прайсе"</formula>
    </cfRule>
  </conditionalFormatting>
  <conditionalFormatting sqref="B419">
    <cfRule type="expression" priority="353" aboveAverage="0" equalAverage="0" bottom="0" percent="0" rank="0" text="" dxfId="351">
      <formula>B419&lt;&gt;0</formula>
    </cfRule>
  </conditionalFormatting>
  <conditionalFormatting sqref="F553:F562 G553:K563">
    <cfRule type="expression" priority="354" aboveAverage="0" equalAverage="0" bottom="0" percent="0" rank="0" text="" dxfId="352">
      <formula>LEN(TRIM(F553))=0</formula>
    </cfRule>
  </conditionalFormatting>
  <conditionalFormatting sqref="L421:N431">
    <cfRule type="cellIs" priority="355" operator="equal" aboveAverage="0" equalAverage="0" bottom="0" percent="0" rank="0" text="" dxfId="353">
      <formula>""""""</formula>
    </cfRule>
  </conditionalFormatting>
  <conditionalFormatting sqref="B421:B430">
    <cfRule type="cellIs" priority="356" operator="equal" aboveAverage="0" equalAverage="0" bottom="0" percent="0" rank="0" text="" dxfId="354">
      <formula>"Sold Out"</formula>
    </cfRule>
  </conditionalFormatting>
  <conditionalFormatting sqref="C421:C430">
    <cfRule type="expression" priority="357" aboveAverage="0" equalAverage="0" bottom="0" percent="0" rank="0" text="" dxfId="355">
      <formula>"($B$13=""Sold Out"")"</formula>
    </cfRule>
  </conditionalFormatting>
  <conditionalFormatting sqref="F431">
    <cfRule type="cellIs" priority="358" operator="equal" aboveAverage="0" equalAverage="0" bottom="0" percent="0" rank="0" text="" dxfId="356">
      <formula>2500</formula>
    </cfRule>
  </conditionalFormatting>
  <conditionalFormatting sqref="F431">
    <cfRule type="expression" priority="359" aboveAverage="0" equalAverage="0" bottom="0" percent="0" rank="0" text="" dxfId="357">
      <formula>LEN(TRIM(F431))=0</formula>
    </cfRule>
  </conditionalFormatting>
  <conditionalFormatting sqref="B421:B430">
    <cfRule type="cellIs" priority="360" operator="equal" aboveAverage="0" equalAverage="0" bottom="0" percent="0" rank="0" text="" dxfId="358">
      <formula>"кода нет в прайсе"</formula>
    </cfRule>
  </conditionalFormatting>
  <conditionalFormatting sqref="B431">
    <cfRule type="expression" priority="361" aboveAverage="0" equalAverage="0" bottom="0" percent="0" rank="0" text="" dxfId="359">
      <formula>B431&lt;&gt;0</formula>
    </cfRule>
  </conditionalFormatting>
  <conditionalFormatting sqref="L433:N443">
    <cfRule type="cellIs" priority="362" operator="equal" aboveAverage="0" equalAverage="0" bottom="0" percent="0" rank="0" text="" dxfId="360">
      <formula>""""""</formula>
    </cfRule>
  </conditionalFormatting>
  <conditionalFormatting sqref="H432">
    <cfRule type="expression" priority="363" aboveAverage="0" equalAverage="0" bottom="0" percent="0" rank="0" text="" dxfId="361">
      <formula>LEN(TRIM(H432))=0</formula>
    </cfRule>
  </conditionalFormatting>
  <conditionalFormatting sqref="B433:B442">
    <cfRule type="cellIs" priority="364" operator="equal" aboveAverage="0" equalAverage="0" bottom="0" percent="0" rank="0" text="" dxfId="362">
      <formula>"Sold Out"</formula>
    </cfRule>
  </conditionalFormatting>
  <conditionalFormatting sqref="C433:C442">
    <cfRule type="expression" priority="365" aboveAverage="0" equalAverage="0" bottom="0" percent="0" rank="0" text="" dxfId="363">
      <formula>"($B$13=""Sold Out"")"</formula>
    </cfRule>
  </conditionalFormatting>
  <conditionalFormatting sqref="F443">
    <cfRule type="cellIs" priority="366" operator="equal" aboveAverage="0" equalAverage="0" bottom="0" percent="0" rank="0" text="" dxfId="364">
      <formula>2500</formula>
    </cfRule>
  </conditionalFormatting>
  <conditionalFormatting sqref="F443">
    <cfRule type="expression" priority="367" aboveAverage="0" equalAverage="0" bottom="0" percent="0" rank="0" text="" dxfId="365">
      <formula>LEN(TRIM(F443))=0</formula>
    </cfRule>
  </conditionalFormatting>
  <conditionalFormatting sqref="B433:B442">
    <cfRule type="cellIs" priority="368" operator="equal" aboveAverage="0" equalAverage="0" bottom="0" percent="0" rank="0" text="" dxfId="366">
      <formula>"кода нет в прайсе"</formula>
    </cfRule>
  </conditionalFormatting>
  <conditionalFormatting sqref="B443">
    <cfRule type="expression" priority="369" aboveAverage="0" equalAverage="0" bottom="0" percent="0" rank="0" text="" dxfId="367">
      <formula>B443&lt;&gt;0</formula>
    </cfRule>
  </conditionalFormatting>
  <conditionalFormatting sqref="F577:F586 G577:K587">
    <cfRule type="expression" priority="370" aboveAverage="0" equalAverage="0" bottom="0" percent="0" rank="0" text="" dxfId="368">
      <formula>LEN(TRIM(F577))=0</formula>
    </cfRule>
  </conditionalFormatting>
  <conditionalFormatting sqref="L445:N455">
    <cfRule type="cellIs" priority="371" operator="equal" aboveAverage="0" equalAverage="0" bottom="0" percent="0" rank="0" text="" dxfId="369">
      <formula>""""""</formula>
    </cfRule>
  </conditionalFormatting>
  <conditionalFormatting sqref="H444">
    <cfRule type="expression" priority="372" aboveAverage="0" equalAverage="0" bottom="0" percent="0" rank="0" text="" dxfId="370">
      <formula>LEN(TRIM(H444))=0</formula>
    </cfRule>
  </conditionalFormatting>
  <conditionalFormatting sqref="B577:B586">
    <cfRule type="cellIs" priority="373" operator="equal" aboveAverage="0" equalAverage="0" bottom="0" percent="0" rank="0" text="" dxfId="371">
      <formula>"Sold Out"</formula>
    </cfRule>
  </conditionalFormatting>
  <conditionalFormatting sqref="C577:C586">
    <cfRule type="expression" priority="374" aboveAverage="0" equalAverage="0" bottom="0" percent="0" rank="0" text="" dxfId="372">
      <formula>"($B$13=""Sold Out"")"</formula>
    </cfRule>
  </conditionalFormatting>
  <conditionalFormatting sqref="F455">
    <cfRule type="cellIs" priority="375" operator="equal" aboveAverage="0" equalAverage="0" bottom="0" percent="0" rank="0" text="" dxfId="373">
      <formula>2500</formula>
    </cfRule>
  </conditionalFormatting>
  <conditionalFormatting sqref="F455">
    <cfRule type="expression" priority="376" aboveAverage="0" equalAverage="0" bottom="0" percent="0" rank="0" text="" dxfId="374">
      <formula>LEN(TRIM(F455))=0</formula>
    </cfRule>
  </conditionalFormatting>
  <conditionalFormatting sqref="B445:B454">
    <cfRule type="cellIs" priority="377" operator="equal" aboveAverage="0" equalAverage="0" bottom="0" percent="0" rank="0" text="" dxfId="375">
      <formula>"кода нет в прайсе"</formula>
    </cfRule>
  </conditionalFormatting>
  <conditionalFormatting sqref="B455">
    <cfRule type="expression" priority="378" aboveAverage="0" equalAverage="0" bottom="0" percent="0" rank="0" text="" dxfId="376">
      <formula>B455&lt;&gt;0</formula>
    </cfRule>
  </conditionalFormatting>
  <conditionalFormatting sqref="F457:F466 G457:K467">
    <cfRule type="expression" priority="379" aboveAverage="0" equalAverage="0" bottom="0" percent="0" rank="0" text="" dxfId="377">
      <formula>LEN(TRIM(F457))=0</formula>
    </cfRule>
  </conditionalFormatting>
  <conditionalFormatting sqref="L457:N467">
    <cfRule type="cellIs" priority="380" operator="equal" aboveAverage="0" equalAverage="0" bottom="0" percent="0" rank="0" text="" dxfId="378">
      <formula>""""""</formula>
    </cfRule>
  </conditionalFormatting>
  <conditionalFormatting sqref="H456">
    <cfRule type="expression" priority="381" aboveAverage="0" equalAverage="0" bottom="0" percent="0" rank="0" text="" dxfId="379">
      <formula>LEN(TRIM(H456))=0</formula>
    </cfRule>
  </conditionalFormatting>
  <conditionalFormatting sqref="B457:B466">
    <cfRule type="cellIs" priority="382" operator="equal" aboveAverage="0" equalAverage="0" bottom="0" percent="0" rank="0" text="" dxfId="380">
      <formula>"Sold Out"</formula>
    </cfRule>
  </conditionalFormatting>
  <conditionalFormatting sqref="C457:C466">
    <cfRule type="expression" priority="383" aboveAverage="0" equalAverage="0" bottom="0" percent="0" rank="0" text="" dxfId="381">
      <formula>"($B$13=""Sold Out"")"</formula>
    </cfRule>
  </conditionalFormatting>
  <conditionalFormatting sqref="F467">
    <cfRule type="cellIs" priority="384" operator="equal" aboveAverage="0" equalAverage="0" bottom="0" percent="0" rank="0" text="" dxfId="382">
      <formula>2500</formula>
    </cfRule>
  </conditionalFormatting>
  <conditionalFormatting sqref="F599">
    <cfRule type="expression" priority="385" aboveAverage="0" equalAverage="0" bottom="0" percent="0" rank="0" text="" dxfId="383">
      <formula>LEN(TRIM(F599))=0</formula>
    </cfRule>
  </conditionalFormatting>
  <conditionalFormatting sqref="B457:B466">
    <cfRule type="cellIs" priority="386" operator="equal" aboveAverage="0" equalAverage="0" bottom="0" percent="0" rank="0" text="" dxfId="384">
      <formula>"кода нет в прайсе"</formula>
    </cfRule>
  </conditionalFormatting>
  <conditionalFormatting sqref="B467">
    <cfRule type="expression" priority="387" aboveAverage="0" equalAverage="0" bottom="0" percent="0" rank="0" text="" dxfId="385">
      <formula>B467&lt;&gt;0</formula>
    </cfRule>
  </conditionalFormatting>
  <conditionalFormatting sqref="F469:F478 G469:K479">
    <cfRule type="expression" priority="388" aboveAverage="0" equalAverage="0" bottom="0" percent="0" rank="0" text="" dxfId="386">
      <formula>LEN(TRIM(F469))=0</formula>
    </cfRule>
  </conditionalFormatting>
  <conditionalFormatting sqref="L469:N479">
    <cfRule type="cellIs" priority="389" operator="equal" aboveAverage="0" equalAverage="0" bottom="0" percent="0" rank="0" text="" dxfId="387">
      <formula>""""""</formula>
    </cfRule>
  </conditionalFormatting>
  <conditionalFormatting sqref="H468">
    <cfRule type="expression" priority="390" aboveAverage="0" equalAverage="0" bottom="0" percent="0" rank="0" text="" dxfId="388">
      <formula>LEN(TRIM(H468))=0</formula>
    </cfRule>
  </conditionalFormatting>
  <conditionalFormatting sqref="F479">
    <cfRule type="cellIs" priority="391" operator="equal" aboveAverage="0" equalAverage="0" bottom="0" percent="0" rank="0" text="" dxfId="389">
      <formula>2500</formula>
    </cfRule>
  </conditionalFormatting>
  <conditionalFormatting sqref="F479">
    <cfRule type="expression" priority="392" aboveAverage="0" equalAverage="0" bottom="0" percent="0" rank="0" text="" dxfId="390">
      <formula>LEN(TRIM(F479))=0</formula>
    </cfRule>
  </conditionalFormatting>
  <conditionalFormatting sqref="B469:B478">
    <cfRule type="cellIs" priority="393" operator="equal" aboveAverage="0" equalAverage="0" bottom="0" percent="0" rank="0" text="" dxfId="391">
      <formula>"кода нет в прайсе"</formula>
    </cfRule>
  </conditionalFormatting>
  <conditionalFormatting sqref="B479">
    <cfRule type="expression" priority="394" aboveAverage="0" equalAverage="0" bottom="0" percent="0" rank="0" text="" dxfId="392">
      <formula>B479&lt;&gt;0</formula>
    </cfRule>
  </conditionalFormatting>
  <conditionalFormatting sqref="F481:F490 G481:K491">
    <cfRule type="expression" priority="395" aboveAverage="0" equalAverage="0" bottom="0" percent="0" rank="0" text="" dxfId="393">
      <formula>LEN(TRIM(F481))=0</formula>
    </cfRule>
  </conditionalFormatting>
  <conditionalFormatting sqref="L481:N491">
    <cfRule type="cellIs" priority="396" operator="equal" aboveAverage="0" equalAverage="0" bottom="0" percent="0" rank="0" text="" dxfId="394">
      <formula>""""""</formula>
    </cfRule>
  </conditionalFormatting>
  <conditionalFormatting sqref="H480">
    <cfRule type="expression" priority="397" aboveAverage="0" equalAverage="0" bottom="0" percent="0" rank="0" text="" dxfId="395">
      <formula>LEN(TRIM(H480))=0</formula>
    </cfRule>
  </conditionalFormatting>
  <conditionalFormatting sqref="B481:B490">
    <cfRule type="cellIs" priority="398" operator="equal" aboveAverage="0" equalAverage="0" bottom="0" percent="0" rank="0" text="" dxfId="396">
      <formula>"Sold Out"</formula>
    </cfRule>
  </conditionalFormatting>
  <conditionalFormatting sqref="C481:C490">
    <cfRule type="expression" priority="399" aboveAverage="0" equalAverage="0" bottom="0" percent="0" rank="0" text="" dxfId="397">
      <formula>"($B$13=""Sold Out"")"</formula>
    </cfRule>
  </conditionalFormatting>
  <conditionalFormatting sqref="F491">
    <cfRule type="cellIs" priority="400" operator="equal" aboveAverage="0" equalAverage="0" bottom="0" percent="0" rank="0" text="" dxfId="398">
      <formula>2500</formula>
    </cfRule>
  </conditionalFormatting>
  <conditionalFormatting sqref="F491">
    <cfRule type="expression" priority="401" aboveAverage="0" equalAverage="0" bottom="0" percent="0" rank="0" text="" dxfId="399">
      <formula>LEN(TRIM(F491))=0</formula>
    </cfRule>
  </conditionalFormatting>
  <conditionalFormatting sqref="B481:B490">
    <cfRule type="cellIs" priority="402" operator="equal" aboveAverage="0" equalAverage="0" bottom="0" percent="0" rank="0" text="" dxfId="400">
      <formula>"кода нет в прайсе"</formula>
    </cfRule>
  </conditionalFormatting>
  <conditionalFormatting sqref="B491">
    <cfRule type="expression" priority="403" aboveAverage="0" equalAverage="0" bottom="0" percent="0" rank="0" text="" dxfId="401">
      <formula>B491&lt;&gt;0</formula>
    </cfRule>
  </conditionalFormatting>
  <conditionalFormatting sqref="F493:F502 G493:K503">
    <cfRule type="expression" priority="404" aboveAverage="0" equalAverage="0" bottom="0" percent="0" rank="0" text="" dxfId="402">
      <formula>LEN(TRIM(F493))=0</formula>
    </cfRule>
  </conditionalFormatting>
  <conditionalFormatting sqref="L493:N503">
    <cfRule type="cellIs" priority="405" operator="equal" aboveAverage="0" equalAverage="0" bottom="0" percent="0" rank="0" text="" dxfId="403">
      <formula>""""""</formula>
    </cfRule>
  </conditionalFormatting>
  <conditionalFormatting sqref="H492">
    <cfRule type="expression" priority="406" aboveAverage="0" equalAverage="0" bottom="0" percent="0" rank="0" text="" dxfId="404">
      <formula>LEN(TRIM(H492))=0</formula>
    </cfRule>
  </conditionalFormatting>
  <conditionalFormatting sqref="B493:B502">
    <cfRule type="cellIs" priority="407" operator="equal" aboveAverage="0" equalAverage="0" bottom="0" percent="0" rank="0" text="" dxfId="405">
      <formula>"Sold Out"</formula>
    </cfRule>
  </conditionalFormatting>
  <conditionalFormatting sqref="C493:C502">
    <cfRule type="expression" priority="408" aboveAverage="0" equalAverage="0" bottom="0" percent="0" rank="0" text="" dxfId="406">
      <formula>"($B$13=""Sold Out"")"</formula>
    </cfRule>
  </conditionalFormatting>
  <conditionalFormatting sqref="F503">
    <cfRule type="cellIs" priority="409" operator="equal" aboveAverage="0" equalAverage="0" bottom="0" percent="0" rank="0" text="" dxfId="407">
      <formula>2500</formula>
    </cfRule>
  </conditionalFormatting>
  <conditionalFormatting sqref="F503">
    <cfRule type="expression" priority="410" aboveAverage="0" equalAverage="0" bottom="0" percent="0" rank="0" text="" dxfId="408">
      <formula>LEN(TRIM(F503))=0</formula>
    </cfRule>
  </conditionalFormatting>
  <conditionalFormatting sqref="B493:B502">
    <cfRule type="cellIs" priority="411" operator="equal" aboveAverage="0" equalAverage="0" bottom="0" percent="0" rank="0" text="" dxfId="409">
      <formula>"кода нет в прайсе"</formula>
    </cfRule>
  </conditionalFormatting>
  <conditionalFormatting sqref="B767">
    <cfRule type="expression" priority="412" aboveAverage="0" equalAverage="0" bottom="0" percent="0" rank="0" text="" dxfId="410">
      <formula>B767&lt;&gt;0</formula>
    </cfRule>
  </conditionalFormatting>
  <conditionalFormatting sqref="F505:F514 G505:K515">
    <cfRule type="expression" priority="413" aboveAverage="0" equalAverage="0" bottom="0" percent="0" rank="0" text="" dxfId="411">
      <formula>LEN(TRIM(F505))=0</formula>
    </cfRule>
  </conditionalFormatting>
  <conditionalFormatting sqref="L505:N515">
    <cfRule type="cellIs" priority="414" operator="equal" aboveAverage="0" equalAverage="0" bottom="0" percent="0" rank="0" text="" dxfId="412">
      <formula>""""""</formula>
    </cfRule>
  </conditionalFormatting>
  <conditionalFormatting sqref="H504">
    <cfRule type="expression" priority="415" aboveAverage="0" equalAverage="0" bottom="0" percent="0" rank="0" text="" dxfId="413">
      <formula>LEN(TRIM(H504))=0</formula>
    </cfRule>
  </conditionalFormatting>
  <conditionalFormatting sqref="B505:B514">
    <cfRule type="cellIs" priority="416" operator="equal" aboveAverage="0" equalAverage="0" bottom="0" percent="0" rank="0" text="" dxfId="414">
      <formula>"Sold Out"</formula>
    </cfRule>
  </conditionalFormatting>
  <conditionalFormatting sqref="C505:C514">
    <cfRule type="expression" priority="417" aboveAverage="0" equalAverage="0" bottom="0" percent="0" rank="0" text="" dxfId="415">
      <formula>"($B$13=""Sold Out"")"</formula>
    </cfRule>
  </conditionalFormatting>
  <conditionalFormatting sqref="F515">
    <cfRule type="cellIs" priority="418" operator="equal" aboveAverage="0" equalAverage="0" bottom="0" percent="0" rank="0" text="" dxfId="416">
      <formula>2500</formula>
    </cfRule>
  </conditionalFormatting>
  <conditionalFormatting sqref="F515">
    <cfRule type="expression" priority="419" aboveAverage="0" equalAverage="0" bottom="0" percent="0" rank="0" text="" dxfId="417">
      <formula>LEN(TRIM(F515))=0</formula>
    </cfRule>
  </conditionalFormatting>
  <conditionalFormatting sqref="B505:B514">
    <cfRule type="cellIs" priority="420" operator="equal" aboveAverage="0" equalAverage="0" bottom="0" percent="0" rank="0" text="" dxfId="418">
      <formula>"кода нет в прайсе"</formula>
    </cfRule>
  </conditionalFormatting>
  <conditionalFormatting sqref="B515">
    <cfRule type="expression" priority="421" aboveAverage="0" equalAverage="0" bottom="0" percent="0" rank="0" text="" dxfId="419">
      <formula>B515&lt;&gt;0</formula>
    </cfRule>
  </conditionalFormatting>
  <conditionalFormatting sqref="F517:F526 G517:K527">
    <cfRule type="expression" priority="422" aboveAverage="0" equalAverage="0" bottom="0" percent="0" rank="0" text="" dxfId="420">
      <formula>LEN(TRIM(F517))=0</formula>
    </cfRule>
  </conditionalFormatting>
  <conditionalFormatting sqref="L517:N527">
    <cfRule type="cellIs" priority="423" operator="equal" aboveAverage="0" equalAverage="0" bottom="0" percent="0" rank="0" text="" dxfId="421">
      <formula>""""""</formula>
    </cfRule>
  </conditionalFormatting>
  <conditionalFormatting sqref="H516">
    <cfRule type="expression" priority="424" aboveAverage="0" equalAverage="0" bottom="0" percent="0" rank="0" text="" dxfId="422">
      <formula>LEN(TRIM(H516))=0</formula>
    </cfRule>
  </conditionalFormatting>
  <conditionalFormatting sqref="B517:B526">
    <cfRule type="cellIs" priority="425" operator="equal" aboveAverage="0" equalAverage="0" bottom="0" percent="0" rank="0" text="" dxfId="423">
      <formula>"Sold Out"</formula>
    </cfRule>
  </conditionalFormatting>
  <conditionalFormatting sqref="C517:C526">
    <cfRule type="expression" priority="426" aboveAverage="0" equalAverage="0" bottom="0" percent="0" rank="0" text="" dxfId="424">
      <formula>"($B$13=""Sold Out"")"</formula>
    </cfRule>
  </conditionalFormatting>
  <conditionalFormatting sqref="F527">
    <cfRule type="cellIs" priority="427" operator="equal" aboveAverage="0" equalAverage="0" bottom="0" percent="0" rank="0" text="" dxfId="425">
      <formula>2500</formula>
    </cfRule>
  </conditionalFormatting>
  <conditionalFormatting sqref="F527">
    <cfRule type="expression" priority="428" aboveAverage="0" equalAverage="0" bottom="0" percent="0" rank="0" text="" dxfId="426">
      <formula>LEN(TRIM(F527))=0</formula>
    </cfRule>
  </conditionalFormatting>
  <conditionalFormatting sqref="B517:B526">
    <cfRule type="cellIs" priority="429" operator="equal" aboveAverage="0" equalAverage="0" bottom="0" percent="0" rank="0" text="" dxfId="427">
      <formula>"кода нет в прайсе"</formula>
    </cfRule>
  </conditionalFormatting>
  <conditionalFormatting sqref="B527">
    <cfRule type="expression" priority="430" aboveAverage="0" equalAverage="0" bottom="0" percent="0" rank="0" text="" dxfId="428">
      <formula>B527&lt;&gt;0</formula>
    </cfRule>
  </conditionalFormatting>
  <conditionalFormatting sqref="F529:F538 G529:K539">
    <cfRule type="expression" priority="431" aboveAverage="0" equalAverage="0" bottom="0" percent="0" rank="0" text="" dxfId="429">
      <formula>LEN(TRIM(F529))=0</formula>
    </cfRule>
  </conditionalFormatting>
  <conditionalFormatting sqref="L529:N539">
    <cfRule type="cellIs" priority="432" operator="equal" aboveAverage="0" equalAverage="0" bottom="0" percent="0" rank="0" text="" dxfId="430">
      <formula>""""""</formula>
    </cfRule>
  </conditionalFormatting>
  <conditionalFormatting sqref="H528">
    <cfRule type="expression" priority="433" aboveAverage="0" equalAverage="0" bottom="0" percent="0" rank="0" text="" dxfId="431">
      <formula>LEN(TRIM(H528))=0</formula>
    </cfRule>
  </conditionalFormatting>
  <conditionalFormatting sqref="B529:B538">
    <cfRule type="cellIs" priority="434" operator="equal" aboveAverage="0" equalAverage="0" bottom="0" percent="0" rank="0" text="" dxfId="432">
      <formula>"Sold Out"</formula>
    </cfRule>
  </conditionalFormatting>
  <conditionalFormatting sqref="C529:C538">
    <cfRule type="expression" priority="435" aboveAverage="0" equalAverage="0" bottom="0" percent="0" rank="0" text="" dxfId="433">
      <formula>"($B$13=""Sold Out"")"</formula>
    </cfRule>
  </conditionalFormatting>
  <conditionalFormatting sqref="F539">
    <cfRule type="cellIs" priority="436" operator="equal" aboveAverage="0" equalAverage="0" bottom="0" percent="0" rank="0" text="" dxfId="434">
      <formula>2500</formula>
    </cfRule>
  </conditionalFormatting>
  <conditionalFormatting sqref="F539">
    <cfRule type="expression" priority="437" aboveAverage="0" equalAverage="0" bottom="0" percent="0" rank="0" text="" dxfId="435">
      <formula>LEN(TRIM(F539))=0</formula>
    </cfRule>
  </conditionalFormatting>
  <conditionalFormatting sqref="B529:B538">
    <cfRule type="cellIs" priority="438" operator="equal" aboveAverage="0" equalAverage="0" bottom="0" percent="0" rank="0" text="" dxfId="436">
      <formula>"кода нет в прайсе"</formula>
    </cfRule>
  </conditionalFormatting>
  <conditionalFormatting sqref="B539">
    <cfRule type="expression" priority="439" aboveAverage="0" equalAverage="0" bottom="0" percent="0" rank="0" text="" dxfId="437">
      <formula>B539&lt;&gt;0</formula>
    </cfRule>
  </conditionalFormatting>
  <conditionalFormatting sqref="F541:F550 G541:K551">
    <cfRule type="expression" priority="440" aboveAverage="0" equalAverage="0" bottom="0" percent="0" rank="0" text="" dxfId="438">
      <formula>LEN(TRIM(F541))=0</formula>
    </cfRule>
  </conditionalFormatting>
  <conditionalFormatting sqref="L541:N551">
    <cfRule type="cellIs" priority="441" operator="equal" aboveAverage="0" equalAverage="0" bottom="0" percent="0" rank="0" text="" dxfId="439">
      <formula>""""""</formula>
    </cfRule>
  </conditionalFormatting>
  <conditionalFormatting sqref="B541:B550">
    <cfRule type="cellIs" priority="442" operator="equal" aboveAverage="0" equalAverage="0" bottom="0" percent="0" rank="0" text="" dxfId="440">
      <formula>"Sold Out"</formula>
    </cfRule>
  </conditionalFormatting>
  <conditionalFormatting sqref="C541:C550">
    <cfRule type="expression" priority="443" aboveAverage="0" equalAverage="0" bottom="0" percent="0" rank="0" text="" dxfId="441">
      <formula>"($B$13=""Sold Out"")"</formula>
    </cfRule>
  </conditionalFormatting>
  <conditionalFormatting sqref="F551">
    <cfRule type="cellIs" priority="444" operator="equal" aboveAverage="0" equalAverage="0" bottom="0" percent="0" rank="0" text="" dxfId="442">
      <formula>2500</formula>
    </cfRule>
  </conditionalFormatting>
  <conditionalFormatting sqref="F551">
    <cfRule type="expression" priority="445" aboveAverage="0" equalAverage="0" bottom="0" percent="0" rank="0" text="" dxfId="443">
      <formula>LEN(TRIM(F551))=0</formula>
    </cfRule>
  </conditionalFormatting>
  <conditionalFormatting sqref="B551">
    <cfRule type="expression" priority="446" aboveAverage="0" equalAverage="0" bottom="0" percent="0" rank="0" text="" dxfId="444">
      <formula>B551&lt;&gt;0</formula>
    </cfRule>
  </conditionalFormatting>
  <conditionalFormatting sqref="F685:F694 G685:K695">
    <cfRule type="expression" priority="447" aboveAverage="0" equalAverage="0" bottom="0" percent="0" rank="0" text="" dxfId="445">
      <formula>LEN(TRIM(F685))=0</formula>
    </cfRule>
  </conditionalFormatting>
  <conditionalFormatting sqref="L553:N563">
    <cfRule type="cellIs" priority="448" operator="equal" aboveAverage="0" equalAverage="0" bottom="0" percent="0" rank="0" text="" dxfId="446">
      <formula>""""""</formula>
    </cfRule>
  </conditionalFormatting>
  <conditionalFormatting sqref="H684">
    <cfRule type="expression" priority="449" aboveAverage="0" equalAverage="0" bottom="0" percent="0" rank="0" text="" dxfId="447">
      <formula>LEN(TRIM(H684))=0</formula>
    </cfRule>
  </conditionalFormatting>
  <conditionalFormatting sqref="B553:B562">
    <cfRule type="cellIs" priority="450" operator="equal" aboveAverage="0" equalAverage="0" bottom="0" percent="0" rank="0" text="" dxfId="448">
      <formula>"Sold Out"</formula>
    </cfRule>
  </conditionalFormatting>
  <conditionalFormatting sqref="C553:C562">
    <cfRule type="expression" priority="451" aboveAverage="0" equalAverage="0" bottom="0" percent="0" rank="0" text="" dxfId="449">
      <formula>"($B$13=""Sold Out"")"</formula>
    </cfRule>
  </conditionalFormatting>
  <conditionalFormatting sqref="F563">
    <cfRule type="cellIs" priority="452" operator="equal" aboveAverage="0" equalAverage="0" bottom="0" percent="0" rank="0" text="" dxfId="450">
      <formula>2500</formula>
    </cfRule>
  </conditionalFormatting>
  <conditionalFormatting sqref="F563">
    <cfRule type="expression" priority="453" aboveAverage="0" equalAverage="0" bottom="0" percent="0" rank="0" text="" dxfId="451">
      <formula>LEN(TRIM(F563))=0</formula>
    </cfRule>
  </conditionalFormatting>
  <conditionalFormatting sqref="B553:B562">
    <cfRule type="cellIs" priority="454" operator="equal" aboveAverage="0" equalAverage="0" bottom="0" percent="0" rank="0" text="" dxfId="452">
      <formula>"кода нет в прайсе"</formula>
    </cfRule>
  </conditionalFormatting>
  <conditionalFormatting sqref="B563">
    <cfRule type="expression" priority="455" aboveAverage="0" equalAverage="0" bottom="0" percent="0" rank="0" text="" dxfId="453">
      <formula>B563&lt;&gt;0</formula>
    </cfRule>
  </conditionalFormatting>
  <conditionalFormatting sqref="F817:F826 G817:K827">
    <cfRule type="expression" priority="456" aboveAverage="0" equalAverage="0" bottom="0" percent="0" rank="0" text="" dxfId="454">
      <formula>LEN(TRIM(F817))=0</formula>
    </cfRule>
  </conditionalFormatting>
  <conditionalFormatting sqref="L565:N575">
    <cfRule type="cellIs" priority="457" operator="equal" aboveAverage="0" equalAverage="0" bottom="0" percent="0" rank="0" text="" dxfId="455">
      <formula>""""""</formula>
    </cfRule>
  </conditionalFormatting>
  <conditionalFormatting sqref="H564">
    <cfRule type="expression" priority="458" aboveAverage="0" equalAverage="0" bottom="0" percent="0" rank="0" text="" dxfId="456">
      <formula>LEN(TRIM(H564))=0</formula>
    </cfRule>
  </conditionalFormatting>
  <conditionalFormatting sqref="B565:B574">
    <cfRule type="cellIs" priority="459" operator="equal" aboveAverage="0" equalAverage="0" bottom="0" percent="0" rank="0" text="" dxfId="457">
      <formula>"Sold Out"</formula>
    </cfRule>
  </conditionalFormatting>
  <conditionalFormatting sqref="C565:C574">
    <cfRule type="expression" priority="460" aboveAverage="0" equalAverage="0" bottom="0" percent="0" rank="0" text="" dxfId="458">
      <formula>"($B$13=""Sold Out"")"</formula>
    </cfRule>
  </conditionalFormatting>
  <conditionalFormatting sqref="F575">
    <cfRule type="cellIs" priority="461" operator="equal" aboveAverage="0" equalAverage="0" bottom="0" percent="0" rank="0" text="" dxfId="459">
      <formula>2500</formula>
    </cfRule>
  </conditionalFormatting>
  <conditionalFormatting sqref="F575">
    <cfRule type="expression" priority="462" aboveAverage="0" equalAverage="0" bottom="0" percent="0" rank="0" text="" dxfId="460">
      <formula>LEN(TRIM(F575))=0</formula>
    </cfRule>
  </conditionalFormatting>
  <conditionalFormatting sqref="B565:B574">
    <cfRule type="cellIs" priority="463" operator="equal" aboveAverage="0" equalAverage="0" bottom="0" percent="0" rank="0" text="" dxfId="461">
      <formula>"кода нет в прайсе"</formula>
    </cfRule>
  </conditionalFormatting>
  <conditionalFormatting sqref="B575">
    <cfRule type="expression" priority="464" aboveAverage="0" equalAverage="0" bottom="0" percent="0" rank="0" text="" dxfId="462">
      <formula>B575&lt;&gt;0</formula>
    </cfRule>
  </conditionalFormatting>
  <conditionalFormatting sqref="L577:N587">
    <cfRule type="cellIs" priority="465" operator="equal" aboveAverage="0" equalAverage="0" bottom="0" percent="0" rank="0" text="" dxfId="463">
      <formula>""""""</formula>
    </cfRule>
  </conditionalFormatting>
  <conditionalFormatting sqref="H576">
    <cfRule type="expression" priority="466" aboveAverage="0" equalAverage="0" bottom="0" percent="0" rank="0" text="" dxfId="464">
      <formula>LEN(TRIM(H576))=0</formula>
    </cfRule>
  </conditionalFormatting>
  <conditionalFormatting sqref="B709:B718">
    <cfRule type="cellIs" priority="467" operator="equal" aboveAverage="0" equalAverage="0" bottom="0" percent="0" rank="0" text="" dxfId="465">
      <formula>"Sold Out"</formula>
    </cfRule>
  </conditionalFormatting>
  <conditionalFormatting sqref="C709:C718">
    <cfRule type="expression" priority="468" aboveAverage="0" equalAverage="0" bottom="0" percent="0" rank="0" text="" dxfId="466">
      <formula>"($B$13=""Sold Out"")"</formula>
    </cfRule>
  </conditionalFormatting>
  <conditionalFormatting sqref="F587">
    <cfRule type="cellIs" priority="469" operator="equal" aboveAverage="0" equalAverage="0" bottom="0" percent="0" rank="0" text="" dxfId="467">
      <formula>2500</formula>
    </cfRule>
  </conditionalFormatting>
  <conditionalFormatting sqref="F587">
    <cfRule type="expression" priority="470" aboveAverage="0" equalAverage="0" bottom="0" percent="0" rank="0" text="" dxfId="468">
      <formula>LEN(TRIM(F587))=0</formula>
    </cfRule>
  </conditionalFormatting>
  <conditionalFormatting sqref="B577:B586">
    <cfRule type="cellIs" priority="471" operator="equal" aboveAverage="0" equalAverage="0" bottom="0" percent="0" rank="0" text="" dxfId="469">
      <formula>"кода нет в прайсе"</formula>
    </cfRule>
  </conditionalFormatting>
  <conditionalFormatting sqref="B587">
    <cfRule type="expression" priority="472" aboveAverage="0" equalAverage="0" bottom="0" percent="0" rank="0" text="" dxfId="470">
      <formula>B587&lt;&gt;0</formula>
    </cfRule>
  </conditionalFormatting>
  <conditionalFormatting sqref="F589:F598 G589:K599">
    <cfRule type="expression" priority="473" aboveAverage="0" equalAverage="0" bottom="0" percent="0" rank="0" text="" dxfId="471">
      <formula>LEN(TRIM(F589))=0</formula>
    </cfRule>
  </conditionalFormatting>
  <conditionalFormatting sqref="L589:N599">
    <cfRule type="cellIs" priority="474" operator="equal" aboveAverage="0" equalAverage="0" bottom="0" percent="0" rank="0" text="" dxfId="472">
      <formula>""""""</formula>
    </cfRule>
  </conditionalFormatting>
  <conditionalFormatting sqref="H588">
    <cfRule type="expression" priority="475" aboveAverage="0" equalAverage="0" bottom="0" percent="0" rank="0" text="" dxfId="473">
      <formula>LEN(TRIM(H588))=0</formula>
    </cfRule>
  </conditionalFormatting>
  <conditionalFormatting sqref="B589:B598">
    <cfRule type="cellIs" priority="476" operator="equal" aboveAverage="0" equalAverage="0" bottom="0" percent="0" rank="0" text="" dxfId="474">
      <formula>"Sold Out"</formula>
    </cfRule>
  </conditionalFormatting>
  <conditionalFormatting sqref="C589:C598">
    <cfRule type="expression" priority="477" aboveAverage="0" equalAverage="0" bottom="0" percent="0" rank="0" text="" dxfId="475">
      <formula>"($B$13=""Sold Out"")"</formula>
    </cfRule>
  </conditionalFormatting>
  <conditionalFormatting sqref="F599">
    <cfRule type="cellIs" priority="478" operator="equal" aboveAverage="0" equalAverage="0" bottom="0" percent="0" rank="0" text="" dxfId="476">
      <formula>2500</formula>
    </cfRule>
  </conditionalFormatting>
  <conditionalFormatting sqref="B589:B598">
    <cfRule type="cellIs" priority="479" operator="equal" aboveAverage="0" equalAverage="0" bottom="0" percent="0" rank="0" text="" dxfId="477">
      <formula>"кода нет в прайсе"</formula>
    </cfRule>
  </conditionalFormatting>
  <conditionalFormatting sqref="B599">
    <cfRule type="expression" priority="480" aboveAverage="0" equalAverage="0" bottom="0" percent="0" rank="0" text="" dxfId="478">
      <formula>B599&lt;&gt;0</formula>
    </cfRule>
  </conditionalFormatting>
  <conditionalFormatting sqref="F601:F610 G601:K611">
    <cfRule type="expression" priority="481" aboveAverage="0" equalAverage="0" bottom="0" percent="0" rank="0" text="" dxfId="479">
      <formula>LEN(TRIM(F601))=0</formula>
    </cfRule>
  </conditionalFormatting>
  <conditionalFormatting sqref="L601:N611">
    <cfRule type="cellIs" priority="482" operator="equal" aboveAverage="0" equalAverage="0" bottom="0" percent="0" rank="0" text="" dxfId="480">
      <formula>""""""</formula>
    </cfRule>
  </conditionalFormatting>
  <conditionalFormatting sqref="H600">
    <cfRule type="expression" priority="483" aboveAverage="0" equalAverage="0" bottom="0" percent="0" rank="0" text="" dxfId="481">
      <formula>LEN(TRIM(H600))=0</formula>
    </cfRule>
  </conditionalFormatting>
  <conditionalFormatting sqref="B601:B610">
    <cfRule type="cellIs" priority="484" operator="equal" aboveAverage="0" equalAverage="0" bottom="0" percent="0" rank="0" text="" dxfId="482">
      <formula>"Sold Out"</formula>
    </cfRule>
  </conditionalFormatting>
  <conditionalFormatting sqref="C601:C610">
    <cfRule type="expression" priority="485" aboveAverage="0" equalAverage="0" bottom="0" percent="0" rank="0" text="" dxfId="483">
      <formula>"($B$13=""Sold Out"")"</formula>
    </cfRule>
  </conditionalFormatting>
  <conditionalFormatting sqref="F611">
    <cfRule type="cellIs" priority="486" operator="equal" aboveAverage="0" equalAverage="0" bottom="0" percent="0" rank="0" text="" dxfId="484">
      <formula>2500</formula>
    </cfRule>
  </conditionalFormatting>
  <conditionalFormatting sqref="F611">
    <cfRule type="expression" priority="487" aboveAverage="0" equalAverage="0" bottom="0" percent="0" rank="0" text="" dxfId="485">
      <formula>LEN(TRIM(F611))=0</formula>
    </cfRule>
  </conditionalFormatting>
  <conditionalFormatting sqref="B601:B610">
    <cfRule type="cellIs" priority="488" operator="equal" aboveAverage="0" equalAverage="0" bottom="0" percent="0" rank="0" text="" dxfId="486">
      <formula>"кода нет в прайсе"</formula>
    </cfRule>
  </conditionalFormatting>
  <conditionalFormatting sqref="B611">
    <cfRule type="expression" priority="489" aboveAverage="0" equalAverage="0" bottom="0" percent="0" rank="0" text="" dxfId="487">
      <formula>B611&lt;&gt;0</formula>
    </cfRule>
  </conditionalFormatting>
  <conditionalFormatting sqref="F613:F622 G613:K623">
    <cfRule type="expression" priority="490" aboveAverage="0" equalAverage="0" bottom="0" percent="0" rank="0" text="" dxfId="488">
      <formula>LEN(TRIM(F613))=0</formula>
    </cfRule>
  </conditionalFormatting>
  <conditionalFormatting sqref="L613:N623">
    <cfRule type="cellIs" priority="491" operator="equal" aboveAverage="0" equalAverage="0" bottom="0" percent="0" rank="0" text="" dxfId="489">
      <formula>""""""</formula>
    </cfRule>
  </conditionalFormatting>
  <conditionalFormatting sqref="H612">
    <cfRule type="expression" priority="492" aboveAverage="0" equalAverage="0" bottom="0" percent="0" rank="0" text="" dxfId="490">
      <formula>LEN(TRIM(H612))=0</formula>
    </cfRule>
  </conditionalFormatting>
  <conditionalFormatting sqref="B613:B622">
    <cfRule type="cellIs" priority="493" operator="equal" aboveAverage="0" equalAverage="0" bottom="0" percent="0" rank="0" text="" dxfId="491">
      <formula>"Sold Out"</formula>
    </cfRule>
  </conditionalFormatting>
  <conditionalFormatting sqref="C613:C622">
    <cfRule type="expression" priority="494" aboveAverage="0" equalAverage="0" bottom="0" percent="0" rank="0" text="" dxfId="492">
      <formula>"($B$13=""Sold Out"")"</formula>
    </cfRule>
  </conditionalFormatting>
  <conditionalFormatting sqref="F623">
    <cfRule type="cellIs" priority="495" operator="equal" aboveAverage="0" equalAverage="0" bottom="0" percent="0" rank="0" text="" dxfId="493">
      <formula>2500</formula>
    </cfRule>
  </conditionalFormatting>
  <conditionalFormatting sqref="F623">
    <cfRule type="expression" priority="496" aboveAverage="0" equalAverage="0" bottom="0" percent="0" rank="0" text="" dxfId="494">
      <formula>LEN(TRIM(F623))=0</formula>
    </cfRule>
  </conditionalFormatting>
  <conditionalFormatting sqref="B613:B622">
    <cfRule type="cellIs" priority="497" operator="equal" aboveAverage="0" equalAverage="0" bottom="0" percent="0" rank="0" text="" dxfId="495">
      <formula>"кода нет в прайсе"</formula>
    </cfRule>
  </conditionalFormatting>
  <conditionalFormatting sqref="B623">
    <cfRule type="expression" priority="498" aboveAverage="0" equalAverage="0" bottom="0" percent="0" rank="0" text="" dxfId="496">
      <formula>B623&lt;&gt;0</formula>
    </cfRule>
  </conditionalFormatting>
  <conditionalFormatting sqref="F625:F634 G625:K635">
    <cfRule type="expression" priority="499" aboveAverage="0" equalAverage="0" bottom="0" percent="0" rank="0" text="" dxfId="497">
      <formula>LEN(TRIM(F625))=0</formula>
    </cfRule>
  </conditionalFormatting>
  <conditionalFormatting sqref="L625:N635">
    <cfRule type="cellIs" priority="500" operator="equal" aboveAverage="0" equalAverage="0" bottom="0" percent="0" rank="0" text="" dxfId="498">
      <formula>""""""</formula>
    </cfRule>
  </conditionalFormatting>
  <conditionalFormatting sqref="H624">
    <cfRule type="expression" priority="501" aboveAverage="0" equalAverage="0" bottom="0" percent="0" rank="0" text="" dxfId="499">
      <formula>LEN(TRIM(H624))=0</formula>
    </cfRule>
  </conditionalFormatting>
  <conditionalFormatting sqref="B625:B634">
    <cfRule type="cellIs" priority="502" operator="equal" aboveAverage="0" equalAverage="0" bottom="0" percent="0" rank="0" text="" dxfId="500">
      <formula>"Sold Out"</formula>
    </cfRule>
  </conditionalFormatting>
  <conditionalFormatting sqref="C625:C634">
    <cfRule type="expression" priority="503" aboveAverage="0" equalAverage="0" bottom="0" percent="0" rank="0" text="" dxfId="501">
      <formula>"($B$13=""Sold Out"")"</formula>
    </cfRule>
  </conditionalFormatting>
  <conditionalFormatting sqref="F635">
    <cfRule type="cellIs" priority="504" operator="equal" aboveAverage="0" equalAverage="0" bottom="0" percent="0" rank="0" text="" dxfId="502">
      <formula>2500</formula>
    </cfRule>
  </conditionalFormatting>
  <conditionalFormatting sqref="F635">
    <cfRule type="expression" priority="505" aboveAverage="0" equalAverage="0" bottom="0" percent="0" rank="0" text="" dxfId="503">
      <formula>LEN(TRIM(F635))=0</formula>
    </cfRule>
  </conditionalFormatting>
  <conditionalFormatting sqref="B625:B634">
    <cfRule type="cellIs" priority="506" operator="equal" aboveAverage="0" equalAverage="0" bottom="0" percent="0" rank="0" text="" dxfId="504">
      <formula>"кода нет в прайсе"</formula>
    </cfRule>
  </conditionalFormatting>
  <conditionalFormatting sqref="F637:F646 G637:K647">
    <cfRule type="expression" priority="507" aboveAverage="0" equalAverage="0" bottom="0" percent="0" rank="0" text="" dxfId="505">
      <formula>LEN(TRIM(F637))=0</formula>
    </cfRule>
  </conditionalFormatting>
  <conditionalFormatting sqref="L637:N647">
    <cfRule type="cellIs" priority="508" operator="equal" aboveAverage="0" equalAverage="0" bottom="0" percent="0" rank="0" text="" dxfId="506">
      <formula>""""""</formula>
    </cfRule>
  </conditionalFormatting>
  <conditionalFormatting sqref="H636">
    <cfRule type="expression" priority="509" aboveAverage="0" equalAverage="0" bottom="0" percent="0" rank="0" text="" dxfId="507">
      <formula>LEN(TRIM(H636))=0</formula>
    </cfRule>
  </conditionalFormatting>
  <conditionalFormatting sqref="B637:B646">
    <cfRule type="cellIs" priority="510" operator="equal" aboveAverage="0" equalAverage="0" bottom="0" percent="0" rank="0" text="" dxfId="508">
      <formula>"Sold Out"</formula>
    </cfRule>
  </conditionalFormatting>
  <conditionalFormatting sqref="C637:C646">
    <cfRule type="expression" priority="511" aboveAverage="0" equalAverage="0" bottom="0" percent="0" rank="0" text="" dxfId="509">
      <formula>"($B$13=""Sold Out"")"</formula>
    </cfRule>
  </conditionalFormatting>
  <conditionalFormatting sqref="F647">
    <cfRule type="cellIs" priority="512" operator="equal" aboveAverage="0" equalAverage="0" bottom="0" percent="0" rank="0" text="" dxfId="510">
      <formula>2500</formula>
    </cfRule>
  </conditionalFormatting>
  <conditionalFormatting sqref="F647">
    <cfRule type="expression" priority="513" aboveAverage="0" equalAverage="0" bottom="0" percent="0" rank="0" text="" dxfId="511">
      <formula>LEN(TRIM(F647))=0</formula>
    </cfRule>
  </conditionalFormatting>
  <conditionalFormatting sqref="B637:B646">
    <cfRule type="cellIs" priority="514" operator="equal" aboveAverage="0" equalAverage="0" bottom="0" percent="0" rank="0" text="" dxfId="512">
      <formula>"кода нет в прайсе"</formula>
    </cfRule>
  </conditionalFormatting>
  <conditionalFormatting sqref="B647">
    <cfRule type="expression" priority="515" aboveAverage="0" equalAverage="0" bottom="0" percent="0" rank="0" text="" dxfId="513">
      <formula>B647&lt;&gt;0</formula>
    </cfRule>
  </conditionalFormatting>
  <conditionalFormatting sqref="F649:F658 G649:K659">
    <cfRule type="expression" priority="516" aboveAverage="0" equalAverage="0" bottom="0" percent="0" rank="0" text="" dxfId="514">
      <formula>LEN(TRIM(F649))=0</formula>
    </cfRule>
  </conditionalFormatting>
  <conditionalFormatting sqref="L649:N659">
    <cfRule type="cellIs" priority="517" operator="equal" aboveAverage="0" equalAverage="0" bottom="0" percent="0" rank="0" text="" dxfId="515">
      <formula>""""""</formula>
    </cfRule>
  </conditionalFormatting>
  <conditionalFormatting sqref="H648">
    <cfRule type="expression" priority="518" aboveAverage="0" equalAverage="0" bottom="0" percent="0" rank="0" text="" dxfId="516">
      <formula>LEN(TRIM(H648))=0</formula>
    </cfRule>
  </conditionalFormatting>
  <conditionalFormatting sqref="B649:B658">
    <cfRule type="cellIs" priority="519" operator="equal" aboveAverage="0" equalAverage="0" bottom="0" percent="0" rank="0" text="" dxfId="517">
      <formula>"Sold Out"</formula>
    </cfRule>
  </conditionalFormatting>
  <conditionalFormatting sqref="C649:C658">
    <cfRule type="expression" priority="520" aboveAverage="0" equalAverage="0" bottom="0" percent="0" rank="0" text="" dxfId="518">
      <formula>"($B$13=""Sold Out"")"</formula>
    </cfRule>
  </conditionalFormatting>
  <conditionalFormatting sqref="F659">
    <cfRule type="cellIs" priority="521" operator="equal" aboveAverage="0" equalAverage="0" bottom="0" percent="0" rank="0" text="" dxfId="519">
      <formula>2500</formula>
    </cfRule>
  </conditionalFormatting>
  <conditionalFormatting sqref="F659">
    <cfRule type="expression" priority="522" aboveAverage="0" equalAverage="0" bottom="0" percent="0" rank="0" text="" dxfId="520">
      <formula>LEN(TRIM(F659))=0</formula>
    </cfRule>
  </conditionalFormatting>
  <conditionalFormatting sqref="B649:B658">
    <cfRule type="cellIs" priority="523" operator="equal" aboveAverage="0" equalAverage="0" bottom="0" percent="0" rank="0" text="" dxfId="521">
      <formula>"кода нет в прайсе"</formula>
    </cfRule>
  </conditionalFormatting>
  <conditionalFormatting sqref="B659">
    <cfRule type="expression" priority="524" aboveAverage="0" equalAverage="0" bottom="0" percent="0" rank="0" text="" dxfId="522">
      <formula>B659&lt;&gt;0</formula>
    </cfRule>
  </conditionalFormatting>
  <conditionalFormatting sqref="F661:F670 G661:K671">
    <cfRule type="expression" priority="525" aboveAverage="0" equalAverage="0" bottom="0" percent="0" rank="0" text="" dxfId="523">
      <formula>LEN(TRIM(F661))=0</formula>
    </cfRule>
  </conditionalFormatting>
  <conditionalFormatting sqref="L661:N671">
    <cfRule type="cellIs" priority="526" operator="equal" aboveAverage="0" equalAverage="0" bottom="0" percent="0" rank="0" text="" dxfId="524">
      <formula>""""""</formula>
    </cfRule>
  </conditionalFormatting>
  <conditionalFormatting sqref="H660">
    <cfRule type="expression" priority="527" aboveAverage="0" equalAverage="0" bottom="0" percent="0" rank="0" text="" dxfId="525">
      <formula>LEN(TRIM(H660))=0</formula>
    </cfRule>
  </conditionalFormatting>
  <conditionalFormatting sqref="B661:B670">
    <cfRule type="cellIs" priority="528" operator="equal" aboveAverage="0" equalAverage="0" bottom="0" percent="0" rank="0" text="" dxfId="526">
      <formula>"Sold Out"</formula>
    </cfRule>
  </conditionalFormatting>
  <conditionalFormatting sqref="C661:C670">
    <cfRule type="expression" priority="529" aboveAverage="0" equalAverage="0" bottom="0" percent="0" rank="0" text="" dxfId="527">
      <formula>"($B$13=""Sold Out"")"</formula>
    </cfRule>
  </conditionalFormatting>
  <conditionalFormatting sqref="F671">
    <cfRule type="cellIs" priority="530" operator="equal" aboveAverage="0" equalAverage="0" bottom="0" percent="0" rank="0" text="" dxfId="528">
      <formula>2500</formula>
    </cfRule>
  </conditionalFormatting>
  <conditionalFormatting sqref="F671">
    <cfRule type="expression" priority="531" aboveAverage="0" equalAverage="0" bottom="0" percent="0" rank="0" text="" dxfId="529">
      <formula>LEN(TRIM(F671))=0</formula>
    </cfRule>
  </conditionalFormatting>
  <conditionalFormatting sqref="B661:B670">
    <cfRule type="cellIs" priority="532" operator="equal" aboveAverage="0" equalAverage="0" bottom="0" percent="0" rank="0" text="" dxfId="530">
      <formula>"кода нет в прайсе"</formula>
    </cfRule>
  </conditionalFormatting>
  <conditionalFormatting sqref="B671">
    <cfRule type="expression" priority="533" aboveAverage="0" equalAverage="0" bottom="0" percent="0" rank="0" text="" dxfId="531">
      <formula>B671&lt;&gt;0</formula>
    </cfRule>
  </conditionalFormatting>
  <conditionalFormatting sqref="F673:F682 G673:K683">
    <cfRule type="expression" priority="534" aboveAverage="0" equalAverage="0" bottom="0" percent="0" rank="0" text="" dxfId="532">
      <formula>LEN(TRIM(F673))=0</formula>
    </cfRule>
  </conditionalFormatting>
  <conditionalFormatting sqref="L673:N683">
    <cfRule type="cellIs" priority="535" operator="equal" aboveAverage="0" equalAverage="0" bottom="0" percent="0" rank="0" text="" dxfId="533">
      <formula>""""""</formula>
    </cfRule>
  </conditionalFormatting>
  <conditionalFormatting sqref="H924">
    <cfRule type="expression" priority="536" aboveAverage="0" equalAverage="0" bottom="0" percent="0" rank="0" text="" dxfId="534">
      <formula>LEN(TRIM(H924))=0</formula>
    </cfRule>
  </conditionalFormatting>
  <conditionalFormatting sqref="B673:B682">
    <cfRule type="cellIs" priority="537" operator="equal" aboveAverage="0" equalAverage="0" bottom="0" percent="0" rank="0" text="" dxfId="535">
      <formula>"Sold Out"</formula>
    </cfRule>
  </conditionalFormatting>
  <conditionalFormatting sqref="C673:C682">
    <cfRule type="expression" priority="538" aboveAverage="0" equalAverage="0" bottom="0" percent="0" rank="0" text="" dxfId="536">
      <formula>"($B$13=""Sold Out"")"</formula>
    </cfRule>
  </conditionalFormatting>
  <conditionalFormatting sqref="F683">
    <cfRule type="cellIs" priority="539" operator="equal" aboveAverage="0" equalAverage="0" bottom="0" percent="0" rank="0" text="" dxfId="537">
      <formula>2500</formula>
    </cfRule>
  </conditionalFormatting>
  <conditionalFormatting sqref="F683">
    <cfRule type="expression" priority="540" aboveAverage="0" equalAverage="0" bottom="0" percent="0" rank="0" text="" dxfId="538">
      <formula>LEN(TRIM(F683))=0</formula>
    </cfRule>
  </conditionalFormatting>
  <conditionalFormatting sqref="B673:B682">
    <cfRule type="cellIs" priority="541" operator="equal" aboveAverage="0" equalAverage="0" bottom="0" percent="0" rank="0" text="" dxfId="539">
      <formula>"кода нет в прайсе"</formula>
    </cfRule>
  </conditionalFormatting>
  <conditionalFormatting sqref="B683">
    <cfRule type="expression" priority="542" aboveAverage="0" equalAverage="0" bottom="0" percent="0" rank="0" text="" dxfId="540">
      <formula>B683&lt;&gt;0</formula>
    </cfRule>
  </conditionalFormatting>
  <conditionalFormatting sqref="F805:F814 G805:K815">
    <cfRule type="expression" priority="543" aboveAverage="0" equalAverage="0" bottom="0" percent="0" rank="0" text="" dxfId="541">
      <formula>LEN(TRIM(F805))=0</formula>
    </cfRule>
  </conditionalFormatting>
  <conditionalFormatting sqref="L685:N695">
    <cfRule type="cellIs" priority="544" operator="equal" aboveAverage="0" equalAverage="0" bottom="0" percent="0" rank="0" text="" dxfId="542">
      <formula>""""""</formula>
    </cfRule>
  </conditionalFormatting>
  <conditionalFormatting sqref="B685:B694">
    <cfRule type="cellIs" priority="545" operator="equal" aboveAverage="0" equalAverage="0" bottom="0" percent="0" rank="0" text="" dxfId="543">
      <formula>"Sold Out"</formula>
    </cfRule>
  </conditionalFormatting>
  <conditionalFormatting sqref="C685:C694">
    <cfRule type="expression" priority="546" aboveAverage="0" equalAverage="0" bottom="0" percent="0" rank="0" text="" dxfId="544">
      <formula>"($B$13=""Sold Out"")"</formula>
    </cfRule>
  </conditionalFormatting>
  <conditionalFormatting sqref="F695">
    <cfRule type="cellIs" priority="547" operator="equal" aboveAverage="0" equalAverage="0" bottom="0" percent="0" rank="0" text="" dxfId="545">
      <formula>2500</formula>
    </cfRule>
  </conditionalFormatting>
  <conditionalFormatting sqref="F695">
    <cfRule type="expression" priority="548" aboveAverage="0" equalAverage="0" bottom="0" percent="0" rank="0" text="" dxfId="546">
      <formula>LEN(TRIM(F695))=0</formula>
    </cfRule>
  </conditionalFormatting>
  <conditionalFormatting sqref="B685:B694">
    <cfRule type="cellIs" priority="549" operator="equal" aboveAverage="0" equalAverage="0" bottom="0" percent="0" rank="0" text="" dxfId="547">
      <formula>"кода нет в прайсе"</formula>
    </cfRule>
  </conditionalFormatting>
  <conditionalFormatting sqref="B695">
    <cfRule type="expression" priority="550" aboveAverage="0" equalAverage="0" bottom="0" percent="0" rank="0" text="" dxfId="548">
      <formula>B695&lt;&gt;0</formula>
    </cfRule>
  </conditionalFormatting>
  <conditionalFormatting sqref="L697:N707">
    <cfRule type="cellIs" priority="551" operator="equal" aboveAverage="0" equalAverage="0" bottom="0" percent="0" rank="0" text="" dxfId="549">
      <formula>""""""</formula>
    </cfRule>
  </conditionalFormatting>
  <conditionalFormatting sqref="H696">
    <cfRule type="expression" priority="552" aboveAverage="0" equalAverage="0" bottom="0" percent="0" rank="0" text="" dxfId="550">
      <formula>LEN(TRIM(H696))=0</formula>
    </cfRule>
  </conditionalFormatting>
  <conditionalFormatting sqref="B697:B706">
    <cfRule type="cellIs" priority="553" operator="equal" aboveAverage="0" equalAverage="0" bottom="0" percent="0" rank="0" text="" dxfId="551">
      <formula>"Sold Out"</formula>
    </cfRule>
  </conditionalFormatting>
  <conditionalFormatting sqref="C697:C706">
    <cfRule type="expression" priority="554" aboveAverage="0" equalAverage="0" bottom="0" percent="0" rank="0" text="" dxfId="552">
      <formula>"($B$13=""Sold Out"")"</formula>
    </cfRule>
  </conditionalFormatting>
  <conditionalFormatting sqref="F707">
    <cfRule type="cellIs" priority="555" operator="equal" aboveAverage="0" equalAverage="0" bottom="0" percent="0" rank="0" text="" dxfId="553">
      <formula>2500</formula>
    </cfRule>
  </conditionalFormatting>
  <conditionalFormatting sqref="F707">
    <cfRule type="expression" priority="556" aboveAverage="0" equalAverage="0" bottom="0" percent="0" rank="0" text="" dxfId="554">
      <formula>LEN(TRIM(F707))=0</formula>
    </cfRule>
  </conditionalFormatting>
  <conditionalFormatting sqref="B697:B706">
    <cfRule type="cellIs" priority="557" operator="equal" aboveAverage="0" equalAverage="0" bottom="0" percent="0" rank="0" text="" dxfId="555">
      <formula>"кода нет в прайсе"</formula>
    </cfRule>
  </conditionalFormatting>
  <conditionalFormatting sqref="B707">
    <cfRule type="expression" priority="558" aboveAverage="0" equalAverage="0" bottom="0" percent="0" rank="0" text="" dxfId="556">
      <formula>B707&lt;&gt;0</formula>
    </cfRule>
  </conditionalFormatting>
  <conditionalFormatting sqref="F709:F718 G709:K719">
    <cfRule type="expression" priority="559" aboveAverage="0" equalAverage="0" bottom="0" percent="0" rank="0" text="" dxfId="557">
      <formula>LEN(TRIM(F709))=0</formula>
    </cfRule>
  </conditionalFormatting>
  <conditionalFormatting sqref="L709:N719">
    <cfRule type="cellIs" priority="560" operator="equal" aboveAverage="0" equalAverage="0" bottom="0" percent="0" rank="0" text="" dxfId="558">
      <formula>""""""</formula>
    </cfRule>
  </conditionalFormatting>
  <conditionalFormatting sqref="H708">
    <cfRule type="expression" priority="561" aboveAverage="0" equalAverage="0" bottom="0" percent="0" rank="0" text="" dxfId="559">
      <formula>LEN(TRIM(H708))=0</formula>
    </cfRule>
  </conditionalFormatting>
  <conditionalFormatting sqref="F719">
    <cfRule type="cellIs" priority="562" operator="equal" aboveAverage="0" equalAverage="0" bottom="0" percent="0" rank="0" text="" dxfId="560">
      <formula>2500</formula>
    </cfRule>
  </conditionalFormatting>
  <conditionalFormatting sqref="F719">
    <cfRule type="expression" priority="563" aboveAverage="0" equalAverage="0" bottom="0" percent="0" rank="0" text="" dxfId="561">
      <formula>LEN(TRIM(F719))=0</formula>
    </cfRule>
  </conditionalFormatting>
  <conditionalFormatting sqref="B709:B718">
    <cfRule type="cellIs" priority="564" operator="equal" aboveAverage="0" equalAverage="0" bottom="0" percent="0" rank="0" text="" dxfId="562">
      <formula>"кода нет в прайсе"</formula>
    </cfRule>
  </conditionalFormatting>
  <conditionalFormatting sqref="B719">
    <cfRule type="expression" priority="565" aboveAverage="0" equalAverage="0" bottom="0" percent="0" rank="0" text="" dxfId="563">
      <formula>B719&lt;&gt;0</formula>
    </cfRule>
  </conditionalFormatting>
  <conditionalFormatting sqref="F721:F730 G721:K731">
    <cfRule type="expression" priority="566" aboveAverage="0" equalAverage="0" bottom="0" percent="0" rank="0" text="" dxfId="564">
      <formula>LEN(TRIM(F721))=0</formula>
    </cfRule>
  </conditionalFormatting>
  <conditionalFormatting sqref="L721:N731">
    <cfRule type="cellIs" priority="567" operator="equal" aboveAverage="0" equalAverage="0" bottom="0" percent="0" rank="0" text="" dxfId="565">
      <formula>""""""</formula>
    </cfRule>
  </conditionalFormatting>
  <conditionalFormatting sqref="H720">
    <cfRule type="expression" priority="568" aboveAverage="0" equalAverage="0" bottom="0" percent="0" rank="0" text="" dxfId="566">
      <formula>LEN(TRIM(H720))=0</formula>
    </cfRule>
  </conditionalFormatting>
  <conditionalFormatting sqref="B721:B730">
    <cfRule type="cellIs" priority="569" operator="equal" aboveAverage="0" equalAverage="0" bottom="0" percent="0" rank="0" text="" dxfId="567">
      <formula>"Sold Out"</formula>
    </cfRule>
  </conditionalFormatting>
  <conditionalFormatting sqref="C721:C730">
    <cfRule type="expression" priority="570" aboveAverage="0" equalAverage="0" bottom="0" percent="0" rank="0" text="" dxfId="568">
      <formula>"($B$13=""Sold Out"")"</formula>
    </cfRule>
  </conditionalFormatting>
  <conditionalFormatting sqref="F731">
    <cfRule type="cellIs" priority="571" operator="equal" aboveAverage="0" equalAverage="0" bottom="0" percent="0" rank="0" text="" dxfId="569">
      <formula>2500</formula>
    </cfRule>
  </conditionalFormatting>
  <conditionalFormatting sqref="F731">
    <cfRule type="expression" priority="572" aboveAverage="0" equalAverage="0" bottom="0" percent="0" rank="0" text="" dxfId="570">
      <formula>LEN(TRIM(F731))=0</formula>
    </cfRule>
  </conditionalFormatting>
  <conditionalFormatting sqref="B721:B730">
    <cfRule type="cellIs" priority="573" operator="equal" aboveAverage="0" equalAverage="0" bottom="0" percent="0" rank="0" text="" dxfId="571">
      <formula>"кода нет в прайсе"</formula>
    </cfRule>
  </conditionalFormatting>
  <conditionalFormatting sqref="B731">
    <cfRule type="expression" priority="574" aboveAverage="0" equalAverage="0" bottom="0" percent="0" rank="0" text="" dxfId="572">
      <formula>B731&lt;&gt;0</formula>
    </cfRule>
  </conditionalFormatting>
  <conditionalFormatting sqref="F733:F742 G733:K743">
    <cfRule type="expression" priority="575" aboveAverage="0" equalAverage="0" bottom="0" percent="0" rank="0" text="" dxfId="573">
      <formula>LEN(TRIM(F733))=0</formula>
    </cfRule>
  </conditionalFormatting>
  <conditionalFormatting sqref="L733:N743">
    <cfRule type="cellIs" priority="576" operator="equal" aboveAverage="0" equalAverage="0" bottom="0" percent="0" rank="0" text="" dxfId="574">
      <formula>""""""</formula>
    </cfRule>
  </conditionalFormatting>
  <conditionalFormatting sqref="H732">
    <cfRule type="expression" priority="577" aboveAverage="0" equalAverage="0" bottom="0" percent="0" rank="0" text="" dxfId="575">
      <formula>LEN(TRIM(H732))=0</formula>
    </cfRule>
  </conditionalFormatting>
  <conditionalFormatting sqref="B733:B742">
    <cfRule type="cellIs" priority="578" operator="equal" aboveAverage="0" equalAverage="0" bottom="0" percent="0" rank="0" text="" dxfId="576">
      <formula>"Sold Out"</formula>
    </cfRule>
  </conditionalFormatting>
  <conditionalFormatting sqref="C733:C742">
    <cfRule type="expression" priority="579" aboveAverage="0" equalAverage="0" bottom="0" percent="0" rank="0" text="" dxfId="577">
      <formula>"($B$13=""Sold Out"")"</formula>
    </cfRule>
  </conditionalFormatting>
  <conditionalFormatting sqref="F743">
    <cfRule type="cellIs" priority="580" operator="equal" aboveAverage="0" equalAverage="0" bottom="0" percent="0" rank="0" text="" dxfId="578">
      <formula>2500</formula>
    </cfRule>
  </conditionalFormatting>
  <conditionalFormatting sqref="F743">
    <cfRule type="expression" priority="581" aboveAverage="0" equalAverage="0" bottom="0" percent="0" rank="0" text="" dxfId="579">
      <formula>LEN(TRIM(F743))=0</formula>
    </cfRule>
  </conditionalFormatting>
  <conditionalFormatting sqref="B733:B742">
    <cfRule type="cellIs" priority="582" operator="equal" aboveAverage="0" equalAverage="0" bottom="0" percent="0" rank="0" text="" dxfId="580">
      <formula>"кода нет в прайсе"</formula>
    </cfRule>
  </conditionalFormatting>
  <conditionalFormatting sqref="B743">
    <cfRule type="expression" priority="583" aboveAverage="0" equalAverage="0" bottom="0" percent="0" rank="0" text="" dxfId="581">
      <formula>B743&lt;&gt;0</formula>
    </cfRule>
  </conditionalFormatting>
  <conditionalFormatting sqref="F745:F754 G745:K755">
    <cfRule type="expression" priority="584" aboveAverage="0" equalAverage="0" bottom="0" percent="0" rank="0" text="" dxfId="582">
      <formula>LEN(TRIM(F745))=0</formula>
    </cfRule>
  </conditionalFormatting>
  <conditionalFormatting sqref="L745:N755">
    <cfRule type="cellIs" priority="585" operator="equal" aboveAverage="0" equalAverage="0" bottom="0" percent="0" rank="0" text="" dxfId="583">
      <formula>""""""</formula>
    </cfRule>
  </conditionalFormatting>
  <conditionalFormatting sqref="H744">
    <cfRule type="expression" priority="586" aboveAverage="0" equalAverage="0" bottom="0" percent="0" rank="0" text="" dxfId="584">
      <formula>LEN(TRIM(H744))=0</formula>
    </cfRule>
  </conditionalFormatting>
  <conditionalFormatting sqref="B745:B754">
    <cfRule type="cellIs" priority="587" operator="equal" aboveAverage="0" equalAverage="0" bottom="0" percent="0" rank="0" text="" dxfId="585">
      <formula>"Sold Out"</formula>
    </cfRule>
  </conditionalFormatting>
  <conditionalFormatting sqref="C745:C754">
    <cfRule type="expression" priority="588" aboveAverage="0" equalAverage="0" bottom="0" percent="0" rank="0" text="" dxfId="586">
      <formula>"($B$13=""Sold Out"")"</formula>
    </cfRule>
  </conditionalFormatting>
  <conditionalFormatting sqref="F755">
    <cfRule type="cellIs" priority="589" operator="equal" aboveAverage="0" equalAverage="0" bottom="0" percent="0" rank="0" text="" dxfId="587">
      <formula>2500</formula>
    </cfRule>
  </conditionalFormatting>
  <conditionalFormatting sqref="F755">
    <cfRule type="expression" priority="590" aboveAverage="0" equalAverage="0" bottom="0" percent="0" rank="0" text="" dxfId="588">
      <formula>LEN(TRIM(F755))=0</formula>
    </cfRule>
  </conditionalFormatting>
  <conditionalFormatting sqref="B745:B754">
    <cfRule type="cellIs" priority="591" operator="equal" aboveAverage="0" equalAverage="0" bottom="0" percent="0" rank="0" text="" dxfId="589">
      <formula>"кода нет в прайсе"</formula>
    </cfRule>
  </conditionalFormatting>
  <conditionalFormatting sqref="B755">
    <cfRule type="expression" priority="592" aboveAverage="0" equalAverage="0" bottom="0" percent="0" rank="0" text="" dxfId="590">
      <formula>B755&lt;&gt;0</formula>
    </cfRule>
  </conditionalFormatting>
  <conditionalFormatting sqref="F757:F766 G757:K767">
    <cfRule type="expression" priority="593" aboveAverage="0" equalAverage="0" bottom="0" percent="0" rank="0" text="" dxfId="591">
      <formula>LEN(TRIM(F757))=0</formula>
    </cfRule>
  </conditionalFormatting>
  <conditionalFormatting sqref="L757:N767">
    <cfRule type="cellIs" priority="594" operator="equal" aboveAverage="0" equalAverage="0" bottom="0" percent="0" rank="0" text="" dxfId="592">
      <formula>""""""</formula>
    </cfRule>
  </conditionalFormatting>
  <conditionalFormatting sqref="H756">
    <cfRule type="expression" priority="595" aboveAverage="0" equalAverage="0" bottom="0" percent="0" rank="0" text="" dxfId="593">
      <formula>LEN(TRIM(H756))=0</formula>
    </cfRule>
  </conditionalFormatting>
  <conditionalFormatting sqref="B757:B766">
    <cfRule type="cellIs" priority="596" operator="equal" aboveAverage="0" equalAverage="0" bottom="0" percent="0" rank="0" text="" dxfId="594">
      <formula>"Sold Out"</formula>
    </cfRule>
  </conditionalFormatting>
  <conditionalFormatting sqref="C757:C766">
    <cfRule type="expression" priority="597" aboveAverage="0" equalAverage="0" bottom="0" percent="0" rank="0" text="" dxfId="595">
      <formula>"($B$13=""Sold Out"")"</formula>
    </cfRule>
  </conditionalFormatting>
  <conditionalFormatting sqref="F767">
    <cfRule type="cellIs" priority="598" operator="equal" aboveAverage="0" equalAverage="0" bottom="0" percent="0" rank="0" text="" dxfId="596">
      <formula>2500</formula>
    </cfRule>
  </conditionalFormatting>
  <conditionalFormatting sqref="F767">
    <cfRule type="expression" priority="599" aboveAverage="0" equalAverage="0" bottom="0" percent="0" rank="0" text="" dxfId="597">
      <formula>LEN(TRIM(F767))=0</formula>
    </cfRule>
  </conditionalFormatting>
  <conditionalFormatting sqref="B757:B766">
    <cfRule type="cellIs" priority="600" operator="equal" aboveAverage="0" equalAverage="0" bottom="0" percent="0" rank="0" text="" dxfId="598">
      <formula>"кода нет в прайсе"</formula>
    </cfRule>
  </conditionalFormatting>
  <conditionalFormatting sqref="B887">
    <cfRule type="expression" priority="601" aboveAverage="0" equalAverage="0" bottom="0" percent="0" rank="0" text="" dxfId="599">
      <formula>B887&lt;&gt;0</formula>
    </cfRule>
  </conditionalFormatting>
  <conditionalFormatting sqref="F889:F898 G889:K899">
    <cfRule type="expression" priority="602" aboveAverage="0" equalAverage="0" bottom="0" percent="0" rank="0" text="" dxfId="600">
      <formula>LEN(TRIM(F889))=0</formula>
    </cfRule>
  </conditionalFormatting>
  <conditionalFormatting sqref="L889:N899">
    <cfRule type="cellIs" priority="603" operator="equal" aboveAverage="0" equalAverage="0" bottom="0" percent="0" rank="0" text="" dxfId="601">
      <formula>""""""</formula>
    </cfRule>
  </conditionalFormatting>
  <conditionalFormatting sqref="H888">
    <cfRule type="expression" priority="604" aboveAverage="0" equalAverage="0" bottom="0" percent="0" rank="0" text="" dxfId="602">
      <formula>LEN(TRIM(H888))=0</formula>
    </cfRule>
  </conditionalFormatting>
  <conditionalFormatting sqref="B769:B778">
    <cfRule type="cellIs" priority="605" operator="equal" aboveAverage="0" equalAverage="0" bottom="0" percent="0" rank="0" text="" dxfId="603">
      <formula>"Sold Out"</formula>
    </cfRule>
  </conditionalFormatting>
  <conditionalFormatting sqref="C769:C778">
    <cfRule type="expression" priority="606" aboveAverage="0" equalAverage="0" bottom="0" percent="0" rank="0" text="" dxfId="604">
      <formula>"($B$13=""Sold Out"")"</formula>
    </cfRule>
  </conditionalFormatting>
  <conditionalFormatting sqref="F899">
    <cfRule type="cellIs" priority="607" operator="equal" aboveAverage="0" equalAverage="0" bottom="0" percent="0" rank="0" text="" dxfId="605">
      <formula>2500</formula>
    </cfRule>
  </conditionalFormatting>
  <conditionalFormatting sqref="F899">
    <cfRule type="expression" priority="608" aboveAverage="0" equalAverage="0" bottom="0" percent="0" rank="0" text="" dxfId="606">
      <formula>LEN(TRIM(F899))=0</formula>
    </cfRule>
  </conditionalFormatting>
  <conditionalFormatting sqref="B769:B778">
    <cfRule type="cellIs" priority="609" operator="equal" aboveAverage="0" equalAverage="0" bottom="0" percent="0" rank="0" text="" dxfId="607">
      <formula>"кода нет в прайсе"</formula>
    </cfRule>
  </conditionalFormatting>
  <conditionalFormatting sqref="B899">
    <cfRule type="expression" priority="610" aboveAverage="0" equalAverage="0" bottom="0" percent="0" rank="0" text="" dxfId="608">
      <formula>B899&lt;&gt;0</formula>
    </cfRule>
  </conditionalFormatting>
  <conditionalFormatting sqref="F901:F910 G901:K911">
    <cfRule type="expression" priority="611" aboveAverage="0" equalAverage="0" bottom="0" percent="0" rank="0" text="" dxfId="609">
      <formula>LEN(TRIM(F901))=0</formula>
    </cfRule>
  </conditionalFormatting>
  <conditionalFormatting sqref="L781:N791">
    <cfRule type="cellIs" priority="612" operator="equal" aboveAverage="0" equalAverage="0" bottom="0" percent="0" rank="0" text="" dxfId="610">
      <formula>""""""</formula>
    </cfRule>
  </conditionalFormatting>
  <conditionalFormatting sqref="H780">
    <cfRule type="expression" priority="613" aboveAverage="0" equalAverage="0" bottom="0" percent="0" rank="0" text="" dxfId="611">
      <formula>LEN(TRIM(H780))=0</formula>
    </cfRule>
  </conditionalFormatting>
  <conditionalFormatting sqref="B781:B790">
    <cfRule type="cellIs" priority="614" operator="equal" aboveAverage="0" equalAverage="0" bottom="0" percent="0" rank="0" text="" dxfId="612">
      <formula>"Sold Out"</formula>
    </cfRule>
  </conditionalFormatting>
  <conditionalFormatting sqref="C781:C790">
    <cfRule type="expression" priority="615" aboveAverage="0" equalAverage="0" bottom="0" percent="0" rank="0" text="" dxfId="613">
      <formula>"($B$13=""Sold Out"")"</formula>
    </cfRule>
  </conditionalFormatting>
  <conditionalFormatting sqref="F791">
    <cfRule type="cellIs" priority="616" operator="equal" aboveAverage="0" equalAverage="0" bottom="0" percent="0" rank="0" text="" dxfId="614">
      <formula>2500</formula>
    </cfRule>
  </conditionalFormatting>
  <conditionalFormatting sqref="F791">
    <cfRule type="expression" priority="617" aboveAverage="0" equalAverage="0" bottom="0" percent="0" rank="0" text="" dxfId="615">
      <formula>LEN(TRIM(F791))=0</formula>
    </cfRule>
  </conditionalFormatting>
  <conditionalFormatting sqref="B781:B790">
    <cfRule type="cellIs" priority="618" operator="equal" aboveAverage="0" equalAverage="0" bottom="0" percent="0" rank="0" text="" dxfId="616">
      <formula>"кода нет в прайсе"</formula>
    </cfRule>
  </conditionalFormatting>
  <conditionalFormatting sqref="B791">
    <cfRule type="expression" priority="619" aboveAverage="0" equalAverage="0" bottom="0" percent="0" rank="0" text="" dxfId="617">
      <formula>B791&lt;&gt;0</formula>
    </cfRule>
  </conditionalFormatting>
  <conditionalFormatting sqref="F913:F922 G913:K923">
    <cfRule type="expression" priority="620" aboveAverage="0" equalAverage="0" bottom="0" percent="0" rank="0" text="" dxfId="618">
      <formula>LEN(TRIM(F913))=0</formula>
    </cfRule>
  </conditionalFormatting>
  <conditionalFormatting sqref="L913:N923">
    <cfRule type="cellIs" priority="621" operator="equal" aboveAverage="0" equalAverage="0" bottom="0" percent="0" rank="0" text="" dxfId="619">
      <formula>""""""</formula>
    </cfRule>
  </conditionalFormatting>
  <conditionalFormatting sqref="H1044">
    <cfRule type="expression" priority="622" aboveAverage="0" equalAverage="0" bottom="0" percent="0" rank="0" text="" dxfId="620">
      <formula>LEN(TRIM(H1044))=0</formula>
    </cfRule>
  </conditionalFormatting>
  <conditionalFormatting sqref="B1045:B1054">
    <cfRule type="cellIs" priority="623" operator="equal" aboveAverage="0" equalAverage="0" bottom="0" percent="0" rank="0" text="" dxfId="621">
      <formula>"Sold Out"</formula>
    </cfRule>
  </conditionalFormatting>
  <conditionalFormatting sqref="C1045:C1054">
    <cfRule type="expression" priority="624" aboveAverage="0" equalAverage="0" bottom="0" percent="0" rank="0" text="" dxfId="622">
      <formula>"($B$13=""Sold Out"")"</formula>
    </cfRule>
  </conditionalFormatting>
  <conditionalFormatting sqref="F923">
    <cfRule type="cellIs" priority="625" operator="equal" aboveAverage="0" equalAverage="0" bottom="0" percent="0" rank="0" text="" dxfId="623">
      <formula>2500</formula>
    </cfRule>
  </conditionalFormatting>
  <conditionalFormatting sqref="F923">
    <cfRule type="expression" priority="626" aboveAverage="0" equalAverage="0" bottom="0" percent="0" rank="0" text="" dxfId="624">
      <formula>LEN(TRIM(F923))=0</formula>
    </cfRule>
  </conditionalFormatting>
  <conditionalFormatting sqref="B1045:B1054">
    <cfRule type="cellIs" priority="627" operator="equal" aboveAverage="0" equalAverage="0" bottom="0" percent="0" rank="0" text="" dxfId="625">
      <formula>"кода нет в прайсе"</formula>
    </cfRule>
  </conditionalFormatting>
  <conditionalFormatting sqref="B923">
    <cfRule type="expression" priority="628" aboveAverage="0" equalAverage="0" bottom="0" percent="0" rank="0" text="" dxfId="626">
      <formula>B923&lt;&gt;0</formula>
    </cfRule>
  </conditionalFormatting>
  <conditionalFormatting sqref="H900">
    <cfRule type="expression" priority="629" aboveAverage="0" equalAverage="0" bottom="0" percent="0" rank="0" text="" dxfId="627">
      <formula>LEN(TRIM(H900))=0</formula>
    </cfRule>
  </conditionalFormatting>
  <conditionalFormatting sqref="F1045:F1054 G1045:K1055">
    <cfRule type="expression" priority="630" aboveAverage="0" equalAverage="0" bottom="0" percent="0" rank="0" text="" dxfId="628">
      <formula>LEN(TRIM(F1045))=0</formula>
    </cfRule>
  </conditionalFormatting>
  <conditionalFormatting sqref="F1033:F1042 G1033:K1043">
    <cfRule type="expression" priority="631" aboveAverage="0" equalAverage="0" bottom="0" percent="0" rank="0" text="" dxfId="629">
      <formula>LEN(TRIM(F1033))=0</formula>
    </cfRule>
  </conditionalFormatting>
  <conditionalFormatting sqref="L901:N911">
    <cfRule type="cellIs" priority="632" operator="equal" aboveAverage="0" equalAverage="0" bottom="0" percent="0" rank="0" text="" dxfId="630">
      <formula>""""""</formula>
    </cfRule>
  </conditionalFormatting>
  <conditionalFormatting sqref="F911">
    <cfRule type="cellIs" priority="633" operator="equal" aboveAverage="0" equalAverage="0" bottom="0" percent="0" rank="0" text="" dxfId="631">
      <formula>2500</formula>
    </cfRule>
  </conditionalFormatting>
  <conditionalFormatting sqref="F911">
    <cfRule type="expression" priority="634" aboveAverage="0" equalAverage="0" bottom="0" percent="0" rank="0" text="" dxfId="632">
      <formula>LEN(TRIM(F911))=0</formula>
    </cfRule>
  </conditionalFormatting>
  <conditionalFormatting sqref="B911">
    <cfRule type="expression" priority="635" aboveAverage="0" equalAverage="0" bottom="0" percent="0" rank="0" text="" dxfId="633">
      <formula>B911&lt;&gt;0</formula>
    </cfRule>
  </conditionalFormatting>
  <conditionalFormatting sqref="F793:F802 G793:K803">
    <cfRule type="expression" priority="636" aboveAverage="0" equalAverage="0" bottom="0" percent="0" rank="0" text="" dxfId="634">
      <formula>LEN(TRIM(F793))=0</formula>
    </cfRule>
  </conditionalFormatting>
  <conditionalFormatting sqref="L793:N803">
    <cfRule type="cellIs" priority="637" operator="equal" aboveAverage="0" equalAverage="0" bottom="0" percent="0" rank="0" text="" dxfId="635">
      <formula>""""""</formula>
    </cfRule>
  </conditionalFormatting>
  <conditionalFormatting sqref="B793:B802">
    <cfRule type="cellIs" priority="638" operator="equal" aboveAverage="0" equalAverage="0" bottom="0" percent="0" rank="0" text="" dxfId="636">
      <formula>"Sold Out"</formula>
    </cfRule>
  </conditionalFormatting>
  <conditionalFormatting sqref="C793:C802">
    <cfRule type="expression" priority="639" aboveAverage="0" equalAverage="0" bottom="0" percent="0" rank="0" text="" dxfId="637">
      <formula>"($B$13=""Sold Out"")"</formula>
    </cfRule>
  </conditionalFormatting>
  <conditionalFormatting sqref="F803">
    <cfRule type="cellIs" priority="640" operator="equal" aboveAverage="0" equalAverage="0" bottom="0" percent="0" rank="0" text="" dxfId="638">
      <formula>2500</formula>
    </cfRule>
  </conditionalFormatting>
  <conditionalFormatting sqref="F803">
    <cfRule type="expression" priority="641" aboveAverage="0" equalAverage="0" bottom="0" percent="0" rank="0" text="" dxfId="639">
      <formula>LEN(TRIM(F803))=0</formula>
    </cfRule>
  </conditionalFormatting>
  <conditionalFormatting sqref="B793:B802">
    <cfRule type="cellIs" priority="642" operator="equal" aboveAverage="0" equalAverage="0" bottom="0" percent="0" rank="0" text="" dxfId="640">
      <formula>"кода нет в прайсе"</formula>
    </cfRule>
  </conditionalFormatting>
  <conditionalFormatting sqref="B803">
    <cfRule type="expression" priority="643" aboveAverage="0" equalAverage="0" bottom="0" percent="0" rank="0" text="" dxfId="641">
      <formula>B803&lt;&gt;0</formula>
    </cfRule>
  </conditionalFormatting>
  <conditionalFormatting sqref="F937:F946 G937:K947">
    <cfRule type="expression" priority="644" aboveAverage="0" equalAverage="0" bottom="0" percent="0" rank="0" text="" dxfId="642">
      <formula>LEN(TRIM(F937))=0</formula>
    </cfRule>
  </conditionalFormatting>
  <conditionalFormatting sqref="L805:N815">
    <cfRule type="cellIs" priority="645" operator="equal" aboveAverage="0" equalAverage="0" bottom="0" percent="0" rank="0" text="" dxfId="643">
      <formula>""""""</formula>
    </cfRule>
  </conditionalFormatting>
  <conditionalFormatting sqref="H804">
    <cfRule type="expression" priority="646" aboveAverage="0" equalAverage="0" bottom="0" percent="0" rank="0" text="" dxfId="644">
      <formula>LEN(TRIM(H804))=0</formula>
    </cfRule>
  </conditionalFormatting>
  <conditionalFormatting sqref="B805:B814">
    <cfRule type="cellIs" priority="647" operator="equal" aboveAverage="0" equalAverage="0" bottom="0" percent="0" rank="0" text="" dxfId="645">
      <formula>"Sold Out"</formula>
    </cfRule>
  </conditionalFormatting>
  <conditionalFormatting sqref="C805:C814">
    <cfRule type="expression" priority="648" aboveAverage="0" equalAverage="0" bottom="0" percent="0" rank="0" text="" dxfId="646">
      <formula>"($B$13=""Sold Out"")"</formula>
    </cfRule>
  </conditionalFormatting>
  <conditionalFormatting sqref="F815">
    <cfRule type="cellIs" priority="649" operator="equal" aboveAverage="0" equalAverage="0" bottom="0" percent="0" rank="0" text="" dxfId="647">
      <formula>2500</formula>
    </cfRule>
  </conditionalFormatting>
  <conditionalFormatting sqref="F815">
    <cfRule type="expression" priority="650" aboveAverage="0" equalAverage="0" bottom="0" percent="0" rank="0" text="" dxfId="648">
      <formula>LEN(TRIM(F815))=0</formula>
    </cfRule>
  </conditionalFormatting>
  <conditionalFormatting sqref="B805:B814">
    <cfRule type="cellIs" priority="651" operator="equal" aboveAverage="0" equalAverage="0" bottom="0" percent="0" rank="0" text="" dxfId="649">
      <formula>"кода нет в прайсе"</formula>
    </cfRule>
  </conditionalFormatting>
  <conditionalFormatting sqref="B815">
    <cfRule type="expression" priority="652" aboveAverage="0" equalAverage="0" bottom="0" percent="0" rank="0" text="" dxfId="650">
      <formula>B815&lt;&gt;0</formula>
    </cfRule>
  </conditionalFormatting>
  <conditionalFormatting sqref="F949:F958 G949:K959">
    <cfRule type="expression" priority="653" aboveAverage="0" equalAverage="0" bottom="0" percent="0" rank="0" text="" dxfId="651">
      <formula>LEN(TRIM(F949))=0</formula>
    </cfRule>
  </conditionalFormatting>
  <conditionalFormatting sqref="L817:N827">
    <cfRule type="cellIs" priority="654" operator="equal" aboveAverage="0" equalAverage="0" bottom="0" percent="0" rank="0" text="" dxfId="652">
      <formula>""""""</formula>
    </cfRule>
  </conditionalFormatting>
  <conditionalFormatting sqref="H816">
    <cfRule type="expression" priority="655" aboveAverage="0" equalAverage="0" bottom="0" percent="0" rank="0" text="" dxfId="653">
      <formula>LEN(TRIM(H816))=0</formula>
    </cfRule>
  </conditionalFormatting>
  <conditionalFormatting sqref="B817:B826">
    <cfRule type="cellIs" priority="656" operator="equal" aboveAverage="0" equalAverage="0" bottom="0" percent="0" rank="0" text="" dxfId="654">
      <formula>"Sold Out"</formula>
    </cfRule>
  </conditionalFormatting>
  <conditionalFormatting sqref="C817:C826">
    <cfRule type="expression" priority="657" aboveAverage="0" equalAverage="0" bottom="0" percent="0" rank="0" text="" dxfId="655">
      <formula>"($B$13=""Sold Out"")"</formula>
    </cfRule>
  </conditionalFormatting>
  <conditionalFormatting sqref="F827">
    <cfRule type="cellIs" priority="658" operator="equal" aboveAverage="0" equalAverage="0" bottom="0" percent="0" rank="0" text="" dxfId="656">
      <formula>2500</formula>
    </cfRule>
  </conditionalFormatting>
  <conditionalFormatting sqref="F827">
    <cfRule type="expression" priority="659" aboveAverage="0" equalAverage="0" bottom="0" percent="0" rank="0" text="" dxfId="657">
      <formula>LEN(TRIM(F827))=0</formula>
    </cfRule>
  </conditionalFormatting>
  <conditionalFormatting sqref="B817:B826">
    <cfRule type="cellIs" priority="660" operator="equal" aboveAverage="0" equalAverage="0" bottom="0" percent="0" rank="0" text="" dxfId="658">
      <formula>"кода нет в прайсе"</formula>
    </cfRule>
  </conditionalFormatting>
  <conditionalFormatting sqref="B827">
    <cfRule type="expression" priority="661" aboveAverage="0" equalAverage="0" bottom="0" percent="0" rank="0" text="" dxfId="659">
      <formula>B827&lt;&gt;0</formula>
    </cfRule>
  </conditionalFormatting>
  <conditionalFormatting sqref="F829:F838 G829:K839">
    <cfRule type="expression" priority="662" aboveAverage="0" equalAverage="0" bottom="0" percent="0" rank="0" text="" dxfId="660">
      <formula>LEN(TRIM(F829))=0</formula>
    </cfRule>
  </conditionalFormatting>
  <conditionalFormatting sqref="L829:N839">
    <cfRule type="cellIs" priority="663" operator="equal" aboveAverage="0" equalAverage="0" bottom="0" percent="0" rank="0" text="" dxfId="661">
      <formula>""""""</formula>
    </cfRule>
  </conditionalFormatting>
  <conditionalFormatting sqref="H828">
    <cfRule type="expression" priority="664" aboveAverage="0" equalAverage="0" bottom="0" percent="0" rank="0" text="" dxfId="662">
      <formula>LEN(TRIM(H828))=0</formula>
    </cfRule>
  </conditionalFormatting>
  <conditionalFormatting sqref="B829:B838">
    <cfRule type="cellIs" priority="665" operator="equal" aboveAverage="0" equalAverage="0" bottom="0" percent="0" rank="0" text="" dxfId="663">
      <formula>"Sold Out"</formula>
    </cfRule>
  </conditionalFormatting>
  <conditionalFormatting sqref="C829:C838">
    <cfRule type="expression" priority="666" aboveAverage="0" equalAverage="0" bottom="0" percent="0" rank="0" text="" dxfId="664">
      <formula>"($B$13=""Sold Out"")"</formula>
    </cfRule>
  </conditionalFormatting>
  <conditionalFormatting sqref="F839">
    <cfRule type="cellIs" priority="667" operator="equal" aboveAverage="0" equalAverage="0" bottom="0" percent="0" rank="0" text="" dxfId="665">
      <formula>2500</formula>
    </cfRule>
  </conditionalFormatting>
  <conditionalFormatting sqref="F839">
    <cfRule type="expression" priority="668" aboveAverage="0" equalAverage="0" bottom="0" percent="0" rank="0" text="" dxfId="666">
      <formula>LEN(TRIM(F839))=0</formula>
    </cfRule>
  </conditionalFormatting>
  <conditionalFormatting sqref="B829:B838">
    <cfRule type="cellIs" priority="669" operator="equal" aboveAverage="0" equalAverage="0" bottom="0" percent="0" rank="0" text="" dxfId="667">
      <formula>"кода нет в прайсе"</formula>
    </cfRule>
  </conditionalFormatting>
  <conditionalFormatting sqref="B839">
    <cfRule type="expression" priority="670" aboveAverage="0" equalAverage="0" bottom="0" percent="0" rank="0" text="" dxfId="668">
      <formula>B839&lt;&gt;0</formula>
    </cfRule>
  </conditionalFormatting>
  <conditionalFormatting sqref="F841:F850 G841:K851">
    <cfRule type="expression" priority="671" aboveAverage="0" equalAverage="0" bottom="0" percent="0" rank="0" text="" dxfId="669">
      <formula>LEN(TRIM(F841))=0</formula>
    </cfRule>
  </conditionalFormatting>
  <conditionalFormatting sqref="L841:N851">
    <cfRule type="cellIs" priority="672" operator="equal" aboveAverage="0" equalAverage="0" bottom="0" percent="0" rank="0" text="" dxfId="670">
      <formula>""""""</formula>
    </cfRule>
  </conditionalFormatting>
  <conditionalFormatting sqref="H840">
    <cfRule type="expression" priority="673" aboveAverage="0" equalAverage="0" bottom="0" percent="0" rank="0" text="" dxfId="671">
      <formula>LEN(TRIM(H840))=0</formula>
    </cfRule>
  </conditionalFormatting>
  <conditionalFormatting sqref="B841:B850">
    <cfRule type="cellIs" priority="674" operator="equal" aboveAverage="0" equalAverage="0" bottom="0" percent="0" rank="0" text="" dxfId="672">
      <formula>"Sold Out"</formula>
    </cfRule>
  </conditionalFormatting>
  <conditionalFormatting sqref="C841:C850">
    <cfRule type="expression" priority="675" aboveAverage="0" equalAverage="0" bottom="0" percent="0" rank="0" text="" dxfId="673">
      <formula>"($B$13=""Sold Out"")"</formula>
    </cfRule>
  </conditionalFormatting>
  <conditionalFormatting sqref="F851">
    <cfRule type="cellIs" priority="676" operator="equal" aboveAverage="0" equalAverage="0" bottom="0" percent="0" rank="0" text="" dxfId="674">
      <formula>2500</formula>
    </cfRule>
  </conditionalFormatting>
  <conditionalFormatting sqref="F851">
    <cfRule type="expression" priority="677" aboveAverage="0" equalAverage="0" bottom="0" percent="0" rank="0" text="" dxfId="675">
      <formula>LEN(TRIM(F851))=0</formula>
    </cfRule>
  </conditionalFormatting>
  <conditionalFormatting sqref="B841:B850">
    <cfRule type="cellIs" priority="678" operator="equal" aboveAverage="0" equalAverage="0" bottom="0" percent="0" rank="0" text="" dxfId="676">
      <formula>"кода нет в прайсе"</formula>
    </cfRule>
  </conditionalFormatting>
  <conditionalFormatting sqref="B851">
    <cfRule type="expression" priority="679" aboveAverage="0" equalAverage="0" bottom="0" percent="0" rank="0" text="" dxfId="677">
      <formula>B851&lt;&gt;0</formula>
    </cfRule>
  </conditionalFormatting>
  <conditionalFormatting sqref="F853:F862 G853:K863">
    <cfRule type="expression" priority="680" aboveAverage="0" equalAverage="0" bottom="0" percent="0" rank="0" text="" dxfId="678">
      <formula>LEN(TRIM(F853))=0</formula>
    </cfRule>
  </conditionalFormatting>
  <conditionalFormatting sqref="L853:N863">
    <cfRule type="cellIs" priority="681" operator="equal" aboveAverage="0" equalAverage="0" bottom="0" percent="0" rank="0" text="" dxfId="679">
      <formula>""""""</formula>
    </cfRule>
  </conditionalFormatting>
  <conditionalFormatting sqref="H852">
    <cfRule type="expression" priority="682" aboveAverage="0" equalAverage="0" bottom="0" percent="0" rank="0" text="" dxfId="680">
      <formula>LEN(TRIM(H852))=0</formula>
    </cfRule>
  </conditionalFormatting>
  <conditionalFormatting sqref="B853:B862">
    <cfRule type="cellIs" priority="683" operator="equal" aboveAverage="0" equalAverage="0" bottom="0" percent="0" rank="0" text="" dxfId="681">
      <formula>"Sold Out"</formula>
    </cfRule>
  </conditionalFormatting>
  <conditionalFormatting sqref="C853:C862">
    <cfRule type="expression" priority="684" aboveAverage="0" equalAverage="0" bottom="0" percent="0" rank="0" text="" dxfId="682">
      <formula>"($B$13=""Sold Out"")"</formula>
    </cfRule>
  </conditionalFormatting>
  <conditionalFormatting sqref="F863">
    <cfRule type="cellIs" priority="685" operator="equal" aboveAverage="0" equalAverage="0" bottom="0" percent="0" rank="0" text="" dxfId="683">
      <formula>2500</formula>
    </cfRule>
  </conditionalFormatting>
  <conditionalFormatting sqref="F863">
    <cfRule type="expression" priority="686" aboveAverage="0" equalAverage="0" bottom="0" percent="0" rank="0" text="" dxfId="684">
      <formula>LEN(TRIM(F863))=0</formula>
    </cfRule>
  </conditionalFormatting>
  <conditionalFormatting sqref="B853:B862">
    <cfRule type="cellIs" priority="687" operator="equal" aboveAverage="0" equalAverage="0" bottom="0" percent="0" rank="0" text="" dxfId="685">
      <formula>"кода нет в прайсе"</formula>
    </cfRule>
  </conditionalFormatting>
  <conditionalFormatting sqref="B863">
    <cfRule type="expression" priority="688" aboveAverage="0" equalAverage="0" bottom="0" percent="0" rank="0" text="" dxfId="686">
      <formula>B863&lt;&gt;0</formula>
    </cfRule>
  </conditionalFormatting>
  <conditionalFormatting sqref="F865:F874 G865:K875">
    <cfRule type="expression" priority="689" aboveAverage="0" equalAverage="0" bottom="0" percent="0" rank="0" text="" dxfId="687">
      <formula>LEN(TRIM(F865))=0</formula>
    </cfRule>
  </conditionalFormatting>
  <conditionalFormatting sqref="L865:N875">
    <cfRule type="cellIs" priority="690" operator="equal" aboveAverage="0" equalAverage="0" bottom="0" percent="0" rank="0" text="" dxfId="688">
      <formula>""""""</formula>
    </cfRule>
  </conditionalFormatting>
  <conditionalFormatting sqref="H864">
    <cfRule type="expression" priority="691" aboveAverage="0" equalAverage="0" bottom="0" percent="0" rank="0" text="" dxfId="689">
      <formula>LEN(TRIM(H864))=0</formula>
    </cfRule>
  </conditionalFormatting>
  <conditionalFormatting sqref="B865:B874">
    <cfRule type="cellIs" priority="692" operator="equal" aboveAverage="0" equalAverage="0" bottom="0" percent="0" rank="0" text="" dxfId="690">
      <formula>"Sold Out"</formula>
    </cfRule>
  </conditionalFormatting>
  <conditionalFormatting sqref="C865:C874">
    <cfRule type="expression" priority="693" aboveAverage="0" equalAverage="0" bottom="0" percent="0" rank="0" text="" dxfId="691">
      <formula>"($B$13=""Sold Out"")"</formula>
    </cfRule>
  </conditionalFormatting>
  <conditionalFormatting sqref="F875">
    <cfRule type="cellIs" priority="694" operator="equal" aboveAverage="0" equalAverage="0" bottom="0" percent="0" rank="0" text="" dxfId="692">
      <formula>2500</formula>
    </cfRule>
  </conditionalFormatting>
  <conditionalFormatting sqref="F875">
    <cfRule type="expression" priority="695" aboveAverage="0" equalAverage="0" bottom="0" percent="0" rank="0" text="" dxfId="693">
      <formula>LEN(TRIM(F875))=0</formula>
    </cfRule>
  </conditionalFormatting>
  <conditionalFormatting sqref="B865:B874">
    <cfRule type="cellIs" priority="696" operator="equal" aboveAverage="0" equalAverage="0" bottom="0" percent="0" rank="0" text="" dxfId="694">
      <formula>"кода нет в прайсе"</formula>
    </cfRule>
  </conditionalFormatting>
  <conditionalFormatting sqref="B875">
    <cfRule type="expression" priority="697" aboveAverage="0" equalAverage="0" bottom="0" percent="0" rank="0" text="" dxfId="695">
      <formula>B875&lt;&gt;0</formula>
    </cfRule>
  </conditionalFormatting>
  <conditionalFormatting sqref="F877:F886 G877:K887">
    <cfRule type="expression" priority="698" aboveAverage="0" equalAverage="0" bottom="0" percent="0" rank="0" text="" dxfId="696">
      <formula>LEN(TRIM(F877))=0</formula>
    </cfRule>
  </conditionalFormatting>
  <conditionalFormatting sqref="L877:N887">
    <cfRule type="cellIs" priority="699" operator="equal" aboveAverage="0" equalAverage="0" bottom="0" percent="0" rank="0" text="" dxfId="697">
      <formula>""""""</formula>
    </cfRule>
  </conditionalFormatting>
  <conditionalFormatting sqref="H876">
    <cfRule type="expression" priority="700" aboveAverage="0" equalAverage="0" bottom="0" percent="0" rank="0" text="" dxfId="698">
      <formula>LEN(TRIM(H876))=0</formula>
    </cfRule>
  </conditionalFormatting>
  <conditionalFormatting sqref="B877:B886">
    <cfRule type="cellIs" priority="701" operator="equal" aboveAverage="0" equalAverage="0" bottom="0" percent="0" rank="0" text="" dxfId="699">
      <formula>"Sold Out"</formula>
    </cfRule>
  </conditionalFormatting>
  <conditionalFormatting sqref="C877:C886">
    <cfRule type="expression" priority="702" aboveAverage="0" equalAverage="0" bottom="0" percent="0" rank="0" text="" dxfId="700">
      <formula>"($B$13=""Sold Out"")"</formula>
    </cfRule>
  </conditionalFormatting>
  <conditionalFormatting sqref="F887">
    <cfRule type="cellIs" priority="703" operator="equal" aboveAverage="0" equalAverage="0" bottom="0" percent="0" rank="0" text="" dxfId="701">
      <formula>2500</formula>
    </cfRule>
  </conditionalFormatting>
  <conditionalFormatting sqref="F887">
    <cfRule type="expression" priority="704" aboveAverage="0" equalAverage="0" bottom="0" percent="0" rank="0" text="" dxfId="702">
      <formula>LEN(TRIM(F887))=0</formula>
    </cfRule>
  </conditionalFormatting>
  <conditionalFormatting sqref="B877:B886">
    <cfRule type="cellIs" priority="705" operator="equal" aboveAverage="0" equalAverage="0" bottom="0" percent="0" rank="0" text="" dxfId="703">
      <formula>"кода нет в прайсе"</formula>
    </cfRule>
  </conditionalFormatting>
  <conditionalFormatting sqref="B1019">
    <cfRule type="expression" priority="706" aboveAverage="0" equalAverage="0" bottom="0" percent="0" rank="0" text="" dxfId="704">
      <formula>B1019&lt;&gt;0</formula>
    </cfRule>
  </conditionalFormatting>
  <conditionalFormatting sqref="F1021:F1030 G1021:K1031">
    <cfRule type="expression" priority="707" aboveAverage="0" equalAverage="0" bottom="0" percent="0" rank="0" text="" dxfId="705">
      <formula>LEN(TRIM(F1021))=0</formula>
    </cfRule>
  </conditionalFormatting>
  <conditionalFormatting sqref="L1021:N1031">
    <cfRule type="cellIs" priority="708" operator="equal" aboveAverage="0" equalAverage="0" bottom="0" percent="0" rank="0" text="" dxfId="706">
      <formula>""""""</formula>
    </cfRule>
  </conditionalFormatting>
  <conditionalFormatting sqref="H1020">
    <cfRule type="expression" priority="709" aboveAverage="0" equalAverage="0" bottom="0" percent="0" rank="0" text="" dxfId="707">
      <formula>LEN(TRIM(H1020))=0</formula>
    </cfRule>
  </conditionalFormatting>
  <conditionalFormatting sqref="B889:B898">
    <cfRule type="cellIs" priority="710" operator="equal" aboveAverage="0" equalAverage="0" bottom="0" percent="0" rank="0" text="" dxfId="708">
      <formula>"Sold Out"</formula>
    </cfRule>
  </conditionalFormatting>
  <conditionalFormatting sqref="C889:C898">
    <cfRule type="expression" priority="711" aboveAverage="0" equalAverage="0" bottom="0" percent="0" rank="0" text="" dxfId="709">
      <formula>"($B$13=""Sold Out"")"</formula>
    </cfRule>
  </conditionalFormatting>
  <conditionalFormatting sqref="F1031">
    <cfRule type="cellIs" priority="712" operator="equal" aboveAverage="0" equalAverage="0" bottom="0" percent="0" rank="0" text="" dxfId="710">
      <formula>2500</formula>
    </cfRule>
  </conditionalFormatting>
  <conditionalFormatting sqref="F1031">
    <cfRule type="expression" priority="713" aboveAverage="0" equalAverage="0" bottom="0" percent="0" rank="0" text="" dxfId="711">
      <formula>LEN(TRIM(F1031))=0</formula>
    </cfRule>
  </conditionalFormatting>
  <conditionalFormatting sqref="B889:B898">
    <cfRule type="cellIs" priority="714" operator="equal" aboveAverage="0" equalAverage="0" bottom="0" percent="0" rank="0" text="" dxfId="712">
      <formula>"кода нет в прайсе"</formula>
    </cfRule>
  </conditionalFormatting>
  <conditionalFormatting sqref="B1031">
    <cfRule type="expression" priority="715" aboveAverage="0" equalAverage="0" bottom="0" percent="0" rank="0" text="" dxfId="713">
      <formula>B1031&lt;&gt;0</formula>
    </cfRule>
  </conditionalFormatting>
  <conditionalFormatting sqref="B901:B910">
    <cfRule type="cellIs" priority="716" operator="equal" aboveAverage="0" equalAverage="0" bottom="0" percent="0" rank="0" text="" dxfId="714">
      <formula>"Sold Out"</formula>
    </cfRule>
  </conditionalFormatting>
  <conditionalFormatting sqref="C901:C910">
    <cfRule type="expression" priority="717" aboveAverage="0" equalAverage="0" bottom="0" percent="0" rank="0" text="" dxfId="715">
      <formula>"($B$13=""Sold Out"")"</formula>
    </cfRule>
  </conditionalFormatting>
  <conditionalFormatting sqref="B901:B910">
    <cfRule type="cellIs" priority="718" operator="equal" aboveAverage="0" equalAverage="0" bottom="0" percent="0" rank="0" text="" dxfId="716">
      <formula>"кода нет в прайсе"</formula>
    </cfRule>
  </conditionalFormatting>
  <conditionalFormatting sqref="L1045:N1055">
    <cfRule type="cellIs" priority="719" operator="equal" aboveAverage="0" equalAverage="0" bottom="0" percent="0" rank="0" text="" dxfId="717">
      <formula>""""""</formula>
    </cfRule>
  </conditionalFormatting>
  <conditionalFormatting sqref="H1176">
    <cfRule type="expression" priority="720" aboveAverage="0" equalAverage="0" bottom="0" percent="0" rank="0" text="" dxfId="718">
      <formula>LEN(TRIM(H1176))=0</formula>
    </cfRule>
  </conditionalFormatting>
  <conditionalFormatting sqref="B1177:B1186">
    <cfRule type="cellIs" priority="721" operator="equal" aboveAverage="0" equalAverage="0" bottom="0" percent="0" rank="0" text="" dxfId="719">
      <formula>"Sold Out"</formula>
    </cfRule>
  </conditionalFormatting>
  <conditionalFormatting sqref="C1177:C1186">
    <cfRule type="expression" priority="722" aboveAverage="0" equalAverage="0" bottom="0" percent="0" rank="0" text="" dxfId="720">
      <formula>"($B$13=""Sold Out"")"</formula>
    </cfRule>
  </conditionalFormatting>
  <conditionalFormatting sqref="F1055">
    <cfRule type="cellIs" priority="723" operator="equal" aboveAverage="0" equalAverage="0" bottom="0" percent="0" rank="0" text="" dxfId="721">
      <formula>2500</formula>
    </cfRule>
  </conditionalFormatting>
  <conditionalFormatting sqref="F1055">
    <cfRule type="expression" priority="724" aboveAverage="0" equalAverage="0" bottom="0" percent="0" rank="0" text="" dxfId="722">
      <formula>LEN(TRIM(F1055))=0</formula>
    </cfRule>
  </conditionalFormatting>
  <conditionalFormatting sqref="B1177:B1186">
    <cfRule type="cellIs" priority="725" operator="equal" aboveAverage="0" equalAverage="0" bottom="0" percent="0" rank="0" text="" dxfId="723">
      <formula>"кода нет в прайсе"</formula>
    </cfRule>
  </conditionalFormatting>
  <conditionalFormatting sqref="B1055">
    <cfRule type="expression" priority="726" aboveAverage="0" equalAverage="0" bottom="0" percent="0" rank="0" text="" dxfId="724">
      <formula>B1055&lt;&gt;0</formula>
    </cfRule>
  </conditionalFormatting>
  <conditionalFormatting sqref="F1153:F1162 G1153:K1163">
    <cfRule type="expression" priority="727" aboveAverage="0" equalAverage="0" bottom="0" percent="0" rank="0" text="" dxfId="725">
      <formula>LEN(TRIM(F1153))=0</formula>
    </cfRule>
  </conditionalFormatting>
  <conditionalFormatting sqref="L1153:N1163">
    <cfRule type="cellIs" priority="728" operator="equal" aboveAverage="0" equalAverage="0" bottom="0" percent="0" rank="0" text="" dxfId="726">
      <formula>""""""</formula>
    </cfRule>
  </conditionalFormatting>
  <conditionalFormatting sqref="H1152">
    <cfRule type="expression" priority="729" aboveAverage="0" equalAverage="0" bottom="0" percent="0" rank="0" text="" dxfId="727">
      <formula>LEN(TRIM(H1152))=0</formula>
    </cfRule>
  </conditionalFormatting>
  <conditionalFormatting sqref="F1163">
    <cfRule type="cellIs" priority="730" operator="equal" aboveAverage="0" equalAverage="0" bottom="0" percent="0" rank="0" text="" dxfId="728">
      <formula>2500</formula>
    </cfRule>
  </conditionalFormatting>
  <conditionalFormatting sqref="F1163">
    <cfRule type="expression" priority="731" aboveAverage="0" equalAverage="0" bottom="0" percent="0" rank="0" text="" dxfId="729">
      <formula>LEN(TRIM(F1163))=0</formula>
    </cfRule>
  </conditionalFormatting>
  <conditionalFormatting sqref="B1163">
    <cfRule type="expression" priority="732" aboveAverage="0" equalAverage="0" bottom="0" percent="0" rank="0" text="" dxfId="730">
      <formula>B1163&lt;&gt;0</formula>
    </cfRule>
  </conditionalFormatting>
  <conditionalFormatting sqref="F1165:F1174 G1165:K1175">
    <cfRule type="expression" priority="733" aboveAverage="0" equalAverage="0" bottom="0" percent="0" rank="0" text="" dxfId="731">
      <formula>LEN(TRIM(F1165))=0</formula>
    </cfRule>
  </conditionalFormatting>
  <conditionalFormatting sqref="F1177:F1186 G1177:K1187">
    <cfRule type="expression" priority="734" aboveAverage="0" equalAverage="0" bottom="0" percent="0" rank="0" text="" dxfId="732">
      <formula>LEN(TRIM(F1177))=0</formula>
    </cfRule>
  </conditionalFormatting>
  <conditionalFormatting sqref="L1177:N1187">
    <cfRule type="cellIs" priority="735" operator="equal" aboveAverage="0" equalAverage="0" bottom="0" percent="0" rank="0" text="" dxfId="733">
      <formula>""""""</formula>
    </cfRule>
  </conditionalFormatting>
  <conditionalFormatting sqref="F1187">
    <cfRule type="cellIs" priority="736" operator="equal" aboveAverage="0" equalAverage="0" bottom="0" percent="0" rank="0" text="" dxfId="734">
      <formula>2500</formula>
    </cfRule>
  </conditionalFormatting>
  <conditionalFormatting sqref="F1187">
    <cfRule type="expression" priority="737" aboveAverage="0" equalAverage="0" bottom="0" percent="0" rank="0" text="" dxfId="735">
      <formula>LEN(TRIM(F1187))=0</formula>
    </cfRule>
  </conditionalFormatting>
  <conditionalFormatting sqref="B1187">
    <cfRule type="expression" priority="738" aboveAverage="0" equalAverage="0" bottom="0" percent="0" rank="0" text="" dxfId="736">
      <formula>B1187&lt;&gt;0</formula>
    </cfRule>
  </conditionalFormatting>
  <conditionalFormatting sqref="H1032">
    <cfRule type="expression" priority="739" aboveAverage="0" equalAverage="0" bottom="0" percent="0" rank="0" text="" dxfId="737">
      <formula>LEN(TRIM(H1032))=0</formula>
    </cfRule>
  </conditionalFormatting>
  <conditionalFormatting sqref="L1033:N1043">
    <cfRule type="cellIs" priority="740" operator="equal" aboveAverage="0" equalAverage="0" bottom="0" percent="0" rank="0" text="" dxfId="738">
      <formula>""""""</formula>
    </cfRule>
  </conditionalFormatting>
  <conditionalFormatting sqref="F1043">
    <cfRule type="cellIs" priority="741" operator="equal" aboveAverage="0" equalAverage="0" bottom="0" percent="0" rank="0" text="" dxfId="739">
      <formula>2500</formula>
    </cfRule>
  </conditionalFormatting>
  <conditionalFormatting sqref="F1043">
    <cfRule type="expression" priority="742" aboveAverage="0" equalAverage="0" bottom="0" percent="0" rank="0" text="" dxfId="740">
      <formula>LEN(TRIM(F1043))=0</formula>
    </cfRule>
  </conditionalFormatting>
  <conditionalFormatting sqref="B1043">
    <cfRule type="expression" priority="743" aboveAverage="0" equalAverage="0" bottom="0" percent="0" rank="0" text="" dxfId="741">
      <formula>B1043&lt;&gt;0</formula>
    </cfRule>
  </conditionalFormatting>
  <conditionalFormatting sqref="F925:F934 G925:K935">
    <cfRule type="expression" priority="744" aboveAverage="0" equalAverage="0" bottom="0" percent="0" rank="0" text="" dxfId="742">
      <formula>LEN(TRIM(F925))=0</formula>
    </cfRule>
  </conditionalFormatting>
  <conditionalFormatting sqref="L925:N935">
    <cfRule type="cellIs" priority="745" operator="equal" aboveAverage="0" equalAverage="0" bottom="0" percent="0" rank="0" text="" dxfId="743">
      <formula>""""""</formula>
    </cfRule>
  </conditionalFormatting>
  <conditionalFormatting sqref="H1056">
    <cfRule type="expression" priority="746" aboveAverage="0" equalAverage="0" bottom="0" percent="0" rank="0" text="" dxfId="744">
      <formula>LEN(TRIM(H1056))=0</formula>
    </cfRule>
  </conditionalFormatting>
  <conditionalFormatting sqref="B925:B934">
    <cfRule type="cellIs" priority="747" operator="equal" aboveAverage="0" equalAverage="0" bottom="0" percent="0" rank="0" text="" dxfId="745">
      <formula>"Sold Out"</formula>
    </cfRule>
  </conditionalFormatting>
  <conditionalFormatting sqref="C925:C934">
    <cfRule type="expression" priority="748" aboveAverage="0" equalAverage="0" bottom="0" percent="0" rank="0" text="" dxfId="746">
      <formula>"($B$13=""Sold Out"")"</formula>
    </cfRule>
  </conditionalFormatting>
  <conditionalFormatting sqref="F935">
    <cfRule type="cellIs" priority="749" operator="equal" aboveAverage="0" equalAverage="0" bottom="0" percent="0" rank="0" text="" dxfId="747">
      <formula>2500</formula>
    </cfRule>
  </conditionalFormatting>
  <conditionalFormatting sqref="F935">
    <cfRule type="expression" priority="750" aboveAverage="0" equalAverage="0" bottom="0" percent="0" rank="0" text="" dxfId="748">
      <formula>LEN(TRIM(F935))=0</formula>
    </cfRule>
  </conditionalFormatting>
  <conditionalFormatting sqref="B925:B934">
    <cfRule type="cellIs" priority="751" operator="equal" aboveAverage="0" equalAverage="0" bottom="0" percent="0" rank="0" text="" dxfId="749">
      <formula>"кода нет в прайсе"</formula>
    </cfRule>
  </conditionalFormatting>
  <conditionalFormatting sqref="B935">
    <cfRule type="expression" priority="752" aboveAverage="0" equalAverage="0" bottom="0" percent="0" rank="0" text="" dxfId="750">
      <formula>B935&lt;&gt;0</formula>
    </cfRule>
  </conditionalFormatting>
  <conditionalFormatting sqref="F1069:F1078 G1069:K1079">
    <cfRule type="expression" priority="753" aboveAverage="0" equalAverage="0" bottom="0" percent="0" rank="0" text="" dxfId="751">
      <formula>LEN(TRIM(F1069))=0</formula>
    </cfRule>
  </conditionalFormatting>
  <conditionalFormatting sqref="L937:N947">
    <cfRule type="cellIs" priority="754" operator="equal" aboveAverage="0" equalAverage="0" bottom="0" percent="0" rank="0" text="" dxfId="752">
      <formula>""""""</formula>
    </cfRule>
  </conditionalFormatting>
  <conditionalFormatting sqref="H936">
    <cfRule type="expression" priority="755" aboveAverage="0" equalAverage="0" bottom="0" percent="0" rank="0" text="" dxfId="753">
      <formula>LEN(TRIM(H936))=0</formula>
    </cfRule>
  </conditionalFormatting>
  <conditionalFormatting sqref="B937:B946">
    <cfRule type="cellIs" priority="756" operator="equal" aboveAverage="0" equalAverage="0" bottom="0" percent="0" rank="0" text="" dxfId="754">
      <formula>"Sold Out"</formula>
    </cfRule>
  </conditionalFormatting>
  <conditionalFormatting sqref="C937:C946">
    <cfRule type="expression" priority="757" aboveAverage="0" equalAverage="0" bottom="0" percent="0" rank="0" text="" dxfId="755">
      <formula>"($B$13=""Sold Out"")"</formula>
    </cfRule>
  </conditionalFormatting>
  <conditionalFormatting sqref="F947">
    <cfRule type="cellIs" priority="758" operator="equal" aboveAverage="0" equalAverage="0" bottom="0" percent="0" rank="0" text="" dxfId="756">
      <formula>2500</formula>
    </cfRule>
  </conditionalFormatting>
  <conditionalFormatting sqref="F947">
    <cfRule type="expression" priority="759" aboveAverage="0" equalAverage="0" bottom="0" percent="0" rank="0" text="" dxfId="757">
      <formula>LEN(TRIM(F947))=0</formula>
    </cfRule>
  </conditionalFormatting>
  <conditionalFormatting sqref="B937:B946">
    <cfRule type="cellIs" priority="760" operator="equal" aboveAverage="0" equalAverage="0" bottom="0" percent="0" rank="0" text="" dxfId="758">
      <formula>"кода нет в прайсе"</formula>
    </cfRule>
  </conditionalFormatting>
  <conditionalFormatting sqref="B947">
    <cfRule type="expression" priority="761" aboveAverage="0" equalAverage="0" bottom="0" percent="0" rank="0" text="" dxfId="759">
      <formula>B947&lt;&gt;0</formula>
    </cfRule>
  </conditionalFormatting>
  <conditionalFormatting sqref="L949:N959">
    <cfRule type="cellIs" priority="762" operator="equal" aboveAverage="0" equalAverage="0" bottom="0" percent="0" rank="0" text="" dxfId="760">
      <formula>""""""</formula>
    </cfRule>
  </conditionalFormatting>
  <conditionalFormatting sqref="H948">
    <cfRule type="expression" priority="763" aboveAverage="0" equalAverage="0" bottom="0" percent="0" rank="0" text="" dxfId="761">
      <formula>LEN(TRIM(H948))=0</formula>
    </cfRule>
  </conditionalFormatting>
  <conditionalFormatting sqref="B949:B958">
    <cfRule type="cellIs" priority="764" operator="equal" aboveAverage="0" equalAverage="0" bottom="0" percent="0" rank="0" text="" dxfId="762">
      <formula>"Sold Out"</formula>
    </cfRule>
  </conditionalFormatting>
  <conditionalFormatting sqref="C949:C958">
    <cfRule type="expression" priority="765" aboveAverage="0" equalAverage="0" bottom="0" percent="0" rank="0" text="" dxfId="763">
      <formula>"($B$13=""Sold Out"")"</formula>
    </cfRule>
  </conditionalFormatting>
  <conditionalFormatting sqref="F959">
    <cfRule type="cellIs" priority="766" operator="equal" aboveAverage="0" equalAverage="0" bottom="0" percent="0" rank="0" text="" dxfId="764">
      <formula>2500</formula>
    </cfRule>
  </conditionalFormatting>
  <conditionalFormatting sqref="F959">
    <cfRule type="expression" priority="767" aboveAverage="0" equalAverage="0" bottom="0" percent="0" rank="0" text="" dxfId="765">
      <formula>LEN(TRIM(F959))=0</formula>
    </cfRule>
  </conditionalFormatting>
  <conditionalFormatting sqref="B949:B958">
    <cfRule type="cellIs" priority="768" operator="equal" aboveAverage="0" equalAverage="0" bottom="0" percent="0" rank="0" text="" dxfId="766">
      <formula>"кода нет в прайсе"</formula>
    </cfRule>
  </conditionalFormatting>
  <conditionalFormatting sqref="B959">
    <cfRule type="expression" priority="769" aboveAverage="0" equalAverage="0" bottom="0" percent="0" rank="0" text="" dxfId="767">
      <formula>B959&lt;&gt;0</formula>
    </cfRule>
  </conditionalFormatting>
  <conditionalFormatting sqref="F961:F970 G961:K971">
    <cfRule type="expression" priority="770" aboveAverage="0" equalAverage="0" bottom="0" percent="0" rank="0" text="" dxfId="768">
      <formula>LEN(TRIM(F961))=0</formula>
    </cfRule>
  </conditionalFormatting>
  <conditionalFormatting sqref="L961:N971">
    <cfRule type="cellIs" priority="771" operator="equal" aboveAverage="0" equalAverage="0" bottom="0" percent="0" rank="0" text="" dxfId="769">
      <formula>""""""</formula>
    </cfRule>
  </conditionalFormatting>
  <conditionalFormatting sqref="H960">
    <cfRule type="expression" priority="772" aboveAverage="0" equalAverage="0" bottom="0" percent="0" rank="0" text="" dxfId="770">
      <formula>LEN(TRIM(H960))=0</formula>
    </cfRule>
  </conditionalFormatting>
  <conditionalFormatting sqref="B961:B970">
    <cfRule type="cellIs" priority="773" operator="equal" aboveAverage="0" equalAverage="0" bottom="0" percent="0" rank="0" text="" dxfId="771">
      <formula>"Sold Out"</formula>
    </cfRule>
  </conditionalFormatting>
  <conditionalFormatting sqref="C961:C970">
    <cfRule type="expression" priority="774" aboveAverage="0" equalAverage="0" bottom="0" percent="0" rank="0" text="" dxfId="772">
      <formula>"($B$13=""Sold Out"")"</formula>
    </cfRule>
  </conditionalFormatting>
  <conditionalFormatting sqref="F971">
    <cfRule type="cellIs" priority="775" operator="equal" aboveAverage="0" equalAverage="0" bottom="0" percent="0" rank="0" text="" dxfId="773">
      <formula>2500</formula>
    </cfRule>
  </conditionalFormatting>
  <conditionalFormatting sqref="F971">
    <cfRule type="expression" priority="776" aboveAverage="0" equalAverage="0" bottom="0" percent="0" rank="0" text="" dxfId="774">
      <formula>LEN(TRIM(F971))=0</formula>
    </cfRule>
  </conditionalFormatting>
  <conditionalFormatting sqref="B961:B970">
    <cfRule type="cellIs" priority="777" operator="equal" aboveAverage="0" equalAverage="0" bottom="0" percent="0" rank="0" text="" dxfId="775">
      <formula>"кода нет в прайсе"</formula>
    </cfRule>
  </conditionalFormatting>
  <conditionalFormatting sqref="B971">
    <cfRule type="expression" priority="778" aboveAverage="0" equalAverage="0" bottom="0" percent="0" rank="0" text="" dxfId="776">
      <formula>B971&lt;&gt;0</formula>
    </cfRule>
  </conditionalFormatting>
  <conditionalFormatting sqref="F973:F982 G973:K983">
    <cfRule type="expression" priority="779" aboveAverage="0" equalAverage="0" bottom="0" percent="0" rank="0" text="" dxfId="777">
      <formula>LEN(TRIM(F973))=0</formula>
    </cfRule>
  </conditionalFormatting>
  <conditionalFormatting sqref="L973:N983">
    <cfRule type="cellIs" priority="780" operator="equal" aboveAverage="0" equalAverage="0" bottom="0" percent="0" rank="0" text="" dxfId="778">
      <formula>""""""</formula>
    </cfRule>
  </conditionalFormatting>
  <conditionalFormatting sqref="H972">
    <cfRule type="expression" priority="781" aboveAverage="0" equalAverage="0" bottom="0" percent="0" rank="0" text="" dxfId="779">
      <formula>LEN(TRIM(H972))=0</formula>
    </cfRule>
  </conditionalFormatting>
  <conditionalFormatting sqref="B973:B982">
    <cfRule type="cellIs" priority="782" operator="equal" aboveAverage="0" equalAverage="0" bottom="0" percent="0" rank="0" text="" dxfId="780">
      <formula>"Sold Out"</formula>
    </cfRule>
  </conditionalFormatting>
  <conditionalFormatting sqref="C973:C982">
    <cfRule type="expression" priority="783" aboveAverage="0" equalAverage="0" bottom="0" percent="0" rank="0" text="" dxfId="781">
      <formula>"($B$13=""Sold Out"")"</formula>
    </cfRule>
  </conditionalFormatting>
  <conditionalFormatting sqref="F983">
    <cfRule type="cellIs" priority="784" operator="equal" aboveAverage="0" equalAverage="0" bottom="0" percent="0" rank="0" text="" dxfId="782">
      <formula>2500</formula>
    </cfRule>
  </conditionalFormatting>
  <conditionalFormatting sqref="F983">
    <cfRule type="expression" priority="785" aboveAverage="0" equalAverage="0" bottom="0" percent="0" rank="0" text="" dxfId="783">
      <formula>LEN(TRIM(F983))=0</formula>
    </cfRule>
  </conditionalFormatting>
  <conditionalFormatting sqref="B973:B982">
    <cfRule type="cellIs" priority="786" operator="equal" aboveAverage="0" equalAverage="0" bottom="0" percent="0" rank="0" text="" dxfId="784">
      <formula>"кода нет в прайсе"</formula>
    </cfRule>
  </conditionalFormatting>
  <conditionalFormatting sqref="B983">
    <cfRule type="expression" priority="787" aboveAverage="0" equalAverage="0" bottom="0" percent="0" rank="0" text="" dxfId="785">
      <formula>B983&lt;&gt;0</formula>
    </cfRule>
  </conditionalFormatting>
  <conditionalFormatting sqref="F985:F994 G985:K995">
    <cfRule type="expression" priority="788" aboveAverage="0" equalAverage="0" bottom="0" percent="0" rank="0" text="" dxfId="786">
      <formula>LEN(TRIM(F985))=0</formula>
    </cfRule>
  </conditionalFormatting>
  <conditionalFormatting sqref="L985:N995">
    <cfRule type="cellIs" priority="789" operator="equal" aboveAverage="0" equalAverage="0" bottom="0" percent="0" rank="0" text="" dxfId="787">
      <formula>""""""</formula>
    </cfRule>
  </conditionalFormatting>
  <conditionalFormatting sqref="H984">
    <cfRule type="expression" priority="790" aboveAverage="0" equalAverage="0" bottom="0" percent="0" rank="0" text="" dxfId="788">
      <formula>LEN(TRIM(H984))=0</formula>
    </cfRule>
  </conditionalFormatting>
  <conditionalFormatting sqref="B985:B994">
    <cfRule type="cellIs" priority="791" operator="equal" aboveAverage="0" equalAverage="0" bottom="0" percent="0" rank="0" text="" dxfId="789">
      <formula>"Sold Out"</formula>
    </cfRule>
  </conditionalFormatting>
  <conditionalFormatting sqref="C985:C994">
    <cfRule type="expression" priority="792" aboveAverage="0" equalAverage="0" bottom="0" percent="0" rank="0" text="" dxfId="790">
      <formula>"($B$13=""Sold Out"")"</formula>
    </cfRule>
  </conditionalFormatting>
  <conditionalFormatting sqref="F995">
    <cfRule type="cellIs" priority="793" operator="equal" aboveAverage="0" equalAverage="0" bottom="0" percent="0" rank="0" text="" dxfId="791">
      <formula>2500</formula>
    </cfRule>
  </conditionalFormatting>
  <conditionalFormatting sqref="F995">
    <cfRule type="expression" priority="794" aboveAverage="0" equalAverage="0" bottom="0" percent="0" rank="0" text="" dxfId="792">
      <formula>LEN(TRIM(F995))=0</formula>
    </cfRule>
  </conditionalFormatting>
  <conditionalFormatting sqref="B985:B994">
    <cfRule type="cellIs" priority="795" operator="equal" aboveAverage="0" equalAverage="0" bottom="0" percent="0" rank="0" text="" dxfId="793">
      <formula>"кода нет в прайсе"</formula>
    </cfRule>
  </conditionalFormatting>
  <conditionalFormatting sqref="B995">
    <cfRule type="expression" priority="796" aboveAverage="0" equalAverage="0" bottom="0" percent="0" rank="0" text="" dxfId="794">
      <formula>B995&lt;&gt;0</formula>
    </cfRule>
  </conditionalFormatting>
  <conditionalFormatting sqref="F997:F1006 G997:K1007">
    <cfRule type="expression" priority="797" aboveAverage="0" equalAverage="0" bottom="0" percent="0" rank="0" text="" dxfId="795">
      <formula>LEN(TRIM(F997))=0</formula>
    </cfRule>
  </conditionalFormatting>
  <conditionalFormatting sqref="L997:N1007">
    <cfRule type="cellIs" priority="798" operator="equal" aboveAverage="0" equalAverage="0" bottom="0" percent="0" rank="0" text="" dxfId="796">
      <formula>""""""</formula>
    </cfRule>
  </conditionalFormatting>
  <conditionalFormatting sqref="H996">
    <cfRule type="expression" priority="799" aboveAverage="0" equalAverage="0" bottom="0" percent="0" rank="0" text="" dxfId="797">
      <formula>LEN(TRIM(H996))=0</formula>
    </cfRule>
  </conditionalFormatting>
  <conditionalFormatting sqref="B997:B1006">
    <cfRule type="cellIs" priority="800" operator="equal" aboveAverage="0" equalAverage="0" bottom="0" percent="0" rank="0" text="" dxfId="798">
      <formula>"Sold Out"</formula>
    </cfRule>
  </conditionalFormatting>
  <conditionalFormatting sqref="C997:C1006">
    <cfRule type="expression" priority="801" aboveAverage="0" equalAverage="0" bottom="0" percent="0" rank="0" text="" dxfId="799">
      <formula>"($B$13=""Sold Out"")"</formula>
    </cfRule>
  </conditionalFormatting>
  <conditionalFormatting sqref="F1007">
    <cfRule type="cellIs" priority="802" operator="equal" aboveAverage="0" equalAverage="0" bottom="0" percent="0" rank="0" text="" dxfId="800">
      <formula>2500</formula>
    </cfRule>
  </conditionalFormatting>
  <conditionalFormatting sqref="F1007">
    <cfRule type="expression" priority="803" aboveAverage="0" equalAverage="0" bottom="0" percent="0" rank="0" text="" dxfId="801">
      <formula>LEN(TRIM(F1007))=0</formula>
    </cfRule>
  </conditionalFormatting>
  <conditionalFormatting sqref="B997:B1006">
    <cfRule type="cellIs" priority="804" operator="equal" aboveAverage="0" equalAverage="0" bottom="0" percent="0" rank="0" text="" dxfId="802">
      <formula>"кода нет в прайсе"</formula>
    </cfRule>
  </conditionalFormatting>
  <conditionalFormatting sqref="B1007">
    <cfRule type="expression" priority="805" aboveAverage="0" equalAverage="0" bottom="0" percent="0" rank="0" text="" dxfId="803">
      <formula>B1007&lt;&gt;0</formula>
    </cfRule>
  </conditionalFormatting>
  <conditionalFormatting sqref="F1009:F1018 G1009:K1019">
    <cfRule type="expression" priority="806" aboveAverage="0" equalAverage="0" bottom="0" percent="0" rank="0" text="" dxfId="804">
      <formula>LEN(TRIM(F1009))=0</formula>
    </cfRule>
  </conditionalFormatting>
  <conditionalFormatting sqref="L1009:N1019">
    <cfRule type="cellIs" priority="807" operator="equal" aboveAverage="0" equalAverage="0" bottom="0" percent="0" rank="0" text="" dxfId="805">
      <formula>""""""</formula>
    </cfRule>
  </conditionalFormatting>
  <conditionalFormatting sqref="H1008">
    <cfRule type="expression" priority="808" aboveAverage="0" equalAverage="0" bottom="0" percent="0" rank="0" text="" dxfId="806">
      <formula>LEN(TRIM(H1008))=0</formula>
    </cfRule>
  </conditionalFormatting>
  <conditionalFormatting sqref="B1009:B1018">
    <cfRule type="cellIs" priority="809" operator="equal" aboveAverage="0" equalAverage="0" bottom="0" percent="0" rank="0" text="" dxfId="807">
      <formula>"Sold Out"</formula>
    </cfRule>
  </conditionalFormatting>
  <conditionalFormatting sqref="C1009:C1018">
    <cfRule type="expression" priority="810" aboveAverage="0" equalAverage="0" bottom="0" percent="0" rank="0" text="" dxfId="808">
      <formula>"($B$13=""Sold Out"")"</formula>
    </cfRule>
  </conditionalFormatting>
  <conditionalFormatting sqref="F1019">
    <cfRule type="cellIs" priority="811" operator="equal" aboveAverage="0" equalAverage="0" bottom="0" percent="0" rank="0" text="" dxfId="809">
      <formula>2500</formula>
    </cfRule>
  </conditionalFormatting>
  <conditionalFormatting sqref="F1019">
    <cfRule type="expression" priority="812" aboveAverage="0" equalAverage="0" bottom="0" percent="0" rank="0" text="" dxfId="810">
      <formula>LEN(TRIM(F1019))=0</formula>
    </cfRule>
  </conditionalFormatting>
  <conditionalFormatting sqref="B1009:B1018">
    <cfRule type="cellIs" priority="813" operator="equal" aboveAverage="0" equalAverage="0" bottom="0" percent="0" rank="0" text="" dxfId="811">
      <formula>"кода нет в прайсе"</formula>
    </cfRule>
  </conditionalFormatting>
  <conditionalFormatting sqref="B1021:B1030">
    <cfRule type="cellIs" priority="814" operator="equal" aboveAverage="0" equalAverage="0" bottom="0" percent="0" rank="0" text="" dxfId="812">
      <formula>"Sold Out"</formula>
    </cfRule>
  </conditionalFormatting>
  <conditionalFormatting sqref="C1021:C1030">
    <cfRule type="expression" priority="815" aboveAverage="0" equalAverage="0" bottom="0" percent="0" rank="0" text="" dxfId="813">
      <formula>"($B$13=""Sold Out"")"</formula>
    </cfRule>
  </conditionalFormatting>
  <conditionalFormatting sqref="B1021:B1030">
    <cfRule type="cellIs" priority="816" operator="equal" aboveAverage="0" equalAverage="0" bottom="0" percent="0" rank="0" text="" dxfId="814">
      <formula>"кода нет в прайсе"</formula>
    </cfRule>
  </conditionalFormatting>
  <conditionalFormatting sqref="B1033:B1042">
    <cfRule type="cellIs" priority="817" operator="equal" aboveAverage="0" equalAverage="0" bottom="0" percent="0" rank="0" text="" dxfId="815">
      <formula>"Sold Out"</formula>
    </cfRule>
  </conditionalFormatting>
  <conditionalFormatting sqref="C1033:C1042">
    <cfRule type="expression" priority="818" aboveAverage="0" equalAverage="0" bottom="0" percent="0" rank="0" text="" dxfId="816">
      <formula>"($B$13=""Sold Out"")"</formula>
    </cfRule>
  </conditionalFormatting>
  <conditionalFormatting sqref="B1033:B1042">
    <cfRule type="cellIs" priority="819" operator="equal" aboveAverage="0" equalAverage="0" bottom="0" percent="0" rank="0" text="" dxfId="817">
      <formula>"кода нет в прайсе"</formula>
    </cfRule>
  </conditionalFormatting>
  <conditionalFormatting sqref="H1164">
    <cfRule type="expression" priority="820" aboveAverage="0" equalAverage="0" bottom="0" percent="0" rank="0" text="" dxfId="818">
      <formula>LEN(TRIM(H1164))=0</formula>
    </cfRule>
  </conditionalFormatting>
  <conditionalFormatting sqref="L1165:N1175">
    <cfRule type="cellIs" priority="821" operator="equal" aboveAverage="0" equalAverage="0" bottom="0" percent="0" rank="0" text="" dxfId="819">
      <formula>""""""</formula>
    </cfRule>
  </conditionalFormatting>
  <conditionalFormatting sqref="F1175">
    <cfRule type="cellIs" priority="822" operator="equal" aboveAverage="0" equalAverage="0" bottom="0" percent="0" rank="0" text="" dxfId="820">
      <formula>2500</formula>
    </cfRule>
  </conditionalFormatting>
  <conditionalFormatting sqref="F1175">
    <cfRule type="expression" priority="823" aboveAverage="0" equalAverage="0" bottom="0" percent="0" rank="0" text="" dxfId="821">
      <formula>LEN(TRIM(F1175))=0</formula>
    </cfRule>
  </conditionalFormatting>
  <conditionalFormatting sqref="B1175">
    <cfRule type="expression" priority="824" aboveAverage="0" equalAverage="0" bottom="0" percent="0" rank="0" text="" dxfId="822">
      <formula>B1175&lt;&gt;0</formula>
    </cfRule>
  </conditionalFormatting>
  <conditionalFormatting sqref="F1057:F1066 G1057:K1067">
    <cfRule type="expression" priority="825" aboveAverage="0" equalAverage="0" bottom="0" percent="0" rank="0" text="" dxfId="823">
      <formula>LEN(TRIM(F1057))=0</formula>
    </cfRule>
  </conditionalFormatting>
  <conditionalFormatting sqref="L1057:N1067">
    <cfRule type="cellIs" priority="826" operator="equal" aboveAverage="0" equalAverage="0" bottom="0" percent="0" rank="0" text="" dxfId="824">
      <formula>""""""</formula>
    </cfRule>
  </conditionalFormatting>
  <conditionalFormatting sqref="B1057:B1066">
    <cfRule type="cellIs" priority="827" operator="equal" aboveAverage="0" equalAverage="0" bottom="0" percent="0" rank="0" text="" dxfId="825">
      <formula>"Sold Out"</formula>
    </cfRule>
  </conditionalFormatting>
  <conditionalFormatting sqref="C1057:C1066">
    <cfRule type="expression" priority="828" aboveAverage="0" equalAverage="0" bottom="0" percent="0" rank="0" text="" dxfId="826">
      <formula>"($B$13=""Sold Out"")"</formula>
    </cfRule>
  </conditionalFormatting>
  <conditionalFormatting sqref="F1067">
    <cfRule type="cellIs" priority="829" operator="equal" aboveAverage="0" equalAverage="0" bottom="0" percent="0" rank="0" text="" dxfId="827">
      <formula>2500</formula>
    </cfRule>
  </conditionalFormatting>
  <conditionalFormatting sqref="F1067">
    <cfRule type="expression" priority="830" aboveAverage="0" equalAverage="0" bottom="0" percent="0" rank="0" text="" dxfId="828">
      <formula>LEN(TRIM(F1067))=0</formula>
    </cfRule>
  </conditionalFormatting>
  <conditionalFormatting sqref="B1057:B1066">
    <cfRule type="cellIs" priority="831" operator="equal" aboveAverage="0" equalAverage="0" bottom="0" percent="0" rank="0" text="" dxfId="829">
      <formula>"кода нет в прайсе"</formula>
    </cfRule>
  </conditionalFormatting>
  <conditionalFormatting sqref="B1067">
    <cfRule type="expression" priority="832" aboveAverage="0" equalAverage="0" bottom="0" percent="0" rank="0" text="" dxfId="830">
      <formula>B1067&lt;&gt;0</formula>
    </cfRule>
  </conditionalFormatting>
  <conditionalFormatting sqref="L1069:N1079">
    <cfRule type="cellIs" priority="833" operator="equal" aboveAverage="0" equalAverage="0" bottom="0" percent="0" rank="0" text="" dxfId="831">
      <formula>""""""</formula>
    </cfRule>
  </conditionalFormatting>
  <conditionalFormatting sqref="H1068">
    <cfRule type="expression" priority="834" aboveAverage="0" equalAverage="0" bottom="0" percent="0" rank="0" text="" dxfId="832">
      <formula>LEN(TRIM(H1068))=0</formula>
    </cfRule>
  </conditionalFormatting>
  <conditionalFormatting sqref="B1069:B1078">
    <cfRule type="cellIs" priority="835" operator="equal" aboveAverage="0" equalAverage="0" bottom="0" percent="0" rank="0" text="" dxfId="833">
      <formula>"Sold Out"</formula>
    </cfRule>
  </conditionalFormatting>
  <conditionalFormatting sqref="C1069:C1078">
    <cfRule type="expression" priority="836" aboveAverage="0" equalAverage="0" bottom="0" percent="0" rank="0" text="" dxfId="834">
      <formula>"($B$13=""Sold Out"")"</formula>
    </cfRule>
  </conditionalFormatting>
  <conditionalFormatting sqref="F1079">
    <cfRule type="cellIs" priority="837" operator="equal" aboveAverage="0" equalAverage="0" bottom="0" percent="0" rank="0" text="" dxfId="835">
      <formula>2500</formula>
    </cfRule>
  </conditionalFormatting>
  <conditionalFormatting sqref="F1079">
    <cfRule type="expression" priority="838" aboveAverage="0" equalAverage="0" bottom="0" percent="0" rank="0" text="" dxfId="836">
      <formula>LEN(TRIM(F1079))=0</formula>
    </cfRule>
  </conditionalFormatting>
  <conditionalFormatting sqref="B1069:B1078">
    <cfRule type="cellIs" priority="839" operator="equal" aboveAverage="0" equalAverage="0" bottom="0" percent="0" rank="0" text="" dxfId="837">
      <formula>"кода нет в прайсе"</formula>
    </cfRule>
  </conditionalFormatting>
  <conditionalFormatting sqref="B1079">
    <cfRule type="expression" priority="840" aboveAverage="0" equalAverage="0" bottom="0" percent="0" rank="0" text="" dxfId="838">
      <formula>B1079&lt;&gt;0</formula>
    </cfRule>
  </conditionalFormatting>
  <conditionalFormatting sqref="F1081:F1090 G1081:K1091">
    <cfRule type="expression" priority="841" aboveAverage="0" equalAverage="0" bottom="0" percent="0" rank="0" text="" dxfId="839">
      <formula>LEN(TRIM(F1081))=0</formula>
    </cfRule>
  </conditionalFormatting>
  <conditionalFormatting sqref="L1081:N1091">
    <cfRule type="cellIs" priority="842" operator="equal" aboveAverage="0" equalAverage="0" bottom="0" percent="0" rank="0" text="" dxfId="840">
      <formula>""""""</formula>
    </cfRule>
  </conditionalFormatting>
  <conditionalFormatting sqref="H1080">
    <cfRule type="expression" priority="843" aboveAverage="0" equalAverage="0" bottom="0" percent="0" rank="0" text="" dxfId="841">
      <formula>LEN(TRIM(H1080))=0</formula>
    </cfRule>
  </conditionalFormatting>
  <conditionalFormatting sqref="B1081:B1090">
    <cfRule type="cellIs" priority="844" operator="equal" aboveAverage="0" equalAverage="0" bottom="0" percent="0" rank="0" text="" dxfId="842">
      <formula>"Sold Out"</formula>
    </cfRule>
  </conditionalFormatting>
  <conditionalFormatting sqref="C1081:C1090">
    <cfRule type="expression" priority="845" aboveAverage="0" equalAverage="0" bottom="0" percent="0" rank="0" text="" dxfId="843">
      <formula>"($B$13=""Sold Out"")"</formula>
    </cfRule>
  </conditionalFormatting>
  <conditionalFormatting sqref="F1091">
    <cfRule type="cellIs" priority="846" operator="equal" aboveAverage="0" equalAverage="0" bottom="0" percent="0" rank="0" text="" dxfId="844">
      <formula>2500</formula>
    </cfRule>
  </conditionalFormatting>
  <conditionalFormatting sqref="F1091">
    <cfRule type="expression" priority="847" aboveAverage="0" equalAverage="0" bottom="0" percent="0" rank="0" text="" dxfId="845">
      <formula>LEN(TRIM(F1091))=0</formula>
    </cfRule>
  </conditionalFormatting>
  <conditionalFormatting sqref="B1081:B1090">
    <cfRule type="cellIs" priority="848" operator="equal" aboveAverage="0" equalAverage="0" bottom="0" percent="0" rank="0" text="" dxfId="846">
      <formula>"кода нет в прайсе"</formula>
    </cfRule>
  </conditionalFormatting>
  <conditionalFormatting sqref="B1091">
    <cfRule type="expression" priority="849" aboveAverage="0" equalAverage="0" bottom="0" percent="0" rank="0" text="" dxfId="847">
      <formula>B1091&lt;&gt;0</formula>
    </cfRule>
  </conditionalFormatting>
  <conditionalFormatting sqref="F1093:F1102 G1093:K1103">
    <cfRule type="expression" priority="850" aboveAverage="0" equalAverage="0" bottom="0" percent="0" rank="0" text="" dxfId="848">
      <formula>LEN(TRIM(F1093))=0</formula>
    </cfRule>
  </conditionalFormatting>
  <conditionalFormatting sqref="L1093:N1103">
    <cfRule type="cellIs" priority="851" operator="equal" aboveAverage="0" equalAverage="0" bottom="0" percent="0" rank="0" text="" dxfId="849">
      <formula>""""""</formula>
    </cfRule>
  </conditionalFormatting>
  <conditionalFormatting sqref="H1092">
    <cfRule type="expression" priority="852" aboveAverage="0" equalAverage="0" bottom="0" percent="0" rank="0" text="" dxfId="850">
      <formula>LEN(TRIM(H1092))=0</formula>
    </cfRule>
  </conditionalFormatting>
  <conditionalFormatting sqref="B1093:B1102">
    <cfRule type="cellIs" priority="853" operator="equal" aboveAverage="0" equalAverage="0" bottom="0" percent="0" rank="0" text="" dxfId="851">
      <formula>"Sold Out"</formula>
    </cfRule>
  </conditionalFormatting>
  <conditionalFormatting sqref="C1093:C1102">
    <cfRule type="expression" priority="854" aboveAverage="0" equalAverage="0" bottom="0" percent="0" rank="0" text="" dxfId="852">
      <formula>"($B$13=""Sold Out"")"</formula>
    </cfRule>
  </conditionalFormatting>
  <conditionalFormatting sqref="F1103">
    <cfRule type="cellIs" priority="855" operator="equal" aboveAverage="0" equalAverage="0" bottom="0" percent="0" rank="0" text="" dxfId="853">
      <formula>2500</formula>
    </cfRule>
  </conditionalFormatting>
  <conditionalFormatting sqref="F1103">
    <cfRule type="expression" priority="856" aboveAverage="0" equalAverage="0" bottom="0" percent="0" rank="0" text="" dxfId="854">
      <formula>LEN(TRIM(F1103))=0</formula>
    </cfRule>
  </conditionalFormatting>
  <conditionalFormatting sqref="B1093:B1102">
    <cfRule type="cellIs" priority="857" operator="equal" aboveAverage="0" equalAverage="0" bottom="0" percent="0" rank="0" text="" dxfId="855">
      <formula>"кода нет в прайсе"</formula>
    </cfRule>
  </conditionalFormatting>
  <conditionalFormatting sqref="B1103">
    <cfRule type="expression" priority="858" aboveAverage="0" equalAverage="0" bottom="0" percent="0" rank="0" text="" dxfId="856">
      <formula>B1103&lt;&gt;0</formula>
    </cfRule>
  </conditionalFormatting>
  <conditionalFormatting sqref="F1105:F1114 G1105:K1115">
    <cfRule type="expression" priority="859" aboveAverage="0" equalAverage="0" bottom="0" percent="0" rank="0" text="" dxfId="857">
      <formula>LEN(TRIM(F1105))=0</formula>
    </cfRule>
  </conditionalFormatting>
  <conditionalFormatting sqref="L1105:N1115">
    <cfRule type="cellIs" priority="860" operator="equal" aboveAverage="0" equalAverage="0" bottom="0" percent="0" rank="0" text="" dxfId="858">
      <formula>""""""</formula>
    </cfRule>
  </conditionalFormatting>
  <conditionalFormatting sqref="H1104">
    <cfRule type="expression" priority="861" aboveAverage="0" equalAverage="0" bottom="0" percent="0" rank="0" text="" dxfId="859">
      <formula>LEN(TRIM(H1104))=0</formula>
    </cfRule>
  </conditionalFormatting>
  <conditionalFormatting sqref="B1105:B1114">
    <cfRule type="cellIs" priority="862" operator="equal" aboveAverage="0" equalAverage="0" bottom="0" percent="0" rank="0" text="" dxfId="860">
      <formula>"Sold Out"</formula>
    </cfRule>
  </conditionalFormatting>
  <conditionalFormatting sqref="C1105:C1114">
    <cfRule type="expression" priority="863" aboveAverage="0" equalAverage="0" bottom="0" percent="0" rank="0" text="" dxfId="861">
      <formula>"($B$13=""Sold Out"")"</formula>
    </cfRule>
  </conditionalFormatting>
  <conditionalFormatting sqref="F1115">
    <cfRule type="cellIs" priority="864" operator="equal" aboveAverage="0" equalAverage="0" bottom="0" percent="0" rank="0" text="" dxfId="862">
      <formula>2500</formula>
    </cfRule>
  </conditionalFormatting>
  <conditionalFormatting sqref="F1115">
    <cfRule type="expression" priority="865" aboveAverage="0" equalAverage="0" bottom="0" percent="0" rank="0" text="" dxfId="863">
      <formula>LEN(TRIM(F1115))=0</formula>
    </cfRule>
  </conditionalFormatting>
  <conditionalFormatting sqref="B1105:B1114">
    <cfRule type="cellIs" priority="866" operator="equal" aboveAverage="0" equalAverage="0" bottom="0" percent="0" rank="0" text="" dxfId="864">
      <formula>"кода нет в прайсе"</formula>
    </cfRule>
  </conditionalFormatting>
  <conditionalFormatting sqref="B1115">
    <cfRule type="expression" priority="867" aboveAverage="0" equalAverage="0" bottom="0" percent="0" rank="0" text="" dxfId="865">
      <formula>B1115&lt;&gt;0</formula>
    </cfRule>
  </conditionalFormatting>
  <conditionalFormatting sqref="F1117:F1126 G1117:K1127">
    <cfRule type="expression" priority="868" aboveAverage="0" equalAverage="0" bottom="0" percent="0" rank="0" text="" dxfId="866">
      <formula>LEN(TRIM(F1117))=0</formula>
    </cfRule>
  </conditionalFormatting>
  <conditionalFormatting sqref="L1117:N1127">
    <cfRule type="cellIs" priority="869" operator="equal" aboveAverage="0" equalAverage="0" bottom="0" percent="0" rank="0" text="" dxfId="867">
      <formula>""""""</formula>
    </cfRule>
  </conditionalFormatting>
  <conditionalFormatting sqref="H1116">
    <cfRule type="expression" priority="870" aboveAverage="0" equalAverage="0" bottom="0" percent="0" rank="0" text="" dxfId="868">
      <formula>LEN(TRIM(H1116))=0</formula>
    </cfRule>
  </conditionalFormatting>
  <conditionalFormatting sqref="B1117:B1126">
    <cfRule type="cellIs" priority="871" operator="equal" aboveAverage="0" equalAverage="0" bottom="0" percent="0" rank="0" text="" dxfId="869">
      <formula>"Sold Out"</formula>
    </cfRule>
  </conditionalFormatting>
  <conditionalFormatting sqref="C1117:C1126">
    <cfRule type="expression" priority="872" aboveAverage="0" equalAverage="0" bottom="0" percent="0" rank="0" text="" dxfId="870">
      <formula>"($B$13=""Sold Out"")"</formula>
    </cfRule>
  </conditionalFormatting>
  <conditionalFormatting sqref="F1127">
    <cfRule type="cellIs" priority="873" operator="equal" aboveAverage="0" equalAverage="0" bottom="0" percent="0" rank="0" text="" dxfId="871">
      <formula>2500</formula>
    </cfRule>
  </conditionalFormatting>
  <conditionalFormatting sqref="F1127">
    <cfRule type="expression" priority="874" aboveAverage="0" equalAverage="0" bottom="0" percent="0" rank="0" text="" dxfId="872">
      <formula>LEN(TRIM(F1127))=0</formula>
    </cfRule>
  </conditionalFormatting>
  <conditionalFormatting sqref="B1117:B1126">
    <cfRule type="cellIs" priority="875" operator="equal" aboveAverage="0" equalAverage="0" bottom="0" percent="0" rank="0" text="" dxfId="873">
      <formula>"кода нет в прайсе"</formula>
    </cfRule>
  </conditionalFormatting>
  <conditionalFormatting sqref="B1127">
    <cfRule type="expression" priority="876" aboveAverage="0" equalAverage="0" bottom="0" percent="0" rank="0" text="" dxfId="874">
      <formula>B1127&lt;&gt;0</formula>
    </cfRule>
  </conditionalFormatting>
  <conditionalFormatting sqref="F1129:F1138 G1129:K1139">
    <cfRule type="expression" priority="877" aboveAverage="0" equalAverage="0" bottom="0" percent="0" rank="0" text="" dxfId="875">
      <formula>LEN(TRIM(F1129))=0</formula>
    </cfRule>
  </conditionalFormatting>
  <conditionalFormatting sqref="L1129:N1139">
    <cfRule type="cellIs" priority="878" operator="equal" aboveAverage="0" equalAverage="0" bottom="0" percent="0" rank="0" text="" dxfId="876">
      <formula>""""""</formula>
    </cfRule>
  </conditionalFormatting>
  <conditionalFormatting sqref="H1128">
    <cfRule type="expression" priority="879" aboveAverage="0" equalAverage="0" bottom="0" percent="0" rank="0" text="" dxfId="877">
      <formula>LEN(TRIM(H1128))=0</formula>
    </cfRule>
  </conditionalFormatting>
  <conditionalFormatting sqref="B1129:B1138">
    <cfRule type="cellIs" priority="880" operator="equal" aboveAverage="0" equalAverage="0" bottom="0" percent="0" rank="0" text="" dxfId="878">
      <formula>"Sold Out"</formula>
    </cfRule>
  </conditionalFormatting>
  <conditionalFormatting sqref="C1129:C1138">
    <cfRule type="expression" priority="881" aboveAverage="0" equalAverage="0" bottom="0" percent="0" rank="0" text="" dxfId="879">
      <formula>"($B$13=""Sold Out"")"</formula>
    </cfRule>
  </conditionalFormatting>
  <conditionalFormatting sqref="F1139">
    <cfRule type="cellIs" priority="882" operator="equal" aboveAverage="0" equalAverage="0" bottom="0" percent="0" rank="0" text="" dxfId="880">
      <formula>2500</formula>
    </cfRule>
  </conditionalFormatting>
  <conditionalFormatting sqref="F1139">
    <cfRule type="expression" priority="883" aboveAverage="0" equalAverage="0" bottom="0" percent="0" rank="0" text="" dxfId="881">
      <formula>LEN(TRIM(F1139))=0</formula>
    </cfRule>
  </conditionalFormatting>
  <conditionalFormatting sqref="B1129:B1138">
    <cfRule type="cellIs" priority="884" operator="equal" aboveAverage="0" equalAverage="0" bottom="0" percent="0" rank="0" text="" dxfId="882">
      <formula>"кода нет в прайсе"</formula>
    </cfRule>
  </conditionalFormatting>
  <conditionalFormatting sqref="B1139">
    <cfRule type="expression" priority="885" aboveAverage="0" equalAverage="0" bottom="0" percent="0" rank="0" text="" dxfId="883">
      <formula>B1139&lt;&gt;0</formula>
    </cfRule>
  </conditionalFormatting>
  <conditionalFormatting sqref="F1141:F1150 G1141:K1151">
    <cfRule type="expression" priority="886" aboveAverage="0" equalAverage="0" bottom="0" percent="0" rank="0" text="" dxfId="884">
      <formula>LEN(TRIM(F1141))=0</formula>
    </cfRule>
  </conditionalFormatting>
  <conditionalFormatting sqref="L1141:N1151">
    <cfRule type="cellIs" priority="887" operator="equal" aboveAverage="0" equalAverage="0" bottom="0" percent="0" rank="0" text="" dxfId="885">
      <formula>""""""</formula>
    </cfRule>
  </conditionalFormatting>
  <conditionalFormatting sqref="H1140">
    <cfRule type="expression" priority="888" aboveAverage="0" equalAverage="0" bottom="0" percent="0" rank="0" text="" dxfId="886">
      <formula>LEN(TRIM(H1140))=0</formula>
    </cfRule>
  </conditionalFormatting>
  <conditionalFormatting sqref="B1141:B1150">
    <cfRule type="cellIs" priority="889" operator="equal" aboveAverage="0" equalAverage="0" bottom="0" percent="0" rank="0" text="" dxfId="887">
      <formula>"Sold Out"</formula>
    </cfRule>
  </conditionalFormatting>
  <conditionalFormatting sqref="C1141:C1150">
    <cfRule type="expression" priority="890" aboveAverage="0" equalAverage="0" bottom="0" percent="0" rank="0" text="" dxfId="888">
      <formula>"($B$13=""Sold Out"")"</formula>
    </cfRule>
  </conditionalFormatting>
  <conditionalFormatting sqref="F1151">
    <cfRule type="cellIs" priority="891" operator="equal" aboveAverage="0" equalAverage="0" bottom="0" percent="0" rank="0" text="" dxfId="889">
      <formula>2500</formula>
    </cfRule>
  </conditionalFormatting>
  <conditionalFormatting sqref="F1151">
    <cfRule type="expression" priority="892" aboveAverage="0" equalAverage="0" bottom="0" percent="0" rank="0" text="" dxfId="890">
      <formula>LEN(TRIM(F1151))=0</formula>
    </cfRule>
  </conditionalFormatting>
  <conditionalFormatting sqref="B1141:B1150">
    <cfRule type="cellIs" priority="893" operator="equal" aboveAverage="0" equalAverage="0" bottom="0" percent="0" rank="0" text="" dxfId="891">
      <formula>"кода нет в прайсе"</formula>
    </cfRule>
  </conditionalFormatting>
  <conditionalFormatting sqref="B1151">
    <cfRule type="expression" priority="894" aboveAverage="0" equalAverage="0" bottom="0" percent="0" rank="0" text="" dxfId="892">
      <formula>B1151&lt;&gt;0</formula>
    </cfRule>
  </conditionalFormatting>
  <conditionalFormatting sqref="B1153:B1162">
    <cfRule type="cellIs" priority="895" operator="equal" aboveAverage="0" equalAverage="0" bottom="0" percent="0" rank="0" text="" dxfId="893">
      <formula>"Sold Out"</formula>
    </cfRule>
  </conditionalFormatting>
  <conditionalFormatting sqref="C1153:C1162">
    <cfRule type="expression" priority="896" aboveAverage="0" equalAverage="0" bottom="0" percent="0" rank="0" text="" dxfId="894">
      <formula>"($B$13=""Sold Out"")"</formula>
    </cfRule>
  </conditionalFormatting>
  <conditionalFormatting sqref="B1153:B1162">
    <cfRule type="cellIs" priority="897" operator="equal" aboveAverage="0" equalAverage="0" bottom="0" percent="0" rank="0" text="" dxfId="895">
      <formula>"кода нет в прайсе"</formula>
    </cfRule>
  </conditionalFormatting>
  <conditionalFormatting sqref="B1165:B1174">
    <cfRule type="cellIs" priority="898" operator="equal" aboveAverage="0" equalAverage="0" bottom="0" percent="0" rank="0" text="" dxfId="896">
      <formula>"Sold Out"</formula>
    </cfRule>
  </conditionalFormatting>
  <conditionalFormatting sqref="C1165:C1174">
    <cfRule type="expression" priority="899" aboveAverage="0" equalAverage="0" bottom="0" percent="0" rank="0" text="" dxfId="897">
      <formula>"($B$13=""Sold Out"")"</formula>
    </cfRule>
  </conditionalFormatting>
  <conditionalFormatting sqref="B1165:B1174">
    <cfRule type="cellIs" priority="900" operator="equal" aboveAverage="0" equalAverage="0" bottom="0" percent="0" rank="0" text="" dxfId="898">
      <formula>"кода нет в прайсе"</formula>
    </cfRule>
  </conditionalFormatting>
  <conditionalFormatting sqref="F1189:F1198 G1189:K1199">
    <cfRule type="expression" priority="901" aboveAverage="0" equalAverage="0" bottom="0" percent="0" rank="0" text="" dxfId="899">
      <formula>LEN(TRIM(F1189))=0</formula>
    </cfRule>
  </conditionalFormatting>
  <conditionalFormatting sqref="L1189:N1199">
    <cfRule type="cellIs" priority="902" operator="equal" aboveAverage="0" equalAverage="0" bottom="0" percent="0" rank="0" text="" dxfId="900">
      <formula>""""""</formula>
    </cfRule>
  </conditionalFormatting>
  <conditionalFormatting sqref="H1188">
    <cfRule type="expression" priority="903" aboveAverage="0" equalAverage="0" bottom="0" percent="0" rank="0" text="" dxfId="901">
      <formula>LEN(TRIM(H1188))=0</formula>
    </cfRule>
  </conditionalFormatting>
  <conditionalFormatting sqref="B1189:B1198">
    <cfRule type="cellIs" priority="904" operator="equal" aboveAverage="0" equalAverage="0" bottom="0" percent="0" rank="0" text="" dxfId="902">
      <formula>"Sold Out"</formula>
    </cfRule>
  </conditionalFormatting>
  <conditionalFormatting sqref="C1189:C1198">
    <cfRule type="expression" priority="905" aboveAverage="0" equalAverage="0" bottom="0" percent="0" rank="0" text="" dxfId="903">
      <formula>"($B$13=""Sold Out"")"</formula>
    </cfRule>
  </conditionalFormatting>
  <conditionalFormatting sqref="F1199">
    <cfRule type="cellIs" priority="906" operator="equal" aboveAverage="0" equalAverage="0" bottom="0" percent="0" rank="0" text="" dxfId="904">
      <formula>2500</formula>
    </cfRule>
  </conditionalFormatting>
  <conditionalFormatting sqref="F1199">
    <cfRule type="expression" priority="907" aboveAverage="0" equalAverage="0" bottom="0" percent="0" rank="0" text="" dxfId="905">
      <formula>LEN(TRIM(F1199))=0</formula>
    </cfRule>
  </conditionalFormatting>
  <conditionalFormatting sqref="B1189:B1198">
    <cfRule type="cellIs" priority="908" operator="equal" aboveAverage="0" equalAverage="0" bottom="0" percent="0" rank="0" text="" dxfId="906">
      <formula>"кода нет в прайсе"</formula>
    </cfRule>
  </conditionalFormatting>
  <conditionalFormatting sqref="B1199">
    <cfRule type="expression" priority="909" aboveAverage="0" equalAverage="0" bottom="0" percent="0" rank="0" text="" dxfId="907">
      <formula>B1199&lt;&gt;0</formula>
    </cfRule>
  </conditionalFormatting>
  <conditionalFormatting sqref="F1201:F1210 G1201:K1211">
    <cfRule type="expression" priority="910" aboveAverage="0" equalAverage="0" bottom="0" percent="0" rank="0" text="" dxfId="908">
      <formula>LEN(TRIM(F1201))=0</formula>
    </cfRule>
  </conditionalFormatting>
  <conditionalFormatting sqref="L1201:N1211">
    <cfRule type="cellIs" priority="911" operator="equal" aboveAverage="0" equalAverage="0" bottom="0" percent="0" rank="0" text="" dxfId="909">
      <formula>""""""</formula>
    </cfRule>
  </conditionalFormatting>
  <conditionalFormatting sqref="H1200">
    <cfRule type="expression" priority="912" aboveAverage="0" equalAverage="0" bottom="0" percent="0" rank="0" text="" dxfId="910">
      <formula>LEN(TRIM(H1200))=0</formula>
    </cfRule>
  </conditionalFormatting>
  <conditionalFormatting sqref="B1201:B1210">
    <cfRule type="cellIs" priority="913" operator="equal" aboveAverage="0" equalAverage="0" bottom="0" percent="0" rank="0" text="" dxfId="911">
      <formula>"Sold Out"</formula>
    </cfRule>
  </conditionalFormatting>
  <conditionalFormatting sqref="C1201:C1210">
    <cfRule type="expression" priority="914" aboveAverage="0" equalAverage="0" bottom="0" percent="0" rank="0" text="" dxfId="912">
      <formula>"($B$13=""Sold Out"")"</formula>
    </cfRule>
  </conditionalFormatting>
  <conditionalFormatting sqref="F1211">
    <cfRule type="cellIs" priority="915" operator="equal" aboveAverage="0" equalAverage="0" bottom="0" percent="0" rank="0" text="" dxfId="913">
      <formula>2500</formula>
    </cfRule>
  </conditionalFormatting>
  <conditionalFormatting sqref="F1211">
    <cfRule type="expression" priority="916" aboveAverage="0" equalAverage="0" bottom="0" percent="0" rank="0" text="" dxfId="914">
      <formula>LEN(TRIM(F1211))=0</formula>
    </cfRule>
  </conditionalFormatting>
  <conditionalFormatting sqref="B1201:B1210">
    <cfRule type="cellIs" priority="917" operator="equal" aboveAverage="0" equalAverage="0" bottom="0" percent="0" rank="0" text="" dxfId="915">
      <formula>"кода нет в прайсе"</formula>
    </cfRule>
  </conditionalFormatting>
  <conditionalFormatting sqref="B1211">
    <cfRule type="expression" priority="918" aboveAverage="0" equalAverage="0" bottom="0" percent="0" rank="0" text="" dxfId="916">
      <formula>B1211&lt;&gt;0</formula>
    </cfRule>
  </conditionalFormatting>
  <conditionalFormatting sqref="A1224:A1048576 A11:A23">
    <cfRule type="cellIs" priority="919" operator="equal" aboveAverage="0" equalAverage="0" bottom="0" percent="0" rank="0" text="" dxfId="917">
      <formula>806</formula>
    </cfRule>
  </conditionalFormatting>
  <conditionalFormatting sqref="A13:A23">
    <cfRule type="cellIs" priority="920" operator="equal" aboveAverage="0" equalAverage="0" bottom="0" percent="0" rank="0" text="" dxfId="918">
      <formula>"N000905"</formula>
    </cfRule>
    <cfRule type="cellIs" priority="921" operator="equal" aboveAverage="0" equalAverage="0" bottom="0" percent="0" rank="0" text="" dxfId="919">
      <formula>"N000904-1"</formula>
    </cfRule>
    <cfRule type="cellIs" priority="922" operator="equal" aboveAverage="0" equalAverage="0" bottom="0" percent="0" rank="0" text="" dxfId="920">
      <formula>"N000904"</formula>
    </cfRule>
  </conditionalFormatting>
  <conditionalFormatting sqref="A529:A539">
    <cfRule type="cellIs" priority="923" operator="equal" aboveAverage="0" equalAverage="0" bottom="0" percent="0" rank="0" text="" dxfId="921">
      <formula>"N000905"</formula>
    </cfRule>
    <cfRule type="cellIs" priority="924" operator="equal" aboveAverage="0" equalAverage="0" bottom="0" percent="0" rank="0" text="" dxfId="922">
      <formula>"N000904-1"</formula>
    </cfRule>
    <cfRule type="cellIs" priority="925" operator="equal" aboveAverage="0" equalAverage="0" bottom="0" percent="0" rank="0" text="" dxfId="923">
      <formula>"N000904"</formula>
    </cfRule>
  </conditionalFormatting>
  <conditionalFormatting sqref="A13:A23">
    <cfRule type="cellIs" priority="926" operator="equal" aboveAverage="0" equalAverage="0" bottom="0" percent="0" rank="0" text="" dxfId="924">
      <formula>3210</formula>
    </cfRule>
  </conditionalFormatting>
  <conditionalFormatting sqref="A2:A10">
    <cfRule type="cellIs" priority="927" operator="equal" aboveAverage="0" equalAverage="0" bottom="0" percent="0" rank="0" text="" dxfId="925">
      <formula>806</formula>
    </cfRule>
  </conditionalFormatting>
  <conditionalFormatting sqref="A745:A755">
    <cfRule type="cellIs" priority="928" operator="equal" aboveAverage="0" equalAverage="0" bottom="0" percent="0" rank="0" text="" dxfId="926">
      <formula>"N000905"</formula>
    </cfRule>
    <cfRule type="cellIs" priority="929" operator="equal" aboveAverage="0" equalAverage="0" bottom="0" percent="0" rank="0" text="" dxfId="927">
      <formula>"N000904-1"</formula>
    </cfRule>
    <cfRule type="cellIs" priority="930" operator="equal" aboveAverage="0" equalAverage="0" bottom="0" percent="0" rank="0" text="" dxfId="928">
      <formula>"N000904"</formula>
    </cfRule>
  </conditionalFormatting>
  <conditionalFormatting sqref="A745:A755">
    <cfRule type="cellIs" priority="931" operator="equal" aboveAverage="0" equalAverage="0" bottom="0" percent="0" rank="0" text="" dxfId="929">
      <formula>3210</formula>
    </cfRule>
  </conditionalFormatting>
  <conditionalFormatting sqref="A768:A779">
    <cfRule type="cellIs" priority="932" operator="equal" aboveAverage="0" equalAverage="0" bottom="0" percent="0" rank="0" text="" dxfId="930">
      <formula>806</formula>
    </cfRule>
  </conditionalFormatting>
  <conditionalFormatting sqref="A769:A779">
    <cfRule type="cellIs" priority="933" operator="equal" aboveAverage="0" equalAverage="0" bottom="0" percent="0" rank="0" text="" dxfId="931">
      <formula>"N000905"</formula>
    </cfRule>
    <cfRule type="cellIs" priority="934" operator="equal" aboveAverage="0" equalAverage="0" bottom="0" percent="0" rank="0" text="" dxfId="932">
      <formula>"N000904-1"</formula>
    </cfRule>
    <cfRule type="cellIs" priority="935" operator="equal" aboveAverage="0" equalAverage="0" bottom="0" percent="0" rank="0" text="" dxfId="933">
      <formula>"N000904"</formula>
    </cfRule>
  </conditionalFormatting>
  <conditionalFormatting sqref="A769:A779">
    <cfRule type="cellIs" priority="936" operator="equal" aboveAverage="0" equalAverage="0" bottom="0" percent="0" rank="0" text="" dxfId="934">
      <formula>3210</formula>
    </cfRule>
  </conditionalFormatting>
  <conditionalFormatting sqref="A1212:A1223">
    <cfRule type="cellIs" priority="937" operator="equal" aboveAverage="0" equalAverage="0" bottom="0" percent="0" rank="0" text="" dxfId="935">
      <formula>806</formula>
    </cfRule>
  </conditionalFormatting>
  <conditionalFormatting sqref="A1213:A1223">
    <cfRule type="cellIs" priority="938" operator="equal" aboveAverage="0" equalAverage="0" bottom="0" percent="0" rank="0" text="" dxfId="936">
      <formula>"N000905"</formula>
    </cfRule>
    <cfRule type="cellIs" priority="939" operator="equal" aboveAverage="0" equalAverage="0" bottom="0" percent="0" rank="0" text="" dxfId="937">
      <formula>"N000904-1"</formula>
    </cfRule>
    <cfRule type="cellIs" priority="940" operator="equal" aboveAverage="0" equalAverage="0" bottom="0" percent="0" rank="0" text="" dxfId="938">
      <formula>"N000904"</formula>
    </cfRule>
  </conditionalFormatting>
  <conditionalFormatting sqref="A1213:A1223">
    <cfRule type="cellIs" priority="941" operator="equal" aboveAverage="0" equalAverage="0" bottom="0" percent="0" rank="0" text="" dxfId="939">
      <formula>3210</formula>
    </cfRule>
  </conditionalFormatting>
  <conditionalFormatting sqref="A24:A35">
    <cfRule type="cellIs" priority="942" operator="equal" aboveAverage="0" equalAverage="0" bottom="0" percent="0" rank="0" text="" dxfId="940">
      <formula>806</formula>
    </cfRule>
  </conditionalFormatting>
  <conditionalFormatting sqref="A25:A35">
    <cfRule type="cellIs" priority="943" operator="equal" aboveAverage="0" equalAverage="0" bottom="0" percent="0" rank="0" text="" dxfId="941">
      <formula>"N000905"</formula>
    </cfRule>
    <cfRule type="cellIs" priority="944" operator="equal" aboveAverage="0" equalAverage="0" bottom="0" percent="0" rank="0" text="" dxfId="942">
      <formula>"N000904-1"</formula>
    </cfRule>
    <cfRule type="cellIs" priority="945" operator="equal" aboveAverage="0" equalAverage="0" bottom="0" percent="0" rank="0" text="" dxfId="943">
      <formula>"N000904"</formula>
    </cfRule>
  </conditionalFormatting>
  <conditionalFormatting sqref="A25:A35">
    <cfRule type="cellIs" priority="946" operator="equal" aboveAverage="0" equalAverage="0" bottom="0" percent="0" rank="0" text="" dxfId="944">
      <formula>3210</formula>
    </cfRule>
  </conditionalFormatting>
  <conditionalFormatting sqref="A36:A47">
    <cfRule type="cellIs" priority="947" operator="equal" aboveAverage="0" equalAverage="0" bottom="0" percent="0" rank="0" text="" dxfId="945">
      <formula>806</formula>
    </cfRule>
  </conditionalFormatting>
  <conditionalFormatting sqref="A37:A47">
    <cfRule type="cellIs" priority="948" operator="equal" aboveAverage="0" equalAverage="0" bottom="0" percent="0" rank="0" text="" dxfId="946">
      <formula>"N000905"</formula>
    </cfRule>
    <cfRule type="cellIs" priority="949" operator="equal" aboveAverage="0" equalAverage="0" bottom="0" percent="0" rank="0" text="" dxfId="947">
      <formula>"N000904-1"</formula>
    </cfRule>
    <cfRule type="cellIs" priority="950" operator="equal" aboveAverage="0" equalAverage="0" bottom="0" percent="0" rank="0" text="" dxfId="948">
      <formula>"N000904"</formula>
    </cfRule>
  </conditionalFormatting>
  <conditionalFormatting sqref="A37:A47">
    <cfRule type="cellIs" priority="951" operator="equal" aboveAverage="0" equalAverage="0" bottom="0" percent="0" rank="0" text="" dxfId="949">
      <formula>3210</formula>
    </cfRule>
  </conditionalFormatting>
  <conditionalFormatting sqref="A48:A59">
    <cfRule type="cellIs" priority="952" operator="equal" aboveAverage="0" equalAverage="0" bottom="0" percent="0" rank="0" text="" dxfId="950">
      <formula>806</formula>
    </cfRule>
  </conditionalFormatting>
  <conditionalFormatting sqref="A49:A59">
    <cfRule type="cellIs" priority="953" operator="equal" aboveAverage="0" equalAverage="0" bottom="0" percent="0" rank="0" text="" dxfId="951">
      <formula>"N000905"</formula>
    </cfRule>
    <cfRule type="cellIs" priority="954" operator="equal" aboveAverage="0" equalAverage="0" bottom="0" percent="0" rank="0" text="" dxfId="952">
      <formula>"N000904-1"</formula>
    </cfRule>
    <cfRule type="cellIs" priority="955" operator="equal" aboveAverage="0" equalAverage="0" bottom="0" percent="0" rank="0" text="" dxfId="953">
      <formula>"N000904"</formula>
    </cfRule>
  </conditionalFormatting>
  <conditionalFormatting sqref="A49:A59">
    <cfRule type="cellIs" priority="956" operator="equal" aboveAverage="0" equalAverage="0" bottom="0" percent="0" rank="0" text="" dxfId="954">
      <formula>3210</formula>
    </cfRule>
  </conditionalFormatting>
  <conditionalFormatting sqref="A60:A71">
    <cfRule type="cellIs" priority="957" operator="equal" aboveAverage="0" equalAverage="0" bottom="0" percent="0" rank="0" text="" dxfId="955">
      <formula>806</formula>
    </cfRule>
  </conditionalFormatting>
  <conditionalFormatting sqref="A61:A71">
    <cfRule type="cellIs" priority="958" operator="equal" aboveAverage="0" equalAverage="0" bottom="0" percent="0" rank="0" text="" dxfId="956">
      <formula>"N000905"</formula>
    </cfRule>
    <cfRule type="cellIs" priority="959" operator="equal" aboveAverage="0" equalAverage="0" bottom="0" percent="0" rank="0" text="" dxfId="957">
      <formula>"N000904-1"</formula>
    </cfRule>
    <cfRule type="cellIs" priority="960" operator="equal" aboveAverage="0" equalAverage="0" bottom="0" percent="0" rank="0" text="" dxfId="958">
      <formula>"N000904"</formula>
    </cfRule>
  </conditionalFormatting>
  <conditionalFormatting sqref="A61:A71">
    <cfRule type="cellIs" priority="961" operator="equal" aboveAverage="0" equalAverage="0" bottom="0" percent="0" rank="0" text="" dxfId="959">
      <formula>3210</formula>
    </cfRule>
  </conditionalFormatting>
  <conditionalFormatting sqref="A72:A83">
    <cfRule type="cellIs" priority="962" operator="equal" aboveAverage="0" equalAverage="0" bottom="0" percent="0" rank="0" text="" dxfId="960">
      <formula>806</formula>
    </cfRule>
  </conditionalFormatting>
  <conditionalFormatting sqref="A73:A83">
    <cfRule type="cellIs" priority="963" operator="equal" aboveAverage="0" equalAverage="0" bottom="0" percent="0" rank="0" text="" dxfId="961">
      <formula>"N000905"</formula>
    </cfRule>
    <cfRule type="cellIs" priority="964" operator="equal" aboveAverage="0" equalAverage="0" bottom="0" percent="0" rank="0" text="" dxfId="962">
      <formula>"N000904-1"</formula>
    </cfRule>
    <cfRule type="cellIs" priority="965" operator="equal" aboveAverage="0" equalAverage="0" bottom="0" percent="0" rank="0" text="" dxfId="963">
      <formula>"N000904"</formula>
    </cfRule>
  </conditionalFormatting>
  <conditionalFormatting sqref="A73:A83">
    <cfRule type="cellIs" priority="966" operator="equal" aboveAverage="0" equalAverage="0" bottom="0" percent="0" rank="0" text="" dxfId="964">
      <formula>3210</formula>
    </cfRule>
  </conditionalFormatting>
  <conditionalFormatting sqref="A84:A95">
    <cfRule type="cellIs" priority="967" operator="equal" aboveAverage="0" equalAverage="0" bottom="0" percent="0" rank="0" text="" dxfId="965">
      <formula>806</formula>
    </cfRule>
  </conditionalFormatting>
  <conditionalFormatting sqref="A85:A95">
    <cfRule type="cellIs" priority="968" operator="equal" aboveAverage="0" equalAverage="0" bottom="0" percent="0" rank="0" text="" dxfId="966">
      <formula>"N000905"</formula>
    </cfRule>
    <cfRule type="cellIs" priority="969" operator="equal" aboveAverage="0" equalAverage="0" bottom="0" percent="0" rank="0" text="" dxfId="967">
      <formula>"N000904-1"</formula>
    </cfRule>
    <cfRule type="cellIs" priority="970" operator="equal" aboveAverage="0" equalAverage="0" bottom="0" percent="0" rank="0" text="" dxfId="968">
      <formula>"N000904"</formula>
    </cfRule>
  </conditionalFormatting>
  <conditionalFormatting sqref="A85:A95">
    <cfRule type="cellIs" priority="971" operator="equal" aboveAverage="0" equalAverage="0" bottom="0" percent="0" rank="0" text="" dxfId="969">
      <formula>3210</formula>
    </cfRule>
  </conditionalFormatting>
  <conditionalFormatting sqref="A96:A107">
    <cfRule type="cellIs" priority="972" operator="equal" aboveAverage="0" equalAverage="0" bottom="0" percent="0" rank="0" text="" dxfId="970">
      <formula>806</formula>
    </cfRule>
  </conditionalFormatting>
  <conditionalFormatting sqref="A97:A107">
    <cfRule type="cellIs" priority="973" operator="equal" aboveAverage="0" equalAverage="0" bottom="0" percent="0" rank="0" text="" dxfId="971">
      <formula>"N000905"</formula>
    </cfRule>
    <cfRule type="cellIs" priority="974" operator="equal" aboveAverage="0" equalAverage="0" bottom="0" percent="0" rank="0" text="" dxfId="972">
      <formula>"N000904-1"</formula>
    </cfRule>
    <cfRule type="cellIs" priority="975" operator="equal" aboveAverage="0" equalAverage="0" bottom="0" percent="0" rank="0" text="" dxfId="973">
      <formula>"N000904"</formula>
    </cfRule>
  </conditionalFormatting>
  <conditionalFormatting sqref="A97:A107">
    <cfRule type="cellIs" priority="976" operator="equal" aboveAverage="0" equalAverage="0" bottom="0" percent="0" rank="0" text="" dxfId="974">
      <formula>3210</formula>
    </cfRule>
  </conditionalFormatting>
  <conditionalFormatting sqref="A108:A119">
    <cfRule type="cellIs" priority="977" operator="equal" aboveAverage="0" equalAverage="0" bottom="0" percent="0" rank="0" text="" dxfId="975">
      <formula>806</formula>
    </cfRule>
  </conditionalFormatting>
  <conditionalFormatting sqref="A109:A119">
    <cfRule type="cellIs" priority="978" operator="equal" aboveAverage="0" equalAverage="0" bottom="0" percent="0" rank="0" text="" dxfId="976">
      <formula>"N000905"</formula>
    </cfRule>
    <cfRule type="cellIs" priority="979" operator="equal" aboveAverage="0" equalAverage="0" bottom="0" percent="0" rank="0" text="" dxfId="977">
      <formula>"N000904-1"</formula>
    </cfRule>
    <cfRule type="cellIs" priority="980" operator="equal" aboveAverage="0" equalAverage="0" bottom="0" percent="0" rank="0" text="" dxfId="978">
      <formula>"N000904"</formula>
    </cfRule>
  </conditionalFormatting>
  <conditionalFormatting sqref="A109:A119">
    <cfRule type="cellIs" priority="981" operator="equal" aboveAverage="0" equalAverage="0" bottom="0" percent="0" rank="0" text="" dxfId="979">
      <formula>3210</formula>
    </cfRule>
  </conditionalFormatting>
  <conditionalFormatting sqref="A120:A131">
    <cfRule type="cellIs" priority="982" operator="equal" aboveAverage="0" equalAverage="0" bottom="0" percent="0" rank="0" text="" dxfId="980">
      <formula>806</formula>
    </cfRule>
  </conditionalFormatting>
  <conditionalFormatting sqref="A121:A131">
    <cfRule type="cellIs" priority="983" operator="equal" aboveAverage="0" equalAverage="0" bottom="0" percent="0" rank="0" text="" dxfId="981">
      <formula>"N000905"</formula>
    </cfRule>
    <cfRule type="cellIs" priority="984" operator="equal" aboveAverage="0" equalAverage="0" bottom="0" percent="0" rank="0" text="" dxfId="982">
      <formula>"N000904-1"</formula>
    </cfRule>
    <cfRule type="cellIs" priority="985" operator="equal" aboveAverage="0" equalAverage="0" bottom="0" percent="0" rank="0" text="" dxfId="983">
      <formula>"N000904"</formula>
    </cfRule>
  </conditionalFormatting>
  <conditionalFormatting sqref="A121:A131">
    <cfRule type="cellIs" priority="986" operator="equal" aboveAverage="0" equalAverage="0" bottom="0" percent="0" rank="0" text="" dxfId="984">
      <formula>3210</formula>
    </cfRule>
  </conditionalFormatting>
  <conditionalFormatting sqref="A132:A143">
    <cfRule type="cellIs" priority="987" operator="equal" aboveAverage="0" equalAverage="0" bottom="0" percent="0" rank="0" text="" dxfId="985">
      <formula>806</formula>
    </cfRule>
  </conditionalFormatting>
  <conditionalFormatting sqref="A133:A143">
    <cfRule type="cellIs" priority="988" operator="equal" aboveAverage="0" equalAverage="0" bottom="0" percent="0" rank="0" text="" dxfId="986">
      <formula>"N000905"</formula>
    </cfRule>
    <cfRule type="cellIs" priority="989" operator="equal" aboveAverage="0" equalAverage="0" bottom="0" percent="0" rank="0" text="" dxfId="987">
      <formula>"N000904-1"</formula>
    </cfRule>
    <cfRule type="cellIs" priority="990" operator="equal" aboveAverage="0" equalAverage="0" bottom="0" percent="0" rank="0" text="" dxfId="988">
      <formula>"N000904"</formula>
    </cfRule>
  </conditionalFormatting>
  <conditionalFormatting sqref="A133:A143">
    <cfRule type="cellIs" priority="991" operator="equal" aboveAverage="0" equalAverage="0" bottom="0" percent="0" rank="0" text="" dxfId="989">
      <formula>3210</formula>
    </cfRule>
  </conditionalFormatting>
  <conditionalFormatting sqref="A144:A155">
    <cfRule type="cellIs" priority="992" operator="equal" aboveAverage="0" equalAverage="0" bottom="0" percent="0" rank="0" text="" dxfId="990">
      <formula>806</formula>
    </cfRule>
  </conditionalFormatting>
  <conditionalFormatting sqref="A145:A155">
    <cfRule type="cellIs" priority="993" operator="equal" aboveAverage="0" equalAverage="0" bottom="0" percent="0" rank="0" text="" dxfId="991">
      <formula>"N000905"</formula>
    </cfRule>
    <cfRule type="cellIs" priority="994" operator="equal" aboveAverage="0" equalAverage="0" bottom="0" percent="0" rank="0" text="" dxfId="992">
      <formula>"N000904-1"</formula>
    </cfRule>
    <cfRule type="cellIs" priority="995" operator="equal" aboveAverage="0" equalAverage="0" bottom="0" percent="0" rank="0" text="" dxfId="993">
      <formula>"N000904"</formula>
    </cfRule>
  </conditionalFormatting>
  <conditionalFormatting sqref="A145:A155">
    <cfRule type="cellIs" priority="996" operator="equal" aboveAverage="0" equalAverage="0" bottom="0" percent="0" rank="0" text="" dxfId="994">
      <formula>3210</formula>
    </cfRule>
  </conditionalFormatting>
  <conditionalFormatting sqref="A156:A167">
    <cfRule type="cellIs" priority="997" operator="equal" aboveAverage="0" equalAverage="0" bottom="0" percent="0" rank="0" text="" dxfId="995">
      <formula>806</formula>
    </cfRule>
  </conditionalFormatting>
  <conditionalFormatting sqref="A157:A167">
    <cfRule type="cellIs" priority="998" operator="equal" aboveAverage="0" equalAverage="0" bottom="0" percent="0" rank="0" text="" dxfId="996">
      <formula>"N000905"</formula>
    </cfRule>
    <cfRule type="cellIs" priority="999" operator="equal" aboveAverage="0" equalAverage="0" bottom="0" percent="0" rank="0" text="" dxfId="997">
      <formula>"N000904-1"</formula>
    </cfRule>
    <cfRule type="cellIs" priority="1000" operator="equal" aboveAverage="0" equalAverage="0" bottom="0" percent="0" rank="0" text="" dxfId="998">
      <formula>"N000904"</formula>
    </cfRule>
  </conditionalFormatting>
  <conditionalFormatting sqref="A157:A167">
    <cfRule type="cellIs" priority="1001" operator="equal" aboveAverage="0" equalAverage="0" bottom="0" percent="0" rank="0" text="" dxfId="999">
      <formula>3210</formula>
    </cfRule>
  </conditionalFormatting>
  <conditionalFormatting sqref="A168:A179">
    <cfRule type="cellIs" priority="1002" operator="equal" aboveAverage="0" equalAverage="0" bottom="0" percent="0" rank="0" text="" dxfId="1000">
      <formula>806</formula>
    </cfRule>
  </conditionalFormatting>
  <conditionalFormatting sqref="A169:A179">
    <cfRule type="cellIs" priority="1003" operator="equal" aboveAverage="0" equalAverage="0" bottom="0" percent="0" rank="0" text="" dxfId="1001">
      <formula>"N000905"</formula>
    </cfRule>
    <cfRule type="cellIs" priority="1004" operator="equal" aboveAverage="0" equalAverage="0" bottom="0" percent="0" rank="0" text="" dxfId="1002">
      <formula>"N000904-1"</formula>
    </cfRule>
    <cfRule type="cellIs" priority="1005" operator="equal" aboveAverage="0" equalAverage="0" bottom="0" percent="0" rank="0" text="" dxfId="1003">
      <formula>"N000904"</formula>
    </cfRule>
  </conditionalFormatting>
  <conditionalFormatting sqref="A169:A179">
    <cfRule type="cellIs" priority="1006" operator="equal" aboveAverage="0" equalAverage="0" bottom="0" percent="0" rank="0" text="" dxfId="1004">
      <formula>3210</formula>
    </cfRule>
  </conditionalFormatting>
  <conditionalFormatting sqref="A180:A191">
    <cfRule type="cellIs" priority="1007" operator="equal" aboveAverage="0" equalAverage="0" bottom="0" percent="0" rank="0" text="" dxfId="1005">
      <formula>806</formula>
    </cfRule>
  </conditionalFormatting>
  <conditionalFormatting sqref="A181:A191">
    <cfRule type="cellIs" priority="1008" operator="equal" aboveAverage="0" equalAverage="0" bottom="0" percent="0" rank="0" text="" dxfId="1006">
      <formula>"N000905"</formula>
    </cfRule>
    <cfRule type="cellIs" priority="1009" operator="equal" aboveAverage="0" equalAverage="0" bottom="0" percent="0" rank="0" text="" dxfId="1007">
      <formula>"N000904-1"</formula>
    </cfRule>
    <cfRule type="cellIs" priority="1010" operator="equal" aboveAverage="0" equalAverage="0" bottom="0" percent="0" rank="0" text="" dxfId="1008">
      <formula>"N000904"</formula>
    </cfRule>
  </conditionalFormatting>
  <conditionalFormatting sqref="A181:A191">
    <cfRule type="cellIs" priority="1011" operator="equal" aboveAverage="0" equalAverage="0" bottom="0" percent="0" rank="0" text="" dxfId="1009">
      <formula>3210</formula>
    </cfRule>
  </conditionalFormatting>
  <conditionalFormatting sqref="A192:A203">
    <cfRule type="cellIs" priority="1012" operator="equal" aboveAverage="0" equalAverage="0" bottom="0" percent="0" rank="0" text="" dxfId="1010">
      <formula>806</formula>
    </cfRule>
  </conditionalFormatting>
  <conditionalFormatting sqref="A193:A203">
    <cfRule type="cellIs" priority="1013" operator="equal" aboveAverage="0" equalAverage="0" bottom="0" percent="0" rank="0" text="" dxfId="1011">
      <formula>"N000905"</formula>
    </cfRule>
    <cfRule type="cellIs" priority="1014" operator="equal" aboveAverage="0" equalAverage="0" bottom="0" percent="0" rank="0" text="" dxfId="1012">
      <formula>"N000904-1"</formula>
    </cfRule>
    <cfRule type="cellIs" priority="1015" operator="equal" aboveAverage="0" equalAverage="0" bottom="0" percent="0" rank="0" text="" dxfId="1013">
      <formula>"N000904"</formula>
    </cfRule>
  </conditionalFormatting>
  <conditionalFormatting sqref="A193:A203">
    <cfRule type="cellIs" priority="1016" operator="equal" aboveAverage="0" equalAverage="0" bottom="0" percent="0" rank="0" text="" dxfId="1014">
      <formula>3210</formula>
    </cfRule>
  </conditionalFormatting>
  <conditionalFormatting sqref="A204:A215">
    <cfRule type="cellIs" priority="1017" operator="equal" aboveAverage="0" equalAverage="0" bottom="0" percent="0" rank="0" text="" dxfId="1015">
      <formula>806</formula>
    </cfRule>
  </conditionalFormatting>
  <conditionalFormatting sqref="A205:A215">
    <cfRule type="cellIs" priority="1018" operator="equal" aboveAverage="0" equalAverage="0" bottom="0" percent="0" rank="0" text="" dxfId="1016">
      <formula>"N000905"</formula>
    </cfRule>
    <cfRule type="cellIs" priority="1019" operator="equal" aboveAverage="0" equalAverage="0" bottom="0" percent="0" rank="0" text="" dxfId="1017">
      <formula>"N000904-1"</formula>
    </cfRule>
    <cfRule type="cellIs" priority="1020" operator="equal" aboveAverage="0" equalAverage="0" bottom="0" percent="0" rank="0" text="" dxfId="1018">
      <formula>"N000904"</formula>
    </cfRule>
  </conditionalFormatting>
  <conditionalFormatting sqref="A205:A215">
    <cfRule type="cellIs" priority="1021" operator="equal" aboveAverage="0" equalAverage="0" bottom="0" percent="0" rank="0" text="" dxfId="1019">
      <formula>3210</formula>
    </cfRule>
  </conditionalFormatting>
  <conditionalFormatting sqref="A216:A227">
    <cfRule type="cellIs" priority="1022" operator="equal" aboveAverage="0" equalAverage="0" bottom="0" percent="0" rank="0" text="" dxfId="1020">
      <formula>806</formula>
    </cfRule>
  </conditionalFormatting>
  <conditionalFormatting sqref="A217:A227">
    <cfRule type="cellIs" priority="1023" operator="equal" aboveAverage="0" equalAverage="0" bottom="0" percent="0" rank="0" text="" dxfId="1021">
      <formula>"N000905"</formula>
    </cfRule>
    <cfRule type="cellIs" priority="1024" operator="equal" aboveAverage="0" equalAverage="0" bottom="0" percent="0" rank="0" text="" dxfId="1022">
      <formula>"N000904-1"</formula>
    </cfRule>
    <cfRule type="cellIs" priority="1025" operator="equal" aboveAverage="0" equalAverage="0" bottom="0" percent="0" rank="0" text="" dxfId="1023">
      <formula>"N000904"</formula>
    </cfRule>
  </conditionalFormatting>
  <conditionalFormatting sqref="A217:A227">
    <cfRule type="cellIs" priority="1026" operator="equal" aboveAverage="0" equalAverage="0" bottom="0" percent="0" rank="0" text="" dxfId="1024">
      <formula>3210</formula>
    </cfRule>
  </conditionalFormatting>
  <conditionalFormatting sqref="A228:A239">
    <cfRule type="cellIs" priority="1027" operator="equal" aboveAverage="0" equalAverage="0" bottom="0" percent="0" rank="0" text="" dxfId="1025">
      <formula>806</formula>
    </cfRule>
  </conditionalFormatting>
  <conditionalFormatting sqref="A229:A239">
    <cfRule type="cellIs" priority="1028" operator="equal" aboveAverage="0" equalAverage="0" bottom="0" percent="0" rank="0" text="" dxfId="1026">
      <formula>"N000905"</formula>
    </cfRule>
    <cfRule type="cellIs" priority="1029" operator="equal" aboveAverage="0" equalAverage="0" bottom="0" percent="0" rank="0" text="" dxfId="1027">
      <formula>"N000904-1"</formula>
    </cfRule>
    <cfRule type="cellIs" priority="1030" operator="equal" aboveAverage="0" equalAverage="0" bottom="0" percent="0" rank="0" text="" dxfId="1028">
      <formula>"N000904"</formula>
    </cfRule>
  </conditionalFormatting>
  <conditionalFormatting sqref="A229:A239">
    <cfRule type="cellIs" priority="1031" operator="equal" aboveAverage="0" equalAverage="0" bottom="0" percent="0" rank="0" text="" dxfId="1029">
      <formula>3210</formula>
    </cfRule>
  </conditionalFormatting>
  <conditionalFormatting sqref="A240:A251">
    <cfRule type="cellIs" priority="1032" operator="equal" aboveAverage="0" equalAverage="0" bottom="0" percent="0" rank="0" text="" dxfId="1030">
      <formula>806</formula>
    </cfRule>
  </conditionalFormatting>
  <conditionalFormatting sqref="A241:A251">
    <cfRule type="cellIs" priority="1033" operator="equal" aboveAverage="0" equalAverage="0" bottom="0" percent="0" rank="0" text="" dxfId="1031">
      <formula>"N000905"</formula>
    </cfRule>
    <cfRule type="cellIs" priority="1034" operator="equal" aboveAverage="0" equalAverage="0" bottom="0" percent="0" rank="0" text="" dxfId="1032">
      <formula>"N000904-1"</formula>
    </cfRule>
    <cfRule type="cellIs" priority="1035" operator="equal" aboveAverage="0" equalAverage="0" bottom="0" percent="0" rank="0" text="" dxfId="1033">
      <formula>"N000904"</formula>
    </cfRule>
  </conditionalFormatting>
  <conditionalFormatting sqref="A241:A251">
    <cfRule type="cellIs" priority="1036" operator="equal" aboveAverage="0" equalAverage="0" bottom="0" percent="0" rank="0" text="" dxfId="1034">
      <formula>3210</formula>
    </cfRule>
  </conditionalFormatting>
  <conditionalFormatting sqref="A252:A263">
    <cfRule type="cellIs" priority="1037" operator="equal" aboveAverage="0" equalAverage="0" bottom="0" percent="0" rank="0" text="" dxfId="1035">
      <formula>806</formula>
    </cfRule>
  </conditionalFormatting>
  <conditionalFormatting sqref="A253:A263">
    <cfRule type="cellIs" priority="1038" operator="equal" aboveAverage="0" equalAverage="0" bottom="0" percent="0" rank="0" text="" dxfId="1036">
      <formula>"N000905"</formula>
    </cfRule>
    <cfRule type="cellIs" priority="1039" operator="equal" aboveAverage="0" equalAverage="0" bottom="0" percent="0" rank="0" text="" dxfId="1037">
      <formula>"N000904-1"</formula>
    </cfRule>
    <cfRule type="cellIs" priority="1040" operator="equal" aboveAverage="0" equalAverage="0" bottom="0" percent="0" rank="0" text="" dxfId="1038">
      <formula>"N000904"</formula>
    </cfRule>
  </conditionalFormatting>
  <conditionalFormatting sqref="A253:A263">
    <cfRule type="cellIs" priority="1041" operator="equal" aboveAverage="0" equalAverage="0" bottom="0" percent="0" rank="0" text="" dxfId="1039">
      <formula>3210</formula>
    </cfRule>
  </conditionalFormatting>
  <conditionalFormatting sqref="A264:A275">
    <cfRule type="cellIs" priority="1042" operator="equal" aboveAverage="0" equalAverage="0" bottom="0" percent="0" rank="0" text="" dxfId="1040">
      <formula>806</formula>
    </cfRule>
  </conditionalFormatting>
  <conditionalFormatting sqref="A265:A275">
    <cfRule type="cellIs" priority="1043" operator="equal" aboveAverage="0" equalAverage="0" bottom="0" percent="0" rank="0" text="" dxfId="1041">
      <formula>"N000905"</formula>
    </cfRule>
    <cfRule type="cellIs" priority="1044" operator="equal" aboveAverage="0" equalAverage="0" bottom="0" percent="0" rank="0" text="" dxfId="1042">
      <formula>"N000904-1"</formula>
    </cfRule>
    <cfRule type="cellIs" priority="1045" operator="equal" aboveAverage="0" equalAverage="0" bottom="0" percent="0" rank="0" text="" dxfId="1043">
      <formula>"N000904"</formula>
    </cfRule>
  </conditionalFormatting>
  <conditionalFormatting sqref="A265:A275">
    <cfRule type="cellIs" priority="1046" operator="equal" aboveAverage="0" equalAverage="0" bottom="0" percent="0" rank="0" text="" dxfId="1044">
      <formula>3210</formula>
    </cfRule>
  </conditionalFormatting>
  <conditionalFormatting sqref="A276:A287">
    <cfRule type="cellIs" priority="1047" operator="equal" aboveAverage="0" equalAverage="0" bottom="0" percent="0" rank="0" text="" dxfId="1045">
      <formula>806</formula>
    </cfRule>
  </conditionalFormatting>
  <conditionalFormatting sqref="A277:A287">
    <cfRule type="cellIs" priority="1048" operator="equal" aboveAverage="0" equalAverage="0" bottom="0" percent="0" rank="0" text="" dxfId="1046">
      <formula>"N000905"</formula>
    </cfRule>
    <cfRule type="cellIs" priority="1049" operator="equal" aboveAverage="0" equalAverage="0" bottom="0" percent="0" rank="0" text="" dxfId="1047">
      <formula>"N000904-1"</formula>
    </cfRule>
    <cfRule type="cellIs" priority="1050" operator="equal" aboveAverage="0" equalAverage="0" bottom="0" percent="0" rank="0" text="" dxfId="1048">
      <formula>"N000904"</formula>
    </cfRule>
  </conditionalFormatting>
  <conditionalFormatting sqref="A277:A287">
    <cfRule type="cellIs" priority="1051" operator="equal" aboveAverage="0" equalAverage="0" bottom="0" percent="0" rank="0" text="" dxfId="1049">
      <formula>3210</formula>
    </cfRule>
  </conditionalFormatting>
  <conditionalFormatting sqref="A288:A299">
    <cfRule type="cellIs" priority="1052" operator="equal" aboveAverage="0" equalAverage="0" bottom="0" percent="0" rank="0" text="" dxfId="1050">
      <formula>806</formula>
    </cfRule>
  </conditionalFormatting>
  <conditionalFormatting sqref="A289:A299">
    <cfRule type="cellIs" priority="1053" operator="equal" aboveAverage="0" equalAverage="0" bottom="0" percent="0" rank="0" text="" dxfId="1051">
      <formula>"N000905"</formula>
    </cfRule>
    <cfRule type="cellIs" priority="1054" operator="equal" aboveAverage="0" equalAverage="0" bottom="0" percent="0" rank="0" text="" dxfId="1052">
      <formula>"N000904-1"</formula>
    </cfRule>
    <cfRule type="cellIs" priority="1055" operator="equal" aboveAverage="0" equalAverage="0" bottom="0" percent="0" rank="0" text="" dxfId="1053">
      <formula>"N000904"</formula>
    </cfRule>
  </conditionalFormatting>
  <conditionalFormatting sqref="A289:A299">
    <cfRule type="cellIs" priority="1056" operator="equal" aboveAverage="0" equalAverage="0" bottom="0" percent="0" rank="0" text="" dxfId="1054">
      <formula>3210</formula>
    </cfRule>
  </conditionalFormatting>
  <conditionalFormatting sqref="A300:A311">
    <cfRule type="cellIs" priority="1057" operator="equal" aboveAverage="0" equalAverage="0" bottom="0" percent="0" rank="0" text="" dxfId="1055">
      <formula>806</formula>
    </cfRule>
  </conditionalFormatting>
  <conditionalFormatting sqref="A301:A311">
    <cfRule type="cellIs" priority="1058" operator="equal" aboveAverage="0" equalAverage="0" bottom="0" percent="0" rank="0" text="" dxfId="1056">
      <formula>"N000905"</formula>
    </cfRule>
    <cfRule type="cellIs" priority="1059" operator="equal" aboveAverage="0" equalAverage="0" bottom="0" percent="0" rank="0" text="" dxfId="1057">
      <formula>"N000904-1"</formula>
    </cfRule>
    <cfRule type="cellIs" priority="1060" operator="equal" aboveAverage="0" equalAverage="0" bottom="0" percent="0" rank="0" text="" dxfId="1058">
      <formula>"N000904"</formula>
    </cfRule>
  </conditionalFormatting>
  <conditionalFormatting sqref="A301:A311">
    <cfRule type="cellIs" priority="1061" operator="equal" aboveAverage="0" equalAverage="0" bottom="0" percent="0" rank="0" text="" dxfId="1059">
      <formula>3210</formula>
    </cfRule>
  </conditionalFormatting>
  <conditionalFormatting sqref="A312:A323">
    <cfRule type="cellIs" priority="1062" operator="equal" aboveAverage="0" equalAverage="0" bottom="0" percent="0" rank="0" text="" dxfId="1060">
      <formula>806</formula>
    </cfRule>
  </conditionalFormatting>
  <conditionalFormatting sqref="A313:A323">
    <cfRule type="cellIs" priority="1063" operator="equal" aboveAverage="0" equalAverage="0" bottom="0" percent="0" rank="0" text="" dxfId="1061">
      <formula>"N000905"</formula>
    </cfRule>
    <cfRule type="cellIs" priority="1064" operator="equal" aboveAverage="0" equalAverage="0" bottom="0" percent="0" rank="0" text="" dxfId="1062">
      <formula>"N000904-1"</formula>
    </cfRule>
    <cfRule type="cellIs" priority="1065" operator="equal" aboveAverage="0" equalAverage="0" bottom="0" percent="0" rank="0" text="" dxfId="1063">
      <formula>"N000904"</formula>
    </cfRule>
  </conditionalFormatting>
  <conditionalFormatting sqref="A313:A323">
    <cfRule type="cellIs" priority="1066" operator="equal" aboveAverage="0" equalAverage="0" bottom="0" percent="0" rank="0" text="" dxfId="1064">
      <formula>3210</formula>
    </cfRule>
  </conditionalFormatting>
  <conditionalFormatting sqref="A324:A335">
    <cfRule type="cellIs" priority="1067" operator="equal" aboveAverage="0" equalAverage="0" bottom="0" percent="0" rank="0" text="" dxfId="1065">
      <formula>806</formula>
    </cfRule>
  </conditionalFormatting>
  <conditionalFormatting sqref="A325:A335">
    <cfRule type="cellIs" priority="1068" operator="equal" aboveAverage="0" equalAverage="0" bottom="0" percent="0" rank="0" text="" dxfId="1066">
      <formula>"N000905"</formula>
    </cfRule>
    <cfRule type="cellIs" priority="1069" operator="equal" aboveAverage="0" equalAverage="0" bottom="0" percent="0" rank="0" text="" dxfId="1067">
      <formula>"N000904-1"</formula>
    </cfRule>
    <cfRule type="cellIs" priority="1070" operator="equal" aboveAverage="0" equalAverage="0" bottom="0" percent="0" rank="0" text="" dxfId="1068">
      <formula>"N000904"</formula>
    </cfRule>
  </conditionalFormatting>
  <conditionalFormatting sqref="A325:A335">
    <cfRule type="cellIs" priority="1071" operator="equal" aboveAverage="0" equalAverage="0" bottom="0" percent="0" rank="0" text="" dxfId="1069">
      <formula>3210</formula>
    </cfRule>
  </conditionalFormatting>
  <conditionalFormatting sqref="A336:A347">
    <cfRule type="cellIs" priority="1072" operator="equal" aboveAverage="0" equalAverage="0" bottom="0" percent="0" rank="0" text="" dxfId="1070">
      <formula>806</formula>
    </cfRule>
  </conditionalFormatting>
  <conditionalFormatting sqref="A337:A347">
    <cfRule type="cellIs" priority="1073" operator="equal" aboveAverage="0" equalAverage="0" bottom="0" percent="0" rank="0" text="" dxfId="1071">
      <formula>"N000905"</formula>
    </cfRule>
    <cfRule type="cellIs" priority="1074" operator="equal" aboveAverage="0" equalAverage="0" bottom="0" percent="0" rank="0" text="" dxfId="1072">
      <formula>"N000904-1"</formula>
    </cfRule>
    <cfRule type="cellIs" priority="1075" operator="equal" aboveAverage="0" equalAverage="0" bottom="0" percent="0" rank="0" text="" dxfId="1073">
      <formula>"N000904"</formula>
    </cfRule>
  </conditionalFormatting>
  <conditionalFormatting sqref="A337:A347">
    <cfRule type="cellIs" priority="1076" operator="equal" aboveAverage="0" equalAverage="0" bottom="0" percent="0" rank="0" text="" dxfId="1074">
      <formula>3210</formula>
    </cfRule>
  </conditionalFormatting>
  <conditionalFormatting sqref="A348:A359">
    <cfRule type="cellIs" priority="1077" operator="equal" aboveAverage="0" equalAverage="0" bottom="0" percent="0" rank="0" text="" dxfId="1075">
      <formula>806</formula>
    </cfRule>
  </conditionalFormatting>
  <conditionalFormatting sqref="A349:A359">
    <cfRule type="cellIs" priority="1078" operator="equal" aboveAverage="0" equalAverage="0" bottom="0" percent="0" rank="0" text="" dxfId="1076">
      <formula>"N000905"</formula>
    </cfRule>
    <cfRule type="cellIs" priority="1079" operator="equal" aboveAverage="0" equalAverage="0" bottom="0" percent="0" rank="0" text="" dxfId="1077">
      <formula>"N000904-1"</formula>
    </cfRule>
    <cfRule type="cellIs" priority="1080" operator="equal" aboveAverage="0" equalAverage="0" bottom="0" percent="0" rank="0" text="" dxfId="1078">
      <formula>"N000904"</formula>
    </cfRule>
  </conditionalFormatting>
  <conditionalFormatting sqref="A349:A359">
    <cfRule type="cellIs" priority="1081" operator="equal" aboveAverage="0" equalAverage="0" bottom="0" percent="0" rank="0" text="" dxfId="1079">
      <formula>3210</formula>
    </cfRule>
  </conditionalFormatting>
  <conditionalFormatting sqref="A360:A371">
    <cfRule type="cellIs" priority="1082" operator="equal" aboveAverage="0" equalAverage="0" bottom="0" percent="0" rank="0" text="" dxfId="1080">
      <formula>806</formula>
    </cfRule>
  </conditionalFormatting>
  <conditionalFormatting sqref="A361:A371">
    <cfRule type="cellIs" priority="1083" operator="equal" aboveAverage="0" equalAverage="0" bottom="0" percent="0" rank="0" text="" dxfId="1081">
      <formula>"N000905"</formula>
    </cfRule>
    <cfRule type="cellIs" priority="1084" operator="equal" aboveAverage="0" equalAverage="0" bottom="0" percent="0" rank="0" text="" dxfId="1082">
      <formula>"N000904-1"</formula>
    </cfRule>
    <cfRule type="cellIs" priority="1085" operator="equal" aboveAverage="0" equalAverage="0" bottom="0" percent="0" rank="0" text="" dxfId="1083">
      <formula>"N000904"</formula>
    </cfRule>
  </conditionalFormatting>
  <conditionalFormatting sqref="A361:A371">
    <cfRule type="cellIs" priority="1086" operator="equal" aboveAverage="0" equalAverage="0" bottom="0" percent="0" rank="0" text="" dxfId="1084">
      <formula>3210</formula>
    </cfRule>
  </conditionalFormatting>
  <conditionalFormatting sqref="A372:A383">
    <cfRule type="cellIs" priority="1087" operator="equal" aboveAverage="0" equalAverage="0" bottom="0" percent="0" rank="0" text="" dxfId="1085">
      <formula>806</formula>
    </cfRule>
  </conditionalFormatting>
  <conditionalFormatting sqref="A373:A383">
    <cfRule type="cellIs" priority="1088" operator="equal" aboveAverage="0" equalAverage="0" bottom="0" percent="0" rank="0" text="" dxfId="1086">
      <formula>"N000905"</formula>
    </cfRule>
    <cfRule type="cellIs" priority="1089" operator="equal" aboveAverage="0" equalAverage="0" bottom="0" percent="0" rank="0" text="" dxfId="1087">
      <formula>"N000904-1"</formula>
    </cfRule>
    <cfRule type="cellIs" priority="1090" operator="equal" aboveAverage="0" equalAverage="0" bottom="0" percent="0" rank="0" text="" dxfId="1088">
      <formula>"N000904"</formula>
    </cfRule>
  </conditionalFormatting>
  <conditionalFormatting sqref="A373:A383">
    <cfRule type="cellIs" priority="1091" operator="equal" aboveAverage="0" equalAverage="0" bottom="0" percent="0" rank="0" text="" dxfId="1089">
      <formula>3210</formula>
    </cfRule>
  </conditionalFormatting>
  <conditionalFormatting sqref="A384:A395">
    <cfRule type="cellIs" priority="1092" operator="equal" aboveAverage="0" equalAverage="0" bottom="0" percent="0" rank="0" text="" dxfId="1090">
      <formula>806</formula>
    </cfRule>
  </conditionalFormatting>
  <conditionalFormatting sqref="A385:A395">
    <cfRule type="cellIs" priority="1093" operator="equal" aboveAverage="0" equalAverage="0" bottom="0" percent="0" rank="0" text="" dxfId="1091">
      <formula>"N000905"</formula>
    </cfRule>
    <cfRule type="cellIs" priority="1094" operator="equal" aboveAverage="0" equalAverage="0" bottom="0" percent="0" rank="0" text="" dxfId="1092">
      <formula>"N000904-1"</formula>
    </cfRule>
    <cfRule type="cellIs" priority="1095" operator="equal" aboveAverage="0" equalAverage="0" bottom="0" percent="0" rank="0" text="" dxfId="1093">
      <formula>"N000904"</formula>
    </cfRule>
  </conditionalFormatting>
  <conditionalFormatting sqref="A385:A395">
    <cfRule type="cellIs" priority="1096" operator="equal" aboveAverage="0" equalAverage="0" bottom="0" percent="0" rank="0" text="" dxfId="1094">
      <formula>3210</formula>
    </cfRule>
  </conditionalFormatting>
  <conditionalFormatting sqref="A396:A407">
    <cfRule type="cellIs" priority="1097" operator="equal" aboveAverage="0" equalAverage="0" bottom="0" percent="0" rank="0" text="" dxfId="1095">
      <formula>806</formula>
    </cfRule>
  </conditionalFormatting>
  <conditionalFormatting sqref="A397:A407">
    <cfRule type="cellIs" priority="1098" operator="equal" aboveAverage="0" equalAverage="0" bottom="0" percent="0" rank="0" text="" dxfId="1096">
      <formula>"N000905"</formula>
    </cfRule>
    <cfRule type="cellIs" priority="1099" operator="equal" aboveAverage="0" equalAverage="0" bottom="0" percent="0" rank="0" text="" dxfId="1097">
      <formula>"N000904-1"</formula>
    </cfRule>
    <cfRule type="cellIs" priority="1100" operator="equal" aboveAverage="0" equalAverage="0" bottom="0" percent="0" rank="0" text="" dxfId="1098">
      <formula>"N000904"</formula>
    </cfRule>
  </conditionalFormatting>
  <conditionalFormatting sqref="A397:A407">
    <cfRule type="cellIs" priority="1101" operator="equal" aboveAverage="0" equalAverage="0" bottom="0" percent="0" rank="0" text="" dxfId="1099">
      <formula>3210</formula>
    </cfRule>
  </conditionalFormatting>
  <conditionalFormatting sqref="A408:A419">
    <cfRule type="cellIs" priority="1102" operator="equal" aboveAverage="0" equalAverage="0" bottom="0" percent="0" rank="0" text="" dxfId="1100">
      <formula>806</formula>
    </cfRule>
  </conditionalFormatting>
  <conditionalFormatting sqref="A409:A419">
    <cfRule type="cellIs" priority="1103" operator="equal" aboveAverage="0" equalAverage="0" bottom="0" percent="0" rank="0" text="" dxfId="1101">
      <formula>"N000905"</formula>
    </cfRule>
    <cfRule type="cellIs" priority="1104" operator="equal" aboveAverage="0" equalAverage="0" bottom="0" percent="0" rank="0" text="" dxfId="1102">
      <formula>"N000904-1"</formula>
    </cfRule>
    <cfRule type="cellIs" priority="1105" operator="equal" aboveAverage="0" equalAverage="0" bottom="0" percent="0" rank="0" text="" dxfId="1103">
      <formula>"N000904"</formula>
    </cfRule>
  </conditionalFormatting>
  <conditionalFormatting sqref="A409:A419">
    <cfRule type="cellIs" priority="1106" operator="equal" aboveAverage="0" equalAverage="0" bottom="0" percent="0" rank="0" text="" dxfId="1104">
      <formula>3210</formula>
    </cfRule>
  </conditionalFormatting>
  <conditionalFormatting sqref="A420:A431">
    <cfRule type="cellIs" priority="1107" operator="equal" aboveAverage="0" equalAverage="0" bottom="0" percent="0" rank="0" text="" dxfId="1105">
      <formula>806</formula>
    </cfRule>
  </conditionalFormatting>
  <conditionalFormatting sqref="A421:A431">
    <cfRule type="cellIs" priority="1108" operator="equal" aboveAverage="0" equalAverage="0" bottom="0" percent="0" rank="0" text="" dxfId="1106">
      <formula>"N000905"</formula>
    </cfRule>
    <cfRule type="cellIs" priority="1109" operator="equal" aboveAverage="0" equalAverage="0" bottom="0" percent="0" rank="0" text="" dxfId="1107">
      <formula>"N000904-1"</formula>
    </cfRule>
    <cfRule type="cellIs" priority="1110" operator="equal" aboveAverage="0" equalAverage="0" bottom="0" percent="0" rank="0" text="" dxfId="1108">
      <formula>"N000904"</formula>
    </cfRule>
  </conditionalFormatting>
  <conditionalFormatting sqref="A421:A431">
    <cfRule type="cellIs" priority="1111" operator="equal" aboveAverage="0" equalAverage="0" bottom="0" percent="0" rank="0" text="" dxfId="1109">
      <formula>3210</formula>
    </cfRule>
  </conditionalFormatting>
  <conditionalFormatting sqref="A432:A443">
    <cfRule type="cellIs" priority="1112" operator="equal" aboveAverage="0" equalAverage="0" bottom="0" percent="0" rank="0" text="" dxfId="1110">
      <formula>806</formula>
    </cfRule>
  </conditionalFormatting>
  <conditionalFormatting sqref="A433:A443">
    <cfRule type="cellIs" priority="1113" operator="equal" aboveAverage="0" equalAverage="0" bottom="0" percent="0" rank="0" text="" dxfId="1111">
      <formula>"N000905"</formula>
    </cfRule>
    <cfRule type="cellIs" priority="1114" operator="equal" aboveAverage="0" equalAverage="0" bottom="0" percent="0" rank="0" text="" dxfId="1112">
      <formula>"N000904-1"</formula>
    </cfRule>
    <cfRule type="cellIs" priority="1115" operator="equal" aboveAverage="0" equalAverage="0" bottom="0" percent="0" rank="0" text="" dxfId="1113">
      <formula>"N000904"</formula>
    </cfRule>
  </conditionalFormatting>
  <conditionalFormatting sqref="A433:A443">
    <cfRule type="cellIs" priority="1116" operator="equal" aboveAverage="0" equalAverage="0" bottom="0" percent="0" rank="0" text="" dxfId="1114">
      <formula>3210</formula>
    </cfRule>
  </conditionalFormatting>
  <conditionalFormatting sqref="A444:A455">
    <cfRule type="cellIs" priority="1117" operator="equal" aboveAverage="0" equalAverage="0" bottom="0" percent="0" rank="0" text="" dxfId="1115">
      <formula>806</formula>
    </cfRule>
  </conditionalFormatting>
  <conditionalFormatting sqref="A445:A455">
    <cfRule type="cellIs" priority="1118" operator="equal" aboveAverage="0" equalAverage="0" bottom="0" percent="0" rank="0" text="" dxfId="1116">
      <formula>"N000905"</formula>
    </cfRule>
    <cfRule type="cellIs" priority="1119" operator="equal" aboveAverage="0" equalAverage="0" bottom="0" percent="0" rank="0" text="" dxfId="1117">
      <formula>"N000904-1"</formula>
    </cfRule>
    <cfRule type="cellIs" priority="1120" operator="equal" aboveAverage="0" equalAverage="0" bottom="0" percent="0" rank="0" text="" dxfId="1118">
      <formula>"N000904"</formula>
    </cfRule>
  </conditionalFormatting>
  <conditionalFormatting sqref="A445:A455">
    <cfRule type="cellIs" priority="1121" operator="equal" aboveAverage="0" equalAverage="0" bottom="0" percent="0" rank="0" text="" dxfId="1119">
      <formula>3210</formula>
    </cfRule>
  </conditionalFormatting>
  <conditionalFormatting sqref="A456:A467">
    <cfRule type="cellIs" priority="1122" operator="equal" aboveAverage="0" equalAverage="0" bottom="0" percent="0" rank="0" text="" dxfId="1120">
      <formula>806</formula>
    </cfRule>
  </conditionalFormatting>
  <conditionalFormatting sqref="A457:A467">
    <cfRule type="cellIs" priority="1123" operator="equal" aboveAverage="0" equalAverage="0" bottom="0" percent="0" rank="0" text="" dxfId="1121">
      <formula>"N000905"</formula>
    </cfRule>
    <cfRule type="cellIs" priority="1124" operator="equal" aboveAverage="0" equalAverage="0" bottom="0" percent="0" rank="0" text="" dxfId="1122">
      <formula>"N000904-1"</formula>
    </cfRule>
    <cfRule type="cellIs" priority="1125" operator="equal" aboveAverage="0" equalAverage="0" bottom="0" percent="0" rank="0" text="" dxfId="1123">
      <formula>"N000904"</formula>
    </cfRule>
  </conditionalFormatting>
  <conditionalFormatting sqref="A457:A467">
    <cfRule type="cellIs" priority="1126" operator="equal" aboveAverage="0" equalAverage="0" bottom="0" percent="0" rank="0" text="" dxfId="1124">
      <formula>3210</formula>
    </cfRule>
  </conditionalFormatting>
  <conditionalFormatting sqref="A468:A479">
    <cfRule type="cellIs" priority="1127" operator="equal" aboveAverage="0" equalAverage="0" bottom="0" percent="0" rank="0" text="" dxfId="1125">
      <formula>806</formula>
    </cfRule>
  </conditionalFormatting>
  <conditionalFormatting sqref="A469:A479">
    <cfRule type="cellIs" priority="1128" operator="equal" aboveAverage="0" equalAverage="0" bottom="0" percent="0" rank="0" text="" dxfId="1126">
      <formula>"N000905"</formula>
    </cfRule>
    <cfRule type="cellIs" priority="1129" operator="equal" aboveAverage="0" equalAverage="0" bottom="0" percent="0" rank="0" text="" dxfId="1127">
      <formula>"N000904-1"</formula>
    </cfRule>
    <cfRule type="cellIs" priority="1130" operator="equal" aboveAverage="0" equalAverage="0" bottom="0" percent="0" rank="0" text="" dxfId="1128">
      <formula>"N000904"</formula>
    </cfRule>
  </conditionalFormatting>
  <conditionalFormatting sqref="A469:A479">
    <cfRule type="cellIs" priority="1131" operator="equal" aboveAverage="0" equalAverage="0" bottom="0" percent="0" rank="0" text="" dxfId="1129">
      <formula>3210</formula>
    </cfRule>
  </conditionalFormatting>
  <conditionalFormatting sqref="A480:A491">
    <cfRule type="cellIs" priority="1132" operator="equal" aboveAverage="0" equalAverage="0" bottom="0" percent="0" rank="0" text="" dxfId="1130">
      <formula>806</formula>
    </cfRule>
  </conditionalFormatting>
  <conditionalFormatting sqref="A481:A491">
    <cfRule type="cellIs" priority="1133" operator="equal" aboveAverage="0" equalAverage="0" bottom="0" percent="0" rank="0" text="" dxfId="1131">
      <formula>"N000905"</formula>
    </cfRule>
    <cfRule type="cellIs" priority="1134" operator="equal" aboveAverage="0" equalAverage="0" bottom="0" percent="0" rank="0" text="" dxfId="1132">
      <formula>"N000904-1"</formula>
    </cfRule>
    <cfRule type="cellIs" priority="1135" operator="equal" aboveAverage="0" equalAverage="0" bottom="0" percent="0" rank="0" text="" dxfId="1133">
      <formula>"N000904"</formula>
    </cfRule>
  </conditionalFormatting>
  <conditionalFormatting sqref="A481:A491">
    <cfRule type="cellIs" priority="1136" operator="equal" aboveAverage="0" equalAverage="0" bottom="0" percent="0" rank="0" text="" dxfId="1134">
      <formula>3210</formula>
    </cfRule>
  </conditionalFormatting>
  <conditionalFormatting sqref="A492:A503">
    <cfRule type="cellIs" priority="1137" operator="equal" aboveAverage="0" equalAverage="0" bottom="0" percent="0" rank="0" text="" dxfId="1135">
      <formula>806</formula>
    </cfRule>
  </conditionalFormatting>
  <conditionalFormatting sqref="A493:A503">
    <cfRule type="cellIs" priority="1138" operator="equal" aboveAverage="0" equalAverage="0" bottom="0" percent="0" rank="0" text="" dxfId="1136">
      <formula>"N000905"</formula>
    </cfRule>
    <cfRule type="cellIs" priority="1139" operator="equal" aboveAverage="0" equalAverage="0" bottom="0" percent="0" rank="0" text="" dxfId="1137">
      <formula>"N000904-1"</formula>
    </cfRule>
    <cfRule type="cellIs" priority="1140" operator="equal" aboveAverage="0" equalAverage="0" bottom="0" percent="0" rank="0" text="" dxfId="1138">
      <formula>"N000904"</formula>
    </cfRule>
  </conditionalFormatting>
  <conditionalFormatting sqref="A493:A503">
    <cfRule type="cellIs" priority="1141" operator="equal" aboveAverage="0" equalAverage="0" bottom="0" percent="0" rank="0" text="" dxfId="1139">
      <formula>3210</formula>
    </cfRule>
  </conditionalFormatting>
  <conditionalFormatting sqref="A504:A515">
    <cfRule type="cellIs" priority="1142" operator="equal" aboveAverage="0" equalAverage="0" bottom="0" percent="0" rank="0" text="" dxfId="1140">
      <formula>806</formula>
    </cfRule>
  </conditionalFormatting>
  <conditionalFormatting sqref="A505:A515">
    <cfRule type="cellIs" priority="1143" operator="equal" aboveAverage="0" equalAverage="0" bottom="0" percent="0" rank="0" text="" dxfId="1141">
      <formula>"N000905"</formula>
    </cfRule>
    <cfRule type="cellIs" priority="1144" operator="equal" aboveAverage="0" equalAverage="0" bottom="0" percent="0" rank="0" text="" dxfId="1142">
      <formula>"N000904-1"</formula>
    </cfRule>
    <cfRule type="cellIs" priority="1145" operator="equal" aboveAverage="0" equalAverage="0" bottom="0" percent="0" rank="0" text="" dxfId="1143">
      <formula>"N000904"</formula>
    </cfRule>
  </conditionalFormatting>
  <conditionalFormatting sqref="A505:A515">
    <cfRule type="cellIs" priority="1146" operator="equal" aboveAverage="0" equalAverage="0" bottom="0" percent="0" rank="0" text="" dxfId="1144">
      <formula>3210</formula>
    </cfRule>
  </conditionalFormatting>
  <conditionalFormatting sqref="A516:A527">
    <cfRule type="cellIs" priority="1147" operator="equal" aboveAverage="0" equalAverage="0" bottom="0" percent="0" rank="0" text="" dxfId="1145">
      <formula>806</formula>
    </cfRule>
  </conditionalFormatting>
  <conditionalFormatting sqref="A517:A527">
    <cfRule type="cellIs" priority="1148" operator="equal" aboveAverage="0" equalAverage="0" bottom="0" percent="0" rank="0" text="" dxfId="1146">
      <formula>"N000905"</formula>
    </cfRule>
    <cfRule type="cellIs" priority="1149" operator="equal" aboveAverage="0" equalAverage="0" bottom="0" percent="0" rank="0" text="" dxfId="1147">
      <formula>"N000904-1"</formula>
    </cfRule>
    <cfRule type="cellIs" priority="1150" operator="equal" aboveAverage="0" equalAverage="0" bottom="0" percent="0" rank="0" text="" dxfId="1148">
      <formula>"N000904"</formula>
    </cfRule>
  </conditionalFormatting>
  <conditionalFormatting sqref="A517:A527">
    <cfRule type="cellIs" priority="1151" operator="equal" aboveAverage="0" equalAverage="0" bottom="0" percent="0" rank="0" text="" dxfId="1149">
      <formula>3210</formula>
    </cfRule>
  </conditionalFormatting>
  <conditionalFormatting sqref="A528:A539">
    <cfRule type="cellIs" priority="1152" operator="equal" aboveAverage="0" equalAverage="0" bottom="0" percent="0" rank="0" text="" dxfId="1150">
      <formula>806</formula>
    </cfRule>
  </conditionalFormatting>
  <conditionalFormatting sqref="A661:A671">
    <cfRule type="cellIs" priority="1153" operator="equal" aboveAverage="0" equalAverage="0" bottom="0" percent="0" rank="0" text="" dxfId="1151">
      <formula>"N000905"</formula>
    </cfRule>
    <cfRule type="cellIs" priority="1154" operator="equal" aboveAverage="0" equalAverage="0" bottom="0" percent="0" rank="0" text="" dxfId="1152">
      <formula>"N000904-1"</formula>
    </cfRule>
    <cfRule type="cellIs" priority="1155" operator="equal" aboveAverage="0" equalAverage="0" bottom="0" percent="0" rank="0" text="" dxfId="1153">
      <formula>"N000904"</formula>
    </cfRule>
  </conditionalFormatting>
  <conditionalFormatting sqref="A529:A539">
    <cfRule type="cellIs" priority="1156" operator="equal" aboveAverage="0" equalAverage="0" bottom="0" percent="0" rank="0" text="" dxfId="1154">
      <formula>3210</formula>
    </cfRule>
  </conditionalFormatting>
  <conditionalFormatting sqref="A540:A551">
    <cfRule type="cellIs" priority="1157" operator="equal" aboveAverage="0" equalAverage="0" bottom="0" percent="0" rank="0" text="" dxfId="1155">
      <formula>806</formula>
    </cfRule>
  </conditionalFormatting>
  <conditionalFormatting sqref="A541:A551">
    <cfRule type="cellIs" priority="1158" operator="equal" aboveAverage="0" equalAverage="0" bottom="0" percent="0" rank="0" text="" dxfId="1156">
      <formula>"N000905"</formula>
    </cfRule>
    <cfRule type="cellIs" priority="1159" operator="equal" aboveAverage="0" equalAverage="0" bottom="0" percent="0" rank="0" text="" dxfId="1157">
      <formula>"N000904-1"</formula>
    </cfRule>
    <cfRule type="cellIs" priority="1160" operator="equal" aboveAverage="0" equalAverage="0" bottom="0" percent="0" rank="0" text="" dxfId="1158">
      <formula>"N000904"</formula>
    </cfRule>
  </conditionalFormatting>
  <conditionalFormatting sqref="A541:A551">
    <cfRule type="cellIs" priority="1161" operator="equal" aboveAverage="0" equalAverage="0" bottom="0" percent="0" rank="0" text="" dxfId="1159">
      <formula>3210</formula>
    </cfRule>
  </conditionalFormatting>
  <conditionalFormatting sqref="A552:A563">
    <cfRule type="cellIs" priority="1162" operator="equal" aboveAverage="0" equalAverage="0" bottom="0" percent="0" rank="0" text="" dxfId="1160">
      <formula>806</formula>
    </cfRule>
  </conditionalFormatting>
  <conditionalFormatting sqref="A553:A563">
    <cfRule type="cellIs" priority="1163" operator="equal" aboveAverage="0" equalAverage="0" bottom="0" percent="0" rank="0" text="" dxfId="1161">
      <formula>"N000905"</formula>
    </cfRule>
    <cfRule type="cellIs" priority="1164" operator="equal" aboveAverage="0" equalAverage="0" bottom="0" percent="0" rank="0" text="" dxfId="1162">
      <formula>"N000904-1"</formula>
    </cfRule>
    <cfRule type="cellIs" priority="1165" operator="equal" aboveAverage="0" equalAverage="0" bottom="0" percent="0" rank="0" text="" dxfId="1163">
      <formula>"N000904"</formula>
    </cfRule>
  </conditionalFormatting>
  <conditionalFormatting sqref="A553:A563">
    <cfRule type="cellIs" priority="1166" operator="equal" aboveAverage="0" equalAverage="0" bottom="0" percent="0" rank="0" text="" dxfId="1164">
      <formula>3210</formula>
    </cfRule>
  </conditionalFormatting>
  <conditionalFormatting sqref="A564:A575">
    <cfRule type="cellIs" priority="1167" operator="equal" aboveAverage="0" equalAverage="0" bottom="0" percent="0" rank="0" text="" dxfId="1165">
      <formula>806</formula>
    </cfRule>
  </conditionalFormatting>
  <conditionalFormatting sqref="A565:A575">
    <cfRule type="cellIs" priority="1168" operator="equal" aboveAverage="0" equalAverage="0" bottom="0" percent="0" rank="0" text="" dxfId="1166">
      <formula>"N000905"</formula>
    </cfRule>
    <cfRule type="cellIs" priority="1169" operator="equal" aboveAverage="0" equalAverage="0" bottom="0" percent="0" rank="0" text="" dxfId="1167">
      <formula>"N000904-1"</formula>
    </cfRule>
    <cfRule type="cellIs" priority="1170" operator="equal" aboveAverage="0" equalAverage="0" bottom="0" percent="0" rank="0" text="" dxfId="1168">
      <formula>"N000904"</formula>
    </cfRule>
  </conditionalFormatting>
  <conditionalFormatting sqref="A565:A575">
    <cfRule type="cellIs" priority="1171" operator="equal" aboveAverage="0" equalAverage="0" bottom="0" percent="0" rank="0" text="" dxfId="1169">
      <formula>3210</formula>
    </cfRule>
  </conditionalFormatting>
  <conditionalFormatting sqref="A576:A587">
    <cfRule type="cellIs" priority="1172" operator="equal" aboveAverage="0" equalAverage="0" bottom="0" percent="0" rank="0" text="" dxfId="1170">
      <formula>806</formula>
    </cfRule>
  </conditionalFormatting>
  <conditionalFormatting sqref="A577:A587">
    <cfRule type="cellIs" priority="1173" operator="equal" aboveAverage="0" equalAverage="0" bottom="0" percent="0" rank="0" text="" dxfId="1171">
      <formula>"N000905"</formula>
    </cfRule>
    <cfRule type="cellIs" priority="1174" operator="equal" aboveAverage="0" equalAverage="0" bottom="0" percent="0" rank="0" text="" dxfId="1172">
      <formula>"N000904-1"</formula>
    </cfRule>
    <cfRule type="cellIs" priority="1175" operator="equal" aboveAverage="0" equalAverage="0" bottom="0" percent="0" rank="0" text="" dxfId="1173">
      <formula>"N000904"</formula>
    </cfRule>
  </conditionalFormatting>
  <conditionalFormatting sqref="A577:A587">
    <cfRule type="cellIs" priority="1176" operator="equal" aboveAverage="0" equalAverage="0" bottom="0" percent="0" rank="0" text="" dxfId="1174">
      <formula>3210</formula>
    </cfRule>
  </conditionalFormatting>
  <conditionalFormatting sqref="A588:A599">
    <cfRule type="cellIs" priority="1177" operator="equal" aboveAverage="0" equalAverage="0" bottom="0" percent="0" rank="0" text="" dxfId="1175">
      <formula>806</formula>
    </cfRule>
  </conditionalFormatting>
  <conditionalFormatting sqref="A589:A599">
    <cfRule type="cellIs" priority="1178" operator="equal" aboveAverage="0" equalAverage="0" bottom="0" percent="0" rank="0" text="" dxfId="1176">
      <formula>"N000905"</formula>
    </cfRule>
    <cfRule type="cellIs" priority="1179" operator="equal" aboveAverage="0" equalAverage="0" bottom="0" percent="0" rank="0" text="" dxfId="1177">
      <formula>"N000904-1"</formula>
    </cfRule>
    <cfRule type="cellIs" priority="1180" operator="equal" aboveAverage="0" equalAverage="0" bottom="0" percent="0" rank="0" text="" dxfId="1178">
      <formula>"N000904"</formula>
    </cfRule>
  </conditionalFormatting>
  <conditionalFormatting sqref="A589:A599">
    <cfRule type="cellIs" priority="1181" operator="equal" aboveAverage="0" equalAverage="0" bottom="0" percent="0" rank="0" text="" dxfId="1179">
      <formula>3210</formula>
    </cfRule>
  </conditionalFormatting>
  <conditionalFormatting sqref="A600:A611">
    <cfRule type="cellIs" priority="1182" operator="equal" aboveAverage="0" equalAverage="0" bottom="0" percent="0" rank="0" text="" dxfId="1180">
      <formula>806</formula>
    </cfRule>
  </conditionalFormatting>
  <conditionalFormatting sqref="A601:A611">
    <cfRule type="cellIs" priority="1183" operator="equal" aboveAverage="0" equalAverage="0" bottom="0" percent="0" rank="0" text="" dxfId="1181">
      <formula>"N000905"</formula>
    </cfRule>
    <cfRule type="cellIs" priority="1184" operator="equal" aboveAverage="0" equalAverage="0" bottom="0" percent="0" rank="0" text="" dxfId="1182">
      <formula>"N000904-1"</formula>
    </cfRule>
    <cfRule type="cellIs" priority="1185" operator="equal" aboveAverage="0" equalAverage="0" bottom="0" percent="0" rank="0" text="" dxfId="1183">
      <formula>"N000904"</formula>
    </cfRule>
  </conditionalFormatting>
  <conditionalFormatting sqref="A601:A611">
    <cfRule type="cellIs" priority="1186" operator="equal" aboveAverage="0" equalAverage="0" bottom="0" percent="0" rank="0" text="" dxfId="1184">
      <formula>3210</formula>
    </cfRule>
  </conditionalFormatting>
  <conditionalFormatting sqref="A612:A623">
    <cfRule type="cellIs" priority="1187" operator="equal" aboveAverage="0" equalAverage="0" bottom="0" percent="0" rank="0" text="" dxfId="1185">
      <formula>806</formula>
    </cfRule>
  </conditionalFormatting>
  <conditionalFormatting sqref="A613:A623">
    <cfRule type="cellIs" priority="1188" operator="equal" aboveAverage="0" equalAverage="0" bottom="0" percent="0" rank="0" text="" dxfId="1186">
      <formula>"N000905"</formula>
    </cfRule>
    <cfRule type="cellIs" priority="1189" operator="equal" aboveAverage="0" equalAverage="0" bottom="0" percent="0" rank="0" text="" dxfId="1187">
      <formula>"N000904-1"</formula>
    </cfRule>
    <cfRule type="cellIs" priority="1190" operator="equal" aboveAverage="0" equalAverage="0" bottom="0" percent="0" rank="0" text="" dxfId="1188">
      <formula>"N000904"</formula>
    </cfRule>
  </conditionalFormatting>
  <conditionalFormatting sqref="A613:A623">
    <cfRule type="cellIs" priority="1191" operator="equal" aboveAverage="0" equalAverage="0" bottom="0" percent="0" rank="0" text="" dxfId="1189">
      <formula>3210</formula>
    </cfRule>
  </conditionalFormatting>
  <conditionalFormatting sqref="A624:A635">
    <cfRule type="cellIs" priority="1192" operator="equal" aboveAverage="0" equalAverage="0" bottom="0" percent="0" rank="0" text="" dxfId="1190">
      <formula>806</formula>
    </cfRule>
  </conditionalFormatting>
  <conditionalFormatting sqref="A625:A635">
    <cfRule type="cellIs" priority="1193" operator="equal" aboveAverage="0" equalAverage="0" bottom="0" percent="0" rank="0" text="" dxfId="1191">
      <formula>"N000905"</formula>
    </cfRule>
    <cfRule type="cellIs" priority="1194" operator="equal" aboveAverage="0" equalAverage="0" bottom="0" percent="0" rank="0" text="" dxfId="1192">
      <formula>"N000904-1"</formula>
    </cfRule>
    <cfRule type="cellIs" priority="1195" operator="equal" aboveAverage="0" equalAverage="0" bottom="0" percent="0" rank="0" text="" dxfId="1193">
      <formula>"N000904"</formula>
    </cfRule>
  </conditionalFormatting>
  <conditionalFormatting sqref="A625:A635">
    <cfRule type="cellIs" priority="1196" operator="equal" aboveAverage="0" equalAverage="0" bottom="0" percent="0" rank="0" text="" dxfId="1194">
      <formula>3210</formula>
    </cfRule>
  </conditionalFormatting>
  <conditionalFormatting sqref="A636:A647">
    <cfRule type="cellIs" priority="1197" operator="equal" aboveAverage="0" equalAverage="0" bottom="0" percent="0" rank="0" text="" dxfId="1195">
      <formula>806</formula>
    </cfRule>
  </conditionalFormatting>
  <conditionalFormatting sqref="A637:A647">
    <cfRule type="cellIs" priority="1198" operator="equal" aboveAverage="0" equalAverage="0" bottom="0" percent="0" rank="0" text="" dxfId="1196">
      <formula>"N000905"</formula>
    </cfRule>
    <cfRule type="cellIs" priority="1199" operator="equal" aboveAverage="0" equalAverage="0" bottom="0" percent="0" rank="0" text="" dxfId="1197">
      <formula>"N000904-1"</formula>
    </cfRule>
    <cfRule type="cellIs" priority="1200" operator="equal" aboveAverage="0" equalAverage="0" bottom="0" percent="0" rank="0" text="" dxfId="1198">
      <formula>"N000904"</formula>
    </cfRule>
  </conditionalFormatting>
  <conditionalFormatting sqref="A637:A647">
    <cfRule type="cellIs" priority="1201" operator="equal" aboveAverage="0" equalAverage="0" bottom="0" percent="0" rank="0" text="" dxfId="1199">
      <formula>3210</formula>
    </cfRule>
  </conditionalFormatting>
  <conditionalFormatting sqref="A648:A659">
    <cfRule type="cellIs" priority="1202" operator="equal" aboveAverage="0" equalAverage="0" bottom="0" percent="0" rank="0" text="" dxfId="1200">
      <formula>806</formula>
    </cfRule>
  </conditionalFormatting>
  <conditionalFormatting sqref="A649:A659">
    <cfRule type="cellIs" priority="1203" operator="equal" aboveAverage="0" equalAverage="0" bottom="0" percent="0" rank="0" text="" dxfId="1201">
      <formula>"N000905"</formula>
    </cfRule>
    <cfRule type="cellIs" priority="1204" operator="equal" aboveAverage="0" equalAverage="0" bottom="0" percent="0" rank="0" text="" dxfId="1202">
      <formula>"N000904-1"</formula>
    </cfRule>
    <cfRule type="cellIs" priority="1205" operator="equal" aboveAverage="0" equalAverage="0" bottom="0" percent="0" rank="0" text="" dxfId="1203">
      <formula>"N000904"</formula>
    </cfRule>
  </conditionalFormatting>
  <conditionalFormatting sqref="A649:A659">
    <cfRule type="cellIs" priority="1206" operator="equal" aboveAverage="0" equalAverage="0" bottom="0" percent="0" rank="0" text="" dxfId="1204">
      <formula>3210</formula>
    </cfRule>
  </conditionalFormatting>
  <conditionalFormatting sqref="A660:A671">
    <cfRule type="cellIs" priority="1207" operator="equal" aboveAverage="0" equalAverage="0" bottom="0" percent="0" rank="0" text="" dxfId="1205">
      <formula>806</formula>
    </cfRule>
  </conditionalFormatting>
  <conditionalFormatting sqref="A913:A923">
    <cfRule type="cellIs" priority="1208" operator="equal" aboveAverage="0" equalAverage="0" bottom="0" percent="0" rank="0" text="" dxfId="1206">
      <formula>"N000905"</formula>
    </cfRule>
    <cfRule type="cellIs" priority="1209" operator="equal" aboveAverage="0" equalAverage="0" bottom="0" percent="0" rank="0" text="" dxfId="1207">
      <formula>"N000904-1"</formula>
    </cfRule>
    <cfRule type="cellIs" priority="1210" operator="equal" aboveAverage="0" equalAverage="0" bottom="0" percent="0" rank="0" text="" dxfId="1208">
      <formula>"N000904"</formula>
    </cfRule>
  </conditionalFormatting>
  <conditionalFormatting sqref="A661:A671">
    <cfRule type="cellIs" priority="1211" operator="equal" aboveAverage="0" equalAverage="0" bottom="0" percent="0" rank="0" text="" dxfId="1209">
      <formula>3210</formula>
    </cfRule>
  </conditionalFormatting>
  <conditionalFormatting sqref="A672:A683">
    <cfRule type="cellIs" priority="1212" operator="equal" aboveAverage="0" equalAverage="0" bottom="0" percent="0" rank="0" text="" dxfId="1210">
      <formula>806</formula>
    </cfRule>
  </conditionalFormatting>
  <conditionalFormatting sqref="A673:A683">
    <cfRule type="cellIs" priority="1213" operator="equal" aboveAverage="0" equalAverage="0" bottom="0" percent="0" rank="0" text="" dxfId="1211">
      <formula>"N000905"</formula>
    </cfRule>
    <cfRule type="cellIs" priority="1214" operator="equal" aboveAverage="0" equalAverage="0" bottom="0" percent="0" rank="0" text="" dxfId="1212">
      <formula>"N000904-1"</formula>
    </cfRule>
    <cfRule type="cellIs" priority="1215" operator="equal" aboveAverage="0" equalAverage="0" bottom="0" percent="0" rank="0" text="" dxfId="1213">
      <formula>"N000904"</formula>
    </cfRule>
  </conditionalFormatting>
  <conditionalFormatting sqref="A673:A683">
    <cfRule type="cellIs" priority="1216" operator="equal" aboveAverage="0" equalAverage="0" bottom="0" percent="0" rank="0" text="" dxfId="1214">
      <formula>3210</formula>
    </cfRule>
  </conditionalFormatting>
  <conditionalFormatting sqref="A684:A695">
    <cfRule type="cellIs" priority="1217" operator="equal" aboveAverage="0" equalAverage="0" bottom="0" percent="0" rank="0" text="" dxfId="1215">
      <formula>806</formula>
    </cfRule>
  </conditionalFormatting>
  <conditionalFormatting sqref="A685:A695">
    <cfRule type="cellIs" priority="1218" operator="equal" aboveAverage="0" equalAverage="0" bottom="0" percent="0" rank="0" text="" dxfId="1216">
      <formula>"N000905"</formula>
    </cfRule>
    <cfRule type="cellIs" priority="1219" operator="equal" aboveAverage="0" equalAverage="0" bottom="0" percent="0" rank="0" text="" dxfId="1217">
      <formula>"N000904-1"</formula>
    </cfRule>
    <cfRule type="cellIs" priority="1220" operator="equal" aboveAverage="0" equalAverage="0" bottom="0" percent="0" rank="0" text="" dxfId="1218">
      <formula>"N000904"</formula>
    </cfRule>
  </conditionalFormatting>
  <conditionalFormatting sqref="A685:A695">
    <cfRule type="cellIs" priority="1221" operator="equal" aboveAverage="0" equalAverage="0" bottom="0" percent="0" rank="0" text="" dxfId="1219">
      <formula>3210</formula>
    </cfRule>
  </conditionalFormatting>
  <conditionalFormatting sqref="A696:A707">
    <cfRule type="cellIs" priority="1222" operator="equal" aboveAverage="0" equalAverage="0" bottom="0" percent="0" rank="0" text="" dxfId="1220">
      <formula>806</formula>
    </cfRule>
  </conditionalFormatting>
  <conditionalFormatting sqref="A697:A707">
    <cfRule type="cellIs" priority="1223" operator="equal" aboveAverage="0" equalAverage="0" bottom="0" percent="0" rank="0" text="" dxfId="1221">
      <formula>"N000905"</formula>
    </cfRule>
    <cfRule type="cellIs" priority="1224" operator="equal" aboveAverage="0" equalAverage="0" bottom="0" percent="0" rank="0" text="" dxfId="1222">
      <formula>"N000904-1"</formula>
    </cfRule>
    <cfRule type="cellIs" priority="1225" operator="equal" aboveAverage="0" equalAverage="0" bottom="0" percent="0" rank="0" text="" dxfId="1223">
      <formula>"N000904"</formula>
    </cfRule>
  </conditionalFormatting>
  <conditionalFormatting sqref="A697:A707">
    <cfRule type="cellIs" priority="1226" operator="equal" aboveAverage="0" equalAverage="0" bottom="0" percent="0" rank="0" text="" dxfId="1224">
      <formula>3210</formula>
    </cfRule>
  </conditionalFormatting>
  <conditionalFormatting sqref="A708:A719">
    <cfRule type="cellIs" priority="1227" operator="equal" aboveAverage="0" equalAverage="0" bottom="0" percent="0" rank="0" text="" dxfId="1225">
      <formula>806</formula>
    </cfRule>
  </conditionalFormatting>
  <conditionalFormatting sqref="A709:A719">
    <cfRule type="cellIs" priority="1228" operator="equal" aboveAverage="0" equalAverage="0" bottom="0" percent="0" rank="0" text="" dxfId="1226">
      <formula>"N000905"</formula>
    </cfRule>
    <cfRule type="cellIs" priority="1229" operator="equal" aboveAverage="0" equalAverage="0" bottom="0" percent="0" rank="0" text="" dxfId="1227">
      <formula>"N000904-1"</formula>
    </cfRule>
    <cfRule type="cellIs" priority="1230" operator="equal" aboveAverage="0" equalAverage="0" bottom="0" percent="0" rank="0" text="" dxfId="1228">
      <formula>"N000904"</formula>
    </cfRule>
  </conditionalFormatting>
  <conditionalFormatting sqref="A709:A719">
    <cfRule type="cellIs" priority="1231" operator="equal" aboveAverage="0" equalAverage="0" bottom="0" percent="0" rank="0" text="" dxfId="1229">
      <formula>3210</formula>
    </cfRule>
  </conditionalFormatting>
  <conditionalFormatting sqref="A720:A731">
    <cfRule type="cellIs" priority="1232" operator="equal" aboveAverage="0" equalAverage="0" bottom="0" percent="0" rank="0" text="" dxfId="1230">
      <formula>806</formula>
    </cfRule>
  </conditionalFormatting>
  <conditionalFormatting sqref="A721:A731">
    <cfRule type="cellIs" priority="1233" operator="equal" aboveAverage="0" equalAverage="0" bottom="0" percent="0" rank="0" text="" dxfId="1231">
      <formula>"N000905"</formula>
    </cfRule>
    <cfRule type="cellIs" priority="1234" operator="equal" aboveAverage="0" equalAverage="0" bottom="0" percent="0" rank="0" text="" dxfId="1232">
      <formula>"N000904-1"</formula>
    </cfRule>
    <cfRule type="cellIs" priority="1235" operator="equal" aboveAverage="0" equalAverage="0" bottom="0" percent="0" rank="0" text="" dxfId="1233">
      <formula>"N000904"</formula>
    </cfRule>
  </conditionalFormatting>
  <conditionalFormatting sqref="A721:A731">
    <cfRule type="cellIs" priority="1236" operator="equal" aboveAverage="0" equalAverage="0" bottom="0" percent="0" rank="0" text="" dxfId="1234">
      <formula>3210</formula>
    </cfRule>
  </conditionalFormatting>
  <conditionalFormatting sqref="A732:A743">
    <cfRule type="cellIs" priority="1237" operator="equal" aboveAverage="0" equalAverage="0" bottom="0" percent="0" rank="0" text="" dxfId="1235">
      <formula>806</formula>
    </cfRule>
  </conditionalFormatting>
  <conditionalFormatting sqref="A733:A743">
    <cfRule type="cellIs" priority="1238" operator="equal" aboveAverage="0" equalAverage="0" bottom="0" percent="0" rank="0" text="" dxfId="1236">
      <formula>"N000905"</formula>
    </cfRule>
    <cfRule type="cellIs" priority="1239" operator="equal" aboveAverage="0" equalAverage="0" bottom="0" percent="0" rank="0" text="" dxfId="1237">
      <formula>"N000904-1"</formula>
    </cfRule>
    <cfRule type="cellIs" priority="1240" operator="equal" aboveAverage="0" equalAverage="0" bottom="0" percent="0" rank="0" text="" dxfId="1238">
      <formula>"N000904"</formula>
    </cfRule>
  </conditionalFormatting>
  <conditionalFormatting sqref="A733:A743">
    <cfRule type="cellIs" priority="1241" operator="equal" aboveAverage="0" equalAverage="0" bottom="0" percent="0" rank="0" text="" dxfId="1239">
      <formula>3210</formula>
    </cfRule>
  </conditionalFormatting>
  <conditionalFormatting sqref="A744:A755">
    <cfRule type="cellIs" priority="1242" operator="equal" aboveAverage="0" equalAverage="0" bottom="0" percent="0" rank="0" text="" dxfId="1240">
      <formula>806</formula>
    </cfRule>
  </conditionalFormatting>
  <conditionalFormatting sqref="A865:A875">
    <cfRule type="cellIs" priority="1243" operator="equal" aboveAverage="0" equalAverage="0" bottom="0" percent="0" rank="0" text="" dxfId="1241">
      <formula>"N000905"</formula>
    </cfRule>
    <cfRule type="cellIs" priority="1244" operator="equal" aboveAverage="0" equalAverage="0" bottom="0" percent="0" rank="0" text="" dxfId="1242">
      <formula>"N000904-1"</formula>
    </cfRule>
    <cfRule type="cellIs" priority="1245" operator="equal" aboveAverage="0" equalAverage="0" bottom="0" percent="0" rank="0" text="" dxfId="1243">
      <formula>"N000904"</formula>
    </cfRule>
  </conditionalFormatting>
  <conditionalFormatting sqref="A865:A875">
    <cfRule type="cellIs" priority="1246" operator="equal" aboveAverage="0" equalAverage="0" bottom="0" percent="0" rank="0" text="" dxfId="1244">
      <formula>3210</formula>
    </cfRule>
  </conditionalFormatting>
  <conditionalFormatting sqref="A756:A767">
    <cfRule type="cellIs" priority="1247" operator="equal" aboveAverage="0" equalAverage="0" bottom="0" percent="0" rank="0" text="" dxfId="1245">
      <formula>806</formula>
    </cfRule>
  </conditionalFormatting>
  <conditionalFormatting sqref="A757:A767">
    <cfRule type="cellIs" priority="1248" operator="equal" aboveAverage="0" equalAverage="0" bottom="0" percent="0" rank="0" text="" dxfId="1246">
      <formula>"N000905"</formula>
    </cfRule>
    <cfRule type="cellIs" priority="1249" operator="equal" aboveAverage="0" equalAverage="0" bottom="0" percent="0" rank="0" text="" dxfId="1247">
      <formula>"N000904-1"</formula>
    </cfRule>
    <cfRule type="cellIs" priority="1250" operator="equal" aboveAverage="0" equalAverage="0" bottom="0" percent="0" rank="0" text="" dxfId="1248">
      <formula>"N000904"</formula>
    </cfRule>
  </conditionalFormatting>
  <conditionalFormatting sqref="A757:A767">
    <cfRule type="cellIs" priority="1251" operator="equal" aboveAverage="0" equalAverage="0" bottom="0" percent="0" rank="0" text="" dxfId="1249">
      <formula>3210</formula>
    </cfRule>
  </conditionalFormatting>
  <conditionalFormatting sqref="A888:A899">
    <cfRule type="cellIs" priority="1252" operator="equal" aboveAverage="0" equalAverage="0" bottom="0" percent="0" rank="0" text="" dxfId="1250">
      <formula>806</formula>
    </cfRule>
  </conditionalFormatting>
  <conditionalFormatting sqref="A889:A899">
    <cfRule type="cellIs" priority="1253" operator="equal" aboveAverage="0" equalAverage="0" bottom="0" percent="0" rank="0" text="" dxfId="1251">
      <formula>"N000905"</formula>
    </cfRule>
    <cfRule type="cellIs" priority="1254" operator="equal" aboveAverage="0" equalAverage="0" bottom="0" percent="0" rank="0" text="" dxfId="1252">
      <formula>"N000904-1"</formula>
    </cfRule>
    <cfRule type="cellIs" priority="1255" operator="equal" aboveAverage="0" equalAverage="0" bottom="0" percent="0" rank="0" text="" dxfId="1253">
      <formula>"N000904"</formula>
    </cfRule>
  </conditionalFormatting>
  <conditionalFormatting sqref="A889:A899">
    <cfRule type="cellIs" priority="1256" operator="equal" aboveAverage="0" equalAverage="0" bottom="0" percent="0" rank="0" text="" dxfId="1254">
      <formula>3210</formula>
    </cfRule>
  </conditionalFormatting>
  <conditionalFormatting sqref="A780:A791">
    <cfRule type="cellIs" priority="1257" operator="equal" aboveAverage="0" equalAverage="0" bottom="0" percent="0" rank="0" text="" dxfId="1255">
      <formula>806</formula>
    </cfRule>
  </conditionalFormatting>
  <conditionalFormatting sqref="A781:A791">
    <cfRule type="cellIs" priority="1258" operator="equal" aboveAverage="0" equalAverage="0" bottom="0" percent="0" rank="0" text="" dxfId="1256">
      <formula>"N000905"</formula>
    </cfRule>
    <cfRule type="cellIs" priority="1259" operator="equal" aboveAverage="0" equalAverage="0" bottom="0" percent="0" rank="0" text="" dxfId="1257">
      <formula>"N000904-1"</formula>
    </cfRule>
    <cfRule type="cellIs" priority="1260" operator="equal" aboveAverage="0" equalAverage="0" bottom="0" percent="0" rank="0" text="" dxfId="1258">
      <formula>"N000904"</formula>
    </cfRule>
  </conditionalFormatting>
  <conditionalFormatting sqref="A781:A791">
    <cfRule type="cellIs" priority="1261" operator="equal" aboveAverage="0" equalAverage="0" bottom="0" percent="0" rank="0" text="" dxfId="1259">
      <formula>3210</formula>
    </cfRule>
  </conditionalFormatting>
  <conditionalFormatting sqref="A912:A923">
    <cfRule type="cellIs" priority="1262" operator="equal" aboveAverage="0" equalAverage="0" bottom="0" percent="0" rank="0" text="" dxfId="1260">
      <formula>806</formula>
    </cfRule>
  </conditionalFormatting>
  <conditionalFormatting sqref="A1045:A1055">
    <cfRule type="cellIs" priority="1263" operator="equal" aboveAverage="0" equalAverage="0" bottom="0" percent="0" rank="0" text="" dxfId="1261">
      <formula>"N000905"</formula>
    </cfRule>
    <cfRule type="cellIs" priority="1264" operator="equal" aboveAverage="0" equalAverage="0" bottom="0" percent="0" rank="0" text="" dxfId="1262">
      <formula>"N000904-1"</formula>
    </cfRule>
    <cfRule type="cellIs" priority="1265" operator="equal" aboveAverage="0" equalAverage="0" bottom="0" percent="0" rank="0" text="" dxfId="1263">
      <formula>"N000904"</formula>
    </cfRule>
  </conditionalFormatting>
  <conditionalFormatting sqref="A913:A923">
    <cfRule type="cellIs" priority="1266" operator="equal" aboveAverage="0" equalAverage="0" bottom="0" percent="0" rank="0" text="" dxfId="1264">
      <formula>3210</formula>
    </cfRule>
  </conditionalFormatting>
  <conditionalFormatting sqref="A877:A887">
    <cfRule type="cellIs" priority="1267" operator="equal" aboveAverage="0" equalAverage="0" bottom="0" percent="0" rank="0" text="" dxfId="1265">
      <formula>"N000905"</formula>
    </cfRule>
    <cfRule type="cellIs" priority="1268" operator="equal" aboveAverage="0" equalAverage="0" bottom="0" percent="0" rank="0" text="" dxfId="1266">
      <formula>"N000904-1"</formula>
    </cfRule>
    <cfRule type="cellIs" priority="1269" operator="equal" aboveAverage="0" equalAverage="0" bottom="0" percent="0" rank="0" text="" dxfId="1267">
      <formula>"N000904"</formula>
    </cfRule>
  </conditionalFormatting>
  <conditionalFormatting sqref="A877:A887">
    <cfRule type="cellIs" priority="1270" operator="equal" aboveAverage="0" equalAverage="0" bottom="0" percent="0" rank="0" text="" dxfId="1268">
      <formula>3210</formula>
    </cfRule>
  </conditionalFormatting>
  <conditionalFormatting sqref="A900:A911">
    <cfRule type="cellIs" priority="1271" operator="equal" aboveAverage="0" equalAverage="0" bottom="0" percent="0" rank="0" text="" dxfId="1269">
      <formula>806</formula>
    </cfRule>
  </conditionalFormatting>
  <conditionalFormatting sqref="A901:A911">
    <cfRule type="cellIs" priority="1272" operator="equal" aboveAverage="0" equalAverage="0" bottom="0" percent="0" rank="0" text="" dxfId="1270">
      <formula>"N000905"</formula>
    </cfRule>
    <cfRule type="cellIs" priority="1273" operator="equal" aboveAverage="0" equalAverage="0" bottom="0" percent="0" rank="0" text="" dxfId="1271">
      <formula>"N000904-1"</formula>
    </cfRule>
    <cfRule type="cellIs" priority="1274" operator="equal" aboveAverage="0" equalAverage="0" bottom="0" percent="0" rank="0" text="" dxfId="1272">
      <formula>"N000904"</formula>
    </cfRule>
  </conditionalFormatting>
  <conditionalFormatting sqref="A901:A911">
    <cfRule type="cellIs" priority="1275" operator="equal" aboveAverage="0" equalAverage="0" bottom="0" percent="0" rank="0" text="" dxfId="1273">
      <formula>3210</formula>
    </cfRule>
  </conditionalFormatting>
  <conditionalFormatting sqref="A792:A803">
    <cfRule type="cellIs" priority="1276" operator="equal" aboveAverage="0" equalAverage="0" bottom="0" percent="0" rank="0" text="" dxfId="1274">
      <formula>806</formula>
    </cfRule>
  </conditionalFormatting>
  <conditionalFormatting sqref="A793:A803">
    <cfRule type="cellIs" priority="1277" operator="equal" aboveAverage="0" equalAverage="0" bottom="0" percent="0" rank="0" text="" dxfId="1275">
      <formula>"N000905"</formula>
    </cfRule>
    <cfRule type="cellIs" priority="1278" operator="equal" aboveAverage="0" equalAverage="0" bottom="0" percent="0" rank="0" text="" dxfId="1276">
      <formula>"N000904-1"</formula>
    </cfRule>
    <cfRule type="cellIs" priority="1279" operator="equal" aboveAverage="0" equalAverage="0" bottom="0" percent="0" rank="0" text="" dxfId="1277">
      <formula>"N000904"</formula>
    </cfRule>
  </conditionalFormatting>
  <conditionalFormatting sqref="A793:A803">
    <cfRule type="cellIs" priority="1280" operator="equal" aboveAverage="0" equalAverage="0" bottom="0" percent="0" rank="0" text="" dxfId="1278">
      <formula>3210</formula>
    </cfRule>
  </conditionalFormatting>
  <conditionalFormatting sqref="A804:A815">
    <cfRule type="cellIs" priority="1281" operator="equal" aboveAverage="0" equalAverage="0" bottom="0" percent="0" rank="0" text="" dxfId="1279">
      <formula>806</formula>
    </cfRule>
  </conditionalFormatting>
  <conditionalFormatting sqref="A805:A815">
    <cfRule type="cellIs" priority="1282" operator="equal" aboveAverage="0" equalAverage="0" bottom="0" percent="0" rank="0" text="" dxfId="1280">
      <formula>"N000905"</formula>
    </cfRule>
    <cfRule type="cellIs" priority="1283" operator="equal" aboveAverage="0" equalAverage="0" bottom="0" percent="0" rank="0" text="" dxfId="1281">
      <formula>"N000904-1"</formula>
    </cfRule>
    <cfRule type="cellIs" priority="1284" operator="equal" aboveAverage="0" equalAverage="0" bottom="0" percent="0" rank="0" text="" dxfId="1282">
      <formula>"N000904"</formula>
    </cfRule>
  </conditionalFormatting>
  <conditionalFormatting sqref="A805:A815">
    <cfRule type="cellIs" priority="1285" operator="equal" aboveAverage="0" equalAverage="0" bottom="0" percent="0" rank="0" text="" dxfId="1283">
      <formula>3210</formula>
    </cfRule>
  </conditionalFormatting>
  <conditionalFormatting sqref="A816:A827">
    <cfRule type="cellIs" priority="1286" operator="equal" aboveAverage="0" equalAverage="0" bottom="0" percent="0" rank="0" text="" dxfId="1284">
      <formula>806</formula>
    </cfRule>
  </conditionalFormatting>
  <conditionalFormatting sqref="A817:A827">
    <cfRule type="cellIs" priority="1287" operator="equal" aboveAverage="0" equalAverage="0" bottom="0" percent="0" rank="0" text="" dxfId="1285">
      <formula>"N000905"</formula>
    </cfRule>
    <cfRule type="cellIs" priority="1288" operator="equal" aboveAverage="0" equalAverage="0" bottom="0" percent="0" rank="0" text="" dxfId="1286">
      <formula>"N000904-1"</formula>
    </cfRule>
    <cfRule type="cellIs" priority="1289" operator="equal" aboveAverage="0" equalAverage="0" bottom="0" percent="0" rank="0" text="" dxfId="1287">
      <formula>"N000904"</formula>
    </cfRule>
  </conditionalFormatting>
  <conditionalFormatting sqref="A817:A827">
    <cfRule type="cellIs" priority="1290" operator="equal" aboveAverage="0" equalAverage="0" bottom="0" percent="0" rank="0" text="" dxfId="1288">
      <formula>3210</formula>
    </cfRule>
  </conditionalFormatting>
  <conditionalFormatting sqref="A828:A839">
    <cfRule type="cellIs" priority="1291" operator="equal" aboveAverage="0" equalAverage="0" bottom="0" percent="0" rank="0" text="" dxfId="1289">
      <formula>806</formula>
    </cfRule>
  </conditionalFormatting>
  <conditionalFormatting sqref="A829:A839">
    <cfRule type="cellIs" priority="1292" operator="equal" aboveAverage="0" equalAverage="0" bottom="0" percent="0" rank="0" text="" dxfId="1290">
      <formula>"N000905"</formula>
    </cfRule>
    <cfRule type="cellIs" priority="1293" operator="equal" aboveAverage="0" equalAverage="0" bottom="0" percent="0" rank="0" text="" dxfId="1291">
      <formula>"N000904-1"</formula>
    </cfRule>
    <cfRule type="cellIs" priority="1294" operator="equal" aboveAverage="0" equalAverage="0" bottom="0" percent="0" rank="0" text="" dxfId="1292">
      <formula>"N000904"</formula>
    </cfRule>
  </conditionalFormatting>
  <conditionalFormatting sqref="A829:A839">
    <cfRule type="cellIs" priority="1295" operator="equal" aboveAverage="0" equalAverage="0" bottom="0" percent="0" rank="0" text="" dxfId="1293">
      <formula>3210</formula>
    </cfRule>
  </conditionalFormatting>
  <conditionalFormatting sqref="A840:A851">
    <cfRule type="cellIs" priority="1296" operator="equal" aboveAverage="0" equalAverage="0" bottom="0" percent="0" rank="0" text="" dxfId="1294">
      <formula>806</formula>
    </cfRule>
  </conditionalFormatting>
  <conditionalFormatting sqref="A841:A851">
    <cfRule type="cellIs" priority="1297" operator="equal" aboveAverage="0" equalAverage="0" bottom="0" percent="0" rank="0" text="" dxfId="1295">
      <formula>"N000905"</formula>
    </cfRule>
    <cfRule type="cellIs" priority="1298" operator="equal" aboveAverage="0" equalAverage="0" bottom="0" percent="0" rank="0" text="" dxfId="1296">
      <formula>"N000904-1"</formula>
    </cfRule>
    <cfRule type="cellIs" priority="1299" operator="equal" aboveAverage="0" equalAverage="0" bottom="0" percent="0" rank="0" text="" dxfId="1297">
      <formula>"N000904"</formula>
    </cfRule>
  </conditionalFormatting>
  <conditionalFormatting sqref="A841:A851">
    <cfRule type="cellIs" priority="1300" operator="equal" aboveAverage="0" equalAverage="0" bottom="0" percent="0" rank="0" text="" dxfId="1298">
      <formula>3210</formula>
    </cfRule>
  </conditionalFormatting>
  <conditionalFormatting sqref="A852:A863">
    <cfRule type="cellIs" priority="1301" operator="equal" aboveAverage="0" equalAverage="0" bottom="0" percent="0" rank="0" text="" dxfId="1299">
      <formula>806</formula>
    </cfRule>
  </conditionalFormatting>
  <conditionalFormatting sqref="A853:A863">
    <cfRule type="cellIs" priority="1302" operator="equal" aboveAverage="0" equalAverage="0" bottom="0" percent="0" rank="0" text="" dxfId="1300">
      <formula>"N000905"</formula>
    </cfRule>
    <cfRule type="cellIs" priority="1303" operator="equal" aboveAverage="0" equalAverage="0" bottom="0" percent="0" rank="0" text="" dxfId="1301">
      <formula>"N000904-1"</formula>
    </cfRule>
    <cfRule type="cellIs" priority="1304" operator="equal" aboveAverage="0" equalAverage="0" bottom="0" percent="0" rank="0" text="" dxfId="1302">
      <formula>"N000904"</formula>
    </cfRule>
  </conditionalFormatting>
  <conditionalFormatting sqref="A853:A863">
    <cfRule type="cellIs" priority="1305" operator="equal" aboveAverage="0" equalAverage="0" bottom="0" percent="0" rank="0" text="" dxfId="1303">
      <formula>3210</formula>
    </cfRule>
  </conditionalFormatting>
  <conditionalFormatting sqref="A864:A875">
    <cfRule type="cellIs" priority="1306" operator="equal" aboveAverage="0" equalAverage="0" bottom="0" percent="0" rank="0" text="" dxfId="1304">
      <formula>806</formula>
    </cfRule>
  </conditionalFormatting>
  <conditionalFormatting sqref="A997:A1007">
    <cfRule type="cellIs" priority="1307" operator="equal" aboveAverage="0" equalAverage="0" bottom="0" percent="0" rank="0" text="" dxfId="1305">
      <formula>"N000905"</formula>
    </cfRule>
    <cfRule type="cellIs" priority="1308" operator="equal" aboveAverage="0" equalAverage="0" bottom="0" percent="0" rank="0" text="" dxfId="1306">
      <formula>"N000904-1"</formula>
    </cfRule>
    <cfRule type="cellIs" priority="1309" operator="equal" aboveAverage="0" equalAverage="0" bottom="0" percent="0" rank="0" text="" dxfId="1307">
      <formula>"N000904"</formula>
    </cfRule>
  </conditionalFormatting>
  <conditionalFormatting sqref="A997:A1007">
    <cfRule type="cellIs" priority="1310" operator="equal" aboveAverage="0" equalAverage="0" bottom="0" percent="0" rank="0" text="" dxfId="1308">
      <formula>3210</formula>
    </cfRule>
  </conditionalFormatting>
  <conditionalFormatting sqref="A876:A887">
    <cfRule type="cellIs" priority="1311" operator="equal" aboveAverage="0" equalAverage="0" bottom="0" percent="0" rank="0" text="" dxfId="1309">
      <formula>806</formula>
    </cfRule>
  </conditionalFormatting>
  <conditionalFormatting sqref="A1020:A1031">
    <cfRule type="cellIs" priority="1312" operator="equal" aboveAverage="0" equalAverage="0" bottom="0" percent="0" rank="0" text="" dxfId="1310">
      <formula>806</formula>
    </cfRule>
  </conditionalFormatting>
  <conditionalFormatting sqref="A1021:A1031">
    <cfRule type="cellIs" priority="1313" operator="equal" aboveAverage="0" equalAverage="0" bottom="0" percent="0" rank="0" text="" dxfId="1311">
      <formula>"N000905"</formula>
    </cfRule>
    <cfRule type="cellIs" priority="1314" operator="equal" aboveAverage="0" equalAverage="0" bottom="0" percent="0" rank="0" text="" dxfId="1312">
      <formula>"N000904-1"</formula>
    </cfRule>
    <cfRule type="cellIs" priority="1315" operator="equal" aboveAverage="0" equalAverage="0" bottom="0" percent="0" rank="0" text="" dxfId="1313">
      <formula>"N000904"</formula>
    </cfRule>
  </conditionalFormatting>
  <conditionalFormatting sqref="A1021:A1031">
    <cfRule type="cellIs" priority="1316" operator="equal" aboveAverage="0" equalAverage="0" bottom="0" percent="0" rank="0" text="" dxfId="1314">
      <formula>3210</formula>
    </cfRule>
  </conditionalFormatting>
  <conditionalFormatting sqref="A1044:A1055">
    <cfRule type="cellIs" priority="1317" operator="equal" aboveAverage="0" equalAverage="0" bottom="0" percent="0" rank="0" text="" dxfId="1315">
      <formula>806</formula>
    </cfRule>
  </conditionalFormatting>
  <conditionalFormatting sqref="A1177:A1187">
    <cfRule type="cellIs" priority="1318" operator="equal" aboveAverage="0" equalAverage="0" bottom="0" percent="0" rank="0" text="" dxfId="1316">
      <formula>"N000905"</formula>
    </cfRule>
    <cfRule type="cellIs" priority="1319" operator="equal" aboveAverage="0" equalAverage="0" bottom="0" percent="0" rank="0" text="" dxfId="1317">
      <formula>"N000904-1"</formula>
    </cfRule>
    <cfRule type="cellIs" priority="1320" operator="equal" aboveAverage="0" equalAverage="0" bottom="0" percent="0" rank="0" text="" dxfId="1318">
      <formula>"N000904"</formula>
    </cfRule>
  </conditionalFormatting>
  <conditionalFormatting sqref="A1045:A1055">
    <cfRule type="cellIs" priority="1321" operator="equal" aboveAverage="0" equalAverage="0" bottom="0" percent="0" rank="0" text="" dxfId="1319">
      <formula>3210</formula>
    </cfRule>
  </conditionalFormatting>
  <conditionalFormatting sqref="A1129:A1139">
    <cfRule type="cellIs" priority="1322" operator="equal" aboveAverage="0" equalAverage="0" bottom="0" percent="0" rank="0" text="" dxfId="1320">
      <formula>"N000905"</formula>
    </cfRule>
    <cfRule type="cellIs" priority="1323" operator="equal" aboveAverage="0" equalAverage="0" bottom="0" percent="0" rank="0" text="" dxfId="1321">
      <formula>"N000904-1"</formula>
    </cfRule>
    <cfRule type="cellIs" priority="1324" operator="equal" aboveAverage="0" equalAverage="0" bottom="0" percent="0" rank="0" text="" dxfId="1322">
      <formula>"N000904"</formula>
    </cfRule>
  </conditionalFormatting>
  <conditionalFormatting sqref="A1129:A1139">
    <cfRule type="cellIs" priority="1325" operator="equal" aboveAverage="0" equalAverage="0" bottom="0" percent="0" rank="0" text="" dxfId="1323">
      <formula>3210</formula>
    </cfRule>
  </conditionalFormatting>
  <conditionalFormatting sqref="A1152:A1163">
    <cfRule type="cellIs" priority="1326" operator="equal" aboveAverage="0" equalAverage="0" bottom="0" percent="0" rank="0" text="" dxfId="1324">
      <formula>806</formula>
    </cfRule>
  </conditionalFormatting>
  <conditionalFormatting sqref="A1153:A1163">
    <cfRule type="cellIs" priority="1327" operator="equal" aboveAverage="0" equalAverage="0" bottom="0" percent="0" rank="0" text="" dxfId="1325">
      <formula>"N000905"</formula>
    </cfRule>
    <cfRule type="cellIs" priority="1328" operator="equal" aboveAverage="0" equalAverage="0" bottom="0" percent="0" rank="0" text="" dxfId="1326">
      <formula>"N000904-1"</formula>
    </cfRule>
    <cfRule type="cellIs" priority="1329" operator="equal" aboveAverage="0" equalAverage="0" bottom="0" percent="0" rank="0" text="" dxfId="1327">
      <formula>"N000904"</formula>
    </cfRule>
  </conditionalFormatting>
  <conditionalFormatting sqref="A1153:A1163">
    <cfRule type="cellIs" priority="1330" operator="equal" aboveAverage="0" equalAverage="0" bottom="0" percent="0" rank="0" text="" dxfId="1328">
      <formula>3210</formula>
    </cfRule>
  </conditionalFormatting>
  <conditionalFormatting sqref="A1176:A1187">
    <cfRule type="cellIs" priority="1331" operator="equal" aboveAverage="0" equalAverage="0" bottom="0" percent="0" rank="0" text="" dxfId="1329">
      <formula>806</formula>
    </cfRule>
  </conditionalFormatting>
  <conditionalFormatting sqref="A1177:A1187">
    <cfRule type="cellIs" priority="1332" operator="equal" aboveAverage="0" equalAverage="0" bottom="0" percent="0" rank="0" text="" dxfId="1330">
      <formula>3210</formula>
    </cfRule>
  </conditionalFormatting>
  <conditionalFormatting sqref="A1009:A1019">
    <cfRule type="cellIs" priority="1333" operator="equal" aboveAverage="0" equalAverage="0" bottom="0" percent="0" rank="0" text="" dxfId="1331">
      <formula>"N000905"</formula>
    </cfRule>
    <cfRule type="cellIs" priority="1334" operator="equal" aboveAverage="0" equalAverage="0" bottom="0" percent="0" rank="0" text="" dxfId="1332">
      <formula>"N000904-1"</formula>
    </cfRule>
    <cfRule type="cellIs" priority="1335" operator="equal" aboveAverage="0" equalAverage="0" bottom="0" percent="0" rank="0" text="" dxfId="1333">
      <formula>"N000904"</formula>
    </cfRule>
  </conditionalFormatting>
  <conditionalFormatting sqref="A1009:A1019">
    <cfRule type="cellIs" priority="1336" operator="equal" aboveAverage="0" equalAverage="0" bottom="0" percent="0" rank="0" text="" dxfId="1334">
      <formula>3210</formula>
    </cfRule>
  </conditionalFormatting>
  <conditionalFormatting sqref="A1032:A1043">
    <cfRule type="cellIs" priority="1337" operator="equal" aboveAverage="0" equalAverage="0" bottom="0" percent="0" rank="0" text="" dxfId="1335">
      <formula>806</formula>
    </cfRule>
  </conditionalFormatting>
  <conditionalFormatting sqref="A1033:A1043">
    <cfRule type="cellIs" priority="1338" operator="equal" aboveAverage="0" equalAverage="0" bottom="0" percent="0" rank="0" text="" dxfId="1336">
      <formula>"N000905"</formula>
    </cfRule>
    <cfRule type="cellIs" priority="1339" operator="equal" aboveAverage="0" equalAverage="0" bottom="0" percent="0" rank="0" text="" dxfId="1337">
      <formula>"N000904-1"</formula>
    </cfRule>
    <cfRule type="cellIs" priority="1340" operator="equal" aboveAverage="0" equalAverage="0" bottom="0" percent="0" rank="0" text="" dxfId="1338">
      <formula>"N000904"</formula>
    </cfRule>
  </conditionalFormatting>
  <conditionalFormatting sqref="A1033:A1043">
    <cfRule type="cellIs" priority="1341" operator="equal" aboveAverage="0" equalAverage="0" bottom="0" percent="0" rank="0" text="" dxfId="1339">
      <formula>3210</formula>
    </cfRule>
  </conditionalFormatting>
  <conditionalFormatting sqref="A924:A935">
    <cfRule type="cellIs" priority="1342" operator="equal" aboveAverage="0" equalAverage="0" bottom="0" percent="0" rank="0" text="" dxfId="1340">
      <formula>806</formula>
    </cfRule>
  </conditionalFormatting>
  <conditionalFormatting sqref="A925:A935">
    <cfRule type="cellIs" priority="1343" operator="equal" aboveAverage="0" equalAverage="0" bottom="0" percent="0" rank="0" text="" dxfId="1341">
      <formula>"N000905"</formula>
    </cfRule>
    <cfRule type="cellIs" priority="1344" operator="equal" aboveAverage="0" equalAverage="0" bottom="0" percent="0" rank="0" text="" dxfId="1342">
      <formula>"N000904-1"</formula>
    </cfRule>
    <cfRule type="cellIs" priority="1345" operator="equal" aboveAverage="0" equalAverage="0" bottom="0" percent="0" rank="0" text="" dxfId="1343">
      <formula>"N000904"</formula>
    </cfRule>
  </conditionalFormatting>
  <conditionalFormatting sqref="A925:A935">
    <cfRule type="cellIs" priority="1346" operator="equal" aboveAverage="0" equalAverage="0" bottom="0" percent="0" rank="0" text="" dxfId="1344">
      <formula>3210</formula>
    </cfRule>
  </conditionalFormatting>
  <conditionalFormatting sqref="A936:A947">
    <cfRule type="cellIs" priority="1347" operator="equal" aboveAverage="0" equalAverage="0" bottom="0" percent="0" rank="0" text="" dxfId="1345">
      <formula>806</formula>
    </cfRule>
  </conditionalFormatting>
  <conditionalFormatting sqref="A937:A947">
    <cfRule type="cellIs" priority="1348" operator="equal" aboveAverage="0" equalAverage="0" bottom="0" percent="0" rank="0" text="" dxfId="1346">
      <formula>"N000905"</formula>
    </cfRule>
    <cfRule type="cellIs" priority="1349" operator="equal" aboveAverage="0" equalAverage="0" bottom="0" percent="0" rank="0" text="" dxfId="1347">
      <formula>"N000904-1"</formula>
    </cfRule>
    <cfRule type="cellIs" priority="1350" operator="equal" aboveAverage="0" equalAverage="0" bottom="0" percent="0" rank="0" text="" dxfId="1348">
      <formula>"N000904"</formula>
    </cfRule>
  </conditionalFormatting>
  <conditionalFormatting sqref="A937:A947">
    <cfRule type="cellIs" priority="1351" operator="equal" aboveAverage="0" equalAverage="0" bottom="0" percent="0" rank="0" text="" dxfId="1349">
      <formula>3210</formula>
    </cfRule>
  </conditionalFormatting>
  <conditionalFormatting sqref="A948:A959">
    <cfRule type="cellIs" priority="1352" operator="equal" aboveAverage="0" equalAverage="0" bottom="0" percent="0" rank="0" text="" dxfId="1350">
      <formula>806</formula>
    </cfRule>
  </conditionalFormatting>
  <conditionalFormatting sqref="A949:A959">
    <cfRule type="cellIs" priority="1353" operator="equal" aboveAverage="0" equalAverage="0" bottom="0" percent="0" rank="0" text="" dxfId="1351">
      <formula>"N000905"</formula>
    </cfRule>
    <cfRule type="cellIs" priority="1354" operator="equal" aboveAverage="0" equalAverage="0" bottom="0" percent="0" rank="0" text="" dxfId="1352">
      <formula>"N000904-1"</formula>
    </cfRule>
    <cfRule type="cellIs" priority="1355" operator="equal" aboveAverage="0" equalAverage="0" bottom="0" percent="0" rank="0" text="" dxfId="1353">
      <formula>"N000904"</formula>
    </cfRule>
  </conditionalFormatting>
  <conditionalFormatting sqref="A949:A959">
    <cfRule type="cellIs" priority="1356" operator="equal" aboveAverage="0" equalAverage="0" bottom="0" percent="0" rank="0" text="" dxfId="1354">
      <formula>3210</formula>
    </cfRule>
  </conditionalFormatting>
  <conditionalFormatting sqref="A960:A971">
    <cfRule type="cellIs" priority="1357" operator="equal" aboveAverage="0" equalAverage="0" bottom="0" percent="0" rank="0" text="" dxfId="1355">
      <formula>806</formula>
    </cfRule>
  </conditionalFormatting>
  <conditionalFormatting sqref="A961:A971">
    <cfRule type="cellIs" priority="1358" operator="equal" aboveAverage="0" equalAverage="0" bottom="0" percent="0" rank="0" text="" dxfId="1356">
      <formula>"N000905"</formula>
    </cfRule>
    <cfRule type="cellIs" priority="1359" operator="equal" aboveAverage="0" equalAverage="0" bottom="0" percent="0" rank="0" text="" dxfId="1357">
      <formula>"N000904-1"</formula>
    </cfRule>
    <cfRule type="cellIs" priority="1360" operator="equal" aboveAverage="0" equalAverage="0" bottom="0" percent="0" rank="0" text="" dxfId="1358">
      <formula>"N000904"</formula>
    </cfRule>
  </conditionalFormatting>
  <conditionalFormatting sqref="A961:A971">
    <cfRule type="cellIs" priority="1361" operator="equal" aboveAverage="0" equalAverage="0" bottom="0" percent="0" rank="0" text="" dxfId="1359">
      <formula>3210</formula>
    </cfRule>
  </conditionalFormatting>
  <conditionalFormatting sqref="A972:A983">
    <cfRule type="cellIs" priority="1362" operator="equal" aboveAverage="0" equalAverage="0" bottom="0" percent="0" rank="0" text="" dxfId="1360">
      <formula>806</formula>
    </cfRule>
  </conditionalFormatting>
  <conditionalFormatting sqref="A973:A983">
    <cfRule type="cellIs" priority="1363" operator="equal" aboveAverage="0" equalAverage="0" bottom="0" percent="0" rank="0" text="" dxfId="1361">
      <formula>"N000905"</formula>
    </cfRule>
    <cfRule type="cellIs" priority="1364" operator="equal" aboveAverage="0" equalAverage="0" bottom="0" percent="0" rank="0" text="" dxfId="1362">
      <formula>"N000904-1"</formula>
    </cfRule>
    <cfRule type="cellIs" priority="1365" operator="equal" aboveAverage="0" equalAverage="0" bottom="0" percent="0" rank="0" text="" dxfId="1363">
      <formula>"N000904"</formula>
    </cfRule>
  </conditionalFormatting>
  <conditionalFormatting sqref="A973:A983">
    <cfRule type="cellIs" priority="1366" operator="equal" aboveAverage="0" equalAverage="0" bottom="0" percent="0" rank="0" text="" dxfId="1364">
      <formula>3210</formula>
    </cfRule>
  </conditionalFormatting>
  <conditionalFormatting sqref="A984:A995">
    <cfRule type="cellIs" priority="1367" operator="equal" aboveAverage="0" equalAverage="0" bottom="0" percent="0" rank="0" text="" dxfId="1365">
      <formula>806</formula>
    </cfRule>
  </conditionalFormatting>
  <conditionalFormatting sqref="A985:A995">
    <cfRule type="cellIs" priority="1368" operator="equal" aboveAverage="0" equalAverage="0" bottom="0" percent="0" rank="0" text="" dxfId="1366">
      <formula>"N000905"</formula>
    </cfRule>
    <cfRule type="cellIs" priority="1369" operator="equal" aboveAverage="0" equalAverage="0" bottom="0" percent="0" rank="0" text="" dxfId="1367">
      <formula>"N000904-1"</formula>
    </cfRule>
    <cfRule type="cellIs" priority="1370" operator="equal" aboveAverage="0" equalAverage="0" bottom="0" percent="0" rank="0" text="" dxfId="1368">
      <formula>"N000904"</formula>
    </cfRule>
  </conditionalFormatting>
  <conditionalFormatting sqref="A985:A995">
    <cfRule type="cellIs" priority="1371" operator="equal" aboveAverage="0" equalAverage="0" bottom="0" percent="0" rank="0" text="" dxfId="1369">
      <formula>3210</formula>
    </cfRule>
  </conditionalFormatting>
  <conditionalFormatting sqref="A996:A1007">
    <cfRule type="cellIs" priority="1372" operator="equal" aboveAverage="0" equalAverage="0" bottom="0" percent="0" rank="0" text="" dxfId="1370">
      <formula>806</formula>
    </cfRule>
  </conditionalFormatting>
  <conditionalFormatting sqref="A1008:A1019">
    <cfRule type="cellIs" priority="1373" operator="equal" aboveAverage="0" equalAverage="0" bottom="0" percent="0" rank="0" text="" dxfId="1371">
      <formula>806</formula>
    </cfRule>
  </conditionalFormatting>
  <conditionalFormatting sqref="A1141:A1151">
    <cfRule type="cellIs" priority="1374" operator="equal" aboveAverage="0" equalAverage="0" bottom="0" percent="0" rank="0" text="" dxfId="1372">
      <formula>"N000905"</formula>
    </cfRule>
    <cfRule type="cellIs" priority="1375" operator="equal" aboveAverage="0" equalAverage="0" bottom="0" percent="0" rank="0" text="" dxfId="1373">
      <formula>"N000904-1"</formula>
    </cfRule>
    <cfRule type="cellIs" priority="1376" operator="equal" aboveAverage="0" equalAverage="0" bottom="0" percent="0" rank="0" text="" dxfId="1374">
      <formula>"N000904"</formula>
    </cfRule>
  </conditionalFormatting>
  <conditionalFormatting sqref="A1141:A1151">
    <cfRule type="cellIs" priority="1377" operator="equal" aboveAverage="0" equalAverage="0" bottom="0" percent="0" rank="0" text="" dxfId="1375">
      <formula>3210</formula>
    </cfRule>
  </conditionalFormatting>
  <conditionalFormatting sqref="A1164:A1175">
    <cfRule type="cellIs" priority="1378" operator="equal" aboveAverage="0" equalAverage="0" bottom="0" percent="0" rank="0" text="" dxfId="1376">
      <formula>806</formula>
    </cfRule>
  </conditionalFormatting>
  <conditionalFormatting sqref="A1165:A1175">
    <cfRule type="cellIs" priority="1379" operator="equal" aboveAverage="0" equalAverage="0" bottom="0" percent="0" rank="0" text="" dxfId="1377">
      <formula>"N000905"</formula>
    </cfRule>
    <cfRule type="cellIs" priority="1380" operator="equal" aboveAverage="0" equalAverage="0" bottom="0" percent="0" rank="0" text="" dxfId="1378">
      <formula>"N000904-1"</formula>
    </cfRule>
    <cfRule type="cellIs" priority="1381" operator="equal" aboveAverage="0" equalAverage="0" bottom="0" percent="0" rank="0" text="" dxfId="1379">
      <formula>"N000904"</formula>
    </cfRule>
  </conditionalFormatting>
  <conditionalFormatting sqref="A1165:A1175">
    <cfRule type="cellIs" priority="1382" operator="equal" aboveAverage="0" equalAverage="0" bottom="0" percent="0" rank="0" text="" dxfId="1380">
      <formula>3210</formula>
    </cfRule>
  </conditionalFormatting>
  <conditionalFormatting sqref="A1056:A1067">
    <cfRule type="cellIs" priority="1383" operator="equal" aboveAverage="0" equalAverage="0" bottom="0" percent="0" rank="0" text="" dxfId="1381">
      <formula>806</formula>
    </cfRule>
  </conditionalFormatting>
  <conditionalFormatting sqref="A1057:A1067">
    <cfRule type="cellIs" priority="1384" operator="equal" aboveAverage="0" equalAverage="0" bottom="0" percent="0" rank="0" text="" dxfId="1382">
      <formula>"N000905"</formula>
    </cfRule>
    <cfRule type="cellIs" priority="1385" operator="equal" aboveAverage="0" equalAverage="0" bottom="0" percent="0" rank="0" text="" dxfId="1383">
      <formula>"N000904-1"</formula>
    </cfRule>
    <cfRule type="cellIs" priority="1386" operator="equal" aboveAverage="0" equalAverage="0" bottom="0" percent="0" rank="0" text="" dxfId="1384">
      <formula>"N000904"</formula>
    </cfRule>
  </conditionalFormatting>
  <conditionalFormatting sqref="A1057:A1067">
    <cfRule type="cellIs" priority="1387" operator="equal" aboveAverage="0" equalAverage="0" bottom="0" percent="0" rank="0" text="" dxfId="1385">
      <formula>3210</formula>
    </cfRule>
  </conditionalFormatting>
  <conditionalFormatting sqref="A1068:A1079">
    <cfRule type="cellIs" priority="1388" operator="equal" aboveAverage="0" equalAverage="0" bottom="0" percent="0" rank="0" text="" dxfId="1386">
      <formula>806</formula>
    </cfRule>
  </conditionalFormatting>
  <conditionalFormatting sqref="A1069:A1079">
    <cfRule type="cellIs" priority="1389" operator="equal" aboveAverage="0" equalAverage="0" bottom="0" percent="0" rank="0" text="" dxfId="1387">
      <formula>"N000905"</formula>
    </cfRule>
    <cfRule type="cellIs" priority="1390" operator="equal" aboveAverage="0" equalAverage="0" bottom="0" percent="0" rank="0" text="" dxfId="1388">
      <formula>"N000904-1"</formula>
    </cfRule>
    <cfRule type="cellIs" priority="1391" operator="equal" aboveAverage="0" equalAverage="0" bottom="0" percent="0" rank="0" text="" dxfId="1389">
      <formula>"N000904"</formula>
    </cfRule>
  </conditionalFormatting>
  <conditionalFormatting sqref="A1069:A1079">
    <cfRule type="cellIs" priority="1392" operator="equal" aboveAverage="0" equalAverage="0" bottom="0" percent="0" rank="0" text="" dxfId="1390">
      <formula>3210</formula>
    </cfRule>
  </conditionalFormatting>
  <conditionalFormatting sqref="A1080:A1091">
    <cfRule type="cellIs" priority="1393" operator="equal" aboveAverage="0" equalAverage="0" bottom="0" percent="0" rank="0" text="" dxfId="1391">
      <formula>806</formula>
    </cfRule>
  </conditionalFormatting>
  <conditionalFormatting sqref="A1081:A1091">
    <cfRule type="cellIs" priority="1394" operator="equal" aboveAverage="0" equalAverage="0" bottom="0" percent="0" rank="0" text="" dxfId="1392">
      <formula>"N000905"</formula>
    </cfRule>
    <cfRule type="cellIs" priority="1395" operator="equal" aboveAverage="0" equalAverage="0" bottom="0" percent="0" rank="0" text="" dxfId="1393">
      <formula>"N000904-1"</formula>
    </cfRule>
    <cfRule type="cellIs" priority="1396" operator="equal" aboveAverage="0" equalAverage="0" bottom="0" percent="0" rank="0" text="" dxfId="1394">
      <formula>"N000904"</formula>
    </cfRule>
  </conditionalFormatting>
  <conditionalFormatting sqref="A1081:A1091">
    <cfRule type="cellIs" priority="1397" operator="equal" aboveAverage="0" equalAverage="0" bottom="0" percent="0" rank="0" text="" dxfId="1395">
      <formula>3210</formula>
    </cfRule>
  </conditionalFormatting>
  <conditionalFormatting sqref="A1092:A1103">
    <cfRule type="cellIs" priority="1398" operator="equal" aboveAverage="0" equalAverage="0" bottom="0" percent="0" rank="0" text="" dxfId="1396">
      <formula>806</formula>
    </cfRule>
  </conditionalFormatting>
  <conditionalFormatting sqref="A1093:A1103">
    <cfRule type="cellIs" priority="1399" operator="equal" aboveAverage="0" equalAverage="0" bottom="0" percent="0" rank="0" text="" dxfId="1397">
      <formula>"N000905"</formula>
    </cfRule>
    <cfRule type="cellIs" priority="1400" operator="equal" aboveAverage="0" equalAverage="0" bottom="0" percent="0" rank="0" text="" dxfId="1398">
      <formula>"N000904-1"</formula>
    </cfRule>
    <cfRule type="cellIs" priority="1401" operator="equal" aboveAverage="0" equalAverage="0" bottom="0" percent="0" rank="0" text="" dxfId="1399">
      <formula>"N000904"</formula>
    </cfRule>
  </conditionalFormatting>
  <conditionalFormatting sqref="A1093:A1103">
    <cfRule type="cellIs" priority="1402" operator="equal" aboveAverage="0" equalAverage="0" bottom="0" percent="0" rank="0" text="" dxfId="1400">
      <formula>3210</formula>
    </cfRule>
  </conditionalFormatting>
  <conditionalFormatting sqref="A1104:A1115">
    <cfRule type="cellIs" priority="1403" operator="equal" aboveAverage="0" equalAverage="0" bottom="0" percent="0" rank="0" text="" dxfId="1401">
      <formula>806</formula>
    </cfRule>
  </conditionalFormatting>
  <conditionalFormatting sqref="A1105:A1115">
    <cfRule type="cellIs" priority="1404" operator="equal" aboveAverage="0" equalAverage="0" bottom="0" percent="0" rank="0" text="" dxfId="1402">
      <formula>"N000905"</formula>
    </cfRule>
    <cfRule type="cellIs" priority="1405" operator="equal" aboveAverage="0" equalAverage="0" bottom="0" percent="0" rank="0" text="" dxfId="1403">
      <formula>"N000904-1"</formula>
    </cfRule>
    <cfRule type="cellIs" priority="1406" operator="equal" aboveAverage="0" equalAverage="0" bottom="0" percent="0" rank="0" text="" dxfId="1404">
      <formula>"N000904"</formula>
    </cfRule>
  </conditionalFormatting>
  <conditionalFormatting sqref="A1105:A1115">
    <cfRule type="cellIs" priority="1407" operator="equal" aboveAverage="0" equalAverage="0" bottom="0" percent="0" rank="0" text="" dxfId="1405">
      <formula>3210</formula>
    </cfRule>
  </conditionalFormatting>
  <conditionalFormatting sqref="A1116:A1127">
    <cfRule type="cellIs" priority="1408" operator="equal" aboveAverage="0" equalAverage="0" bottom="0" percent="0" rank="0" text="" dxfId="1406">
      <formula>806</formula>
    </cfRule>
  </conditionalFormatting>
  <conditionalFormatting sqref="A1117:A1127">
    <cfRule type="cellIs" priority="1409" operator="equal" aboveAverage="0" equalAverage="0" bottom="0" percent="0" rank="0" text="" dxfId="1407">
      <formula>"N000905"</formula>
    </cfRule>
    <cfRule type="cellIs" priority="1410" operator="equal" aboveAverage="0" equalAverage="0" bottom="0" percent="0" rank="0" text="" dxfId="1408">
      <formula>"N000904-1"</formula>
    </cfRule>
    <cfRule type="cellIs" priority="1411" operator="equal" aboveAverage="0" equalAverage="0" bottom="0" percent="0" rank="0" text="" dxfId="1409">
      <formula>"N000904"</formula>
    </cfRule>
  </conditionalFormatting>
  <conditionalFormatting sqref="A1117:A1127">
    <cfRule type="cellIs" priority="1412" operator="equal" aboveAverage="0" equalAverage="0" bottom="0" percent="0" rank="0" text="" dxfId="1410">
      <formula>3210</formula>
    </cfRule>
  </conditionalFormatting>
  <conditionalFormatting sqref="A1128:A1139">
    <cfRule type="cellIs" priority="1413" operator="equal" aboveAverage="0" equalAverage="0" bottom="0" percent="0" rank="0" text="" dxfId="1411">
      <formula>806</formula>
    </cfRule>
  </conditionalFormatting>
  <conditionalFormatting sqref="A1140:A1151">
    <cfRule type="cellIs" priority="1414" operator="equal" aboveAverage="0" equalAverage="0" bottom="0" percent="0" rank="0" text="" dxfId="1412">
      <formula>806</formula>
    </cfRule>
  </conditionalFormatting>
  <conditionalFormatting sqref="A1188:A1199">
    <cfRule type="cellIs" priority="1415" operator="equal" aboveAverage="0" equalAverage="0" bottom="0" percent="0" rank="0" text="" dxfId="1413">
      <formula>806</formula>
    </cfRule>
  </conditionalFormatting>
  <conditionalFormatting sqref="A1189:A1199">
    <cfRule type="cellIs" priority="1416" operator="equal" aboveAverage="0" equalAverage="0" bottom="0" percent="0" rank="0" text="" dxfId="1414">
      <formula>"N000905"</formula>
    </cfRule>
    <cfRule type="cellIs" priority="1417" operator="equal" aboveAverage="0" equalAverage="0" bottom="0" percent="0" rank="0" text="" dxfId="1415">
      <formula>"N000904-1"</formula>
    </cfRule>
    <cfRule type="cellIs" priority="1418" operator="equal" aboveAverage="0" equalAverage="0" bottom="0" percent="0" rank="0" text="" dxfId="1416">
      <formula>"N000904"</formula>
    </cfRule>
  </conditionalFormatting>
  <conditionalFormatting sqref="A1189:A1199">
    <cfRule type="cellIs" priority="1419" operator="equal" aboveAverage="0" equalAverage="0" bottom="0" percent="0" rank="0" text="" dxfId="1417">
      <formula>3210</formula>
    </cfRule>
  </conditionalFormatting>
  <conditionalFormatting sqref="A1200:A1211">
    <cfRule type="cellIs" priority="1420" operator="equal" aboveAverage="0" equalAverage="0" bottom="0" percent="0" rank="0" text="" dxfId="1418">
      <formula>806</formula>
    </cfRule>
  </conditionalFormatting>
  <conditionalFormatting sqref="A1201:A1211">
    <cfRule type="cellIs" priority="1421" operator="equal" aboveAverage="0" equalAverage="0" bottom="0" percent="0" rank="0" text="" dxfId="1419">
      <formula>"N000905"</formula>
    </cfRule>
    <cfRule type="cellIs" priority="1422" operator="equal" aboveAverage="0" equalAverage="0" bottom="0" percent="0" rank="0" text="" dxfId="1420">
      <formula>"N000904-1"</formula>
    </cfRule>
    <cfRule type="cellIs" priority="1423" operator="equal" aboveAverage="0" equalAverage="0" bottom="0" percent="0" rank="0" text="" dxfId="1421">
      <formula>"N000904"</formula>
    </cfRule>
  </conditionalFormatting>
  <conditionalFormatting sqref="A1201:A1211">
    <cfRule type="cellIs" priority="1424" operator="equal" aboveAverage="0" equalAverage="0" bottom="0" percent="0" rank="0" text="" dxfId="1422">
      <formula>3210</formula>
    </cfRule>
  </conditionalFormatting>
  <conditionalFormatting sqref="B5:C7">
    <cfRule type="expression" priority="1425" aboveAverage="0" equalAverage="0" bottom="0" percent="0" rank="0" text="" dxfId="1423">
      <formula>$L$2=29</formula>
    </cfRule>
    <cfRule type="expression" priority="1426" aboveAverage="0" equalAverage="0" bottom="0" percent="0" rank="0" text="" dxfId="1424">
      <formula>$L$1=2</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6</TotalTime>
  <Application>LibreOffice/7.0.1.2$Windows_X86_64 LibreOffice_project/7cbcfc562f6eb6708b5ff7d7397325de9e764452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2020-12-30T10:57:48Z</dcterms:created>
  <dc:creator/>
  <dc:description/>
  <dc:language>cs-CZ</dc:language>
  <cp:lastModifiedBy/>
  <dcterms:modified xsi:type="dcterms:W3CDTF">2020-12-30T11:04:12Z</dcterms:modified>
  <cp:revision>2</cp:revision>
  <dc:subject/>
  <dc:title/>
</cp:coreProperties>
</file>