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6815" windowHeight="76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82" i="1" l="1"/>
  <c r="F53" i="1" l="1"/>
  <c r="F52" i="1" l="1"/>
  <c r="H52" i="1" s="1"/>
  <c r="L52" i="1"/>
  <c r="I52" i="1" l="1"/>
  <c r="K52" i="1"/>
  <c r="N52" i="1" l="1"/>
  <c r="M52" i="1"/>
  <c r="F47" i="1"/>
  <c r="R52" i="1" l="1"/>
  <c r="P52" i="1"/>
  <c r="Q52" i="1" s="1"/>
  <c r="F74" i="1"/>
  <c r="L74" i="1" s="1"/>
  <c r="F73" i="1"/>
  <c r="L73" i="1" s="1"/>
  <c r="F72" i="1"/>
  <c r="L72" i="1" s="1"/>
  <c r="F71" i="1"/>
  <c r="L71" i="1" s="1"/>
  <c r="F70" i="1"/>
  <c r="L70" i="1" s="1"/>
  <c r="F69" i="1"/>
  <c r="L69" i="1" s="1"/>
  <c r="F68" i="1"/>
  <c r="L68" i="1" s="1"/>
  <c r="F67" i="1"/>
  <c r="L67" i="1" s="1"/>
  <c r="F66" i="1"/>
  <c r="L66" i="1" s="1"/>
  <c r="F65" i="1"/>
  <c r="L65" i="1" s="1"/>
  <c r="F64" i="1"/>
  <c r="L64" i="1" s="1"/>
  <c r="F63" i="1"/>
  <c r="L63" i="1" s="1"/>
  <c r="F62" i="1"/>
  <c r="L62" i="1" s="1"/>
  <c r="F61" i="1"/>
  <c r="L61" i="1" s="1"/>
  <c r="F60" i="1"/>
  <c r="L60" i="1" s="1"/>
  <c r="F59" i="1"/>
  <c r="L59" i="1" s="1"/>
  <c r="F58" i="1"/>
  <c r="L58" i="1" s="1"/>
  <c r="F57" i="1"/>
  <c r="L57" i="1" s="1"/>
  <c r="F56" i="1"/>
  <c r="L56" i="1" s="1"/>
  <c r="F55" i="1"/>
  <c r="L55" i="1" s="1"/>
  <c r="F54" i="1"/>
  <c r="L54" i="1" s="1"/>
  <c r="L53" i="1"/>
  <c r="F51" i="1"/>
  <c r="K51" i="1" s="1"/>
  <c r="F50" i="1"/>
  <c r="L50" i="1" s="1"/>
  <c r="F49" i="1"/>
  <c r="K49" i="1" s="1"/>
  <c r="H51" i="1" l="1"/>
  <c r="H49" i="1"/>
  <c r="M49" i="1"/>
  <c r="N49" i="1"/>
  <c r="R49" i="1" s="1"/>
  <c r="L49" i="1"/>
  <c r="M51" i="1"/>
  <c r="N51" i="1"/>
  <c r="P51" i="1" s="1"/>
  <c r="Q51" i="1" s="1"/>
  <c r="L51" i="1"/>
  <c r="K69" i="1"/>
  <c r="K70" i="1"/>
  <c r="K71" i="1"/>
  <c r="K72" i="1"/>
  <c r="K73" i="1"/>
  <c r="K74" i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K64" i="1"/>
  <c r="K65" i="1"/>
  <c r="K66" i="1"/>
  <c r="K67" i="1"/>
  <c r="K68" i="1"/>
  <c r="H64" i="1"/>
  <c r="I64" i="1" s="1"/>
  <c r="H65" i="1"/>
  <c r="I65" i="1" s="1"/>
  <c r="H66" i="1"/>
  <c r="I66" i="1" s="1"/>
  <c r="H67" i="1"/>
  <c r="I67" i="1" s="1"/>
  <c r="H68" i="1"/>
  <c r="I68" i="1" s="1"/>
  <c r="K58" i="1"/>
  <c r="N58" i="1" s="1"/>
  <c r="K59" i="1"/>
  <c r="K60" i="1"/>
  <c r="K61" i="1"/>
  <c r="K62" i="1"/>
  <c r="K63" i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K53" i="1"/>
  <c r="K54" i="1"/>
  <c r="K55" i="1"/>
  <c r="K56" i="1"/>
  <c r="K57" i="1"/>
  <c r="H53" i="1"/>
  <c r="I53" i="1" s="1"/>
  <c r="H54" i="1"/>
  <c r="I54" i="1" s="1"/>
  <c r="H55" i="1"/>
  <c r="I55" i="1" s="1"/>
  <c r="H56" i="1"/>
  <c r="I56" i="1" s="1"/>
  <c r="H57" i="1"/>
  <c r="I57" i="1" s="1"/>
  <c r="I51" i="1"/>
  <c r="K50" i="1"/>
  <c r="H50" i="1"/>
  <c r="I50" i="1" s="1"/>
  <c r="I49" i="1"/>
  <c r="F3" i="1"/>
  <c r="K3" i="1" s="1"/>
  <c r="F4" i="1"/>
  <c r="K4" i="1" s="1"/>
  <c r="N4" i="1" s="1"/>
  <c r="F5" i="1"/>
  <c r="K5" i="1" s="1"/>
  <c r="N5" i="1" s="1"/>
  <c r="F6" i="1"/>
  <c r="K6" i="1" s="1"/>
  <c r="N6" i="1" s="1"/>
  <c r="F7" i="1"/>
  <c r="K7" i="1" s="1"/>
  <c r="N7" i="1" s="1"/>
  <c r="F8" i="1"/>
  <c r="K8" i="1" s="1"/>
  <c r="F9" i="1"/>
  <c r="K9" i="1" s="1"/>
  <c r="N9" i="1" s="1"/>
  <c r="F10" i="1"/>
  <c r="K10" i="1" s="1"/>
  <c r="N10" i="1" s="1"/>
  <c r="F11" i="1"/>
  <c r="K11" i="1" s="1"/>
  <c r="F12" i="1"/>
  <c r="K12" i="1" s="1"/>
  <c r="F13" i="1"/>
  <c r="K13" i="1" s="1"/>
  <c r="F14" i="1"/>
  <c r="K14" i="1" s="1"/>
  <c r="N14" i="1" s="1"/>
  <c r="F15" i="1"/>
  <c r="K15" i="1" s="1"/>
  <c r="N15" i="1" s="1"/>
  <c r="F16" i="1"/>
  <c r="K16" i="1" s="1"/>
  <c r="N16" i="1" s="1"/>
  <c r="F17" i="1"/>
  <c r="K17" i="1" s="1"/>
  <c r="F18" i="1"/>
  <c r="K18" i="1" s="1"/>
  <c r="F19" i="1"/>
  <c r="K19" i="1" s="1"/>
  <c r="N19" i="1" s="1"/>
  <c r="F20" i="1"/>
  <c r="K20" i="1" s="1"/>
  <c r="F21" i="1"/>
  <c r="K21" i="1" s="1"/>
  <c r="N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K28" i="1" s="1"/>
  <c r="N28" i="1" s="1"/>
  <c r="F29" i="1"/>
  <c r="K29" i="1" s="1"/>
  <c r="F30" i="1"/>
  <c r="K30" i="1" s="1"/>
  <c r="F31" i="1"/>
  <c r="K31" i="1" s="1"/>
  <c r="F32" i="1"/>
  <c r="K32" i="1" s="1"/>
  <c r="F33" i="1"/>
  <c r="K33" i="1" s="1"/>
  <c r="F34" i="1"/>
  <c r="K34" i="1" s="1"/>
  <c r="F35" i="1"/>
  <c r="K35" i="1" s="1"/>
  <c r="N35" i="1" s="1"/>
  <c r="F36" i="1"/>
  <c r="K36" i="1" s="1"/>
  <c r="F37" i="1"/>
  <c r="K37" i="1" s="1"/>
  <c r="F38" i="1"/>
  <c r="K38" i="1" s="1"/>
  <c r="F39" i="1"/>
  <c r="K39" i="1" s="1"/>
  <c r="N39" i="1" s="1"/>
  <c r="F40" i="1"/>
  <c r="K40" i="1" s="1"/>
  <c r="F41" i="1"/>
  <c r="K41" i="1" s="1"/>
  <c r="F42" i="1"/>
  <c r="K42" i="1" s="1"/>
  <c r="F43" i="1"/>
  <c r="K43" i="1" s="1"/>
  <c r="F44" i="1"/>
  <c r="K44" i="1" s="1"/>
  <c r="N44" i="1" s="1"/>
  <c r="F45" i="1"/>
  <c r="K45" i="1" s="1"/>
  <c r="F46" i="1"/>
  <c r="L46" i="1" s="1"/>
  <c r="K47" i="1"/>
  <c r="F48" i="1"/>
  <c r="K48" i="1" s="1"/>
  <c r="F2" i="1"/>
  <c r="K2" i="1" s="1"/>
  <c r="M2" i="1" s="1"/>
  <c r="R51" i="1" l="1"/>
  <c r="P49" i="1"/>
  <c r="Q49" i="1" s="1"/>
  <c r="M37" i="1"/>
  <c r="M38" i="1"/>
  <c r="N3" i="1"/>
  <c r="M3" i="1"/>
  <c r="M11" i="1"/>
  <c r="N11" i="1"/>
  <c r="M48" i="1"/>
  <c r="N48" i="1"/>
  <c r="R48" i="1" s="1"/>
  <c r="M42" i="1"/>
  <c r="N42" i="1"/>
  <c r="M40" i="1"/>
  <c r="N40" i="1"/>
  <c r="R40" i="1" s="1"/>
  <c r="N38" i="1"/>
  <c r="R38" i="1" s="1"/>
  <c r="M36" i="1"/>
  <c r="N36" i="1"/>
  <c r="M34" i="1"/>
  <c r="N34" i="1"/>
  <c r="R34" i="1" s="1"/>
  <c r="M32" i="1"/>
  <c r="N32" i="1"/>
  <c r="R32" i="1" s="1"/>
  <c r="M30" i="1"/>
  <c r="N30" i="1"/>
  <c r="R30" i="1" s="1"/>
  <c r="M26" i="1"/>
  <c r="N26" i="1"/>
  <c r="R26" i="1" s="1"/>
  <c r="M24" i="1"/>
  <c r="N24" i="1"/>
  <c r="R24" i="1" s="1"/>
  <c r="M22" i="1"/>
  <c r="N22" i="1"/>
  <c r="R22" i="1" s="1"/>
  <c r="M20" i="1"/>
  <c r="N20" i="1"/>
  <c r="R20" i="1" s="1"/>
  <c r="M18" i="1"/>
  <c r="N18" i="1"/>
  <c r="R18" i="1" s="1"/>
  <c r="M12" i="1"/>
  <c r="N12" i="1"/>
  <c r="R12" i="1" s="1"/>
  <c r="M8" i="1"/>
  <c r="N8" i="1"/>
  <c r="R8" i="1" s="1"/>
  <c r="M50" i="1"/>
  <c r="N50" i="1"/>
  <c r="P50" i="1" s="1"/>
  <c r="Q50" i="1" s="1"/>
  <c r="M56" i="1"/>
  <c r="N56" i="1"/>
  <c r="P56" i="1" s="1"/>
  <c r="Q56" i="1" s="1"/>
  <c r="M54" i="1"/>
  <c r="N54" i="1"/>
  <c r="R54" i="1" s="1"/>
  <c r="M63" i="1"/>
  <c r="N63" i="1"/>
  <c r="P63" i="1" s="1"/>
  <c r="Q63" i="1" s="1"/>
  <c r="M61" i="1"/>
  <c r="N61" i="1"/>
  <c r="R61" i="1" s="1"/>
  <c r="M59" i="1"/>
  <c r="N59" i="1"/>
  <c r="P59" i="1" s="1"/>
  <c r="Q59" i="1" s="1"/>
  <c r="M68" i="1"/>
  <c r="N68" i="1"/>
  <c r="P68" i="1" s="1"/>
  <c r="Q68" i="1" s="1"/>
  <c r="M66" i="1"/>
  <c r="N66" i="1"/>
  <c r="P66" i="1" s="1"/>
  <c r="Q66" i="1" s="1"/>
  <c r="M64" i="1"/>
  <c r="N64" i="1"/>
  <c r="R64" i="1" s="1"/>
  <c r="M74" i="1"/>
  <c r="N74" i="1"/>
  <c r="M72" i="1"/>
  <c r="N72" i="1"/>
  <c r="P72" i="1" s="1"/>
  <c r="M70" i="1"/>
  <c r="N70" i="1"/>
  <c r="P70" i="1" s="1"/>
  <c r="Q70" i="1" s="1"/>
  <c r="N2" i="1"/>
  <c r="M47" i="1"/>
  <c r="N47" i="1"/>
  <c r="R47" i="1" s="1"/>
  <c r="M45" i="1"/>
  <c r="N45" i="1"/>
  <c r="R45" i="1" s="1"/>
  <c r="M43" i="1"/>
  <c r="N43" i="1"/>
  <c r="M41" i="1"/>
  <c r="N41" i="1"/>
  <c r="R41" i="1" s="1"/>
  <c r="N37" i="1"/>
  <c r="R37" i="1" s="1"/>
  <c r="M33" i="1"/>
  <c r="N33" i="1"/>
  <c r="R33" i="1" s="1"/>
  <c r="M31" i="1"/>
  <c r="N31" i="1"/>
  <c r="M29" i="1"/>
  <c r="N29" i="1"/>
  <c r="R29" i="1" s="1"/>
  <c r="M27" i="1"/>
  <c r="N27" i="1"/>
  <c r="M25" i="1"/>
  <c r="N25" i="1"/>
  <c r="M23" i="1"/>
  <c r="N23" i="1"/>
  <c r="R23" i="1" s="1"/>
  <c r="M17" i="1"/>
  <c r="N17" i="1"/>
  <c r="R17" i="1" s="1"/>
  <c r="M13" i="1"/>
  <c r="N13" i="1"/>
  <c r="R13" i="1" s="1"/>
  <c r="M57" i="1"/>
  <c r="N57" i="1"/>
  <c r="R57" i="1" s="1"/>
  <c r="M55" i="1"/>
  <c r="N55" i="1"/>
  <c r="R55" i="1" s="1"/>
  <c r="M53" i="1"/>
  <c r="N53" i="1"/>
  <c r="R53" i="1" s="1"/>
  <c r="M62" i="1"/>
  <c r="N62" i="1"/>
  <c r="R62" i="1" s="1"/>
  <c r="M60" i="1"/>
  <c r="N60" i="1"/>
  <c r="R60" i="1" s="1"/>
  <c r="M58" i="1"/>
  <c r="R58" i="1"/>
  <c r="M67" i="1"/>
  <c r="N67" i="1"/>
  <c r="R67" i="1" s="1"/>
  <c r="M65" i="1"/>
  <c r="N65" i="1"/>
  <c r="R65" i="1" s="1"/>
  <c r="M73" i="1"/>
  <c r="N73" i="1"/>
  <c r="R73" i="1" s="1"/>
  <c r="M71" i="1"/>
  <c r="N71" i="1"/>
  <c r="R71" i="1" s="1"/>
  <c r="M69" i="1"/>
  <c r="N69" i="1"/>
  <c r="R69" i="1" s="1"/>
  <c r="R68" i="1"/>
  <c r="P67" i="1"/>
  <c r="Q67" i="1" s="1"/>
  <c r="M16" i="1"/>
  <c r="R16" i="1" s="1"/>
  <c r="R31" i="1"/>
  <c r="R42" i="1"/>
  <c r="M5" i="1"/>
  <c r="R11" i="1"/>
  <c r="R36" i="1"/>
  <c r="M39" i="1"/>
  <c r="R39" i="1" s="1"/>
  <c r="M35" i="1"/>
  <c r="R43" i="1"/>
  <c r="R25" i="1"/>
  <c r="R5" i="1"/>
  <c r="K46" i="1"/>
  <c r="L48" i="1"/>
  <c r="R72" i="1" l="1"/>
  <c r="P69" i="1"/>
  <c r="Q69" i="1" s="1"/>
  <c r="P73" i="1"/>
  <c r="P74" i="1"/>
  <c r="R74" i="1"/>
  <c r="P58" i="1"/>
  <c r="Q58" i="1" s="1"/>
  <c r="P64" i="1"/>
  <c r="Q64" i="1" s="1"/>
  <c r="P62" i="1"/>
  <c r="Q62" i="1" s="1"/>
  <c r="P61" i="1"/>
  <c r="Q61" i="1" s="1"/>
  <c r="P55" i="1"/>
  <c r="Q55" i="1" s="1"/>
  <c r="P54" i="1"/>
  <c r="Q54" i="1" s="1"/>
  <c r="P53" i="1"/>
  <c r="Q53" i="1" s="1"/>
  <c r="P60" i="1"/>
  <c r="Q60" i="1" s="1"/>
  <c r="P57" i="1"/>
  <c r="Q57" i="1" s="1"/>
  <c r="P71" i="1"/>
  <c r="P65" i="1"/>
  <c r="Q65" i="1" s="1"/>
  <c r="R50" i="1"/>
  <c r="R56" i="1"/>
  <c r="R59" i="1"/>
  <c r="R63" i="1"/>
  <c r="R66" i="1"/>
  <c r="R70" i="1"/>
  <c r="R27" i="1"/>
  <c r="M46" i="1"/>
  <c r="N46" i="1"/>
  <c r="R46" i="1" s="1"/>
  <c r="R35" i="1"/>
  <c r="H48" i="1"/>
  <c r="I48" i="1" s="1"/>
  <c r="L47" i="1"/>
  <c r="H47" i="1"/>
  <c r="I47" i="1" s="1"/>
  <c r="H46" i="1"/>
  <c r="I46" i="1" s="1"/>
  <c r="L45" i="1"/>
  <c r="H45" i="1"/>
  <c r="I45" i="1" s="1"/>
  <c r="M44" i="1"/>
  <c r="R44" i="1" l="1"/>
  <c r="L39" i="1"/>
  <c r="P48" i="1"/>
  <c r="Q48" i="1" s="1"/>
  <c r="P47" i="1"/>
  <c r="Q47" i="1" s="1"/>
  <c r="P45" i="1"/>
  <c r="Q45" i="1" s="1"/>
  <c r="H39" i="1"/>
  <c r="I39" i="1" s="1"/>
  <c r="L44" i="1"/>
  <c r="H44" i="1"/>
  <c r="I44" i="1" s="1"/>
  <c r="L43" i="1"/>
  <c r="H43" i="1"/>
  <c r="I43" i="1" s="1"/>
  <c r="L42" i="1"/>
  <c r="H42" i="1"/>
  <c r="I42" i="1" s="1"/>
  <c r="L41" i="1"/>
  <c r="H41" i="1"/>
  <c r="I41" i="1" s="1"/>
  <c r="L40" i="1"/>
  <c r="I40" i="1"/>
  <c r="L38" i="1"/>
  <c r="H38" i="1"/>
  <c r="I38" i="1" s="1"/>
  <c r="P44" i="1" l="1"/>
  <c r="Q44" i="1" s="1"/>
  <c r="P46" i="1"/>
  <c r="Q46" i="1" s="1"/>
  <c r="P40" i="1"/>
  <c r="Q40" i="1" s="1"/>
  <c r="L34" i="1"/>
  <c r="L33" i="1"/>
  <c r="L35" i="1"/>
  <c r="L32" i="1"/>
  <c r="L36" i="1"/>
  <c r="L37" i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P41" i="1" l="1"/>
  <c r="Q41" i="1" s="1"/>
  <c r="P38" i="1"/>
  <c r="Q38" i="1" s="1"/>
  <c r="P39" i="1"/>
  <c r="Q39" i="1" s="1"/>
  <c r="P42" i="1"/>
  <c r="Q42" i="1" s="1"/>
  <c r="P43" i="1"/>
  <c r="Q43" i="1" s="1"/>
  <c r="P34" i="1"/>
  <c r="Q34" i="1" s="1"/>
  <c r="P37" i="1"/>
  <c r="Q37" i="1" s="1"/>
  <c r="P36" i="1"/>
  <c r="Q36" i="1" s="1"/>
  <c r="P32" i="1" l="1"/>
  <c r="Q32" i="1" s="1"/>
  <c r="L10" i="1"/>
  <c r="M10" i="1"/>
  <c r="L3" i="1"/>
  <c r="R3" i="1"/>
  <c r="P33" i="1"/>
  <c r="Q33" i="1" s="1"/>
  <c r="P35" i="1"/>
  <c r="Q35" i="1" s="1"/>
  <c r="R10" i="1" l="1"/>
  <c r="L25" i="1"/>
  <c r="L21" i="1"/>
  <c r="M21" i="1"/>
  <c r="L13" i="1"/>
  <c r="L8" i="1"/>
  <c r="L4" i="1"/>
  <c r="M4" i="1"/>
  <c r="L19" i="1"/>
  <c r="M19" i="1"/>
  <c r="L11" i="1"/>
  <c r="L6" i="1"/>
  <c r="M6" i="1"/>
  <c r="L28" i="1"/>
  <c r="M28" i="1"/>
  <c r="L24" i="1"/>
  <c r="L20" i="1"/>
  <c r="L12" i="1"/>
  <c r="L7" i="1"/>
  <c r="M7" i="1"/>
  <c r="L31" i="1"/>
  <c r="L27" i="1"/>
  <c r="L23" i="1"/>
  <c r="L15" i="1"/>
  <c r="M15" i="1"/>
  <c r="L30" i="1"/>
  <c r="L26" i="1"/>
  <c r="L22" i="1"/>
  <c r="L18" i="1"/>
  <c r="L14" i="1"/>
  <c r="M14" i="1"/>
  <c r="L9" i="1"/>
  <c r="R9" i="1"/>
  <c r="L5" i="1"/>
  <c r="L29" i="1"/>
  <c r="H17" i="1"/>
  <c r="I17" i="1" s="1"/>
  <c r="L17" i="1"/>
  <c r="L16" i="1"/>
  <c r="H30" i="1"/>
  <c r="I30" i="1" s="1"/>
  <c r="H31" i="1"/>
  <c r="I31" i="1" s="1"/>
  <c r="H27" i="1"/>
  <c r="I27" i="1" s="1"/>
  <c r="H28" i="1"/>
  <c r="I28" i="1" s="1"/>
  <c r="H3" i="1"/>
  <c r="I3" i="1" s="1"/>
  <c r="H11" i="1"/>
  <c r="I11" i="1" s="1"/>
  <c r="H7" i="1"/>
  <c r="I7" i="1" s="1"/>
  <c r="H24" i="1"/>
  <c r="I24" i="1" s="1"/>
  <c r="H20" i="1"/>
  <c r="I20" i="1" s="1"/>
  <c r="H16" i="1"/>
  <c r="I16" i="1" s="1"/>
  <c r="H10" i="1"/>
  <c r="I10" i="1" s="1"/>
  <c r="H6" i="1"/>
  <c r="I6" i="1" s="1"/>
  <c r="H18" i="1"/>
  <c r="I18" i="1" s="1"/>
  <c r="H13" i="1"/>
  <c r="I13" i="1" s="1"/>
  <c r="H26" i="1"/>
  <c r="I26" i="1" s="1"/>
  <c r="H22" i="1"/>
  <c r="I22" i="1" s="1"/>
  <c r="H19" i="1"/>
  <c r="I19" i="1" s="1"/>
  <c r="H15" i="1"/>
  <c r="I15" i="1" s="1"/>
  <c r="H9" i="1"/>
  <c r="I9" i="1" s="1"/>
  <c r="H25" i="1"/>
  <c r="I25" i="1" s="1"/>
  <c r="H23" i="1"/>
  <c r="I23" i="1" s="1"/>
  <c r="H21" i="1"/>
  <c r="I21" i="1" s="1"/>
  <c r="H14" i="1"/>
  <c r="I14" i="1" s="1"/>
  <c r="H12" i="1"/>
  <c r="I12" i="1" s="1"/>
  <c r="H8" i="1"/>
  <c r="I8" i="1" s="1"/>
  <c r="H4" i="1"/>
  <c r="I4" i="1" s="1"/>
  <c r="H5" i="1"/>
  <c r="I5" i="1" s="1"/>
  <c r="H29" i="1"/>
  <c r="I29" i="1" s="1"/>
  <c r="R14" i="1" l="1"/>
  <c r="P28" i="1"/>
  <c r="Q28" i="1" s="1"/>
  <c r="R19" i="1"/>
  <c r="R15" i="1"/>
  <c r="R6" i="1"/>
  <c r="P7" i="1"/>
  <c r="Q7" i="1" s="1"/>
  <c r="R4" i="1"/>
  <c r="R21" i="1"/>
  <c r="P16" i="1"/>
  <c r="Q16" i="1" s="1"/>
  <c r="P12" i="1"/>
  <c r="Q12" i="1" s="1"/>
  <c r="P29" i="1"/>
  <c r="Q29" i="1" s="1"/>
  <c r="P27" i="1"/>
  <c r="Q27" i="1" s="1"/>
  <c r="P4" i="1"/>
  <c r="Q4" i="1" s="1"/>
  <c r="P5" i="1"/>
  <c r="Q5" i="1" s="1"/>
  <c r="P18" i="1"/>
  <c r="Q18" i="1" s="1"/>
  <c r="P10" i="1"/>
  <c r="Q10" i="1" s="1"/>
  <c r="P20" i="1"/>
  <c r="Q20" i="1" s="1"/>
  <c r="P3" i="1"/>
  <c r="Q3" i="1" s="1"/>
  <c r="R7" i="1" l="1"/>
  <c r="R28" i="1"/>
  <c r="P19" i="1"/>
  <c r="Q19" i="1" s="1"/>
  <c r="P30" i="1"/>
  <c r="Q30" i="1" s="1"/>
  <c r="P31" i="1"/>
  <c r="Q31" i="1" s="1"/>
  <c r="H2" i="1"/>
  <c r="I2" i="1" s="1"/>
  <c r="L2" i="1"/>
  <c r="P14" i="1"/>
  <c r="Q14" i="1" s="1"/>
  <c r="P17" i="1"/>
  <c r="Q17" i="1" s="1"/>
  <c r="P9" i="1"/>
  <c r="Q9" i="1" s="1"/>
  <c r="P13" i="1"/>
  <c r="Q13" i="1" s="1"/>
  <c r="P26" i="1"/>
  <c r="Q26" i="1" s="1"/>
  <c r="P23" i="1"/>
  <c r="Q23" i="1" s="1"/>
  <c r="P8" i="1"/>
  <c r="Q8" i="1" s="1"/>
  <c r="P22" i="1"/>
  <c r="Q22" i="1" s="1"/>
  <c r="P6" i="1"/>
  <c r="Q6" i="1" s="1"/>
  <c r="P15" i="1"/>
  <c r="Q15" i="1" s="1"/>
  <c r="P24" i="1"/>
  <c r="Q24" i="1" s="1"/>
  <c r="P21" i="1"/>
  <c r="Q21" i="1" s="1"/>
  <c r="P11" i="1"/>
  <c r="Q11" i="1" s="1"/>
  <c r="P25" i="1"/>
  <c r="Q25" i="1" s="1"/>
  <c r="T2" i="1" l="1"/>
  <c r="R2" i="1" l="1"/>
  <c r="P2" i="1" l="1"/>
  <c r="Q2" i="1" s="1"/>
  <c r="F79" i="1" s="1"/>
  <c r="F76" i="1" s="1"/>
</calcChain>
</file>

<file path=xl/sharedStrings.xml><?xml version="1.0" encoding="utf-8"?>
<sst xmlns="http://schemas.openxmlformats.org/spreadsheetml/2006/main" count="136" uniqueCount="133">
  <si>
    <t>Picture</t>
  </si>
  <si>
    <t>Link</t>
  </si>
  <si>
    <t>My Profit</t>
  </si>
  <si>
    <t>eBay 15% Fees</t>
  </si>
  <si>
    <t>Amazon 8% Fees</t>
  </si>
  <si>
    <t>Add Profit</t>
  </si>
  <si>
    <t>eBay PP Taxes</t>
  </si>
  <si>
    <t>Sold pcs.</t>
  </si>
  <si>
    <t>Last Profits</t>
  </si>
  <si>
    <t>Final Profits</t>
  </si>
  <si>
    <t>Dir</t>
  </si>
  <si>
    <t>Min. Price</t>
  </si>
  <si>
    <t>Buy    Price</t>
  </si>
  <si>
    <t>Offer Price</t>
  </si>
  <si>
    <t>http://www.ebay.com/itm/Multifunctional-Portable-Wood-Desk-Easel-Drawing-Painting-Artist-Art-Supplies-/261709962785?</t>
  </si>
  <si>
    <t>http://www.ebay.com/itm/251766283706?ssPageName=STRK:MESELX:IT&amp;_trksid=p3984.m1558.l2649</t>
  </si>
  <si>
    <t>http://www.amazon.com/gp/product/B002Y6CWCM/ref=ox_sc_act_title_3?ie=UTF8&amp;psc=1&amp;smid=A16VRIRZR5EVD2</t>
  </si>
  <si>
    <t>http://www.amazon.com/gp/product/B002NZJ4L6/ref=ox_sc_act_title_2?ie=UTF8&amp;psc=1&amp;smid=ATVPDKIKX0DER</t>
  </si>
  <si>
    <t>http://www.amazon.com/gp/product/B002PNV6YE/ref=ox_sc_act_title_1?ie=UTF8&amp;psc=1&amp;smid=A1T2QV8RUJMJWO</t>
  </si>
  <si>
    <t>http://www.ebay.com/itm/251766325293?ssPageName=STRK:MESELX:IT&amp;_trksid=p3984.m1558.l2649</t>
  </si>
  <si>
    <t>http://www.ebay.com/itm/251766764541?ssPageName=STRK:MESELX:IT&amp;_trksid=p3984.m1558.l2649</t>
  </si>
  <si>
    <t>http://www.amazon.com/gp/product/B00QQZIUK0/?ie=UTF8&amp;tag=evattcom-20</t>
  </si>
  <si>
    <t>http://www.ebay.com/itm/251767356487?ssPageName=STRK:MESELX:IT&amp;_trksid=p3984.m1558.l2649</t>
  </si>
  <si>
    <t>http://www.amazon.com/gp/product/B000E23RSQ/?ie=UTF8&amp;tag=evattcom-20</t>
  </si>
  <si>
    <t>% PROFIT</t>
  </si>
  <si>
    <t>http://www.amazon.com/gp/product/B00006IEEV/?ie=UTF8&amp;tag=evattcom-20</t>
  </si>
  <si>
    <t>http://www.ebay.com/itm/261711555336?ssPageName=STRK:MESELX:IT&amp;_trksid=p3984.m1558.l2649</t>
  </si>
  <si>
    <t>http://www.amazon.com/gp/product/B00125JEIQ/?ie=UTF8&amp;tag=evattcom-20</t>
  </si>
  <si>
    <t>http://www.ebay.com/itm/Prismacolor-Premier-Drawing-Set-132-Superior-Quality-Soft-Core-Colored-Pencils-/261711581555?</t>
  </si>
  <si>
    <t>kit</t>
  </si>
  <si>
    <t>http://www.amazon.com/gp/product/B00CTY5POQ/?ie=UTF8&amp;tag=evattcom-20</t>
  </si>
  <si>
    <t>http://www.ebay.com/itm/Prismacolor-Premier-Drawing-Kit-Colored-Pencils-Markers-Pencil-Sharpener-Blender-/251767933335?</t>
  </si>
  <si>
    <t>http://www.amazon.com/Case-Mate-iPhone-Barely-There-Packaging/dp/B00MI8U3KE/ref=sr_1_cc_7?s=aps&amp;ie=UTF8&amp;qid=1419421279&amp;sr=1-7-catcorr&amp;keywords=Case-Mate+Apple+iPhone+6</t>
  </si>
  <si>
    <t>http://www.ebay.com/itm/Apple-iPhone-6-Smartphone-Case-Cover-Case-Mate-Carrying-Phone-Silicone-Protector-/251767955656?</t>
  </si>
  <si>
    <t>case</t>
  </si>
  <si>
    <t>http://www.amazon.com/Lights-Waterproof-Security-Rechargeable-Floodlight/dp/B00MBDAKLI/ref=sr_1_1?s=lawn-garden&amp;ie=UTF8&amp;qid=1419426687&amp;sr=1-1&amp;keywords=solar+lamp+motion+sensor#productDetails</t>
  </si>
  <si>
    <t>http://www.ebay.com/itm/251768012382?ssPageName=STRK:MESELX:IT&amp;_trksid=p3984.m1558.l2649</t>
  </si>
  <si>
    <t>http://www.amazon.com/Mr-Coffee-BVMC-PSTX91-Coffeemaker-Stainless/dp/B0037ZG3DS/ref=sr_1_cc_2?s=aps&amp;ie=UTF8&amp;qid=1419431812&amp;sr=1-2-catcorr&amp;keywords=Mr.Coffee+10Cup+Coffeemaker</t>
  </si>
  <si>
    <t>http://www.ebay.com/itm/NEW-Automatic-10-Cup-Thermal-Brew-Coffee-Maker-Espresso-Coffee-Machine-Steel-/261711717240?</t>
  </si>
  <si>
    <t>http://www.walmart.com/ip/Disney-Minnie-Mouse-Sofa-Chair/25957608</t>
  </si>
  <si>
    <t>http://www.walmart.com/ip/Disney-Cars-Sofa-Chair/25957605</t>
  </si>
  <si>
    <t>http://www.amazon.com/Panasonic-ER2403K-Moustache-Beard-Trimmer/dp/B000VKV29M/ref=sr_1_1?ie=UTF8&amp;qid=1419624091&amp;sr=8-1&amp;keywords=Panasonic+ER2403K+Wet+%2F+Dry+Hair+and+Beard+Trimmer</t>
  </si>
  <si>
    <t>http://www.amazon.com/Bracoo-Adjustable-Waist-Trimmer-Black/dp/B005VRLT6Q/ref=sr_1_2?ie=UTF8&amp;qid=1420662511&amp;sr=8-2&amp;keywords=waist+trimmer+belt</t>
  </si>
  <si>
    <t>http://www.amazon.com/Mr-Coffee-91408-02-Carterton-Stainless/dp/B00F9U0O20/ref=sr_1_1?ie=UTF8&amp;qid=1420567725&amp;sr=8-1&amp;keywords=Mr.+Coffee+91408.02+Carterton+Stainless+Steel</t>
  </si>
  <si>
    <t>http://www.ebay.com/itm/261727740183?ssPageName=STRK:MESELX:IT&amp;_trksid=p3984.m1558.l2649</t>
  </si>
  <si>
    <t>http://www.amazon.com/dp/B00DEQDEUK?psc=1</t>
  </si>
  <si>
    <t>http://www.ebay.com/itm/NEW-Ovente-KP72G-Cordless-Electric-Kettle-Water-Heater-1-7-Liter-Green-FREE-Ship-/251785589237?ssPageName=STRK:MESE:IT</t>
  </si>
  <si>
    <t>http://www.ebay.com/itm/Cold-Steel-Special-Forces-Shovel-Carbon-Garden-Tool-With-Hardwood-Handle-/251785588911?ssPageName=STRK:MESE:IT</t>
  </si>
  <si>
    <t>http://www.amazon.com/Cold-Steel-Special-Forces-Hardwood/dp/B0017UVEW0/ref=sr_1_3?ie=UTF8&amp;qid=1420726801&amp;sr=8-3&amp;keywords=Cold+Steel+Special+Forces+Shovel</t>
  </si>
  <si>
    <t>http://www.amazon.com/American-Weigh-Scales-Digital-BL-1KG-BLK/dp/B0012N1NAA/ref=sr_1_1?s=electronics&amp;ie=UTF8&amp;qid=1420745207&amp;sr=1-1&amp;keywords=kitchen+scale</t>
  </si>
  <si>
    <t>http://www.ebay.com/itm/NEW-Honey-Can-Do-3-Tier-Laundry-Cart-Rolling-Organizer-White-/261727814879?hash=item3cf03184df</t>
  </si>
  <si>
    <t>http://www.amazon.com/Honey-Can-Do-CRT-01149-3-Tier-Laundry-White/dp/B001F51ALW/ref=sr_1_1?ie=UTF8&amp;qid=1420749346&amp;sr=8-1&amp;keywords=Honey+Can+Do%2C3-Tier+Laundry+Cart</t>
  </si>
  <si>
    <t>http://www.amazon.com/AcuRite-00613A1-Indoor-Humidity-Monitor/dp/B0013BKDO8/ref=lp_1057794_1_1?s=furniture&amp;ie=UTF8&amp;qid=1420787390&amp;sr=1-1</t>
  </si>
  <si>
    <t>http://www.ebay.com/itm/AcuRite-Indoor-Humidity-Monitor-Thermometer-Hygrometer-Temperature-Gauge-Weather-/261728599326?</t>
  </si>
  <si>
    <t>http://www.ebay.com/itm/NEW-Presto-Professional-Salad-Shooter-Food-Electric-Slicer-Shredder-White-/251785354336?pt=LH_DefaultDomain_0&amp;hash=item3a9f939c60</t>
  </si>
  <si>
    <t>http://www.amazon.com/Presto-02910-Shooter-Electric-Shredder/dp/B00006IV0R/ref=sr_1_1?ie=UTF8&amp;qid=1420838038&amp;sr=8-1&amp;keywords=Presto+Professional+Salad+Shooter+Food+Electric+Slicer</t>
  </si>
  <si>
    <t>http://www.ebay.com/itm/AWS-Precise-Electronic-Weight-Digital-Kitchen-Food-Scale-LCD-1KG-by-0-1-G-Black-/251785992252?pt=LH_DefaultDomain_0&amp;hash=item3a9f9d583c</t>
  </si>
  <si>
    <t>http://www.ebay.com/itm/Range-Kleen-2-Shelf-Wall-Mount-Black-Pot-Pan-Rack-Hooks-Kitchen-Cooking-Storage-/251787602891?pt=LH_DefaultDomain_0&amp;hash=item3a9fb5ebcb</t>
  </si>
  <si>
    <t>http://www.amazon.com/Range-Kleen-Shelf-Mount-Black/dp/B000VYIX8G/ref=sr_1_1?ie=UTF8&amp;qid=1420871747&amp;sr=8-1&amp;keywords=Range+Kleen+2+Shelf+Wall+Mount+Black+Pot+Pan+Rack+Hooks</t>
  </si>
  <si>
    <t>http://www.amazon.com/Paper-Towns-John-Green/dp/014241493X/ref=sr_1_1?ie=UTF8&amp;qid=1420872107&amp;sr=8-1&amp;keywords=Paper+Towns%2C+by+John+Green+Paperback+2009</t>
  </si>
  <si>
    <t>http://www.ebay.com/itm/Paper-Towns-by-John-Green-Paperback-2009-Free-Shipping-New-Brilliant-/261729675263?</t>
  </si>
  <si>
    <t>http://www.ebay.com/itm/Cold-Steel-80PGTK-GI-Tanto-7-034-Carbon-Tactical-Black-Sharp-Hunting-Blade-/251787666454?</t>
  </si>
  <si>
    <t>http://www.amazon.com/Cold-Steel-80PGTK-Tanto-Carbon/dp/B004H9DO4Y/ref=sr_1_1?ie=UTF8&amp;qid=1420876973&amp;sr=8-1&amp;keywords=Cold+Steel+80PGTK+GI+Tanto+7</t>
  </si>
  <si>
    <t>http://www.ebay.com/itm/Norpro-Nonstick-Omelet-Pan-with-Removable-3-Egg-Poacher-Cookware-Piece-Fry-/251788748943?</t>
  </si>
  <si>
    <t>http://www.amazon.com/Norpro-Nonstick-Omelet-Removable-Poacher/dp/B000JQ2YCC/ref=sr_1_3?ie=UTF8&amp;qid=1420965053&amp;sr=8-3&amp;keywords=Norpro+Nonstick+Omelet+Pan</t>
  </si>
  <si>
    <t>http://www.ebay.com/itm/NEW-Proctor-Silex-White-Electric-Boil-Hot-Water-Kettle-1-Liter-/251788776550?</t>
  </si>
  <si>
    <t>http://www.amazon.com/Proctor-Silex-K2070YA-Electric-1-Liter/dp/B00IWOJS9A/ref=sr_1_1?ie=UTF8&amp;qid=1420964730&amp;sr=8-1&amp;keywords=Proctor+Silex+Automatic+Electric+Tea+and+Hot+Water+Kettle%2C+1+Liter%2C+K2070Y</t>
  </si>
  <si>
    <t>http://www.ebay.com/itm/Cuisinart-Automatic-Deluxe-Electric-Can-Opener-Black-Kitchen-New-Free-Shipping-/251788805465?</t>
  </si>
  <si>
    <t>http://www.amazon.com/Cuisinart-CCO-50BKN-Deluxe-Electric-Opener/dp/B001C2F5NW/ref=sr_1_1?ie=UTF8&amp;qid=1420971398&amp;sr=8-1&amp;keywords=Cuisinart+Deluxe+Electric+Can+Opener%2C+Black%2C+CCO-50BKN</t>
  </si>
  <si>
    <t>http://www.ebay.com/itm/NEW-Paderno-World-Cuisine-Tri-Blade-Plastic-Spiral-Vegetable-Food-Prep-Slicer-/261731206064?</t>
  </si>
  <si>
    <t>http://www.amazon.com/Paderno-World-Cuisine-A4982799-Tri-Blade/dp/B0007Y9WHQ/ref=sr_1_1?ie=UTF8&amp;qid=1420997345&amp;sr=8-1&amp;keywords=Paderno+World+Cuisine+Tri-Blade++Vegetable+Slicer</t>
  </si>
  <si>
    <t>http://www.amazon.com/Garden-Creations-JB5629-Solar-Powered-Accent/dp/B002X8X8UG/ref=sr_1_1?s=lawn-garden&amp;ie=UTF8&amp;qid=1421010113&amp;sr=1-1&amp;keywords=solar+lights</t>
  </si>
  <si>
    <t>http://www.ebay.com/itm/251789437713?ssPageName=STRK:MESELX:IT&amp;_trksid=p3984.m1558.l2649</t>
  </si>
  <si>
    <t>http://www.ebay.com/itm/261727521643?ssPageName=STRK:MESELX:IT&amp;_trksid=p3984.m1558.l2649</t>
  </si>
  <si>
    <t>http://www.ebay.com/itm/251785322100?ssPageName=STRK:MESELX:IT&amp;_trksid=p3984.m1558.l2649</t>
  </si>
  <si>
    <t>http://www.ebay.com/itm/261724866053?ssPageName=STRK:MESELX:IT&amp;_trksid=p3984.m1558.l2649</t>
  </si>
  <si>
    <t>http://www.ebay.com/itm/251788973615?ssPageName=STRK:MESELX:IT&amp;_trksid=p3984.m1558.l2649</t>
  </si>
  <si>
    <t>http://www.amazon.com/Swiftly-Bright-Outdoor-Energy-Powered/dp/B00EGFKOZ6/ref=pd_sim_lg_1?ie=UTF8&amp;refRID=1Q19AFNH0QNWAG5KGTQ7</t>
  </si>
  <si>
    <t>http://www.ebay.com/itm/251790037329?ssPageName=STRK:MESELX:IT&amp;_trksid=p3984.m1558.l2649</t>
  </si>
  <si>
    <t>http://www.ebay.com/itm/KRUPS-203-42-Electric-Spice-and-Coffee-Grinder-with-Stainless-Steel-Blades-New-/251790130918?</t>
  </si>
  <si>
    <t>http://www.amazon.com/KRUPS-Electric-Coffee-Grinder-Stainless/dp/B00004SPEU/ref=sr_1_1?ie=UTF8&amp;qid=1421058370&amp;sr=8-1&amp;keywords=KRUPS+203-42+Electric+Spice+and+Coffee</t>
  </si>
  <si>
    <t>http://www.ebay.com/itm/Everlast-Women-039-s-Pro-Style-Training-Gloves-Pink-Boxing-Gloves-New-/251790182216?</t>
  </si>
  <si>
    <t>http://www.amazon.com/Everlast-Womens-Style-Training-Gloves/dp/B000LPJOHO/ref=sr_1_1?ie=UTF8&amp;qid=1421066107&amp;sr=8-1&amp;keywords=Everlast+Women%27s+Pro+Style+Training+Gloves%2C+Pink</t>
  </si>
  <si>
    <t>http://www.ebay.com/itm/New-West-Bend-Stir-Crazy-6-Quart-Electric-Popcorn-Popper-1000-Watts-Non-Stick-/261732407965?</t>
  </si>
  <si>
    <t>http://www.amazon.com/West-Bend-82306-6-Quart-Electric/dp/B00004RC6R/ref=sr_1_1?ie=UTF8&amp;qid=1421075153&amp;sr=8-1&amp;keywords=West+Bend+-+Stir+Crazy+6-Quart+Corn+Popper</t>
  </si>
  <si>
    <t>http://www.ebay.com/itm/New-Zumba-Fitness-Weightloss-Exhilarate-Body-Shaping-Exercise-Workout-System-DVD-/261732706870?</t>
  </si>
  <si>
    <t>http://www.amazon.com/Zumba-Fitness-Exhilarate-Shaping-System/dp/B008ZB4C50/ref=sr_1_2?ie=UTF8&amp;qid=1421093787&amp;sr=8-2&amp;keywords=Zumba+Fitness+Exhilarate+Body+Shaping+System+DVD</t>
  </si>
  <si>
    <t>http://www.ebay.com/itm/251790762657?ssPageName=STRK:MESELX:IT&amp;_trksid=p3984.m1558.l2649</t>
  </si>
  <si>
    <t>http://www.amazon.com/Everlast-Pro-Style-Training-Gloves/dp/B000JF4M8C/ref=pd_sim_sg_7?ie=UTF8&amp;refRID=16SE6Z847WMYF712M7AQ</t>
  </si>
  <si>
    <t>http://www.ebay.com/itm/Oster-Professional-Sunny-Beds-Cat-Window-Seat-NEW-Holds-FREE-SHIPPING-/261732888949?</t>
  </si>
  <si>
    <t>http://www.amazon.com/Sunny-Seat-Window-Mounted-Cat-Bed/dp/B005AUM8U0/ref=sr_1_11?ie=UTF8&amp;qid=1421108495&amp;sr=8-11&amp;keywords=cat</t>
  </si>
  <si>
    <t>http://www.ebay.com/itm/251785354336?ssPageName=STRK:MESELX:IT&amp;_trksid=p3984.m1558.l2649</t>
  </si>
  <si>
    <t>http://www.ebay.com/itm/251791308287?ssPageName=STRK:MESELX:IT&amp;_trksid=p3984.m1558.l2649</t>
  </si>
  <si>
    <t>http://www.amazon.com/gp/product/B0038KPRG6/?ie=UTF8&amp;tag=evattcom-20</t>
  </si>
  <si>
    <t>http://www.ebay.com/itm/Aroma-Hot-X-Press-1-5-Liter-6-Cup-Cordless-Electric-Water-Kettle-Stainless-Steel-/261733864818?</t>
  </si>
  <si>
    <t>http://www.amazon.com/Aroma-X-Press-Cordless-Electric-Stainless/dp/B000KDVTJI/ref=sr_1_5?ie=UTF8&amp;qid=1421142514&amp;sr=8-5&amp;keywords=boiling+water</t>
  </si>
  <si>
    <t>http://www.ebay.com/itm/NEW-T-Fal-Excite-Nonstick-Cookware-Dishwasher-Safe-Oven-Set-14-Piece-Purple-/251792026192?</t>
  </si>
  <si>
    <t>http://www.amazon.com/T-fal-Nonstick-Dishwasher-Cookware-14-Piece/dp/B00KHTP9S2/ref=sr_1_25?s=home-garden&amp;ie=UTF8&amp;qid=1421191610&amp;sr=1-25&amp;keywords=purple</t>
  </si>
  <si>
    <t>http://www.ebay.com/itm/NEW-Intex-Inflatable-Air-Chair-with-Pull-Out-Twin-Bed-Mattress-Sleeper-Blue-/251792052741?</t>
  </si>
  <si>
    <t>http://www.amazon.com/Intex-Pull-out-Chair-Colors-Vary/dp/B005OHEYZG/ref=sr_1_1?ie=UTF8&amp;qid=1421194073&amp;sr=8-1&amp;keywords=Intex+Inflatable+Pull-Out+Valved+Chair+%26Twin+Air+Mattress</t>
  </si>
  <si>
    <t>http://www.ebay.com/itm/New-Sony-SmartWatch-US-version-1-Android-Bluetooth-USB-Retail-Box-Unisex-/261734373419?</t>
  </si>
  <si>
    <t>http://www.amazon.com/Sony-SmartWatch-version-Android-Bluetooth/dp/B007VG6ZC8/ref=sr_1_1?ie=UTF8&amp;qid=1421222500&amp;sr=8-1&amp;keywords=Sony+SmartWatch</t>
  </si>
  <si>
    <t>http://www.ebay.com/itm/NEW-Totally-Bamboo-3-Tier-Herb-Salt-Spice-Storage-Box-Leaf-Design-/261734889089?</t>
  </si>
  <si>
    <t>http://www.amazon.com/Totally-Bamboo-20-8551-3-Tiered-Salt/dp/B008EQUORG/ref=sr_1_9?ie=UTF8&amp;qid=1421261696&amp;sr=8-9&amp;keywords=Olivewood+Salt+Keeper</t>
  </si>
  <si>
    <t>Suggested 10%</t>
  </si>
  <si>
    <t>http://www.amazon.com/Presto-02910-Shooter-Electric-Shredder/dp/B00006IV0R/ref=sr_1_1?s=kitchen&amp;ie=UTF8&amp;qid=1421401532&amp;sr=1-1&amp;keywords=presto+salad+shooter</t>
  </si>
  <si>
    <t>!!!</t>
  </si>
  <si>
    <t>EbaY</t>
  </si>
  <si>
    <t>http://www.amazon.com/gp/product/B00MXVQ7O2/?ie=UTF8&amp;tag=evattcom-20</t>
  </si>
  <si>
    <t>http://www.ebay.com/itm/251794125007?ssPageName=STRK:MESELX:IT&amp;_trksid=p3984.m1558.l2649</t>
  </si>
  <si>
    <t>http://www.overstock.com/Office-Supplies/Cosco-Retro-Counter-Chair-Step-Stool/8026500/product.html</t>
  </si>
  <si>
    <t xml:space="preserve">JAN </t>
  </si>
  <si>
    <t>DEC</t>
  </si>
  <si>
    <t xml:space="preserve">В EbaY </t>
  </si>
  <si>
    <t xml:space="preserve">e Ebay </t>
  </si>
  <si>
    <t>http://www.amazon.com/SoundBot-Resistant-Bluetooth-Shower-Speaker/dp/B00IGUUYTI/ref=sr_1_10?s=bedbath&amp;ie=UTF8&amp;qid=1423291668&amp;sr=1-10&amp;keywords=Fitness</t>
  </si>
  <si>
    <t>http://www.amazon.com/Rubbermaid-Configurations-Folding-Laundry-FG4D0602NATUR/dp/B000JF8LSY/ref=sr_1_11?ie=UTF8&amp;qid=1420501523&amp;sr=8-11&amp;keywords=laundry+storage</t>
  </si>
  <si>
    <t>http://www.amazon.com/Fitness-Ball-Instruction-instructional-Stability/dp/B007QKV5Q0/ref=sr_1_194?ie=UTF8&amp;qid=1423292420&amp;sr=8-194&amp;keywords=fitness</t>
  </si>
  <si>
    <t>http://www.amazon.com/Brother-Feature-Rich-Stitches-Auto-Size-Buttonholes/dp/B000JQM1DE/ref=sr_1_1?ie=UTF8&amp;qid=1423324740&amp;sr=8-1&amp;keywords=Brother+CS6000i</t>
  </si>
  <si>
    <t>http://www.amazon.com/Spasilk-100-Percent-Pillowcase-Standard-Lavender/dp/B00BFPH6O2/ref=sr_1_sc_1?ie=UTF8&amp;qid=1423333379&amp;sr=8-1-spell&amp;keywords=100+precent+silky</t>
  </si>
  <si>
    <t>http://www.amazon.com/Brother-XL2600I-Affordable-25-Stitch-Free-Arm/dp/B000F7DPEQ/ref=sr_1_2?ie=UTF8&amp;qid=1423382367&amp;sr=8-2&amp;keywords=brother+sewing+machine</t>
  </si>
  <si>
    <t>http://www.amazon.com/Brother-Everyday-stitches-including-Buttonhole/dp/B000EOX28E/ref=sr_1_3?ie=UTF8&amp;qid=1423382367&amp;sr=8-3&amp;keywords=brother+sewing+machine</t>
  </si>
  <si>
    <t>http://www.amazon.com/Brother-XR9500PRW-Limited-Stitches-Quilting/dp/B005GXPOAM/ref=sr_1_4?ie=UTF8&amp;qid=1423382367&amp;sr=8-4&amp;keywords=brother+sewing+machine</t>
  </si>
  <si>
    <t>http://www.ebay.com/itm/Ameriwood-COSCO-Collection-Red-Retro-Counter-Chair-Step-Stool-/191505369025?pt=LH_DefaultDomain_0&amp;hash=item2c969c07c1</t>
  </si>
  <si>
    <t>!!!!!</t>
  </si>
  <si>
    <t>http://www.amazon.com/Brother-SE400-Combination-Computerized-Embroidery/dp/B003AVMZA4/ref=sr_1_5?ie=UTF8&amp;qid=1423382367&amp;sr=8-5&amp;keywords=brother+sewing+machine</t>
  </si>
  <si>
    <t>http://www.amazon.com/Brother-HC1850-Computerized-Quilting-Instructional/dp/B008G1DJ9Y/ref=sr_1_7?ie=UTF8&amp;qid=1423382367&amp;sr=8-7&amp;keywords=brother+sewing+machine</t>
  </si>
  <si>
    <t>http://www.amazon.com/Brother-PC420PRW-294-Stitch-Professional-Computerized/dp/B000XE3FGO/ref=sr_1_14?ie=UTF8&amp;qid=1423382367&amp;sr=8-14&amp;keywords=brother+sewing+machine</t>
  </si>
  <si>
    <t>http://www.amazon.com/Brother-Project-CS5055PRW-Electric-Machine/dp/B005GXPOCK/ref=sr_1_10?ie=UTF8&amp;qid=1423382367&amp;sr=8-10&amp;keywords=brother+sewing+machine</t>
  </si>
  <si>
    <t>http://www.amazon.com/Brother-Project-CE7070PRW-70-Stitch-Computerized/dp/B009SC1YA6/ref=sr_1_9?ie=UTF8&amp;qid=1423382367&amp;sr=8-9&amp;keywords=brother+sewing+machine</t>
  </si>
  <si>
    <t>http://www.amazon.com/Brother-XL2610-Free-Arm-Stitches-Functions/dp/B000A5CKHG/ref=sr_1_11?ie=UTF8&amp;qid=1423382367&amp;sr=8-11&amp;keywords=brother+sewing+machine</t>
  </si>
  <si>
    <t>http://www.amazon.com/Brother-XR3774-Full-Featured-Quilting-Instructional/dp/B00MNS60AQ/ref=sr_1_15?ie=UTF8&amp;qid=1423382367&amp;sr=8-15&amp;keywords=brother+sewing+machine</t>
  </si>
  <si>
    <t>http://www.amazon.com/7258-Stylist-Award-Winning-100-Stitch-Computerized/dp/B003KK807M/ref=sr_1_16?ie=UTF8&amp;qid=1423382367&amp;sr=8-16&amp;keywords=brother+sewing+machine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</si>
</sst>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3" fillId="0" borderId="1" xfId="2" applyBorder="1" applyAlignment="1">
      <alignment vertical="top" wrapText="1"/>
    </xf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8" fontId="0" fillId="5" borderId="1" xfId="0" applyNumberForma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 wrapText="1"/>
    </xf>
    <xf numFmtId="8" fontId="4" fillId="2" borderId="1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0" fillId="0" borderId="0" xfId="0" applyNumberFormat="1"/>
    <xf numFmtId="8" fontId="6" fillId="0" borderId="1" xfId="0" applyNumberFormat="1" applyFont="1" applyBorder="1" applyAlignment="1">
      <alignment horizontal="center" wrapText="1"/>
    </xf>
    <xf numFmtId="8" fontId="1" fillId="7" borderId="1" xfId="1" applyNumberFormat="1" applyFont="1" applyFill="1" applyBorder="1" applyAlignment="1">
      <alignment horizontal="center"/>
    </xf>
    <xf numFmtId="8" fontId="2" fillId="4" borderId="1" xfId="0" applyNumberFormat="1" applyFont="1" applyFill="1" applyBorder="1" applyAlignment="1">
      <alignment horizontal="center"/>
    </xf>
    <xf numFmtId="8" fontId="6" fillId="0" borderId="1" xfId="0" applyNumberFormat="1" applyFont="1" applyBorder="1" applyAlignment="1">
      <alignment horizontal="center"/>
    </xf>
    <xf numFmtId="8" fontId="7" fillId="0" borderId="1" xfId="0" applyNumberFormat="1" applyFont="1" applyBorder="1" applyAlignment="1">
      <alignment horizontal="center"/>
    </xf>
    <xf numFmtId="8" fontId="5" fillId="0" borderId="6" xfId="0" applyNumberFormat="1" applyFont="1" applyBorder="1" applyAlignment="1">
      <alignment horizontal="center"/>
    </xf>
    <xf numFmtId="8" fontId="8" fillId="6" borderId="1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vertical="center"/>
    </xf>
    <xf numFmtId="1" fontId="5" fillId="4" borderId="1" xfId="0" applyNumberFormat="1" applyFont="1" applyFill="1" applyBorder="1" applyAlignment="1">
      <alignment horizontal="center"/>
    </xf>
    <xf numFmtId="8" fontId="4" fillId="3" borderId="1" xfId="0" applyNumberFormat="1" applyFont="1" applyFill="1" applyBorder="1" applyAlignment="1">
      <alignment horizontal="center"/>
    </xf>
    <xf numFmtId="10" fontId="0" fillId="0" borderId="0" xfId="0" applyNumberFormat="1"/>
    <xf numFmtId="0" fontId="0" fillId="2" borderId="0" xfId="0" applyFill="1" applyAlignment="1">
      <alignment horizontal="center"/>
    </xf>
    <xf numFmtId="8" fontId="0" fillId="0" borderId="0" xfId="0" applyNumberFormat="1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left"/>
    </xf>
    <xf numFmtId="0" fontId="0" fillId="8" borderId="4" xfId="0" applyFill="1" applyBorder="1"/>
    <xf numFmtId="0" fontId="0" fillId="8" borderId="1" xfId="0" applyFill="1" applyBorder="1" applyAlignment="1">
      <alignment horizontal="center" vertical="center"/>
    </xf>
    <xf numFmtId="0" fontId="3" fillId="8" borderId="1" xfId="2" applyFill="1" applyBorder="1" applyAlignment="1">
      <alignment vertical="top" wrapText="1"/>
    </xf>
    <xf numFmtId="8" fontId="2" fillId="8" borderId="1" xfId="0" applyNumberFormat="1" applyFont="1" applyFill="1" applyBorder="1" applyAlignment="1">
      <alignment horizontal="center"/>
    </xf>
    <xf numFmtId="8" fontId="6" fillId="8" borderId="1" xfId="0" applyNumberFormat="1" applyFont="1" applyFill="1" applyBorder="1" applyAlignment="1">
      <alignment horizontal="center"/>
    </xf>
    <xf numFmtId="8" fontId="0" fillId="8" borderId="1" xfId="0" applyNumberFormat="1" applyFill="1" applyBorder="1" applyAlignment="1">
      <alignment horizontal="center"/>
    </xf>
    <xf numFmtId="8" fontId="6" fillId="8" borderId="1" xfId="0" applyNumberFormat="1" applyFont="1" applyFill="1" applyBorder="1" applyAlignment="1">
      <alignment horizontal="center" wrapText="1"/>
    </xf>
    <xf numFmtId="8" fontId="8" fillId="8" borderId="1" xfId="0" applyNumberFormat="1" applyFont="1" applyFill="1" applyBorder="1" applyAlignment="1">
      <alignment horizontal="center" wrapText="1"/>
    </xf>
    <xf numFmtId="8" fontId="4" fillId="8" borderId="1" xfId="0" applyNumberFormat="1" applyFont="1" applyFill="1" applyBorder="1" applyAlignment="1">
      <alignment horizontal="center"/>
    </xf>
    <xf numFmtId="8" fontId="1" fillId="8" borderId="1" xfId="1" applyNumberFormat="1" applyFont="1" applyFill="1" applyBorder="1" applyAlignment="1">
      <alignment horizontal="center"/>
    </xf>
    <xf numFmtId="1" fontId="5" fillId="8" borderId="1" xfId="0" applyNumberFormat="1" applyFont="1" applyFill="1" applyBorder="1" applyAlignment="1">
      <alignment horizontal="center"/>
    </xf>
    <xf numFmtId="8" fontId="7" fillId="8" borderId="1" xfId="0" applyNumberFormat="1" applyFont="1" applyFill="1" applyBorder="1" applyAlignment="1">
      <alignment horizontal="center"/>
    </xf>
    <xf numFmtId="8" fontId="5" fillId="8" borderId="6" xfId="0" applyNumberFormat="1" applyFont="1" applyFill="1" applyBorder="1" applyAlignment="1">
      <alignment horizontal="center"/>
    </xf>
    <xf numFmtId="10" fontId="0" fillId="8" borderId="0" xfId="0" applyNumberFormat="1" applyFill="1"/>
    <xf numFmtId="0" fontId="0" fillId="9" borderId="4" xfId="0" applyFill="1" applyBorder="1"/>
    <xf numFmtId="0" fontId="0" fillId="9" borderId="1" xfId="0" applyFill="1" applyBorder="1" applyAlignment="1">
      <alignment horizontal="center" vertical="center"/>
    </xf>
    <xf numFmtId="0" fontId="3" fillId="9" borderId="1" xfId="2" applyFill="1" applyBorder="1" applyAlignment="1">
      <alignment vertical="top" wrapText="1"/>
    </xf>
    <xf numFmtId="8" fontId="2" fillId="9" borderId="1" xfId="0" applyNumberFormat="1" applyFont="1" applyFill="1" applyBorder="1" applyAlignment="1">
      <alignment horizontal="center"/>
    </xf>
    <xf numFmtId="8" fontId="6" fillId="9" borderId="1" xfId="0" applyNumberFormat="1" applyFont="1" applyFill="1" applyBorder="1" applyAlignment="1">
      <alignment horizontal="center"/>
    </xf>
    <xf numFmtId="8" fontId="0" fillId="9" borderId="1" xfId="0" applyNumberFormat="1" applyFill="1" applyBorder="1" applyAlignment="1">
      <alignment horizontal="center"/>
    </xf>
    <xf numFmtId="8" fontId="6" fillId="9" borderId="1" xfId="0" applyNumberFormat="1" applyFont="1" applyFill="1" applyBorder="1" applyAlignment="1">
      <alignment horizontal="center" wrapText="1"/>
    </xf>
    <xf numFmtId="8" fontId="8" fillId="9" borderId="1" xfId="0" applyNumberFormat="1" applyFont="1" applyFill="1" applyBorder="1" applyAlignment="1">
      <alignment horizontal="center" wrapText="1"/>
    </xf>
    <xf numFmtId="8" fontId="4" fillId="9" borderId="1" xfId="0" applyNumberFormat="1" applyFont="1" applyFill="1" applyBorder="1" applyAlignment="1">
      <alignment horizontal="center"/>
    </xf>
    <xf numFmtId="8" fontId="1" fillId="9" borderId="1" xfId="1" applyNumberFormat="1" applyFont="1" applyFill="1" applyBorder="1" applyAlignment="1">
      <alignment horizontal="center"/>
    </xf>
    <xf numFmtId="1" fontId="5" fillId="9" borderId="1" xfId="0" applyNumberFormat="1" applyFont="1" applyFill="1" applyBorder="1" applyAlignment="1">
      <alignment horizontal="center"/>
    </xf>
    <xf numFmtId="8" fontId="7" fillId="9" borderId="1" xfId="0" applyNumberFormat="1" applyFont="1" applyFill="1" applyBorder="1" applyAlignment="1">
      <alignment horizontal="center"/>
    </xf>
    <xf numFmtId="8" fontId="5" fillId="9" borderId="6" xfId="0" applyNumberFormat="1" applyFont="1" applyFill="1" applyBorder="1" applyAlignment="1">
      <alignment horizontal="center"/>
    </xf>
    <xf numFmtId="10" fontId="0" fillId="9" borderId="0" xfId="0" applyNumberFormat="1" applyFill="1"/>
    <xf numFmtId="164" fontId="0" fillId="0" borderId="0" xfId="0" applyNumberFormat="1"/>
  </cellXfs>
  <cellStyles count="3">
    <cellStyle name="Валута" xfId="1" builtinId="4"/>
    <cellStyle name="Нормален" xfId="0" builtinId="0"/>
    <cellStyle name="Хипервръзка" xfId="2" builtinId="8"/>
  </cellStyles>
  <dxfs count="0"/>
  <tableStyles count="0" defaultTableStyle="TableStyleMedium2" defaultPivotStyle="PivotStyleMedium9"/>
  <colors>
    <mruColors>
      <color rgb="FFFFCC99"/>
      <color rgb="FFFF7C8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Лист1!$C$79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Лист1!$D$79:$F$79</c:f>
              <c:numCache>
                <c:formatCode>"$"#,##0.00_);[Red]\("$"#,##0.00\)</c:formatCode>
                <c:ptCount val="3"/>
                <c:pt idx="0" formatCode="General">
                  <c:v>32.71</c:v>
                </c:pt>
                <c:pt idx="1">
                  <c:v>56.39</c:v>
                </c:pt>
                <c:pt idx="2" formatCode="General">
                  <c:v>400.26703999999984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8528"/>
        <c:axId val="39865728"/>
      </c:lineChart>
      <c:catAx>
        <c:axId val="495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5728"/>
        <c:crosses val="autoZero"/>
        <c:auto val="1"/>
        <c:lblAlgn val="ctr"/>
        <c:lblOffset val="100"/>
        <c:noMultiLvlLbl val="0"/>
      </c:catAx>
      <c:valAx>
        <c:axId val="3986572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Лист1!$D$82:$F$82</c:f>
              <c:numCache>
                <c:formatCode>General</c:formatCode>
                <c:ptCount val="3"/>
                <c:pt idx="0">
                  <c:v>47.95</c:v>
                </c:pt>
                <c:pt idx="1">
                  <c:v>452.27</c:v>
                </c:pt>
                <c:pt idx="2">
                  <c:v>2756.16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46496"/>
        <c:axId val="39867456"/>
      </c:lineChart>
      <c:catAx>
        <c:axId val="5514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7456"/>
        <c:crosses val="autoZero"/>
        <c:auto val="1"/>
        <c:lblAlgn val="ctr"/>
        <c:lblOffset val="100"/>
        <c:noMultiLvlLbl val="0"/>
      </c:catAx>
      <c:valAx>
        <c:axId val="3986745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chart" Target="../charts/chart1.xml"/><Relationship Id="rId50" Type="http://schemas.openxmlformats.org/officeDocument/2006/relationships/image" Target="../media/image48.jpeg"/><Relationship Id="rId55" Type="http://schemas.openxmlformats.org/officeDocument/2006/relationships/image" Target="../media/image53.jpeg"/><Relationship Id="rId63" Type="http://schemas.openxmlformats.org/officeDocument/2006/relationships/image" Target="../media/image61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1.jpeg"/><Relationship Id="rId58" Type="http://schemas.openxmlformats.org/officeDocument/2006/relationships/image" Target="../media/image56.jpeg"/><Relationship Id="rId5" Type="http://schemas.openxmlformats.org/officeDocument/2006/relationships/image" Target="../media/image5.jpeg"/><Relationship Id="rId61" Type="http://schemas.openxmlformats.org/officeDocument/2006/relationships/image" Target="../media/image59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chart" Target="../charts/chart2.xml"/><Relationship Id="rId56" Type="http://schemas.openxmlformats.org/officeDocument/2006/relationships/image" Target="../media/image54.jpeg"/><Relationship Id="rId64" Type="http://schemas.openxmlformats.org/officeDocument/2006/relationships/image" Target="../media/image62.jpeg"/><Relationship Id="rId8" Type="http://schemas.openxmlformats.org/officeDocument/2006/relationships/image" Target="../media/image8.jpeg"/><Relationship Id="rId51" Type="http://schemas.openxmlformats.org/officeDocument/2006/relationships/image" Target="../media/image49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2.jpeg"/><Relationship Id="rId62" Type="http://schemas.openxmlformats.org/officeDocument/2006/relationships/image" Target="../media/image6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7.jpeg"/><Relationship Id="rId57" Type="http://schemas.openxmlformats.org/officeDocument/2006/relationships/image" Target="../media/image55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0.jpeg"/><Relationship Id="rId60" Type="http://schemas.openxmlformats.org/officeDocument/2006/relationships/image" Target="../media/image58.jpeg"/><Relationship Id="rId65" Type="http://schemas.openxmlformats.org/officeDocument/2006/relationships/image" Target="../media/image63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19051</xdr:rowOff>
    </xdr:from>
    <xdr:to>
      <xdr:col>1</xdr:col>
      <xdr:colOff>485775</xdr:colOff>
      <xdr:row>1</xdr:row>
      <xdr:rowOff>409575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95301"/>
          <a:ext cx="390524" cy="39052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</xdr:row>
      <xdr:rowOff>28575</xdr:rowOff>
    </xdr:from>
    <xdr:to>
      <xdr:col>1</xdr:col>
      <xdr:colOff>496032</xdr:colOff>
      <xdr:row>2</xdr:row>
      <xdr:rowOff>409574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952500"/>
          <a:ext cx="457932" cy="38099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</xdr:row>
      <xdr:rowOff>41910</xdr:rowOff>
    </xdr:from>
    <xdr:to>
      <xdr:col>1</xdr:col>
      <xdr:colOff>495300</xdr:colOff>
      <xdr:row>3</xdr:row>
      <xdr:rowOff>419100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1413510"/>
          <a:ext cx="419100" cy="3771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</xdr:row>
      <xdr:rowOff>47625</xdr:rowOff>
    </xdr:from>
    <xdr:to>
      <xdr:col>1</xdr:col>
      <xdr:colOff>466725</xdr:colOff>
      <xdr:row>4</xdr:row>
      <xdr:rowOff>409575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314575"/>
          <a:ext cx="361950" cy="36195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5</xdr:row>
      <xdr:rowOff>18621</xdr:rowOff>
    </xdr:from>
    <xdr:to>
      <xdr:col>1</xdr:col>
      <xdr:colOff>495301</xdr:colOff>
      <xdr:row>6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2733246"/>
          <a:ext cx="381000" cy="42905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</xdr:row>
      <xdr:rowOff>25914</xdr:rowOff>
    </xdr:from>
    <xdr:to>
      <xdr:col>1</xdr:col>
      <xdr:colOff>476250</xdr:colOff>
      <xdr:row>6</xdr:row>
      <xdr:rowOff>433515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3283464"/>
          <a:ext cx="361950" cy="40760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</xdr:row>
      <xdr:rowOff>28574</xdr:rowOff>
    </xdr:from>
    <xdr:to>
      <xdr:col>1</xdr:col>
      <xdr:colOff>438150</xdr:colOff>
      <xdr:row>7</xdr:row>
      <xdr:rowOff>429763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733799"/>
          <a:ext cx="295275" cy="40118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8</xdr:row>
      <xdr:rowOff>9524</xdr:rowOff>
    </xdr:from>
    <xdr:to>
      <xdr:col>1</xdr:col>
      <xdr:colOff>514350</xdr:colOff>
      <xdr:row>8</xdr:row>
      <xdr:rowOff>447673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4162424"/>
          <a:ext cx="438149" cy="43814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9</xdr:row>
      <xdr:rowOff>19050</xdr:rowOff>
    </xdr:from>
    <xdr:to>
      <xdr:col>1</xdr:col>
      <xdr:colOff>581025</xdr:colOff>
      <xdr:row>9</xdr:row>
      <xdr:rowOff>438149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4619625"/>
          <a:ext cx="495299" cy="41909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10</xdr:row>
      <xdr:rowOff>9524</xdr:rowOff>
    </xdr:from>
    <xdr:to>
      <xdr:col>1</xdr:col>
      <xdr:colOff>533400</xdr:colOff>
      <xdr:row>10</xdr:row>
      <xdr:rowOff>447673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5057774"/>
          <a:ext cx="438149" cy="43814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</xdr:row>
      <xdr:rowOff>38099</xdr:rowOff>
    </xdr:from>
    <xdr:to>
      <xdr:col>1</xdr:col>
      <xdr:colOff>485775</xdr:colOff>
      <xdr:row>11</xdr:row>
      <xdr:rowOff>428624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5534024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12</xdr:row>
      <xdr:rowOff>47625</xdr:rowOff>
    </xdr:from>
    <xdr:to>
      <xdr:col>1</xdr:col>
      <xdr:colOff>428625</xdr:colOff>
      <xdr:row>12</xdr:row>
      <xdr:rowOff>428624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7781925"/>
          <a:ext cx="304799" cy="38099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47624</xdr:rowOff>
    </xdr:from>
    <xdr:to>
      <xdr:col>1</xdr:col>
      <xdr:colOff>485775</xdr:colOff>
      <xdr:row>13</xdr:row>
      <xdr:rowOff>419099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8229599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14</xdr:row>
      <xdr:rowOff>28574</xdr:rowOff>
    </xdr:from>
    <xdr:to>
      <xdr:col>1</xdr:col>
      <xdr:colOff>495300</xdr:colOff>
      <xdr:row>14</xdr:row>
      <xdr:rowOff>419099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8658224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</xdr:row>
      <xdr:rowOff>9524</xdr:rowOff>
    </xdr:from>
    <xdr:to>
      <xdr:col>1</xdr:col>
      <xdr:colOff>514350</xdr:colOff>
      <xdr:row>15</xdr:row>
      <xdr:rowOff>428624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9086849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16</xdr:row>
      <xdr:rowOff>28574</xdr:rowOff>
    </xdr:from>
    <xdr:to>
      <xdr:col>1</xdr:col>
      <xdr:colOff>504825</xdr:colOff>
      <xdr:row>16</xdr:row>
      <xdr:rowOff>419099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0896599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17</xdr:row>
      <xdr:rowOff>76200</xdr:rowOff>
    </xdr:from>
    <xdr:to>
      <xdr:col>1</xdr:col>
      <xdr:colOff>409575</xdr:colOff>
      <xdr:row>17</xdr:row>
      <xdr:rowOff>407042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6" y="7810500"/>
          <a:ext cx="257174" cy="33084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18</xdr:row>
      <xdr:rowOff>9525</xdr:rowOff>
    </xdr:from>
    <xdr:to>
      <xdr:col>1</xdr:col>
      <xdr:colOff>504825</xdr:colOff>
      <xdr:row>18</xdr:row>
      <xdr:rowOff>419099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8191500"/>
          <a:ext cx="409574" cy="40957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</xdr:row>
      <xdr:rowOff>25399</xdr:rowOff>
    </xdr:from>
    <xdr:to>
      <xdr:col>1</xdr:col>
      <xdr:colOff>485775</xdr:colOff>
      <xdr:row>19</xdr:row>
      <xdr:rowOff>415924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8655049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20</xdr:row>
      <xdr:rowOff>36938</xdr:rowOff>
    </xdr:from>
    <xdr:to>
      <xdr:col>1</xdr:col>
      <xdr:colOff>542925</xdr:colOff>
      <xdr:row>20</xdr:row>
      <xdr:rowOff>400050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9114263"/>
          <a:ext cx="466725" cy="36311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21</xdr:row>
      <xdr:rowOff>28575</xdr:rowOff>
    </xdr:from>
    <xdr:to>
      <xdr:col>1</xdr:col>
      <xdr:colOff>514350</xdr:colOff>
      <xdr:row>21</xdr:row>
      <xdr:rowOff>428624</xdr:rowOff>
    </xdr:to>
    <xdr:pic>
      <xdr:nvPicPr>
        <xdr:cNvPr id="22" name="Картина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9553575"/>
          <a:ext cx="400049" cy="400049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</xdr:row>
      <xdr:rowOff>28575</xdr:rowOff>
    </xdr:from>
    <xdr:to>
      <xdr:col>1</xdr:col>
      <xdr:colOff>485775</xdr:colOff>
      <xdr:row>22</xdr:row>
      <xdr:rowOff>409575</xdr:rowOff>
    </xdr:to>
    <xdr:pic>
      <xdr:nvPicPr>
        <xdr:cNvPr id="23" name="Картина 22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000125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</xdr:row>
      <xdr:rowOff>38101</xdr:rowOff>
    </xdr:from>
    <xdr:to>
      <xdr:col>1</xdr:col>
      <xdr:colOff>476250</xdr:colOff>
      <xdr:row>23</xdr:row>
      <xdr:rowOff>431007</xdr:rowOff>
    </xdr:to>
    <xdr:pic>
      <xdr:nvPicPr>
        <xdr:cNvPr id="24" name="Картина 2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10458451"/>
          <a:ext cx="314325" cy="392906"/>
        </a:xfrm>
        <a:prstGeom prst="rect">
          <a:avLst/>
        </a:prstGeom>
      </xdr:spPr>
    </xdr:pic>
    <xdr:clientData/>
  </xdr:twoCellAnchor>
  <xdr:twoCellAnchor editAs="oneCell">
    <xdr:from>
      <xdr:col>1</xdr:col>
      <xdr:colOff>116491</xdr:colOff>
      <xdr:row>24</xdr:row>
      <xdr:rowOff>66674</xdr:rowOff>
    </xdr:from>
    <xdr:to>
      <xdr:col>1</xdr:col>
      <xdr:colOff>495300</xdr:colOff>
      <xdr:row>24</xdr:row>
      <xdr:rowOff>419100</xdr:rowOff>
    </xdr:to>
    <xdr:pic>
      <xdr:nvPicPr>
        <xdr:cNvPr id="25" name="Картина 24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449866" y="10934699"/>
          <a:ext cx="378809" cy="352426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152399</xdr:colOff>
      <xdr:row>25</xdr:row>
      <xdr:rowOff>29318</xdr:rowOff>
    </xdr:from>
    <xdr:to>
      <xdr:col>1</xdr:col>
      <xdr:colOff>400048</xdr:colOff>
      <xdr:row>25</xdr:row>
      <xdr:rowOff>400050</xdr:rowOff>
    </xdr:to>
    <xdr:pic>
      <xdr:nvPicPr>
        <xdr:cNvPr id="26" name="Картина 2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485774" y="11345018"/>
          <a:ext cx="247649" cy="370732"/>
        </a:xfrm>
        <a:prstGeom prst="rect">
          <a:avLst/>
        </a:prstGeom>
      </xdr:spPr>
    </xdr:pic>
    <xdr:clientData/>
  </xdr:twoCellAnchor>
  <xdr:twoCellAnchor editAs="oneCell">
    <xdr:from>
      <xdr:col>1</xdr:col>
      <xdr:colOff>88717</xdr:colOff>
      <xdr:row>26</xdr:row>
      <xdr:rowOff>123825</xdr:rowOff>
    </xdr:from>
    <xdr:to>
      <xdr:col>1</xdr:col>
      <xdr:colOff>508932</xdr:colOff>
      <xdr:row>26</xdr:row>
      <xdr:rowOff>295275</xdr:rowOff>
    </xdr:to>
    <xdr:pic>
      <xdr:nvPicPr>
        <xdr:cNvPr id="27" name="Картина 2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092" y="11887200"/>
          <a:ext cx="420215" cy="17145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95251</xdr:rowOff>
    </xdr:from>
    <xdr:to>
      <xdr:col>1</xdr:col>
      <xdr:colOff>517332</xdr:colOff>
      <xdr:row>27</xdr:row>
      <xdr:rowOff>381001</xdr:rowOff>
    </xdr:to>
    <xdr:pic>
      <xdr:nvPicPr>
        <xdr:cNvPr id="28" name="Картина 27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2306301"/>
          <a:ext cx="403032" cy="285750"/>
        </a:xfrm>
        <a:prstGeom prst="rect">
          <a:avLst/>
        </a:prstGeom>
      </xdr:spPr>
    </xdr:pic>
    <xdr:clientData/>
  </xdr:twoCellAnchor>
  <xdr:twoCellAnchor editAs="oneCell">
    <xdr:from>
      <xdr:col>1</xdr:col>
      <xdr:colOff>169543</xdr:colOff>
      <xdr:row>28</xdr:row>
      <xdr:rowOff>57150</xdr:rowOff>
    </xdr:from>
    <xdr:to>
      <xdr:col>1</xdr:col>
      <xdr:colOff>447674</xdr:colOff>
      <xdr:row>28</xdr:row>
      <xdr:rowOff>404814</xdr:rowOff>
    </xdr:to>
    <xdr:pic>
      <xdr:nvPicPr>
        <xdr:cNvPr id="29" name="Картина 28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18" y="12715875"/>
          <a:ext cx="278131" cy="347664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180974</xdr:colOff>
      <xdr:row>29</xdr:row>
      <xdr:rowOff>36833</xdr:rowOff>
    </xdr:from>
    <xdr:to>
      <xdr:col>1</xdr:col>
      <xdr:colOff>409459</xdr:colOff>
      <xdr:row>29</xdr:row>
      <xdr:rowOff>390525</xdr:rowOff>
    </xdr:to>
    <xdr:pic>
      <xdr:nvPicPr>
        <xdr:cNvPr id="30" name="Картина 2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514349" y="13143233"/>
          <a:ext cx="228485" cy="35369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30</xdr:row>
      <xdr:rowOff>76201</xdr:rowOff>
    </xdr:from>
    <xdr:to>
      <xdr:col>1</xdr:col>
      <xdr:colOff>492973</xdr:colOff>
      <xdr:row>30</xdr:row>
      <xdr:rowOff>381001</xdr:rowOff>
    </xdr:to>
    <xdr:pic>
      <xdr:nvPicPr>
        <xdr:cNvPr id="31" name="Картина 3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13630276"/>
          <a:ext cx="416773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</xdr:row>
      <xdr:rowOff>76200</xdr:rowOff>
    </xdr:from>
    <xdr:to>
      <xdr:col>1</xdr:col>
      <xdr:colOff>409575</xdr:colOff>
      <xdr:row>31</xdr:row>
      <xdr:rowOff>371475</xdr:rowOff>
    </xdr:to>
    <xdr:pic>
      <xdr:nvPicPr>
        <xdr:cNvPr id="32" name="Картина 3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07795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</xdr:row>
      <xdr:rowOff>76200</xdr:rowOff>
    </xdr:from>
    <xdr:to>
      <xdr:col>1</xdr:col>
      <xdr:colOff>457200</xdr:colOff>
      <xdr:row>32</xdr:row>
      <xdr:rowOff>400050</xdr:rowOff>
    </xdr:to>
    <xdr:pic>
      <xdr:nvPicPr>
        <xdr:cNvPr id="33" name="Картина 32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452562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228602</xdr:colOff>
      <xdr:row>33</xdr:row>
      <xdr:rowOff>76201</xdr:rowOff>
    </xdr:from>
    <xdr:to>
      <xdr:col>1</xdr:col>
      <xdr:colOff>466726</xdr:colOff>
      <xdr:row>33</xdr:row>
      <xdr:rowOff>386528</xdr:rowOff>
    </xdr:to>
    <xdr:pic>
      <xdr:nvPicPr>
        <xdr:cNvPr id="34" name="Картина 33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7" y="14973301"/>
          <a:ext cx="238124" cy="31032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34</xdr:row>
      <xdr:rowOff>76200</xdr:rowOff>
    </xdr:from>
    <xdr:to>
      <xdr:col>1</xdr:col>
      <xdr:colOff>419100</xdr:colOff>
      <xdr:row>34</xdr:row>
      <xdr:rowOff>398893</xdr:rowOff>
    </xdr:to>
    <xdr:pic>
      <xdr:nvPicPr>
        <xdr:cNvPr id="35" name="Картина 34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5420975"/>
          <a:ext cx="276225" cy="32269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</xdr:row>
      <xdr:rowOff>57150</xdr:rowOff>
    </xdr:from>
    <xdr:to>
      <xdr:col>1</xdr:col>
      <xdr:colOff>476250</xdr:colOff>
      <xdr:row>35</xdr:row>
      <xdr:rowOff>400050</xdr:rowOff>
    </xdr:to>
    <xdr:pic>
      <xdr:nvPicPr>
        <xdr:cNvPr id="36" name="Картина 35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584960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36</xdr:row>
      <xdr:rowOff>85726</xdr:rowOff>
    </xdr:from>
    <xdr:to>
      <xdr:col>1</xdr:col>
      <xdr:colOff>466726</xdr:colOff>
      <xdr:row>36</xdr:row>
      <xdr:rowOff>366904</xdr:rowOff>
    </xdr:to>
    <xdr:pic>
      <xdr:nvPicPr>
        <xdr:cNvPr id="37" name="Картина 36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16325851"/>
          <a:ext cx="342900" cy="28117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66675</xdr:rowOff>
    </xdr:from>
    <xdr:to>
      <xdr:col>1</xdr:col>
      <xdr:colOff>466725</xdr:colOff>
      <xdr:row>37</xdr:row>
      <xdr:rowOff>419100</xdr:rowOff>
    </xdr:to>
    <xdr:pic>
      <xdr:nvPicPr>
        <xdr:cNvPr id="38" name="Картина 37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6754475"/>
          <a:ext cx="352425" cy="352425"/>
        </a:xfrm>
        <a:prstGeom prst="rect">
          <a:avLst/>
        </a:prstGeom>
      </xdr:spPr>
    </xdr:pic>
    <xdr:clientData/>
  </xdr:twoCellAnchor>
  <xdr:twoCellAnchor editAs="oneCell">
    <xdr:from>
      <xdr:col>1</xdr:col>
      <xdr:colOff>164363</xdr:colOff>
      <xdr:row>38</xdr:row>
      <xdr:rowOff>85725</xdr:rowOff>
    </xdr:from>
    <xdr:to>
      <xdr:col>1</xdr:col>
      <xdr:colOff>457201</xdr:colOff>
      <xdr:row>38</xdr:row>
      <xdr:rowOff>370469</xdr:rowOff>
    </xdr:to>
    <xdr:pic>
      <xdr:nvPicPr>
        <xdr:cNvPr id="39" name="Картина 3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738" y="17221200"/>
          <a:ext cx="292838" cy="28474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39</xdr:row>
      <xdr:rowOff>66675</xdr:rowOff>
    </xdr:from>
    <xdr:to>
      <xdr:col>1</xdr:col>
      <xdr:colOff>419100</xdr:colOff>
      <xdr:row>39</xdr:row>
      <xdr:rowOff>381000</xdr:rowOff>
    </xdr:to>
    <xdr:pic>
      <xdr:nvPicPr>
        <xdr:cNvPr id="40" name="Картина 39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764982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40</xdr:row>
      <xdr:rowOff>66676</xdr:rowOff>
    </xdr:from>
    <xdr:to>
      <xdr:col>1</xdr:col>
      <xdr:colOff>419101</xdr:colOff>
      <xdr:row>40</xdr:row>
      <xdr:rowOff>390526</xdr:rowOff>
    </xdr:to>
    <xdr:pic>
      <xdr:nvPicPr>
        <xdr:cNvPr id="41" name="Картина 40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18097501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82846</xdr:colOff>
      <xdr:row>41</xdr:row>
      <xdr:rowOff>28575</xdr:rowOff>
    </xdr:from>
    <xdr:to>
      <xdr:col>1</xdr:col>
      <xdr:colOff>533400</xdr:colOff>
      <xdr:row>41</xdr:row>
      <xdr:rowOff>416052</xdr:rowOff>
    </xdr:to>
    <xdr:pic>
      <xdr:nvPicPr>
        <xdr:cNvPr id="42" name="Картина 41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21" y="18507075"/>
          <a:ext cx="450554" cy="387477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538163</xdr:colOff>
      <xdr:row>42</xdr:row>
      <xdr:rowOff>371475</xdr:rowOff>
    </xdr:to>
    <xdr:pic>
      <xdr:nvPicPr>
        <xdr:cNvPr id="43" name="Картина 42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8983325"/>
          <a:ext cx="471488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104776</xdr:colOff>
      <xdr:row>43</xdr:row>
      <xdr:rowOff>47626</xdr:rowOff>
    </xdr:from>
    <xdr:to>
      <xdr:col>1</xdr:col>
      <xdr:colOff>447676</xdr:colOff>
      <xdr:row>43</xdr:row>
      <xdr:rowOff>390526</xdr:rowOff>
    </xdr:to>
    <xdr:pic>
      <xdr:nvPicPr>
        <xdr:cNvPr id="44" name="Картина 43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1" y="19421476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44</xdr:row>
      <xdr:rowOff>47625</xdr:rowOff>
    </xdr:from>
    <xdr:to>
      <xdr:col>1</xdr:col>
      <xdr:colOff>495300</xdr:colOff>
      <xdr:row>44</xdr:row>
      <xdr:rowOff>400050</xdr:rowOff>
    </xdr:to>
    <xdr:pic>
      <xdr:nvPicPr>
        <xdr:cNvPr id="53" name="Картина 52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9869150"/>
          <a:ext cx="352425" cy="35242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45</xdr:row>
      <xdr:rowOff>66676</xdr:rowOff>
    </xdr:from>
    <xdr:to>
      <xdr:col>1</xdr:col>
      <xdr:colOff>438151</xdr:colOff>
      <xdr:row>45</xdr:row>
      <xdr:rowOff>390526</xdr:rowOff>
    </xdr:to>
    <xdr:pic>
      <xdr:nvPicPr>
        <xdr:cNvPr id="45" name="Картина 44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20240626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104776</xdr:colOff>
      <xdr:row>46</xdr:row>
      <xdr:rowOff>47626</xdr:rowOff>
    </xdr:from>
    <xdr:to>
      <xdr:col>1</xdr:col>
      <xdr:colOff>485776</xdr:colOff>
      <xdr:row>46</xdr:row>
      <xdr:rowOff>428626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1" y="20669251"/>
          <a:ext cx="381000" cy="381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83</xdr:row>
      <xdr:rowOff>61912</xdr:rowOff>
    </xdr:from>
    <xdr:to>
      <xdr:col>7</xdr:col>
      <xdr:colOff>590550</xdr:colOff>
      <xdr:row>97</xdr:row>
      <xdr:rowOff>138112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23812</xdr:colOff>
      <xdr:row>83</xdr:row>
      <xdr:rowOff>61912</xdr:rowOff>
    </xdr:from>
    <xdr:to>
      <xdr:col>14</xdr:col>
      <xdr:colOff>319087</xdr:colOff>
      <xdr:row>97</xdr:row>
      <xdr:rowOff>138112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1</xdr:col>
      <xdr:colOff>15862</xdr:colOff>
      <xdr:row>47</xdr:row>
      <xdr:rowOff>57149</xdr:rowOff>
    </xdr:from>
    <xdr:to>
      <xdr:col>2</xdr:col>
      <xdr:colOff>14488</xdr:colOff>
      <xdr:row>48</xdr:row>
      <xdr:rowOff>595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237" y="21126449"/>
          <a:ext cx="608226" cy="391121"/>
        </a:xfrm>
        <a:prstGeom prst="rect">
          <a:avLst/>
        </a:prstGeom>
      </xdr:spPr>
    </xdr:pic>
    <xdr:clientData/>
  </xdr:twoCellAnchor>
  <xdr:twoCellAnchor editAs="oneCell">
    <xdr:from>
      <xdr:col>1</xdr:col>
      <xdr:colOff>139954</xdr:colOff>
      <xdr:row>48</xdr:row>
      <xdr:rowOff>57150</xdr:rowOff>
    </xdr:from>
    <xdr:to>
      <xdr:col>1</xdr:col>
      <xdr:colOff>419100</xdr:colOff>
      <xdr:row>48</xdr:row>
      <xdr:rowOff>438150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29" y="21574125"/>
          <a:ext cx="279146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49</xdr:row>
      <xdr:rowOff>4394</xdr:rowOff>
    </xdr:from>
    <xdr:to>
      <xdr:col>1</xdr:col>
      <xdr:colOff>361950</xdr:colOff>
      <xdr:row>50</xdr:row>
      <xdr:rowOff>19049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1969044"/>
          <a:ext cx="295275" cy="46233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57151</xdr:colOff>
      <xdr:row>50</xdr:row>
      <xdr:rowOff>19100</xdr:rowOff>
    </xdr:from>
    <xdr:to>
      <xdr:col>1</xdr:col>
      <xdr:colOff>504825</xdr:colOff>
      <xdr:row>50</xdr:row>
      <xdr:rowOff>447673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6" y="22431425"/>
          <a:ext cx="447674" cy="428573"/>
        </a:xfrm>
        <a:prstGeom prst="rect">
          <a:avLst/>
        </a:prstGeom>
      </xdr:spPr>
    </xdr:pic>
    <xdr:clientData/>
  </xdr:twoCellAnchor>
  <xdr:twoCellAnchor editAs="oneCell">
    <xdr:from>
      <xdr:col>1</xdr:col>
      <xdr:colOff>57151</xdr:colOff>
      <xdr:row>51</xdr:row>
      <xdr:rowOff>28574</xdr:rowOff>
    </xdr:from>
    <xdr:to>
      <xdr:col>1</xdr:col>
      <xdr:colOff>466792</xdr:colOff>
      <xdr:row>51</xdr:row>
      <xdr:rowOff>419099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6" y="22888574"/>
          <a:ext cx="409641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52</xdr:row>
      <xdr:rowOff>19051</xdr:rowOff>
    </xdr:from>
    <xdr:to>
      <xdr:col>1</xdr:col>
      <xdr:colOff>466726</xdr:colOff>
      <xdr:row>52</xdr:row>
      <xdr:rowOff>419101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23326726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112575</xdr:colOff>
      <xdr:row>53</xdr:row>
      <xdr:rowOff>38100</xdr:rowOff>
    </xdr:from>
    <xdr:to>
      <xdr:col>1</xdr:col>
      <xdr:colOff>497025</xdr:colOff>
      <xdr:row>53</xdr:row>
      <xdr:rowOff>409576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5950" y="23793450"/>
          <a:ext cx="384450" cy="37147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54</xdr:row>
      <xdr:rowOff>17300</xdr:rowOff>
    </xdr:from>
    <xdr:to>
      <xdr:col>1</xdr:col>
      <xdr:colOff>546961</xdr:colOff>
      <xdr:row>54</xdr:row>
      <xdr:rowOff>438150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24220325"/>
          <a:ext cx="480285" cy="42085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55</xdr:row>
      <xdr:rowOff>36829</xdr:rowOff>
    </xdr:from>
    <xdr:to>
      <xdr:col>1</xdr:col>
      <xdr:colOff>504825</xdr:colOff>
      <xdr:row>55</xdr:row>
      <xdr:rowOff>419098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1" y="24687529"/>
          <a:ext cx="476249" cy="38226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56</xdr:row>
      <xdr:rowOff>34924</xdr:rowOff>
    </xdr:from>
    <xdr:to>
      <xdr:col>1</xdr:col>
      <xdr:colOff>571501</xdr:colOff>
      <xdr:row>56</xdr:row>
      <xdr:rowOff>435330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25133299"/>
          <a:ext cx="533400" cy="400406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57</xdr:row>
      <xdr:rowOff>38099</xdr:rowOff>
    </xdr:from>
    <xdr:to>
      <xdr:col>1</xdr:col>
      <xdr:colOff>552450</xdr:colOff>
      <xdr:row>57</xdr:row>
      <xdr:rowOff>446493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5584149"/>
          <a:ext cx="514350" cy="40839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58</xdr:row>
      <xdr:rowOff>19051</xdr:rowOff>
    </xdr:from>
    <xdr:to>
      <xdr:col>1</xdr:col>
      <xdr:colOff>504826</xdr:colOff>
      <xdr:row>58</xdr:row>
      <xdr:rowOff>438151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1" y="26012776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59</xdr:row>
      <xdr:rowOff>28575</xdr:rowOff>
    </xdr:from>
    <xdr:to>
      <xdr:col>1</xdr:col>
      <xdr:colOff>504825</xdr:colOff>
      <xdr:row>59</xdr:row>
      <xdr:rowOff>438149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26469975"/>
          <a:ext cx="409574" cy="40957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60</xdr:row>
      <xdr:rowOff>28575</xdr:rowOff>
    </xdr:from>
    <xdr:to>
      <xdr:col>1</xdr:col>
      <xdr:colOff>476250</xdr:colOff>
      <xdr:row>60</xdr:row>
      <xdr:rowOff>428625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2691765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62</xdr:row>
      <xdr:rowOff>19049</xdr:rowOff>
    </xdr:from>
    <xdr:to>
      <xdr:col>1</xdr:col>
      <xdr:colOff>504825</xdr:colOff>
      <xdr:row>62</xdr:row>
      <xdr:rowOff>409574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27803474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61</xdr:row>
      <xdr:rowOff>14573</xdr:rowOff>
    </xdr:from>
    <xdr:to>
      <xdr:col>1</xdr:col>
      <xdr:colOff>514350</xdr:colOff>
      <xdr:row>61</xdr:row>
      <xdr:rowOff>428625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27351323"/>
          <a:ext cx="428625" cy="41405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63</xdr:row>
      <xdr:rowOff>19049</xdr:rowOff>
    </xdr:from>
    <xdr:to>
      <xdr:col>1</xdr:col>
      <xdr:colOff>590550</xdr:colOff>
      <xdr:row>63</xdr:row>
      <xdr:rowOff>447674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28698824"/>
          <a:ext cx="571500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almart.com/ip/Disney-Cars-Sofa-Chair/25957605" TargetMode="External"/><Relationship Id="rId18" Type="http://schemas.openxmlformats.org/officeDocument/2006/relationships/hyperlink" Target="http://www.amazon.com/Honey-Can-Do-CRT-01149-3-Tier-Laundry-White/dp/B001F51ALW/ref=sr_1_1?ie=UTF8&amp;qid=1420749346&amp;sr=8-1&amp;keywords=Honey+Can+Do%2C3-Tier+Laundry+Cart" TargetMode="External"/><Relationship Id="rId26" Type="http://schemas.openxmlformats.org/officeDocument/2006/relationships/hyperlink" Target="http://www.amazon.com/Presto-02910-Shooter-Electric-Shredder/dp/B00006IV0R/ref=sr_1_1?ie=UTF8&amp;qid=1420838038&amp;sr=8-1&amp;keywords=Presto+Professional+Salad+Shooter+Food+Electric+Slicer" TargetMode="External"/><Relationship Id="rId39" Type="http://schemas.openxmlformats.org/officeDocument/2006/relationships/hyperlink" Target="http://www.amazon.com/Everlast-Pro-Style-Training-Gloves/dp/B000JF4M8C/ref=pd_sim_sg_7?ie=UTF8&amp;refRID=16SE6Z847WMYF712M7AQ" TargetMode="External"/><Relationship Id="rId21" Type="http://schemas.openxmlformats.org/officeDocument/2006/relationships/hyperlink" Target="http://www.ebay.com/itm/Cold-Steel-80PGTK-GI-Tanto-7-034-Carbon-Tactical-Black-Sharp-Hunting-Blade-/251787666454?" TargetMode="External"/><Relationship Id="rId34" Type="http://schemas.openxmlformats.org/officeDocument/2006/relationships/hyperlink" Target="http://www.amazon.com/Garden-Creations-JB5629-Solar-Powered-Accent/dp/B002X8X8UG/ref=sr_1_1?s=lawn-garden&amp;ie=UTF8&amp;qid=1421010113&amp;sr=1-1&amp;keywords=solar+lights" TargetMode="External"/><Relationship Id="rId42" Type="http://schemas.openxmlformats.org/officeDocument/2006/relationships/hyperlink" Target="http://www.amazon.com/Aroma-X-Press-Cordless-Electric-Stainless/dp/B000KDVTJI/ref=sr_1_5?ie=UTF8&amp;qid=1421142514&amp;sr=8-5&amp;keywords=boiling+water" TargetMode="External"/><Relationship Id="rId47" Type="http://schemas.openxmlformats.org/officeDocument/2006/relationships/hyperlink" Target="http://www.ebay.com/itm/251768012382?ssPageName=STRK:MESELX:IT&amp;_trksid=p3984.m1558.l2649" TargetMode="External"/><Relationship Id="rId50" Type="http://schemas.openxmlformats.org/officeDocument/2006/relationships/hyperlink" Target="http://www.amazon.com/gp/product/B00MXVQ7O2/?ie=UTF8&amp;tag=evattcom-20" TargetMode="External"/><Relationship Id="rId55" Type="http://schemas.openxmlformats.org/officeDocument/2006/relationships/hyperlink" Target="http://www.amazon.com/Spasilk-100-Percent-Pillowcase-Standard-Lavender/dp/B00BFPH6O2/ref=sr_1_sc_1?ie=UTF8&amp;qid=1423333379&amp;sr=8-1-spell&amp;keywords=100+precent+silky" TargetMode="External"/><Relationship Id="rId7" Type="http://schemas.openxmlformats.org/officeDocument/2006/relationships/hyperlink" Target="http://www.amazon.com/Panasonic-ER2403K-Moustache-Beard-Trimmer/dp/B000VKV29M/ref=sr_1_1?ie=UTF8&amp;qid=1419624091&amp;sr=8-1&amp;keywords=Panasonic+ER2403K+Wet+%2F+Dry+Hair+and+Beard+Trimmer" TargetMode="External"/><Relationship Id="rId2" Type="http://schemas.openxmlformats.org/officeDocument/2006/relationships/hyperlink" Target="http://www.amazon.com/gp/product/B00CTY5POQ/?ie=UTF8&amp;tag=evattcom-20" TargetMode="External"/><Relationship Id="rId16" Type="http://schemas.openxmlformats.org/officeDocument/2006/relationships/hyperlink" Target="http://www.amazon.com/AcuRite-00613A1-Indoor-Humidity-Monitor/dp/B0013BKDO8/ref=lp_1057794_1_1?s=furniture&amp;ie=UTF8&amp;qid=1420787390&amp;sr=1-1" TargetMode="External"/><Relationship Id="rId29" Type="http://schemas.openxmlformats.org/officeDocument/2006/relationships/hyperlink" Target="http://www.amazon.com/Paper-Towns-John-Green/dp/014241493X/ref=sr_1_1?ie=UTF8&amp;qid=1420872107&amp;sr=8-1&amp;keywords=Paper+Towns%2C+by+John+Green+Paperback+2009" TargetMode="External"/><Relationship Id="rId11" Type="http://schemas.openxmlformats.org/officeDocument/2006/relationships/hyperlink" Target="http://www.amazon.com/Presto-02910-Shooter-Electric-Shredder/dp/B00006IV0R/ref=sr_1_1?s=kitchen&amp;ie=UTF8&amp;qid=1421401532&amp;sr=1-1&amp;keywords=presto+salad+shooter" TargetMode="External"/><Relationship Id="rId24" Type="http://schemas.openxmlformats.org/officeDocument/2006/relationships/hyperlink" Target="http://www.amazon.com/Paderno-World-Cuisine-A4982799-Tri-Blade/dp/B0007Y9WHQ/ref=sr_1_1?ie=UTF8&amp;qid=1420997345&amp;sr=8-1&amp;keywords=Paderno+World+Cuisine+Tri-Blade++Vegetable+Slicer" TargetMode="External"/><Relationship Id="rId32" Type="http://schemas.openxmlformats.org/officeDocument/2006/relationships/hyperlink" Target="http://www.amazon.com/Proctor-Silex-K2070YA-Electric-1-Liter/dp/B00IWOJS9A/ref=sr_1_1?ie=UTF8&amp;qid=1420964730&amp;sr=8-1&amp;keywords=Proctor+Silex+Automatic+Electric+Tea+and+Hot+Water+Kettle%2C+1+Liter%2C+K2070Y" TargetMode="External"/><Relationship Id="rId37" Type="http://schemas.openxmlformats.org/officeDocument/2006/relationships/hyperlink" Target="http://www.amazon.com/West-Bend-82306-6-Quart-Electric/dp/B00004RC6R/ref=sr_1_1?ie=UTF8&amp;qid=1421075153&amp;sr=8-1&amp;keywords=West+Bend+-+Stir+Crazy+6-Quart+Corn+Popper" TargetMode="External"/><Relationship Id="rId40" Type="http://schemas.openxmlformats.org/officeDocument/2006/relationships/hyperlink" Target="http://www.amazon.com/Sunny-Seat-Window-Mounted-Cat-Bed/dp/B005AUM8U0/ref=sr_1_11?ie=UTF8&amp;qid=1421108495&amp;sr=8-11&amp;keywords=cat" TargetMode="External"/><Relationship Id="rId45" Type="http://schemas.openxmlformats.org/officeDocument/2006/relationships/hyperlink" Target="http://www.amazon.com/Sony-SmartWatch-version-Android-Bluetooth/dp/B007VG6ZC8/ref=sr_1_1?ie=UTF8&amp;qid=1421222500&amp;sr=8-1&amp;keywords=Sony+SmartWatch" TargetMode="External"/><Relationship Id="rId53" Type="http://schemas.openxmlformats.org/officeDocument/2006/relationships/hyperlink" Target="http://www.amazon.com/Brother-Feature-Rich-Stitches-Auto-Size-Buttonholes/dp/B000JQM1DE/ref=sr_1_1?ie=UTF8&amp;qid=1423324740&amp;sr=8-1&amp;keywords=Brother+CS6000i" TargetMode="External"/><Relationship Id="rId58" Type="http://schemas.openxmlformats.org/officeDocument/2006/relationships/drawing" Target="../drawings/drawing1.xml"/><Relationship Id="rId5" Type="http://schemas.openxmlformats.org/officeDocument/2006/relationships/hyperlink" Target="http://www.amazon.com/Case-Mate-iPhone-Barely-There-Packaging/dp/B00MI8U3KE/ref=sr_1_cc_7?s=aps&amp;ie=UTF8&amp;qid=1419421279&amp;sr=1-7-catcorr&amp;keywords=Case-Mate+Apple+iPhone+6" TargetMode="External"/><Relationship Id="rId19" Type="http://schemas.openxmlformats.org/officeDocument/2006/relationships/hyperlink" Target="http://www.amazon.com/American-Weigh-Scales-Digital-BL-1KG-BLK/dp/B0012N1NAA/ref=sr_1_1?s=electronics&amp;ie=UTF8&amp;qid=1420745207&amp;sr=1-1&amp;keywords=kitchen+scale" TargetMode="External"/><Relationship Id="rId4" Type="http://schemas.openxmlformats.org/officeDocument/2006/relationships/hyperlink" Target="http://www.amazon.com/gp/product/B00125JEIQ/?ie=UTF8&amp;tag=evattcom-20" TargetMode="External"/><Relationship Id="rId9" Type="http://schemas.openxmlformats.org/officeDocument/2006/relationships/hyperlink" Target="http://www.amazon.com/gp/product/B002NZJ4L6/ref=ox_sc_act_title_2?ie=UTF8&amp;psc=1&amp;smid=ATVPDKIKX0DER" TargetMode="External"/><Relationship Id="rId14" Type="http://schemas.openxmlformats.org/officeDocument/2006/relationships/hyperlink" Target="http://www.amazon.com/Mr-Coffee-BVMC-PSTX91-Coffeemaker-Stainless/dp/B0037ZG3DS/ref=sr_1_cc_2?s=aps&amp;ie=UTF8&amp;qid=1419431812&amp;sr=1-2-catcorr&amp;keywords=Mr.Coffee+10Cup+Coffeemaker" TargetMode="External"/><Relationship Id="rId22" Type="http://schemas.openxmlformats.org/officeDocument/2006/relationships/hyperlink" Target="http://www.amazon.com/Bracoo-Adjustable-Waist-Trimmer-Black/dp/B005VRLT6Q/ref=sr_1_2?ie=UTF8&amp;qid=1420662511&amp;sr=8-2&amp;keywords=waist+trimmer+belt" TargetMode="External"/><Relationship Id="rId27" Type="http://schemas.openxmlformats.org/officeDocument/2006/relationships/hyperlink" Target="http://www.amazon.com/Range-Kleen-Shelf-Mount-Black/dp/B000VYIX8G/ref=sr_1_1?ie=UTF8&amp;qid=1420871747&amp;sr=8-1&amp;keywords=Range+Kleen+2+Shelf+Wall+Mount+Black+Pot+Pan+Rack+Hooks" TargetMode="External"/><Relationship Id="rId30" Type="http://schemas.openxmlformats.org/officeDocument/2006/relationships/hyperlink" Target="http://www.amazon.com/Cold-Steel-80PGTK-Tanto-Carbon/dp/B004H9DO4Y/ref=sr_1_1?ie=UTF8&amp;qid=1420876973&amp;sr=8-1&amp;keywords=Cold+Steel+80PGTK+GI+Tanto+7" TargetMode="External"/><Relationship Id="rId35" Type="http://schemas.openxmlformats.org/officeDocument/2006/relationships/hyperlink" Target="http://www.amazon.com/Swiftly-Bright-Outdoor-Energy-Powered/dp/B00EGFKOZ6/ref=pd_sim_lg_1?ie=UTF8&amp;refRID=1Q19AFNH0QNWAG5KGTQ7" TargetMode="External"/><Relationship Id="rId43" Type="http://schemas.openxmlformats.org/officeDocument/2006/relationships/hyperlink" Target="http://www.amazon.com/T-fal-Nonstick-Dishwasher-Cookware-14-Piece/dp/B00KHTP9S2/ref=sr_1_25?s=home-garden&amp;ie=UTF8&amp;qid=1421191610&amp;sr=1-25&amp;keywords=purple" TargetMode="External"/><Relationship Id="rId48" Type="http://schemas.openxmlformats.org/officeDocument/2006/relationships/hyperlink" Target="http://www.ebay.com/itm/251766283706?ssPageName=STRK:MESELX:IT&amp;_trksid=p3984.m1558.l2649" TargetMode="External"/><Relationship Id="rId56" Type="http://schemas.openxmlformats.org/officeDocument/2006/relationships/hyperlink" Target="http://www.amazon.com/Brother-HC1850-Computerized-Quilting-Instructional/dp/B008G1DJ9Y/ref=sr_1_7?ie=UTF8&amp;qid=1423382367&amp;sr=8-7&amp;keywords=brother+sewing+machine" TargetMode="External"/><Relationship Id="rId8" Type="http://schemas.openxmlformats.org/officeDocument/2006/relationships/hyperlink" Target="http://www.amazon.com/gp/product/B002Y6CWCM/ref=ox_sc_act_title_3?ie=UTF8&amp;psc=1&amp;smid=A16VRIRZR5EVD2" TargetMode="External"/><Relationship Id="rId51" Type="http://schemas.openxmlformats.org/officeDocument/2006/relationships/hyperlink" Target="http://www.amazon.com/SoundBot-Resistant-Bluetooth-Shower-Speaker/dp/B00IGUUYTI/ref=sr_1_10?s=bedbath&amp;ie=UTF8&amp;qid=1423291668&amp;sr=1-10&amp;keywords=Fitness" TargetMode="External"/><Relationship Id="rId3" Type="http://schemas.openxmlformats.org/officeDocument/2006/relationships/hyperlink" Target="http://www.amazon.com/gp/product/B00006IEEV/?ie=UTF8&amp;tag=evattcom-20" TargetMode="External"/><Relationship Id="rId12" Type="http://schemas.openxmlformats.org/officeDocument/2006/relationships/hyperlink" Target="http://www.walmart.com/ip/Disney-Minnie-Mouse-Sofa-Chair/25957608" TargetMode="External"/><Relationship Id="rId17" Type="http://schemas.openxmlformats.org/officeDocument/2006/relationships/hyperlink" Target="http://www.amazon.com/dp/B00DEQDEUK?psc=1" TargetMode="External"/><Relationship Id="rId25" Type="http://schemas.openxmlformats.org/officeDocument/2006/relationships/hyperlink" Target="http://www.ebay.com/itm/261727740183?ssPageName=STRK:MESELX:IT&amp;_trksid=p3984.m1558.l2649" TargetMode="External"/><Relationship Id="rId33" Type="http://schemas.openxmlformats.org/officeDocument/2006/relationships/hyperlink" Target="http://www.amazon.com/Cuisinart-CCO-50BKN-Deluxe-Electric-Opener/dp/B001C2F5NW/ref=sr_1_1?ie=UTF8&amp;qid=1420971398&amp;sr=8-1&amp;keywords=Cuisinart+Deluxe+Electric+Can+Opener%2C+Black%2C+CCO-50BKN" TargetMode="External"/><Relationship Id="rId38" Type="http://schemas.openxmlformats.org/officeDocument/2006/relationships/hyperlink" Target="http://www.amazon.com/Zumba-Fitness-Exhilarate-Shaping-System/dp/B008ZB4C50/ref=sr_1_2?ie=UTF8&amp;qid=1421093787&amp;sr=8-2&amp;keywords=Zumba+Fitness+Exhilarate+Body+Shaping+System+DVD" TargetMode="External"/><Relationship Id="rId46" Type="http://schemas.openxmlformats.org/officeDocument/2006/relationships/hyperlink" Target="http://www.amazon.com/Totally-Bamboo-20-8551-3-Tiered-Salt/dp/B008EQUORG/ref=sr_1_9?ie=UTF8&amp;qid=1421261696&amp;sr=8-9&amp;keywords=Olivewood+Salt+Keeper" TargetMode="External"/><Relationship Id="rId20" Type="http://schemas.openxmlformats.org/officeDocument/2006/relationships/hyperlink" Target="http://www.amazon.com/gp/product/B002PNV6YE/ref=ox_sc_act_title_1?ie=UTF8&amp;psc=1&amp;smid=A1T2QV8RUJMJWO" TargetMode="External"/><Relationship Id="rId41" Type="http://schemas.openxmlformats.org/officeDocument/2006/relationships/hyperlink" Target="http://www.amazon.com/gp/product/B0038KPRG6/?ie=UTF8&amp;tag=evattcom-20" TargetMode="External"/><Relationship Id="rId54" Type="http://schemas.openxmlformats.org/officeDocument/2006/relationships/hyperlink" Target="http://www.ebay.com/itm/Ameriwood-COSCO-Collection-Red-Retro-Counter-Chair-Step-Stool-/191505369025?pt=LH_DefaultDomain_0&amp;hash=item2c969c07c1" TargetMode="External"/><Relationship Id="rId1" Type="http://schemas.openxmlformats.org/officeDocument/2006/relationships/hyperlink" Target="http://www.ebay.com/itm/Multifunctional-Portable-Wood-Desk-Easel-Drawing-Painting-Artist-Art-Supplies-/261709962785?" TargetMode="External"/><Relationship Id="rId6" Type="http://schemas.openxmlformats.org/officeDocument/2006/relationships/hyperlink" Target="http://www.amazon.com/Lights-Waterproof-Security-Rechargeable-Floodlight/dp/B00MBDAKLI/ref=sr_1_1?s=lawn-garden&amp;ie=UTF8&amp;qid=1419426687&amp;sr=1-1&amp;keywords=solar+lamp+motion+sensor" TargetMode="External"/><Relationship Id="rId15" Type="http://schemas.openxmlformats.org/officeDocument/2006/relationships/hyperlink" Target="http://www.amazon.com/Mr-Coffee-91408-02-Carterton-Stainless/dp/B00F9U0O20/ref=sr_1_1?ie=UTF8&amp;qid=1420567725&amp;sr=8-1&amp;keywords=Mr.+Coffee+91408.02+Carterton+Stainless+Steel" TargetMode="External"/><Relationship Id="rId23" Type="http://schemas.openxmlformats.org/officeDocument/2006/relationships/hyperlink" Target="http://www.amazon.com/Cold-Steel-Special-Forces-Hardwood/dp/B0017UVEW0/ref=sr_1_3?ie=UTF8&amp;qid=1420726801&amp;sr=8-3&amp;keywords=Cold+Steel+Special+Forces+Shovel" TargetMode="External"/><Relationship Id="rId28" Type="http://schemas.openxmlformats.org/officeDocument/2006/relationships/hyperlink" Target="http://www.amazon.com/Everlast-Womens-Style-Training-Gloves/dp/B000LPJOHO/ref=sr_1_1?ie=UTF8&amp;qid=1421066107&amp;sr=8-1&amp;keywords=Everlast+Women%27s+Pro+Style+Training+Gloves%2C+Pink" TargetMode="External"/><Relationship Id="rId36" Type="http://schemas.openxmlformats.org/officeDocument/2006/relationships/hyperlink" Target="http://www.amazon.com/KRUPS-Electric-Coffee-Grinder-Stainless/dp/B00004SPEU/ref=sr_1_1?ie=UTF8&amp;qid=1421058370&amp;sr=8-1&amp;keywords=KRUPS+203-42+Electric+Spice+and+Coffee" TargetMode="External"/><Relationship Id="rId49" Type="http://schemas.openxmlformats.org/officeDocument/2006/relationships/hyperlink" Target="http://www.overstock.com/Office-Supplies/Cosco-Retro-Counter-Chair-Step-Stool/8026500/product.html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://www.amazon.com/gp/product/B00QQZIUK0/?ie=UTF8&amp;tag=evattcom-20" TargetMode="External"/><Relationship Id="rId31" Type="http://schemas.openxmlformats.org/officeDocument/2006/relationships/hyperlink" Target="http://www.amazon.com/Norpro-Nonstick-Omelet-Removable-Poacher/dp/B000JQ2YCC/ref=sr_1_3?ie=UTF8&amp;qid=1420965053&amp;sr=8-3&amp;keywords=Norpro+Nonstick+Omelet+Pan" TargetMode="External"/><Relationship Id="rId44" Type="http://schemas.openxmlformats.org/officeDocument/2006/relationships/hyperlink" Target="http://www.amazon.com/Intex-Pull-out-Chair-Colors-Vary/dp/B005OHEYZG/ref=sr_1_1?ie=UTF8&amp;qid=1421194073&amp;sr=8-1&amp;keywords=Intex+Inflatable+Pull-Out+Valved+Chair+%26Twin+Air+Mattress" TargetMode="External"/><Relationship Id="rId52" Type="http://schemas.openxmlformats.org/officeDocument/2006/relationships/hyperlink" Target="http://www.amazon.com/Rubbermaid-Configurations-Folding-Laundry-FG4D0602NATUR/dp/B000JF8LSY/ref=sr_1_11?ie=UTF8&amp;qid=1420501523&amp;sr=8-11&amp;keywords=laundry+stor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abSelected="1" topLeftCell="A23" zoomScaleNormal="100" workbookViewId="0">
      <selection activeCell="N26" sqref="N26"/>
    </sheetView>
  </sheetViews>
  <sheetFormatPr defaultRowHeight="15" x14ac:dyDescent="0.25"/>
  <cols>
    <col min="1" max="1" width="5" customWidth="1"/>
    <col min="2" max="2" width="9.140625" style="2"/>
    <col min="4" max="4" width="12.42578125" customWidth="1"/>
    <col min="5" max="5" width="11.140625" style="3" customWidth="1"/>
    <col min="7" max="7" width="9.140625" style="7"/>
    <col min="8" max="8" width="9.140625" style="4"/>
    <col min="9" max="9" width="9.140625" style="6"/>
    <col min="10" max="10" width="11.42578125" style="38" bestFit="1" customWidth="1"/>
    <col min="11" max="11" width="9.140625" style="5" customWidth="1"/>
    <col min="12" max="12" width="9.140625" style="1"/>
    <col min="13" max="13" width="14.7109375" style="34" customWidth="1"/>
    <col min="14" max="14" width="14.85546875" style="34" customWidth="1"/>
    <col min="15" max="15" width="9.140625" customWidth="1"/>
    <col min="17" max="17" width="10.85546875" style="8" customWidth="1"/>
    <col min="19" max="19" width="9.7109375" bestFit="1" customWidth="1"/>
    <col min="20" max="20" width="9.140625" customWidth="1"/>
  </cols>
  <sheetData>
    <row r="1" spans="1:20" ht="37.5" x14ac:dyDescent="0.25">
      <c r="A1" s="11"/>
      <c r="B1" s="12" t="s">
        <v>0</v>
      </c>
      <c r="C1" s="12" t="s">
        <v>1</v>
      </c>
      <c r="D1" s="12" t="s">
        <v>10</v>
      </c>
      <c r="E1" s="13" t="s">
        <v>13</v>
      </c>
      <c r="F1" s="14" t="s">
        <v>4</v>
      </c>
      <c r="G1" s="15" t="s">
        <v>5</v>
      </c>
      <c r="H1" s="14" t="s">
        <v>3</v>
      </c>
      <c r="I1" s="18" t="s">
        <v>11</v>
      </c>
      <c r="J1" s="16" t="s">
        <v>107</v>
      </c>
      <c r="K1" s="17" t="s">
        <v>6</v>
      </c>
      <c r="L1" s="20" t="s">
        <v>12</v>
      </c>
      <c r="M1" s="22" t="s">
        <v>104</v>
      </c>
      <c r="N1" s="22" t="s">
        <v>2</v>
      </c>
      <c r="O1" s="13" t="s">
        <v>7</v>
      </c>
      <c r="P1" s="17" t="s">
        <v>8</v>
      </c>
      <c r="Q1" s="24" t="s">
        <v>9</v>
      </c>
      <c r="R1" s="25" t="s">
        <v>24</v>
      </c>
      <c r="S1" s="26"/>
    </row>
    <row r="2" spans="1:20" ht="35.25" customHeight="1" x14ac:dyDescent="0.3">
      <c r="A2" s="23">
        <v>1</v>
      </c>
      <c r="B2" s="9"/>
      <c r="C2" s="10" t="s">
        <v>14</v>
      </c>
      <c r="D2" s="10" t="s">
        <v>16</v>
      </c>
      <c r="E2" s="29">
        <v>14.35</v>
      </c>
      <c r="F2" s="30">
        <f>E2*8%</f>
        <v>1.1479999999999999</v>
      </c>
      <c r="G2" s="19">
        <v>0</v>
      </c>
      <c r="H2" s="27">
        <f t="shared" ref="H2:H28" si="0">SUM(E2+F2)*0.17</f>
        <v>2.6346600000000002</v>
      </c>
      <c r="I2" s="33">
        <f t="shared" ref="I2:I33" si="1">SUM(E2:H2)</f>
        <v>18.132660000000001</v>
      </c>
      <c r="J2" s="21">
        <v>22.02</v>
      </c>
      <c r="K2" s="27">
        <f t="shared" ref="K2:K33" si="2">(E2*0.152)+F2</f>
        <v>3.3292000000000002</v>
      </c>
      <c r="L2" s="28">
        <f t="shared" ref="L2:L33" si="3">E2+F2</f>
        <v>15.497999999999999</v>
      </c>
      <c r="M2" s="36">
        <f>E2+K2+(10%*(E2+K2))</f>
        <v>19.447120000000002</v>
      </c>
      <c r="N2" s="36">
        <f t="shared" ref="N2:N33" si="4">J2-(E2+K2)</f>
        <v>4.340799999999998</v>
      </c>
      <c r="O2" s="35"/>
      <c r="P2" s="31">
        <f t="shared" ref="P2:P37" si="5">N2</f>
        <v>4.340799999999998</v>
      </c>
      <c r="Q2" s="32">
        <f t="shared" ref="Q2:Q15" si="6">O2*P2</f>
        <v>0</v>
      </c>
      <c r="R2" s="37">
        <f t="shared" ref="R2:R33" si="7">N2/(E2+K2)</f>
        <v>0.24553147201230813</v>
      </c>
      <c r="T2" t="str">
        <f ca="1">IF(S2&lt;&gt;"",IF(T2="",NOW(),T2),"")</f>
        <v/>
      </c>
    </row>
    <row r="3" spans="1:20" ht="35.25" customHeight="1" x14ac:dyDescent="0.3">
      <c r="A3" s="23">
        <v>80</v>
      </c>
      <c r="B3" s="9"/>
      <c r="C3" s="10" t="s">
        <v>15</v>
      </c>
      <c r="D3" s="10" t="s">
        <v>17</v>
      </c>
      <c r="E3" s="29">
        <v>14.14</v>
      </c>
      <c r="F3" s="30">
        <f t="shared" ref="F3:F48" si="8">E3*8%</f>
        <v>1.1312</v>
      </c>
      <c r="G3" s="19">
        <v>0</v>
      </c>
      <c r="H3" s="27">
        <f t="shared" si="0"/>
        <v>2.5961040000000004</v>
      </c>
      <c r="I3" s="33">
        <f t="shared" si="1"/>
        <v>17.867304000000001</v>
      </c>
      <c r="J3" s="21">
        <v>26.74</v>
      </c>
      <c r="K3" s="27">
        <f t="shared" si="2"/>
        <v>3.2804799999999998</v>
      </c>
      <c r="L3" s="28">
        <f t="shared" si="3"/>
        <v>15.2712</v>
      </c>
      <c r="M3" s="36">
        <f>E3+K3+(10%*(E3+K3))</f>
        <v>19.162528000000002</v>
      </c>
      <c r="N3" s="36">
        <f t="shared" si="4"/>
        <v>9.3195199999999971</v>
      </c>
      <c r="O3" s="35"/>
      <c r="P3" s="31">
        <f t="shared" si="5"/>
        <v>9.3195199999999971</v>
      </c>
      <c r="Q3" s="32">
        <f t="shared" si="6"/>
        <v>0</v>
      </c>
      <c r="R3" s="37">
        <f t="shared" si="7"/>
        <v>0.53497492606403474</v>
      </c>
    </row>
    <row r="4" spans="1:20" ht="35.25" customHeight="1" x14ac:dyDescent="0.3">
      <c r="A4" s="23">
        <v>120</v>
      </c>
      <c r="B4" s="9"/>
      <c r="C4" s="10" t="s">
        <v>19</v>
      </c>
      <c r="D4" s="10" t="s">
        <v>18</v>
      </c>
      <c r="E4" s="29">
        <v>10.49</v>
      </c>
      <c r="F4" s="30">
        <f t="shared" si="8"/>
        <v>0.83920000000000006</v>
      </c>
      <c r="G4" s="19">
        <v>0</v>
      </c>
      <c r="H4" s="27">
        <f t="shared" si="0"/>
        <v>1.9259640000000002</v>
      </c>
      <c r="I4" s="33">
        <f t="shared" si="1"/>
        <v>13.255164000000001</v>
      </c>
      <c r="J4" s="21">
        <v>15.55</v>
      </c>
      <c r="K4" s="27">
        <f t="shared" si="2"/>
        <v>2.4336799999999998</v>
      </c>
      <c r="L4" s="28">
        <f t="shared" si="3"/>
        <v>11.3292</v>
      </c>
      <c r="M4" s="36">
        <f t="shared" ref="M4:M8" si="9">E4+K4+(10%*(E4+K4))</f>
        <v>14.216048000000001</v>
      </c>
      <c r="N4" s="36">
        <f t="shared" si="4"/>
        <v>2.6263199999999998</v>
      </c>
      <c r="O4" s="35"/>
      <c r="P4" s="31">
        <f t="shared" si="5"/>
        <v>2.6263199999999998</v>
      </c>
      <c r="Q4" s="32">
        <f t="shared" si="6"/>
        <v>0</v>
      </c>
      <c r="R4" s="37">
        <f t="shared" si="7"/>
        <v>0.2032176593663724</v>
      </c>
    </row>
    <row r="5" spans="1:20" ht="35.25" customHeight="1" x14ac:dyDescent="0.3">
      <c r="A5" s="23">
        <v>1</v>
      </c>
      <c r="B5" s="9"/>
      <c r="C5" s="10" t="s">
        <v>20</v>
      </c>
      <c r="D5" s="10" t="s">
        <v>21</v>
      </c>
      <c r="E5" s="29">
        <v>19.989999999999998</v>
      </c>
      <c r="F5" s="30">
        <f t="shared" si="8"/>
        <v>1.5992</v>
      </c>
      <c r="G5" s="19">
        <v>0</v>
      </c>
      <c r="H5" s="27">
        <f t="shared" si="0"/>
        <v>3.6701639999999998</v>
      </c>
      <c r="I5" s="33">
        <f t="shared" si="1"/>
        <v>25.259363999999998</v>
      </c>
      <c r="J5" s="21">
        <v>28.46</v>
      </c>
      <c r="K5" s="27">
        <f t="shared" si="2"/>
        <v>4.6376799999999996</v>
      </c>
      <c r="L5" s="28">
        <f t="shared" si="3"/>
        <v>21.589199999999998</v>
      </c>
      <c r="M5" s="36">
        <f t="shared" si="9"/>
        <v>27.090447999999999</v>
      </c>
      <c r="N5" s="36">
        <f t="shared" si="4"/>
        <v>3.8323200000000028</v>
      </c>
      <c r="O5" s="35"/>
      <c r="P5" s="31">
        <f t="shared" si="5"/>
        <v>3.8323200000000028</v>
      </c>
      <c r="Q5" s="32">
        <f t="shared" si="6"/>
        <v>0</v>
      </c>
      <c r="R5" s="37">
        <f t="shared" si="7"/>
        <v>0.15561027266880206</v>
      </c>
    </row>
    <row r="6" spans="1:20" ht="35.25" customHeight="1" x14ac:dyDescent="0.3">
      <c r="A6" s="23">
        <v>72</v>
      </c>
      <c r="B6" s="9"/>
      <c r="C6" s="10" t="s">
        <v>22</v>
      </c>
      <c r="D6" s="10" t="s">
        <v>23</v>
      </c>
      <c r="E6" s="29">
        <v>53.01</v>
      </c>
      <c r="F6" s="30">
        <f t="shared" si="8"/>
        <v>4.2408000000000001</v>
      </c>
      <c r="G6" s="19">
        <v>0</v>
      </c>
      <c r="H6" s="27">
        <f t="shared" si="0"/>
        <v>9.7326360000000012</v>
      </c>
      <c r="I6" s="33">
        <f t="shared" si="1"/>
        <v>66.983435999999998</v>
      </c>
      <c r="J6" s="21">
        <v>84.89</v>
      </c>
      <c r="K6" s="27">
        <f t="shared" si="2"/>
        <v>12.29832</v>
      </c>
      <c r="L6" s="28">
        <f t="shared" si="3"/>
        <v>57.250799999999998</v>
      </c>
      <c r="M6" s="36">
        <f t="shared" si="9"/>
        <v>71.839151999999999</v>
      </c>
      <c r="N6" s="36">
        <f t="shared" si="4"/>
        <v>19.581680000000006</v>
      </c>
      <c r="O6" s="35"/>
      <c r="P6" s="31">
        <f t="shared" si="5"/>
        <v>19.581680000000006</v>
      </c>
      <c r="Q6" s="32">
        <f t="shared" si="6"/>
        <v>0</v>
      </c>
      <c r="R6" s="37">
        <f t="shared" si="7"/>
        <v>0.29983438557292558</v>
      </c>
    </row>
    <row r="7" spans="1:20" ht="35.25" customHeight="1" x14ac:dyDescent="0.3">
      <c r="A7" s="23">
        <v>48</v>
      </c>
      <c r="B7" s="9"/>
      <c r="C7" s="10" t="s">
        <v>26</v>
      </c>
      <c r="D7" s="10" t="s">
        <v>25</v>
      </c>
      <c r="E7" s="29">
        <v>36.68</v>
      </c>
      <c r="F7" s="30">
        <f t="shared" si="8"/>
        <v>2.9344000000000001</v>
      </c>
      <c r="G7" s="19">
        <v>0</v>
      </c>
      <c r="H7" s="27">
        <f t="shared" si="0"/>
        <v>6.7344480000000013</v>
      </c>
      <c r="I7" s="33">
        <f t="shared" si="1"/>
        <v>46.348848000000004</v>
      </c>
      <c r="J7" s="21">
        <v>49.94</v>
      </c>
      <c r="K7" s="27">
        <f t="shared" si="2"/>
        <v>8.50976</v>
      </c>
      <c r="L7" s="28">
        <f t="shared" si="3"/>
        <v>39.614400000000003</v>
      </c>
      <c r="M7" s="36">
        <f t="shared" si="9"/>
        <v>49.708736000000002</v>
      </c>
      <c r="N7" s="36">
        <f t="shared" si="4"/>
        <v>4.750239999999998</v>
      </c>
      <c r="O7" s="35"/>
      <c r="P7" s="31">
        <f t="shared" si="5"/>
        <v>4.750239999999998</v>
      </c>
      <c r="Q7" s="32">
        <f t="shared" si="6"/>
        <v>0</v>
      </c>
      <c r="R7" s="37">
        <f t="shared" si="7"/>
        <v>0.10511761956691069</v>
      </c>
    </row>
    <row r="8" spans="1:20" ht="35.25" customHeight="1" x14ac:dyDescent="0.3">
      <c r="A8" s="23">
        <v>132</v>
      </c>
      <c r="B8" s="9"/>
      <c r="C8" s="10" t="s">
        <v>28</v>
      </c>
      <c r="D8" s="10" t="s">
        <v>27</v>
      </c>
      <c r="E8" s="29">
        <v>88.78</v>
      </c>
      <c r="F8" s="30">
        <f t="shared" si="8"/>
        <v>7.1024000000000003</v>
      </c>
      <c r="G8" s="19">
        <v>0</v>
      </c>
      <c r="H8" s="27">
        <f t="shared" si="0"/>
        <v>16.300008000000002</v>
      </c>
      <c r="I8" s="33">
        <f t="shared" si="1"/>
        <v>112.18240800000001</v>
      </c>
      <c r="J8" s="21">
        <v>139.94999999999999</v>
      </c>
      <c r="K8" s="27">
        <f t="shared" si="2"/>
        <v>20.596959999999999</v>
      </c>
      <c r="L8" s="28">
        <f t="shared" si="3"/>
        <v>95.882400000000004</v>
      </c>
      <c r="M8" s="36">
        <f t="shared" si="9"/>
        <v>120.314656</v>
      </c>
      <c r="N8" s="36">
        <f t="shared" si="4"/>
        <v>30.573039999999992</v>
      </c>
      <c r="O8" s="35"/>
      <c r="P8" s="31">
        <f t="shared" si="5"/>
        <v>30.573039999999992</v>
      </c>
      <c r="Q8" s="32">
        <f t="shared" si="6"/>
        <v>0</v>
      </c>
      <c r="R8" s="37">
        <f t="shared" si="7"/>
        <v>0.27951992814574472</v>
      </c>
    </row>
    <row r="9" spans="1:20" ht="35.25" customHeight="1" x14ac:dyDescent="0.3">
      <c r="A9" s="23" t="s">
        <v>29</v>
      </c>
      <c r="B9" s="9"/>
      <c r="C9" s="10" t="s">
        <v>31</v>
      </c>
      <c r="D9" s="10" t="s">
        <v>30</v>
      </c>
      <c r="E9" s="29">
        <v>0</v>
      </c>
      <c r="F9" s="30">
        <f t="shared" si="8"/>
        <v>0</v>
      </c>
      <c r="G9" s="19">
        <v>0</v>
      </c>
      <c r="H9" s="27">
        <f t="shared" si="0"/>
        <v>0</v>
      </c>
      <c r="I9" s="33">
        <f t="shared" si="1"/>
        <v>0</v>
      </c>
      <c r="J9" s="21">
        <v>0</v>
      </c>
      <c r="K9" s="27">
        <f t="shared" si="2"/>
        <v>0</v>
      </c>
      <c r="L9" s="28">
        <f t="shared" si="3"/>
        <v>0</v>
      </c>
      <c r="M9" s="36">
        <v>0</v>
      </c>
      <c r="N9" s="36">
        <f t="shared" si="4"/>
        <v>0</v>
      </c>
      <c r="O9" s="35"/>
      <c r="P9" s="31">
        <f t="shared" si="5"/>
        <v>0</v>
      </c>
      <c r="Q9" s="32">
        <f t="shared" si="6"/>
        <v>0</v>
      </c>
      <c r="R9" s="37" t="e">
        <f t="shared" si="7"/>
        <v>#DIV/0!</v>
      </c>
    </row>
    <row r="10" spans="1:20" ht="35.25" customHeight="1" x14ac:dyDescent="0.3">
      <c r="A10" s="23" t="s">
        <v>34</v>
      </c>
      <c r="B10" s="9"/>
      <c r="C10" s="10" t="s">
        <v>33</v>
      </c>
      <c r="D10" s="10" t="s">
        <v>32</v>
      </c>
      <c r="E10" s="29">
        <v>12.15</v>
      </c>
      <c r="F10" s="30">
        <f t="shared" si="8"/>
        <v>0.97200000000000009</v>
      </c>
      <c r="G10" s="19">
        <v>0</v>
      </c>
      <c r="H10" s="27">
        <f t="shared" si="0"/>
        <v>2.2307399999999999</v>
      </c>
      <c r="I10" s="33">
        <f t="shared" si="1"/>
        <v>15.352740000000001</v>
      </c>
      <c r="J10" s="21">
        <v>17.18</v>
      </c>
      <c r="K10" s="27">
        <f t="shared" si="2"/>
        <v>2.8188</v>
      </c>
      <c r="L10" s="28">
        <f t="shared" si="3"/>
        <v>13.122</v>
      </c>
      <c r="M10" s="36">
        <f t="shared" ref="M10:M41" si="10">E10+K10+(10%*(E10+K10))</f>
        <v>16.465679999999999</v>
      </c>
      <c r="N10" s="36">
        <f t="shared" si="4"/>
        <v>2.2111999999999998</v>
      </c>
      <c r="O10" s="35"/>
      <c r="P10" s="31">
        <f t="shared" si="5"/>
        <v>2.2111999999999998</v>
      </c>
      <c r="Q10" s="32">
        <f t="shared" si="6"/>
        <v>0</v>
      </c>
      <c r="R10" s="37">
        <f t="shared" si="7"/>
        <v>0.14772059216503661</v>
      </c>
    </row>
    <row r="11" spans="1:20" ht="35.25" customHeight="1" x14ac:dyDescent="0.3">
      <c r="A11" s="23">
        <v>1</v>
      </c>
      <c r="B11" s="9"/>
      <c r="C11" s="10" t="s">
        <v>36</v>
      </c>
      <c r="D11" s="10" t="s">
        <v>35</v>
      </c>
      <c r="E11" s="29">
        <v>28.99</v>
      </c>
      <c r="F11" s="30">
        <f t="shared" si="8"/>
        <v>2.3191999999999999</v>
      </c>
      <c r="G11" s="19">
        <v>0</v>
      </c>
      <c r="H11" s="27">
        <f t="shared" si="0"/>
        <v>5.3225639999999999</v>
      </c>
      <c r="I11" s="33">
        <f t="shared" si="1"/>
        <v>36.631763999999997</v>
      </c>
      <c r="J11" s="21">
        <v>39.76</v>
      </c>
      <c r="K11" s="27">
        <f t="shared" si="2"/>
        <v>6.7256799999999988</v>
      </c>
      <c r="L11" s="28">
        <f t="shared" si="3"/>
        <v>31.309199999999997</v>
      </c>
      <c r="M11" s="36">
        <f t="shared" si="10"/>
        <v>39.287247999999998</v>
      </c>
      <c r="N11" s="36">
        <f t="shared" si="4"/>
        <v>4.044319999999999</v>
      </c>
      <c r="O11" s="35">
        <v>4</v>
      </c>
      <c r="P11" s="31">
        <f t="shared" si="5"/>
        <v>4.044319999999999</v>
      </c>
      <c r="Q11" s="32">
        <f t="shared" si="6"/>
        <v>16.177279999999996</v>
      </c>
      <c r="R11" s="37">
        <f t="shared" si="7"/>
        <v>0.11323653924550783</v>
      </c>
    </row>
    <row r="12" spans="1:20" ht="35.25" customHeight="1" x14ac:dyDescent="0.3">
      <c r="A12" s="23">
        <v>1</v>
      </c>
      <c r="B12" s="9"/>
      <c r="C12" s="10" t="s">
        <v>38</v>
      </c>
      <c r="D12" s="10" t="s">
        <v>37</v>
      </c>
      <c r="E12" s="29">
        <v>59.99</v>
      </c>
      <c r="F12" s="30">
        <f t="shared" si="8"/>
        <v>4.7991999999999999</v>
      </c>
      <c r="G12" s="19">
        <v>0</v>
      </c>
      <c r="H12" s="27">
        <f t="shared" si="0"/>
        <v>11.014164000000003</v>
      </c>
      <c r="I12" s="33">
        <f t="shared" si="1"/>
        <v>75.803364000000016</v>
      </c>
      <c r="J12" s="21">
        <v>81.459999999999994</v>
      </c>
      <c r="K12" s="27">
        <f t="shared" si="2"/>
        <v>13.917680000000001</v>
      </c>
      <c r="L12" s="28">
        <f t="shared" si="3"/>
        <v>64.789200000000008</v>
      </c>
      <c r="M12" s="36">
        <f t="shared" si="10"/>
        <v>81.298447999999993</v>
      </c>
      <c r="N12" s="36">
        <f t="shared" si="4"/>
        <v>7.5523199999999946</v>
      </c>
      <c r="O12" s="35"/>
      <c r="P12" s="31">
        <f t="shared" si="5"/>
        <v>7.5523199999999946</v>
      </c>
      <c r="Q12" s="32">
        <f t="shared" si="6"/>
        <v>0</v>
      </c>
      <c r="R12" s="37">
        <f t="shared" si="7"/>
        <v>0.1021858621458554</v>
      </c>
    </row>
    <row r="13" spans="1:20" ht="35.25" customHeight="1" x14ac:dyDescent="0.3">
      <c r="A13" s="23">
        <v>1</v>
      </c>
      <c r="B13" s="9"/>
      <c r="C13" s="10" t="s">
        <v>105</v>
      </c>
      <c r="D13" s="10" t="s">
        <v>91</v>
      </c>
      <c r="E13" s="29">
        <v>27.99</v>
      </c>
      <c r="F13" s="30">
        <f t="shared" si="8"/>
        <v>2.2391999999999999</v>
      </c>
      <c r="G13" s="19">
        <v>0</v>
      </c>
      <c r="H13" s="27">
        <f t="shared" si="0"/>
        <v>5.1389640000000005</v>
      </c>
      <c r="I13" s="33">
        <f t="shared" si="1"/>
        <v>35.368164</v>
      </c>
      <c r="J13" s="21">
        <v>39.950000000000003</v>
      </c>
      <c r="K13" s="27">
        <f t="shared" si="2"/>
        <v>6.4936799999999995</v>
      </c>
      <c r="L13" s="28">
        <f t="shared" si="3"/>
        <v>30.229199999999999</v>
      </c>
      <c r="M13" s="36">
        <f t="shared" si="10"/>
        <v>37.932048000000002</v>
      </c>
      <c r="N13" s="36">
        <f t="shared" si="4"/>
        <v>5.4663200000000032</v>
      </c>
      <c r="O13" s="35"/>
      <c r="P13" s="31">
        <f t="shared" si="5"/>
        <v>5.4663200000000032</v>
      </c>
      <c r="Q13" s="32">
        <f t="shared" si="6"/>
        <v>0</v>
      </c>
      <c r="R13" s="37">
        <f t="shared" si="7"/>
        <v>0.15851904437113451</v>
      </c>
    </row>
    <row r="14" spans="1:20" ht="35.25" customHeight="1" x14ac:dyDescent="0.3">
      <c r="A14" s="23">
        <v>1</v>
      </c>
      <c r="B14" s="9"/>
      <c r="C14" s="10" t="s">
        <v>39</v>
      </c>
      <c r="D14" s="10" t="s">
        <v>73</v>
      </c>
      <c r="E14" s="29">
        <v>24</v>
      </c>
      <c r="F14" s="30">
        <f t="shared" si="8"/>
        <v>1.92</v>
      </c>
      <c r="G14" s="19">
        <v>0</v>
      </c>
      <c r="H14" s="27">
        <f t="shared" si="0"/>
        <v>4.4064000000000005</v>
      </c>
      <c r="I14" s="33">
        <f t="shared" si="1"/>
        <v>30.326400000000003</v>
      </c>
      <c r="J14" s="21">
        <v>64.95</v>
      </c>
      <c r="K14" s="27">
        <f t="shared" si="2"/>
        <v>5.5679999999999996</v>
      </c>
      <c r="L14" s="28">
        <f t="shared" si="3"/>
        <v>25.92</v>
      </c>
      <c r="M14" s="36">
        <f t="shared" si="10"/>
        <v>32.524799999999999</v>
      </c>
      <c r="N14" s="36">
        <f t="shared" si="4"/>
        <v>35.382000000000005</v>
      </c>
      <c r="O14" s="35"/>
      <c r="P14" s="31">
        <f t="shared" si="5"/>
        <v>35.382000000000005</v>
      </c>
      <c r="Q14" s="32">
        <f t="shared" si="6"/>
        <v>0</v>
      </c>
      <c r="R14" s="37">
        <f t="shared" si="7"/>
        <v>1.1966314935064937</v>
      </c>
    </row>
    <row r="15" spans="1:20" ht="35.25" customHeight="1" x14ac:dyDescent="0.3">
      <c r="A15" s="23">
        <v>1</v>
      </c>
      <c r="B15" s="9"/>
      <c r="C15" s="10" t="s">
        <v>40</v>
      </c>
      <c r="D15" s="10" t="s">
        <v>74</v>
      </c>
      <c r="E15" s="29">
        <v>24</v>
      </c>
      <c r="F15" s="30">
        <f t="shared" si="8"/>
        <v>1.92</v>
      </c>
      <c r="G15" s="19">
        <v>0</v>
      </c>
      <c r="H15" s="27">
        <f t="shared" si="0"/>
        <v>4.4064000000000005</v>
      </c>
      <c r="I15" s="33">
        <f t="shared" si="1"/>
        <v>30.326400000000003</v>
      </c>
      <c r="J15" s="21">
        <v>64.95</v>
      </c>
      <c r="K15" s="27">
        <f t="shared" si="2"/>
        <v>5.5679999999999996</v>
      </c>
      <c r="L15" s="28">
        <f t="shared" si="3"/>
        <v>25.92</v>
      </c>
      <c r="M15" s="36">
        <f t="shared" si="10"/>
        <v>32.524799999999999</v>
      </c>
      <c r="N15" s="36">
        <f t="shared" si="4"/>
        <v>35.382000000000005</v>
      </c>
      <c r="O15" s="35"/>
      <c r="P15" s="31">
        <f t="shared" si="5"/>
        <v>35.382000000000005</v>
      </c>
      <c r="Q15" s="32">
        <f t="shared" si="6"/>
        <v>0</v>
      </c>
      <c r="R15" s="37">
        <f t="shared" si="7"/>
        <v>1.1966314935064937</v>
      </c>
    </row>
    <row r="16" spans="1:20" ht="35.25" customHeight="1" x14ac:dyDescent="0.3">
      <c r="A16" s="23">
        <v>1</v>
      </c>
      <c r="B16" s="9"/>
      <c r="C16" s="10" t="s">
        <v>41</v>
      </c>
      <c r="D16" s="10" t="s">
        <v>75</v>
      </c>
      <c r="E16" s="29">
        <v>18.989999999999998</v>
      </c>
      <c r="F16" s="30">
        <f t="shared" si="8"/>
        <v>1.5191999999999999</v>
      </c>
      <c r="G16" s="19">
        <v>0</v>
      </c>
      <c r="H16" s="27">
        <f t="shared" si="0"/>
        <v>3.4865640000000004</v>
      </c>
      <c r="I16" s="33">
        <f t="shared" si="1"/>
        <v>23.995764000000001</v>
      </c>
      <c r="J16" s="21">
        <v>49.95</v>
      </c>
      <c r="K16" s="27">
        <f t="shared" si="2"/>
        <v>4.4056799999999994</v>
      </c>
      <c r="L16" s="28">
        <f t="shared" si="3"/>
        <v>20.5092</v>
      </c>
      <c r="M16" s="36">
        <f t="shared" si="10"/>
        <v>25.735247999999999</v>
      </c>
      <c r="N16" s="36">
        <f t="shared" si="4"/>
        <v>26.554320000000004</v>
      </c>
      <c r="O16" s="35"/>
      <c r="P16" s="31">
        <f>N16</f>
        <v>26.554320000000004</v>
      </c>
      <c r="Q16" s="32">
        <f>O16*P16</f>
        <v>0</v>
      </c>
      <c r="R16" s="37">
        <f t="shared" si="7"/>
        <v>1.1350095402228106</v>
      </c>
    </row>
    <row r="17" spans="1:18" ht="35.25" customHeight="1" x14ac:dyDescent="0.3">
      <c r="A17" s="23">
        <v>1</v>
      </c>
      <c r="B17" s="9"/>
      <c r="C17" s="10" t="s">
        <v>42</v>
      </c>
      <c r="D17" s="10" t="s">
        <v>76</v>
      </c>
      <c r="E17" s="29">
        <v>11.7</v>
      </c>
      <c r="F17" s="30">
        <f t="shared" si="8"/>
        <v>0.93599999999999994</v>
      </c>
      <c r="G17" s="19">
        <v>0</v>
      </c>
      <c r="H17" s="27">
        <f t="shared" si="0"/>
        <v>2.14812</v>
      </c>
      <c r="I17" s="33">
        <f t="shared" si="1"/>
        <v>14.78412</v>
      </c>
      <c r="J17" s="21">
        <v>15.86</v>
      </c>
      <c r="K17" s="27">
        <f t="shared" si="2"/>
        <v>2.7143999999999995</v>
      </c>
      <c r="L17" s="28">
        <f t="shared" si="3"/>
        <v>12.635999999999999</v>
      </c>
      <c r="M17" s="36">
        <f t="shared" si="10"/>
        <v>15.855839999999999</v>
      </c>
      <c r="N17" s="36">
        <f t="shared" si="4"/>
        <v>1.4456000000000007</v>
      </c>
      <c r="O17" s="35">
        <v>8</v>
      </c>
      <c r="P17" s="31">
        <f t="shared" si="5"/>
        <v>1.4456000000000007</v>
      </c>
      <c r="Q17" s="32">
        <f t="shared" ref="Q17:Q70" si="11">O17*P17</f>
        <v>11.564800000000005</v>
      </c>
      <c r="R17" s="37">
        <f t="shared" si="7"/>
        <v>0.10028860028860034</v>
      </c>
    </row>
    <row r="18" spans="1:18" ht="35.25" customHeight="1" x14ac:dyDescent="0.3">
      <c r="A18" s="23">
        <v>1</v>
      </c>
      <c r="B18" s="9"/>
      <c r="C18" s="10" t="s">
        <v>43</v>
      </c>
      <c r="D18" s="10" t="s">
        <v>44</v>
      </c>
      <c r="E18" s="29">
        <v>12.99</v>
      </c>
      <c r="F18" s="30">
        <f t="shared" si="8"/>
        <v>1.0392000000000001</v>
      </c>
      <c r="G18" s="19">
        <v>0</v>
      </c>
      <c r="H18" s="27">
        <f t="shared" si="0"/>
        <v>2.3849640000000001</v>
      </c>
      <c r="I18" s="33">
        <f t="shared" si="1"/>
        <v>16.414164</v>
      </c>
      <c r="J18" s="21">
        <v>17.95</v>
      </c>
      <c r="K18" s="27">
        <f t="shared" si="2"/>
        <v>3.0136799999999999</v>
      </c>
      <c r="L18" s="28">
        <f t="shared" si="3"/>
        <v>14.029199999999999</v>
      </c>
      <c r="M18" s="36">
        <f t="shared" si="10"/>
        <v>17.604047999999999</v>
      </c>
      <c r="N18" s="36">
        <f t="shared" si="4"/>
        <v>1.9463200000000001</v>
      </c>
      <c r="O18" s="35"/>
      <c r="P18" s="31">
        <f t="shared" si="5"/>
        <v>1.9463200000000001</v>
      </c>
      <c r="Q18" s="32">
        <f t="shared" si="11"/>
        <v>0</v>
      </c>
      <c r="R18" s="37">
        <f t="shared" si="7"/>
        <v>0.1216170280835408</v>
      </c>
    </row>
    <row r="19" spans="1:18" ht="35.25" customHeight="1" x14ac:dyDescent="0.3">
      <c r="A19" s="23">
        <v>1</v>
      </c>
      <c r="B19" s="9"/>
      <c r="C19" s="10" t="s">
        <v>45</v>
      </c>
      <c r="D19" s="10" t="s">
        <v>46</v>
      </c>
      <c r="E19" s="29">
        <v>14.99</v>
      </c>
      <c r="F19" s="30">
        <f t="shared" si="8"/>
        <v>1.1992</v>
      </c>
      <c r="G19" s="19">
        <v>0</v>
      </c>
      <c r="H19" s="27">
        <f t="shared" si="0"/>
        <v>2.7521640000000001</v>
      </c>
      <c r="I19" s="33">
        <f t="shared" si="1"/>
        <v>18.941364</v>
      </c>
      <c r="J19" s="21">
        <v>22.59</v>
      </c>
      <c r="K19" s="27">
        <f t="shared" si="2"/>
        <v>3.4776800000000003</v>
      </c>
      <c r="L19" s="28">
        <f t="shared" si="3"/>
        <v>16.1892</v>
      </c>
      <c r="M19" s="36">
        <f t="shared" si="10"/>
        <v>20.314448000000002</v>
      </c>
      <c r="N19" s="36">
        <f t="shared" si="4"/>
        <v>4.1223199999999984</v>
      </c>
      <c r="O19" s="35">
        <v>1</v>
      </c>
      <c r="P19" s="31">
        <f t="shared" si="5"/>
        <v>4.1223199999999984</v>
      </c>
      <c r="Q19" s="32">
        <f t="shared" si="11"/>
        <v>4.1223199999999984</v>
      </c>
      <c r="R19" s="37">
        <f t="shared" si="7"/>
        <v>0.22321807612001063</v>
      </c>
    </row>
    <row r="20" spans="1:18" ht="35.25" customHeight="1" x14ac:dyDescent="0.3">
      <c r="A20" s="23">
        <v>1</v>
      </c>
      <c r="B20" s="9"/>
      <c r="C20" s="10" t="s">
        <v>48</v>
      </c>
      <c r="D20" s="10" t="s">
        <v>47</v>
      </c>
      <c r="E20" s="29">
        <v>22.36</v>
      </c>
      <c r="F20" s="30">
        <f t="shared" si="8"/>
        <v>1.7887999999999999</v>
      </c>
      <c r="G20" s="19">
        <v>0</v>
      </c>
      <c r="H20" s="27">
        <f t="shared" si="0"/>
        <v>4.1052960000000001</v>
      </c>
      <c r="I20" s="33">
        <f t="shared" si="1"/>
        <v>28.254095999999997</v>
      </c>
      <c r="J20" s="21">
        <v>30.19</v>
      </c>
      <c r="K20" s="27">
        <f t="shared" si="2"/>
        <v>5.1875200000000001</v>
      </c>
      <c r="L20" s="28">
        <f t="shared" si="3"/>
        <v>24.148799999999998</v>
      </c>
      <c r="M20" s="36">
        <f t="shared" si="10"/>
        <v>30.302271999999999</v>
      </c>
      <c r="N20" s="36">
        <f t="shared" si="4"/>
        <v>2.6424800000000026</v>
      </c>
      <c r="O20" s="35"/>
      <c r="P20" s="31">
        <f t="shared" si="5"/>
        <v>2.6424800000000026</v>
      </c>
      <c r="Q20" s="32">
        <f t="shared" si="11"/>
        <v>0</v>
      </c>
      <c r="R20" s="37">
        <f t="shared" si="7"/>
        <v>9.5924424412796611E-2</v>
      </c>
    </row>
    <row r="21" spans="1:18" ht="35.25" customHeight="1" x14ac:dyDescent="0.3">
      <c r="A21" s="23">
        <v>1</v>
      </c>
      <c r="B21" s="9"/>
      <c r="C21" s="10" t="s">
        <v>49</v>
      </c>
      <c r="D21" s="10" t="s">
        <v>56</v>
      </c>
      <c r="E21" s="29">
        <v>9.58</v>
      </c>
      <c r="F21" s="30">
        <f t="shared" si="8"/>
        <v>0.76639999999999997</v>
      </c>
      <c r="G21" s="19">
        <v>0</v>
      </c>
      <c r="H21" s="27">
        <f t="shared" si="0"/>
        <v>1.758888</v>
      </c>
      <c r="I21" s="33">
        <f t="shared" si="1"/>
        <v>12.105288</v>
      </c>
      <c r="J21" s="21">
        <v>14.99</v>
      </c>
      <c r="K21" s="27">
        <f t="shared" si="2"/>
        <v>2.2225599999999996</v>
      </c>
      <c r="L21" s="28">
        <f t="shared" si="3"/>
        <v>10.346399999999999</v>
      </c>
      <c r="M21" s="36">
        <f t="shared" si="10"/>
        <v>12.982816</v>
      </c>
      <c r="N21" s="36">
        <f t="shared" si="4"/>
        <v>3.1874400000000005</v>
      </c>
      <c r="O21" s="35"/>
      <c r="P21" s="31">
        <f t="shared" si="5"/>
        <v>3.1874400000000005</v>
      </c>
      <c r="Q21" s="32">
        <f t="shared" si="11"/>
        <v>0</v>
      </c>
      <c r="R21" s="37">
        <f t="shared" si="7"/>
        <v>0.27006344386302639</v>
      </c>
    </row>
    <row r="22" spans="1:18" ht="35.25" customHeight="1" x14ac:dyDescent="0.3">
      <c r="A22" s="23">
        <v>1</v>
      </c>
      <c r="B22" s="9"/>
      <c r="C22" s="10" t="s">
        <v>51</v>
      </c>
      <c r="D22" s="10" t="s">
        <v>50</v>
      </c>
      <c r="E22" s="29">
        <v>17.14</v>
      </c>
      <c r="F22" s="30">
        <f t="shared" si="8"/>
        <v>1.3712</v>
      </c>
      <c r="G22" s="19">
        <v>0</v>
      </c>
      <c r="H22" s="27">
        <f t="shared" si="0"/>
        <v>3.1469040000000006</v>
      </c>
      <c r="I22" s="33">
        <f t="shared" si="1"/>
        <v>21.658104000000002</v>
      </c>
      <c r="J22" s="21">
        <v>23.45</v>
      </c>
      <c r="K22" s="27">
        <f t="shared" si="2"/>
        <v>3.97648</v>
      </c>
      <c r="L22" s="28">
        <f t="shared" si="3"/>
        <v>18.511200000000002</v>
      </c>
      <c r="M22" s="36">
        <f t="shared" si="10"/>
        <v>23.228127999999998</v>
      </c>
      <c r="N22" s="36">
        <f t="shared" si="4"/>
        <v>2.33352</v>
      </c>
      <c r="O22" s="35"/>
      <c r="P22" s="31">
        <f t="shared" si="5"/>
        <v>2.33352</v>
      </c>
      <c r="Q22" s="32">
        <f t="shared" si="11"/>
        <v>0</v>
      </c>
      <c r="R22" s="37">
        <f t="shared" si="7"/>
        <v>0.11050705420600404</v>
      </c>
    </row>
    <row r="23" spans="1:18" ht="35.25" customHeight="1" x14ac:dyDescent="0.3">
      <c r="A23" s="23">
        <v>1</v>
      </c>
      <c r="B23" s="9"/>
      <c r="C23" s="10" t="s">
        <v>52</v>
      </c>
      <c r="D23" s="10" t="s">
        <v>53</v>
      </c>
      <c r="E23" s="29">
        <v>9.98</v>
      </c>
      <c r="F23" s="30">
        <f t="shared" si="8"/>
        <v>0.7984</v>
      </c>
      <c r="G23" s="19">
        <v>0</v>
      </c>
      <c r="H23" s="27">
        <f t="shared" si="0"/>
        <v>1.8323280000000004</v>
      </c>
      <c r="I23" s="33">
        <f t="shared" si="1"/>
        <v>12.610728000000002</v>
      </c>
      <c r="J23" s="21">
        <v>13.52</v>
      </c>
      <c r="K23" s="27">
        <f t="shared" si="2"/>
        <v>2.3153600000000001</v>
      </c>
      <c r="L23" s="28">
        <f t="shared" si="3"/>
        <v>10.778400000000001</v>
      </c>
      <c r="M23" s="36">
        <f t="shared" si="10"/>
        <v>13.524896</v>
      </c>
      <c r="N23" s="36">
        <f t="shared" si="4"/>
        <v>1.2246399999999991</v>
      </c>
      <c r="O23" s="35"/>
      <c r="P23" s="31">
        <f t="shared" si="5"/>
        <v>1.2246399999999991</v>
      </c>
      <c r="Q23" s="32">
        <f t="shared" si="11"/>
        <v>0</v>
      </c>
      <c r="R23" s="37">
        <f t="shared" si="7"/>
        <v>9.9601801004606541E-2</v>
      </c>
    </row>
    <row r="24" spans="1:18" ht="35.25" customHeight="1" x14ac:dyDescent="0.3">
      <c r="A24" s="23">
        <v>1</v>
      </c>
      <c r="B24" s="9"/>
      <c r="C24" s="10" t="s">
        <v>55</v>
      </c>
      <c r="D24" s="10" t="s">
        <v>54</v>
      </c>
      <c r="E24" s="29">
        <v>27.99</v>
      </c>
      <c r="F24" s="30">
        <f t="shared" si="8"/>
        <v>2.2391999999999999</v>
      </c>
      <c r="G24" s="19">
        <v>0</v>
      </c>
      <c r="H24" s="27">
        <f t="shared" si="0"/>
        <v>5.1389640000000005</v>
      </c>
      <c r="I24" s="33">
        <f t="shared" si="1"/>
        <v>35.368164</v>
      </c>
      <c r="J24" s="21">
        <v>40.950000000000003</v>
      </c>
      <c r="K24" s="27">
        <f t="shared" si="2"/>
        <v>6.4936799999999995</v>
      </c>
      <c r="L24" s="28">
        <f t="shared" si="3"/>
        <v>30.229199999999999</v>
      </c>
      <c r="M24" s="36">
        <f t="shared" si="10"/>
        <v>37.932048000000002</v>
      </c>
      <c r="N24" s="36">
        <f t="shared" si="4"/>
        <v>6.4663200000000032</v>
      </c>
      <c r="O24" s="35"/>
      <c r="P24" s="31">
        <f t="shared" si="5"/>
        <v>6.4663200000000032</v>
      </c>
      <c r="Q24" s="32">
        <f t="shared" si="11"/>
        <v>0</v>
      </c>
      <c r="R24" s="37">
        <f t="shared" si="7"/>
        <v>0.18751826951183873</v>
      </c>
    </row>
    <row r="25" spans="1:18" ht="35.25" customHeight="1" x14ac:dyDescent="0.3">
      <c r="A25" s="23">
        <v>1</v>
      </c>
      <c r="B25" s="9"/>
      <c r="C25" s="10" t="s">
        <v>58</v>
      </c>
      <c r="D25" s="10" t="s">
        <v>57</v>
      </c>
      <c r="E25" s="29">
        <v>39.979999999999997</v>
      </c>
      <c r="F25" s="30">
        <f t="shared" si="8"/>
        <v>3.1983999999999999</v>
      </c>
      <c r="G25" s="19">
        <v>0</v>
      </c>
      <c r="H25" s="27">
        <f t="shared" si="0"/>
        <v>7.3403279999999995</v>
      </c>
      <c r="I25" s="33">
        <f t="shared" si="1"/>
        <v>50.518727999999996</v>
      </c>
      <c r="J25" s="21">
        <v>54.18</v>
      </c>
      <c r="K25" s="27">
        <f t="shared" si="2"/>
        <v>9.2753599999999992</v>
      </c>
      <c r="L25" s="28">
        <f t="shared" si="3"/>
        <v>43.178399999999996</v>
      </c>
      <c r="M25" s="36">
        <f t="shared" si="10"/>
        <v>54.180895999999997</v>
      </c>
      <c r="N25" s="36">
        <f t="shared" si="4"/>
        <v>4.9246400000000037</v>
      </c>
      <c r="O25" s="35"/>
      <c r="P25" s="31">
        <f t="shared" si="5"/>
        <v>4.9246400000000037</v>
      </c>
      <c r="Q25" s="32">
        <f t="shared" si="11"/>
        <v>0</v>
      </c>
      <c r="R25" s="37">
        <f t="shared" si="7"/>
        <v>9.9981809086361451E-2</v>
      </c>
    </row>
    <row r="26" spans="1:18" ht="35.25" customHeight="1" x14ac:dyDescent="0.3">
      <c r="A26" s="23">
        <v>1</v>
      </c>
      <c r="B26" s="9"/>
      <c r="C26" s="10" t="s">
        <v>59</v>
      </c>
      <c r="D26" s="10" t="s">
        <v>60</v>
      </c>
      <c r="E26" s="29">
        <v>5.94</v>
      </c>
      <c r="F26" s="30">
        <f t="shared" si="8"/>
        <v>0.47520000000000007</v>
      </c>
      <c r="G26" s="19">
        <v>0</v>
      </c>
      <c r="H26" s="27">
        <f t="shared" si="0"/>
        <v>1.0905840000000002</v>
      </c>
      <c r="I26" s="33">
        <f t="shared" si="1"/>
        <v>7.5057840000000002</v>
      </c>
      <c r="J26" s="21">
        <v>8.0500000000000007</v>
      </c>
      <c r="K26" s="27">
        <f t="shared" si="2"/>
        <v>1.3780800000000002</v>
      </c>
      <c r="L26" s="28">
        <f t="shared" si="3"/>
        <v>6.4152000000000005</v>
      </c>
      <c r="M26" s="36">
        <f t="shared" si="10"/>
        <v>8.0498879999999993</v>
      </c>
      <c r="N26" s="36">
        <f t="shared" si="4"/>
        <v>0.73192000000000057</v>
      </c>
      <c r="O26" s="35"/>
      <c r="P26" s="31">
        <f t="shared" si="5"/>
        <v>0.73192000000000057</v>
      </c>
      <c r="Q26" s="32">
        <f t="shared" si="11"/>
        <v>0</v>
      </c>
      <c r="R26" s="37">
        <f t="shared" si="7"/>
        <v>0.10001530456075919</v>
      </c>
    </row>
    <row r="27" spans="1:18" ht="35.25" customHeight="1" x14ac:dyDescent="0.3">
      <c r="A27" s="23">
        <v>1</v>
      </c>
      <c r="B27" s="9"/>
      <c r="C27" s="10" t="s">
        <v>62</v>
      </c>
      <c r="D27" s="10" t="s">
        <v>61</v>
      </c>
      <c r="E27" s="29">
        <v>19.46</v>
      </c>
      <c r="F27" s="30">
        <f t="shared" si="8"/>
        <v>1.5568000000000002</v>
      </c>
      <c r="G27" s="19">
        <v>0</v>
      </c>
      <c r="H27" s="27">
        <f t="shared" si="0"/>
        <v>3.5728560000000003</v>
      </c>
      <c r="I27" s="33">
        <f t="shared" si="1"/>
        <v>24.589656000000002</v>
      </c>
      <c r="J27" s="21">
        <v>26.37</v>
      </c>
      <c r="K27" s="27">
        <f t="shared" si="2"/>
        <v>4.5147200000000005</v>
      </c>
      <c r="L27" s="28">
        <f t="shared" si="3"/>
        <v>21.0168</v>
      </c>
      <c r="M27" s="36">
        <f t="shared" si="10"/>
        <v>26.372192000000002</v>
      </c>
      <c r="N27" s="36">
        <f t="shared" si="4"/>
        <v>2.3952799999999996</v>
      </c>
      <c r="O27" s="35"/>
      <c r="P27" s="31">
        <f t="shared" si="5"/>
        <v>2.3952799999999996</v>
      </c>
      <c r="Q27" s="32">
        <f t="shared" si="11"/>
        <v>0</v>
      </c>
      <c r="R27" s="37">
        <f t="shared" si="7"/>
        <v>9.9908570360780005E-2</v>
      </c>
    </row>
    <row r="28" spans="1:18" ht="35.25" customHeight="1" x14ac:dyDescent="0.3">
      <c r="A28" s="23">
        <v>1</v>
      </c>
      <c r="B28" s="9"/>
      <c r="C28" s="10" t="s">
        <v>64</v>
      </c>
      <c r="D28" s="10" t="s">
        <v>63</v>
      </c>
      <c r="E28" s="29">
        <v>16.07</v>
      </c>
      <c r="F28" s="30">
        <f t="shared" si="8"/>
        <v>1.2856000000000001</v>
      </c>
      <c r="G28" s="19">
        <v>0</v>
      </c>
      <c r="H28" s="27">
        <f t="shared" si="0"/>
        <v>2.9504519999999999</v>
      </c>
      <c r="I28" s="33">
        <f t="shared" si="1"/>
        <v>20.306051999999998</v>
      </c>
      <c r="J28" s="21">
        <v>22.15</v>
      </c>
      <c r="K28" s="27">
        <f t="shared" si="2"/>
        <v>3.72824</v>
      </c>
      <c r="L28" s="28">
        <f t="shared" si="3"/>
        <v>17.355599999999999</v>
      </c>
      <c r="M28" s="36">
        <f t="shared" si="10"/>
        <v>21.778064000000001</v>
      </c>
      <c r="N28" s="36">
        <f t="shared" si="4"/>
        <v>2.3517599999999987</v>
      </c>
      <c r="O28" s="35">
        <v>1</v>
      </c>
      <c r="P28" s="31">
        <f t="shared" si="5"/>
        <v>2.3517599999999987</v>
      </c>
      <c r="Q28" s="32">
        <f t="shared" si="11"/>
        <v>2.3517599999999987</v>
      </c>
      <c r="R28" s="37">
        <f t="shared" si="7"/>
        <v>0.1187863163594339</v>
      </c>
    </row>
    <row r="29" spans="1:18" ht="35.25" customHeight="1" x14ac:dyDescent="0.3">
      <c r="A29" s="23">
        <v>1</v>
      </c>
      <c r="B29" s="9"/>
      <c r="C29" s="10" t="s">
        <v>66</v>
      </c>
      <c r="D29" s="10" t="s">
        <v>65</v>
      </c>
      <c r="E29" s="29">
        <v>14.99</v>
      </c>
      <c r="F29" s="30">
        <f t="shared" si="8"/>
        <v>1.1992</v>
      </c>
      <c r="G29" s="19">
        <v>0</v>
      </c>
      <c r="H29" s="27">
        <f t="shared" ref="H29:H39" si="12">SUM(E29:G29)*17.7%</f>
        <v>2.8654883999999998</v>
      </c>
      <c r="I29" s="33">
        <f t="shared" si="1"/>
        <v>19.0546884</v>
      </c>
      <c r="J29" s="21">
        <v>20.95</v>
      </c>
      <c r="K29" s="27">
        <f t="shared" si="2"/>
        <v>3.4776800000000003</v>
      </c>
      <c r="L29" s="28">
        <f t="shared" si="3"/>
        <v>16.1892</v>
      </c>
      <c r="M29" s="36">
        <f t="shared" si="10"/>
        <v>20.314448000000002</v>
      </c>
      <c r="N29" s="36">
        <f t="shared" si="4"/>
        <v>2.4823199999999979</v>
      </c>
      <c r="O29" s="35">
        <v>1</v>
      </c>
      <c r="P29" s="31">
        <f t="shared" si="5"/>
        <v>2.4823199999999979</v>
      </c>
      <c r="Q29" s="32">
        <f t="shared" si="11"/>
        <v>2.4823199999999979</v>
      </c>
      <c r="R29" s="37">
        <f t="shared" si="7"/>
        <v>0.13441428484790713</v>
      </c>
    </row>
    <row r="30" spans="1:18" ht="35.25" customHeight="1" x14ac:dyDescent="0.3">
      <c r="A30" s="23">
        <v>1</v>
      </c>
      <c r="B30" s="9"/>
      <c r="C30" s="10" t="s">
        <v>68</v>
      </c>
      <c r="D30" s="10" t="s">
        <v>67</v>
      </c>
      <c r="E30" s="29">
        <v>19.95</v>
      </c>
      <c r="F30" s="30">
        <f t="shared" si="8"/>
        <v>1.5960000000000001</v>
      </c>
      <c r="G30" s="19">
        <v>0</v>
      </c>
      <c r="H30" s="27">
        <f t="shared" si="12"/>
        <v>3.8136419999999998</v>
      </c>
      <c r="I30" s="33">
        <f t="shared" si="1"/>
        <v>25.359642000000001</v>
      </c>
      <c r="J30" s="21">
        <v>28.89</v>
      </c>
      <c r="K30" s="27">
        <f t="shared" si="2"/>
        <v>4.6284000000000001</v>
      </c>
      <c r="L30" s="28">
        <f t="shared" si="3"/>
        <v>21.545999999999999</v>
      </c>
      <c r="M30" s="36">
        <f t="shared" si="10"/>
        <v>27.036239999999999</v>
      </c>
      <c r="N30" s="36">
        <f t="shared" si="4"/>
        <v>4.3116000000000021</v>
      </c>
      <c r="O30" s="35"/>
      <c r="P30" s="31">
        <f t="shared" si="5"/>
        <v>4.3116000000000021</v>
      </c>
      <c r="Q30" s="32">
        <f t="shared" si="11"/>
        <v>0</v>
      </c>
      <c r="R30" s="37">
        <f t="shared" si="7"/>
        <v>0.17542232203886349</v>
      </c>
    </row>
    <row r="31" spans="1:18" ht="35.25" customHeight="1" x14ac:dyDescent="0.3">
      <c r="A31" s="23">
        <v>1</v>
      </c>
      <c r="B31" s="9"/>
      <c r="C31" s="10" t="s">
        <v>70</v>
      </c>
      <c r="D31" s="10" t="s">
        <v>69</v>
      </c>
      <c r="E31" s="29">
        <v>33.24</v>
      </c>
      <c r="F31" s="30">
        <f t="shared" si="8"/>
        <v>2.6592000000000002</v>
      </c>
      <c r="G31" s="19">
        <v>0</v>
      </c>
      <c r="H31" s="27">
        <f t="shared" si="12"/>
        <v>6.3541583999999993</v>
      </c>
      <c r="I31" s="33">
        <f t="shared" si="1"/>
        <v>42.253358399999996</v>
      </c>
      <c r="J31" s="21">
        <v>45.59</v>
      </c>
      <c r="K31" s="27">
        <f t="shared" si="2"/>
        <v>7.7116800000000003</v>
      </c>
      <c r="L31" s="28">
        <f t="shared" si="3"/>
        <v>35.8992</v>
      </c>
      <c r="M31" s="36">
        <f t="shared" si="10"/>
        <v>45.046848000000004</v>
      </c>
      <c r="N31" s="36">
        <f t="shared" si="4"/>
        <v>4.6383200000000002</v>
      </c>
      <c r="O31" s="35"/>
      <c r="P31" s="31">
        <f t="shared" si="5"/>
        <v>4.6383200000000002</v>
      </c>
      <c r="Q31" s="32">
        <f t="shared" si="11"/>
        <v>0</v>
      </c>
      <c r="R31" s="37">
        <f t="shared" si="7"/>
        <v>0.1132632409708222</v>
      </c>
    </row>
    <row r="32" spans="1:18" ht="35.25" customHeight="1" x14ac:dyDescent="0.3">
      <c r="A32" s="23">
        <v>1</v>
      </c>
      <c r="B32" s="9"/>
      <c r="C32" s="10" t="s">
        <v>71</v>
      </c>
      <c r="D32" s="10" t="s">
        <v>72</v>
      </c>
      <c r="E32" s="29">
        <v>24.26</v>
      </c>
      <c r="F32" s="30">
        <f t="shared" si="8"/>
        <v>1.9408000000000001</v>
      </c>
      <c r="G32" s="19">
        <v>0</v>
      </c>
      <c r="H32" s="27">
        <f t="shared" si="12"/>
        <v>4.6375415999999996</v>
      </c>
      <c r="I32" s="33">
        <f t="shared" si="1"/>
        <v>30.8383416</v>
      </c>
      <c r="J32" s="21">
        <v>31.99</v>
      </c>
      <c r="K32" s="27">
        <f t="shared" si="2"/>
        <v>5.6283200000000004</v>
      </c>
      <c r="L32" s="28">
        <f t="shared" si="3"/>
        <v>26.200800000000001</v>
      </c>
      <c r="M32" s="36">
        <f t="shared" si="10"/>
        <v>32.877152000000002</v>
      </c>
      <c r="N32" s="36">
        <f t="shared" si="4"/>
        <v>2.1016799999999982</v>
      </c>
      <c r="O32" s="35"/>
      <c r="P32" s="31">
        <f t="shared" si="5"/>
        <v>2.1016799999999982</v>
      </c>
      <c r="Q32" s="32">
        <f t="shared" si="11"/>
        <v>0</v>
      </c>
      <c r="R32" s="37">
        <f t="shared" si="7"/>
        <v>7.0317769617027598E-2</v>
      </c>
    </row>
    <row r="33" spans="1:18" ht="35.25" customHeight="1" x14ac:dyDescent="0.3">
      <c r="A33" s="23">
        <v>1</v>
      </c>
      <c r="B33" s="9"/>
      <c r="C33" s="10" t="s">
        <v>77</v>
      </c>
      <c r="D33" s="10" t="s">
        <v>78</v>
      </c>
      <c r="E33" s="29">
        <v>16.37</v>
      </c>
      <c r="F33" s="30">
        <f t="shared" si="8"/>
        <v>1.3096000000000001</v>
      </c>
      <c r="G33" s="19">
        <v>0</v>
      </c>
      <c r="H33" s="27">
        <f t="shared" si="12"/>
        <v>3.1292892000000001</v>
      </c>
      <c r="I33" s="33">
        <f t="shared" si="1"/>
        <v>20.808889199999999</v>
      </c>
      <c r="J33" s="21">
        <v>22.92</v>
      </c>
      <c r="K33" s="27">
        <f t="shared" si="2"/>
        <v>3.7978400000000003</v>
      </c>
      <c r="L33" s="28">
        <f t="shared" si="3"/>
        <v>17.679600000000001</v>
      </c>
      <c r="M33" s="36">
        <f t="shared" si="10"/>
        <v>22.184624000000003</v>
      </c>
      <c r="N33" s="36">
        <f t="shared" si="4"/>
        <v>2.7521599999999999</v>
      </c>
      <c r="O33" s="35"/>
      <c r="P33" s="31">
        <f t="shared" si="5"/>
        <v>2.7521599999999999</v>
      </c>
      <c r="Q33" s="32">
        <f t="shared" si="11"/>
        <v>0</v>
      </c>
      <c r="R33" s="37">
        <f t="shared" si="7"/>
        <v>0.13646280414759338</v>
      </c>
    </row>
    <row r="34" spans="1:18" ht="35.25" customHeight="1" x14ac:dyDescent="0.3">
      <c r="A34" s="23">
        <v>1</v>
      </c>
      <c r="B34" s="9"/>
      <c r="C34" s="10" t="s">
        <v>80</v>
      </c>
      <c r="D34" s="10" t="s">
        <v>79</v>
      </c>
      <c r="E34" s="29">
        <v>19.95</v>
      </c>
      <c r="F34" s="30">
        <f t="shared" si="8"/>
        <v>1.5960000000000001</v>
      </c>
      <c r="G34" s="19">
        <v>0</v>
      </c>
      <c r="H34" s="27">
        <f t="shared" si="12"/>
        <v>3.8136419999999998</v>
      </c>
      <c r="I34" s="33">
        <f t="shared" ref="I34:I48" si="13">SUM(E34:H34)</f>
        <v>25.359642000000001</v>
      </c>
      <c r="J34" s="21">
        <v>27.46</v>
      </c>
      <c r="K34" s="27">
        <f t="shared" ref="K34:K63" si="14">(E34*0.152)+F34</f>
        <v>4.6284000000000001</v>
      </c>
      <c r="L34" s="28">
        <f t="shared" ref="L34:L63" si="15">E34+F34</f>
        <v>21.545999999999999</v>
      </c>
      <c r="M34" s="36">
        <f t="shared" si="10"/>
        <v>27.036239999999999</v>
      </c>
      <c r="N34" s="36">
        <f t="shared" ref="N34:N63" si="16">J34-(E34+K34)</f>
        <v>2.8816000000000024</v>
      </c>
      <c r="O34" s="35"/>
      <c r="P34" s="31">
        <f t="shared" si="5"/>
        <v>2.8816000000000024</v>
      </c>
      <c r="Q34" s="32">
        <f t="shared" si="11"/>
        <v>0</v>
      </c>
      <c r="R34" s="37">
        <f t="shared" ref="R34:R63" si="17">N34/(E34+K34)</f>
        <v>0.1172411548351399</v>
      </c>
    </row>
    <row r="35" spans="1:18" ht="35.25" customHeight="1" x14ac:dyDescent="0.3">
      <c r="A35" s="23" t="s">
        <v>106</v>
      </c>
      <c r="B35" s="9"/>
      <c r="C35" s="10" t="s">
        <v>82</v>
      </c>
      <c r="D35" s="10" t="s">
        <v>81</v>
      </c>
      <c r="E35" s="29">
        <v>21.49</v>
      </c>
      <c r="F35" s="30">
        <f t="shared" si="8"/>
        <v>1.7191999999999998</v>
      </c>
      <c r="G35" s="19">
        <v>0</v>
      </c>
      <c r="H35" s="27">
        <f t="shared" si="12"/>
        <v>4.1080283999999994</v>
      </c>
      <c r="I35" s="33">
        <f t="shared" si="13"/>
        <v>27.317228399999998</v>
      </c>
      <c r="J35" s="21">
        <v>33.15</v>
      </c>
      <c r="K35" s="27">
        <f t="shared" si="14"/>
        <v>4.9856799999999994</v>
      </c>
      <c r="L35" s="28">
        <f t="shared" si="15"/>
        <v>23.209199999999999</v>
      </c>
      <c r="M35" s="36">
        <f t="shared" si="10"/>
        <v>29.123247999999997</v>
      </c>
      <c r="N35" s="36">
        <f t="shared" si="16"/>
        <v>6.6743200000000016</v>
      </c>
      <c r="O35" s="35"/>
      <c r="P35" s="31">
        <f t="shared" si="5"/>
        <v>6.6743200000000016</v>
      </c>
      <c r="Q35" s="32">
        <f t="shared" si="11"/>
        <v>0</v>
      </c>
      <c r="R35" s="37">
        <f t="shared" si="17"/>
        <v>0.25209248638750742</v>
      </c>
    </row>
    <row r="36" spans="1:18" ht="35.25" customHeight="1" x14ac:dyDescent="0.3">
      <c r="A36" s="23">
        <v>1</v>
      </c>
      <c r="B36" s="9"/>
      <c r="C36" s="10" t="s">
        <v>84</v>
      </c>
      <c r="D36" s="10" t="s">
        <v>83</v>
      </c>
      <c r="E36" s="29">
        <v>33.97</v>
      </c>
      <c r="F36" s="30">
        <f t="shared" si="8"/>
        <v>2.7176</v>
      </c>
      <c r="G36" s="19">
        <v>0</v>
      </c>
      <c r="H36" s="27">
        <f t="shared" si="12"/>
        <v>6.4937051999999991</v>
      </c>
      <c r="I36" s="33">
        <f t="shared" si="13"/>
        <v>43.181305199999997</v>
      </c>
      <c r="J36" s="21">
        <v>47.84</v>
      </c>
      <c r="K36" s="27">
        <f t="shared" si="14"/>
        <v>7.8810399999999996</v>
      </c>
      <c r="L36" s="28">
        <f t="shared" si="15"/>
        <v>36.687599999999996</v>
      </c>
      <c r="M36" s="36">
        <f t="shared" si="10"/>
        <v>46.036144</v>
      </c>
      <c r="N36" s="36">
        <f t="shared" si="16"/>
        <v>5.9889600000000058</v>
      </c>
      <c r="O36" s="35"/>
      <c r="P36" s="31">
        <f t="shared" si="5"/>
        <v>5.9889600000000058</v>
      </c>
      <c r="Q36" s="32">
        <f t="shared" si="11"/>
        <v>0</v>
      </c>
      <c r="R36" s="37">
        <f t="shared" si="17"/>
        <v>0.14310182016982151</v>
      </c>
    </row>
    <row r="37" spans="1:18" ht="35.25" customHeight="1" x14ac:dyDescent="0.3">
      <c r="A37" s="23">
        <v>1</v>
      </c>
      <c r="B37" s="9"/>
      <c r="C37" s="10" t="s">
        <v>86</v>
      </c>
      <c r="D37" s="10" t="s">
        <v>85</v>
      </c>
      <c r="E37" s="29">
        <v>49.95</v>
      </c>
      <c r="F37" s="30">
        <f t="shared" si="8"/>
        <v>3.9960000000000004</v>
      </c>
      <c r="G37" s="19">
        <v>0</v>
      </c>
      <c r="H37" s="27">
        <f t="shared" si="12"/>
        <v>9.5484419999999997</v>
      </c>
      <c r="I37" s="33">
        <f t="shared" si="13"/>
        <v>63.494442000000006</v>
      </c>
      <c r="J37" s="21">
        <v>67.69</v>
      </c>
      <c r="K37" s="27">
        <f t="shared" si="14"/>
        <v>11.5884</v>
      </c>
      <c r="L37" s="28">
        <f t="shared" si="15"/>
        <v>53.946000000000005</v>
      </c>
      <c r="M37" s="36">
        <f>E37+K37+(10%*(E37+K37))</f>
        <v>67.692239999999998</v>
      </c>
      <c r="N37" s="36">
        <f t="shared" si="16"/>
        <v>6.1515999999999948</v>
      </c>
      <c r="O37" s="35"/>
      <c r="P37" s="31">
        <f t="shared" si="5"/>
        <v>6.1515999999999948</v>
      </c>
      <c r="Q37" s="32">
        <f t="shared" si="11"/>
        <v>0</v>
      </c>
      <c r="R37" s="37">
        <f t="shared" si="17"/>
        <v>9.9963599963599881E-2</v>
      </c>
    </row>
    <row r="38" spans="1:18" ht="35.25" customHeight="1" x14ac:dyDescent="0.3">
      <c r="A38" s="23" t="s">
        <v>106</v>
      </c>
      <c r="B38" s="9"/>
      <c r="C38" s="10" t="s">
        <v>88</v>
      </c>
      <c r="D38" s="10" t="s">
        <v>87</v>
      </c>
      <c r="E38" s="29">
        <v>30.24</v>
      </c>
      <c r="F38" s="30">
        <f t="shared" si="8"/>
        <v>2.4192</v>
      </c>
      <c r="G38" s="19">
        <v>0</v>
      </c>
      <c r="H38" s="27">
        <f t="shared" si="12"/>
        <v>5.7806783999999993</v>
      </c>
      <c r="I38" s="33">
        <f t="shared" si="13"/>
        <v>38.439878399999998</v>
      </c>
      <c r="J38" s="21">
        <v>39.950000000000003</v>
      </c>
      <c r="K38" s="27">
        <f t="shared" si="14"/>
        <v>7.0156799999999997</v>
      </c>
      <c r="L38" s="28">
        <f t="shared" si="15"/>
        <v>32.659199999999998</v>
      </c>
      <c r="M38" s="36">
        <f>E37+K37+(10%*(E37+K37))</f>
        <v>67.692239999999998</v>
      </c>
      <c r="N38" s="36">
        <f t="shared" si="16"/>
        <v>2.6943200000000047</v>
      </c>
      <c r="O38" s="35">
        <v>1</v>
      </c>
      <c r="P38" s="31">
        <f t="shared" ref="P38:P44" si="18">N38</f>
        <v>2.6943200000000047</v>
      </c>
      <c r="Q38" s="32">
        <f t="shared" si="11"/>
        <v>2.6943200000000047</v>
      </c>
      <c r="R38" s="37">
        <f t="shared" si="17"/>
        <v>7.2319710712567986E-2</v>
      </c>
    </row>
    <row r="39" spans="1:18" ht="35.25" customHeight="1" x14ac:dyDescent="0.3">
      <c r="A39" s="23">
        <v>1</v>
      </c>
      <c r="B39" s="9"/>
      <c r="C39" s="10" t="s">
        <v>90</v>
      </c>
      <c r="D39" s="10" t="s">
        <v>89</v>
      </c>
      <c r="E39" s="29">
        <v>15.19</v>
      </c>
      <c r="F39" s="30">
        <f t="shared" si="8"/>
        <v>1.2152000000000001</v>
      </c>
      <c r="G39" s="19">
        <v>0</v>
      </c>
      <c r="H39" s="27">
        <f t="shared" si="12"/>
        <v>2.9037204000000001</v>
      </c>
      <c r="I39" s="33">
        <f t="shared" si="13"/>
        <v>19.308920400000002</v>
      </c>
      <c r="J39" s="21">
        <v>24.95</v>
      </c>
      <c r="K39" s="27">
        <f t="shared" si="14"/>
        <v>3.5240799999999997</v>
      </c>
      <c r="L39" s="28">
        <f t="shared" si="15"/>
        <v>16.405200000000001</v>
      </c>
      <c r="M39" s="36">
        <f t="shared" si="10"/>
        <v>20.585487999999998</v>
      </c>
      <c r="N39" s="36">
        <f t="shared" si="16"/>
        <v>6.2359200000000001</v>
      </c>
      <c r="O39" s="35"/>
      <c r="P39" s="31">
        <f t="shared" si="18"/>
        <v>6.2359200000000001</v>
      </c>
      <c r="Q39" s="32">
        <f t="shared" si="11"/>
        <v>0</v>
      </c>
      <c r="R39" s="37">
        <f t="shared" si="17"/>
        <v>0.33322076212135465</v>
      </c>
    </row>
    <row r="40" spans="1:18" ht="35.25" customHeight="1" x14ac:dyDescent="0.3">
      <c r="A40" s="23">
        <v>1</v>
      </c>
      <c r="B40" s="9"/>
      <c r="C40" s="10" t="s">
        <v>93</v>
      </c>
      <c r="D40" s="10" t="s">
        <v>92</v>
      </c>
      <c r="E40" s="29">
        <v>24.99</v>
      </c>
      <c r="F40" s="30">
        <f t="shared" si="8"/>
        <v>1.9991999999999999</v>
      </c>
      <c r="G40" s="19">
        <v>0</v>
      </c>
      <c r="H40" s="27"/>
      <c r="I40" s="33">
        <f t="shared" si="13"/>
        <v>26.989199999999997</v>
      </c>
      <c r="J40" s="21">
        <v>37.93</v>
      </c>
      <c r="K40" s="27">
        <f t="shared" si="14"/>
        <v>5.7976799999999997</v>
      </c>
      <c r="L40" s="28">
        <f t="shared" si="15"/>
        <v>26.989199999999997</v>
      </c>
      <c r="M40" s="36">
        <f t="shared" si="10"/>
        <v>33.866447999999998</v>
      </c>
      <c r="N40" s="36">
        <f t="shared" si="16"/>
        <v>7.1423200000000016</v>
      </c>
      <c r="O40" s="35"/>
      <c r="P40" s="31">
        <f t="shared" si="18"/>
        <v>7.1423200000000016</v>
      </c>
      <c r="Q40" s="32">
        <f t="shared" si="11"/>
        <v>0</v>
      </c>
      <c r="R40" s="37">
        <f t="shared" si="17"/>
        <v>0.23198630101391213</v>
      </c>
    </row>
    <row r="41" spans="1:18" ht="35.25" customHeight="1" x14ac:dyDescent="0.3">
      <c r="A41" s="23">
        <v>1</v>
      </c>
      <c r="B41" s="9"/>
      <c r="C41" s="10" t="s">
        <v>95</v>
      </c>
      <c r="D41" s="10" t="s">
        <v>94</v>
      </c>
      <c r="E41" s="29">
        <v>29.95</v>
      </c>
      <c r="F41" s="30">
        <f t="shared" si="8"/>
        <v>2.3959999999999999</v>
      </c>
      <c r="G41" s="19">
        <v>0</v>
      </c>
      <c r="H41" s="27">
        <f t="shared" ref="H41:H48" si="19">SUM(E41:G41)*17.7%</f>
        <v>5.7252419999999988</v>
      </c>
      <c r="I41" s="33">
        <f t="shared" si="13"/>
        <v>38.071241999999998</v>
      </c>
      <c r="J41" s="21">
        <v>47.95</v>
      </c>
      <c r="K41" s="27">
        <f t="shared" si="14"/>
        <v>6.9483999999999995</v>
      </c>
      <c r="L41" s="28">
        <f t="shared" si="15"/>
        <v>32.345999999999997</v>
      </c>
      <c r="M41" s="36">
        <f t="shared" si="10"/>
        <v>40.588239999999992</v>
      </c>
      <c r="N41" s="36">
        <f t="shared" si="16"/>
        <v>11.051600000000008</v>
      </c>
      <c r="O41" s="35"/>
      <c r="P41" s="31">
        <f t="shared" si="18"/>
        <v>11.051600000000008</v>
      </c>
      <c r="Q41" s="32">
        <f t="shared" si="11"/>
        <v>0</v>
      </c>
      <c r="R41" s="37">
        <f t="shared" si="17"/>
        <v>0.29951434208529393</v>
      </c>
    </row>
    <row r="42" spans="1:18" ht="35.25" customHeight="1" x14ac:dyDescent="0.3">
      <c r="A42" s="23">
        <v>1</v>
      </c>
      <c r="B42" s="9"/>
      <c r="C42" s="10" t="s">
        <v>97</v>
      </c>
      <c r="D42" s="10" t="s">
        <v>96</v>
      </c>
      <c r="E42" s="29">
        <v>80.989999999999995</v>
      </c>
      <c r="F42" s="30">
        <f t="shared" si="8"/>
        <v>6.4791999999999996</v>
      </c>
      <c r="G42" s="19">
        <v>0</v>
      </c>
      <c r="H42" s="27">
        <f t="shared" si="19"/>
        <v>15.4820484</v>
      </c>
      <c r="I42" s="33">
        <f t="shared" si="13"/>
        <v>102.9512484</v>
      </c>
      <c r="J42" s="21">
        <v>145.59</v>
      </c>
      <c r="K42" s="27">
        <f t="shared" si="14"/>
        <v>18.789679999999997</v>
      </c>
      <c r="L42" s="28">
        <f t="shared" si="15"/>
        <v>87.469200000000001</v>
      </c>
      <c r="M42" s="36">
        <f t="shared" ref="M42:M74" si="20">E42+K42+(10%*(E42+K42))</f>
        <v>109.75764799999999</v>
      </c>
      <c r="N42" s="36">
        <f t="shared" si="16"/>
        <v>45.810320000000019</v>
      </c>
      <c r="O42" s="35"/>
      <c r="P42" s="31">
        <f t="shared" si="18"/>
        <v>45.810320000000019</v>
      </c>
      <c r="Q42" s="32">
        <f t="shared" si="11"/>
        <v>0</v>
      </c>
      <c r="R42" s="37">
        <f t="shared" si="17"/>
        <v>0.4591147215545292</v>
      </c>
    </row>
    <row r="43" spans="1:18" ht="35.25" customHeight="1" x14ac:dyDescent="0.3">
      <c r="A43" s="23">
        <v>1</v>
      </c>
      <c r="B43" s="9"/>
      <c r="C43" s="10" t="s">
        <v>99</v>
      </c>
      <c r="D43" s="10" t="s">
        <v>98</v>
      </c>
      <c r="E43" s="29">
        <v>27.99</v>
      </c>
      <c r="F43" s="30">
        <f t="shared" si="8"/>
        <v>2.2391999999999999</v>
      </c>
      <c r="G43" s="19">
        <v>0</v>
      </c>
      <c r="H43" s="27">
        <f t="shared" si="19"/>
        <v>5.3505683999999993</v>
      </c>
      <c r="I43" s="33">
        <f t="shared" si="13"/>
        <v>35.579768399999999</v>
      </c>
      <c r="J43" s="21">
        <v>39.979999999999997</v>
      </c>
      <c r="K43" s="27">
        <f t="shared" si="14"/>
        <v>6.4936799999999995</v>
      </c>
      <c r="L43" s="28">
        <f t="shared" si="15"/>
        <v>30.229199999999999</v>
      </c>
      <c r="M43" s="36">
        <f t="shared" si="20"/>
        <v>37.932048000000002</v>
      </c>
      <c r="N43" s="36">
        <f t="shared" si="16"/>
        <v>5.4963199999999972</v>
      </c>
      <c r="O43" s="35"/>
      <c r="P43" s="31">
        <f t="shared" si="18"/>
        <v>5.4963199999999972</v>
      </c>
      <c r="Q43" s="32">
        <f t="shared" si="11"/>
        <v>0</v>
      </c>
      <c r="R43" s="37">
        <f t="shared" si="17"/>
        <v>0.15938902112535544</v>
      </c>
    </row>
    <row r="44" spans="1:18" ht="35.25" customHeight="1" x14ac:dyDescent="0.3">
      <c r="A44" s="23">
        <v>1</v>
      </c>
      <c r="B44" s="9"/>
      <c r="C44" s="10" t="s">
        <v>101</v>
      </c>
      <c r="D44" s="10" t="s">
        <v>100</v>
      </c>
      <c r="E44" s="29">
        <v>70.78</v>
      </c>
      <c r="F44" s="30">
        <f t="shared" si="8"/>
        <v>5.6623999999999999</v>
      </c>
      <c r="G44" s="19">
        <v>0</v>
      </c>
      <c r="H44" s="27">
        <f t="shared" si="19"/>
        <v>13.5303048</v>
      </c>
      <c r="I44" s="33">
        <f t="shared" si="13"/>
        <v>89.972704800000002</v>
      </c>
      <c r="J44" s="21">
        <v>99.8</v>
      </c>
      <c r="K44" s="27">
        <f t="shared" si="14"/>
        <v>16.420960000000001</v>
      </c>
      <c r="L44" s="28">
        <f t="shared" si="15"/>
        <v>76.442400000000006</v>
      </c>
      <c r="M44" s="36">
        <f t="shared" si="20"/>
        <v>95.921056000000007</v>
      </c>
      <c r="N44" s="36">
        <f t="shared" si="16"/>
        <v>12.599039999999988</v>
      </c>
      <c r="O44" s="35"/>
      <c r="P44" s="31">
        <f t="shared" si="18"/>
        <v>12.599039999999988</v>
      </c>
      <c r="Q44" s="32">
        <f t="shared" si="11"/>
        <v>0</v>
      </c>
      <c r="R44" s="37">
        <f t="shared" si="17"/>
        <v>0.14448281303325086</v>
      </c>
    </row>
    <row r="45" spans="1:18" ht="35.25" customHeight="1" x14ac:dyDescent="0.3">
      <c r="A45" s="23"/>
      <c r="B45" s="9"/>
      <c r="C45" s="10" t="s">
        <v>103</v>
      </c>
      <c r="D45" s="10" t="s">
        <v>102</v>
      </c>
      <c r="E45" s="29">
        <v>25.99</v>
      </c>
      <c r="F45" s="30">
        <f t="shared" si="8"/>
        <v>2.0791999999999997</v>
      </c>
      <c r="G45" s="19">
        <v>0</v>
      </c>
      <c r="H45" s="27">
        <f t="shared" si="19"/>
        <v>4.9682483999999993</v>
      </c>
      <c r="I45" s="33">
        <f t="shared" si="13"/>
        <v>33.037448399999995</v>
      </c>
      <c r="J45" s="21">
        <v>34.950000000000003</v>
      </c>
      <c r="K45" s="27">
        <f t="shared" si="14"/>
        <v>6.029679999999999</v>
      </c>
      <c r="L45" s="28">
        <f t="shared" si="15"/>
        <v>28.069199999999999</v>
      </c>
      <c r="M45" s="36">
        <f t="shared" si="20"/>
        <v>35.221647999999995</v>
      </c>
      <c r="N45" s="36">
        <f t="shared" si="16"/>
        <v>2.9303200000000089</v>
      </c>
      <c r="O45" s="35"/>
      <c r="P45" s="31">
        <f t="shared" ref="P45:P47" si="21">N45</f>
        <v>2.9303200000000089</v>
      </c>
      <c r="Q45" s="32">
        <f t="shared" si="11"/>
        <v>0</v>
      </c>
      <c r="R45" s="37">
        <f t="shared" si="17"/>
        <v>9.1516217526221674E-2</v>
      </c>
    </row>
    <row r="46" spans="1:18" ht="35.25" customHeight="1" x14ac:dyDescent="0.3">
      <c r="A46" s="23">
        <v>1</v>
      </c>
      <c r="B46" s="9"/>
      <c r="C46" s="10" t="s">
        <v>108</v>
      </c>
      <c r="D46" s="10" t="s">
        <v>109</v>
      </c>
      <c r="E46" s="29">
        <v>45</v>
      </c>
      <c r="F46" s="30">
        <f t="shared" si="8"/>
        <v>3.6</v>
      </c>
      <c r="G46" s="19">
        <v>0</v>
      </c>
      <c r="H46" s="27">
        <f t="shared" si="19"/>
        <v>8.6021999999999998</v>
      </c>
      <c r="I46" s="33">
        <f t="shared" si="13"/>
        <v>57.202200000000005</v>
      </c>
      <c r="J46" s="21">
        <v>59.95</v>
      </c>
      <c r="K46" s="27">
        <f t="shared" si="14"/>
        <v>10.44</v>
      </c>
      <c r="L46" s="28">
        <f t="shared" si="15"/>
        <v>48.6</v>
      </c>
      <c r="M46" s="36">
        <f t="shared" si="20"/>
        <v>60.983999999999995</v>
      </c>
      <c r="N46" s="36">
        <f t="shared" si="16"/>
        <v>4.5100000000000051</v>
      </c>
      <c r="O46" s="35"/>
      <c r="P46" s="31">
        <f t="shared" si="21"/>
        <v>4.5100000000000051</v>
      </c>
      <c r="Q46" s="32">
        <f t="shared" si="11"/>
        <v>0</v>
      </c>
      <c r="R46" s="37">
        <f t="shared" si="17"/>
        <v>8.1349206349206449E-2</v>
      </c>
    </row>
    <row r="47" spans="1:18" ht="35.25" customHeight="1" x14ac:dyDescent="0.3">
      <c r="A47" s="23" t="s">
        <v>124</v>
      </c>
      <c r="B47" s="9"/>
      <c r="C47" s="10" t="s">
        <v>110</v>
      </c>
      <c r="D47" s="10" t="s">
        <v>123</v>
      </c>
      <c r="E47" s="29">
        <v>55.17</v>
      </c>
      <c r="F47" s="30">
        <f t="shared" si="8"/>
        <v>4.4136000000000006</v>
      </c>
      <c r="G47" s="19">
        <v>0</v>
      </c>
      <c r="H47" s="27">
        <f t="shared" si="19"/>
        <v>10.5462972</v>
      </c>
      <c r="I47" s="33">
        <f t="shared" si="13"/>
        <v>70.129897200000002</v>
      </c>
      <c r="J47" s="21">
        <v>76.3</v>
      </c>
      <c r="K47" s="27">
        <f t="shared" si="14"/>
        <v>12.799440000000001</v>
      </c>
      <c r="L47" s="28">
        <f t="shared" si="15"/>
        <v>59.583600000000004</v>
      </c>
      <c r="M47" s="36">
        <f t="shared" si="20"/>
        <v>74.766384000000002</v>
      </c>
      <c r="N47" s="36">
        <f t="shared" si="16"/>
        <v>8.3305599999999913</v>
      </c>
      <c r="O47" s="35">
        <v>2</v>
      </c>
      <c r="P47" s="31">
        <f t="shared" si="21"/>
        <v>8.3305599999999913</v>
      </c>
      <c r="Q47" s="32">
        <f t="shared" si="11"/>
        <v>16.661119999999983</v>
      </c>
      <c r="R47" s="37">
        <f t="shared" si="17"/>
        <v>0.12256331669055961</v>
      </c>
    </row>
    <row r="48" spans="1:18" ht="35.25" customHeight="1" x14ac:dyDescent="0.3">
      <c r="A48" s="23">
        <v>1</v>
      </c>
      <c r="B48" s="9"/>
      <c r="C48" s="10" t="s">
        <v>115</v>
      </c>
      <c r="D48" s="10"/>
      <c r="E48" s="29">
        <v>12.99</v>
      </c>
      <c r="F48" s="30">
        <f t="shared" si="8"/>
        <v>1.0392000000000001</v>
      </c>
      <c r="G48" s="19">
        <v>0</v>
      </c>
      <c r="H48" s="27">
        <f t="shared" si="19"/>
        <v>2.4831683999999998</v>
      </c>
      <c r="I48" s="33">
        <f t="shared" si="13"/>
        <v>16.5123684</v>
      </c>
      <c r="J48" s="21">
        <v>19.989999999999998</v>
      </c>
      <c r="K48" s="27">
        <f t="shared" si="14"/>
        <v>3.0136799999999999</v>
      </c>
      <c r="L48" s="28">
        <f t="shared" si="15"/>
        <v>14.029199999999999</v>
      </c>
      <c r="M48" s="36">
        <f t="shared" si="20"/>
        <v>17.604047999999999</v>
      </c>
      <c r="N48" s="36">
        <f t="shared" si="16"/>
        <v>3.9863199999999992</v>
      </c>
      <c r="O48" s="35">
        <v>3</v>
      </c>
      <c r="P48" s="31">
        <f t="shared" ref="P48" si="22">N48</f>
        <v>3.9863199999999992</v>
      </c>
      <c r="Q48" s="32">
        <f t="shared" si="11"/>
        <v>11.958959999999998</v>
      </c>
      <c r="R48" s="37">
        <f t="shared" si="17"/>
        <v>0.24908770982673981</v>
      </c>
    </row>
    <row r="49" spans="1:18" ht="35.25" customHeight="1" x14ac:dyDescent="0.3">
      <c r="A49" s="23">
        <v>1</v>
      </c>
      <c r="B49" s="9"/>
      <c r="C49" s="10" t="s">
        <v>116</v>
      </c>
      <c r="D49" s="10"/>
      <c r="E49" s="29">
        <v>12.99</v>
      </c>
      <c r="F49" s="30">
        <f t="shared" ref="F49:F54" si="23">E49*8%</f>
        <v>1.0392000000000001</v>
      </c>
      <c r="G49" s="19">
        <v>0</v>
      </c>
      <c r="H49" s="27">
        <f t="shared" ref="H49:H54" si="24">SUM(E49:G49)*17.7%</f>
        <v>2.4831683999999998</v>
      </c>
      <c r="I49" s="33">
        <f t="shared" ref="I49:I54" si="25">SUM(E49:H49)</f>
        <v>16.5123684</v>
      </c>
      <c r="J49" s="21">
        <v>18.95</v>
      </c>
      <c r="K49" s="27">
        <f t="shared" si="14"/>
        <v>3.0136799999999999</v>
      </c>
      <c r="L49" s="28">
        <f t="shared" si="15"/>
        <v>14.029199999999999</v>
      </c>
      <c r="M49" s="36">
        <f t="shared" si="20"/>
        <v>17.604047999999999</v>
      </c>
      <c r="N49" s="36">
        <f t="shared" si="16"/>
        <v>2.9463200000000001</v>
      </c>
      <c r="O49" s="35"/>
      <c r="P49" s="31">
        <f t="shared" ref="P49:P54" si="26">N49</f>
        <v>2.9463200000000001</v>
      </c>
      <c r="Q49" s="32">
        <f t="shared" si="11"/>
        <v>0</v>
      </c>
      <c r="R49" s="37">
        <f t="shared" si="17"/>
        <v>0.18410265638903053</v>
      </c>
    </row>
    <row r="50" spans="1:18" ht="35.25" customHeight="1" x14ac:dyDescent="0.3">
      <c r="A50" s="23">
        <v>1</v>
      </c>
      <c r="B50" s="9"/>
      <c r="C50" s="10" t="s">
        <v>116</v>
      </c>
      <c r="D50" s="10"/>
      <c r="E50" s="29">
        <v>15.65</v>
      </c>
      <c r="F50" s="30">
        <f t="shared" si="23"/>
        <v>1.252</v>
      </c>
      <c r="G50" s="19">
        <v>0</v>
      </c>
      <c r="H50" s="27">
        <f t="shared" si="24"/>
        <v>2.991654</v>
      </c>
      <c r="I50" s="33">
        <f t="shared" si="25"/>
        <v>19.893654000000002</v>
      </c>
      <c r="J50" s="21">
        <v>22.95</v>
      </c>
      <c r="K50" s="27">
        <f t="shared" si="14"/>
        <v>3.6307999999999998</v>
      </c>
      <c r="L50" s="28">
        <f t="shared" si="15"/>
        <v>16.902000000000001</v>
      </c>
      <c r="M50" s="36">
        <f t="shared" si="20"/>
        <v>21.208880000000001</v>
      </c>
      <c r="N50" s="36">
        <f t="shared" si="16"/>
        <v>3.6692</v>
      </c>
      <c r="O50" s="35"/>
      <c r="P50" s="31">
        <f t="shared" si="26"/>
        <v>3.6692</v>
      </c>
      <c r="Q50" s="32">
        <f t="shared" si="11"/>
        <v>0</v>
      </c>
      <c r="R50" s="37">
        <f t="shared" si="17"/>
        <v>0.19030330691672545</v>
      </c>
    </row>
    <row r="51" spans="1:18" ht="35.25" customHeight="1" x14ac:dyDescent="0.3">
      <c r="A51" s="23">
        <v>1</v>
      </c>
      <c r="B51" s="9"/>
      <c r="C51" s="10" t="s">
        <v>117</v>
      </c>
      <c r="D51" s="10"/>
      <c r="E51" s="29">
        <v>13.45</v>
      </c>
      <c r="F51" s="30">
        <f t="shared" si="23"/>
        <v>1.0760000000000001</v>
      </c>
      <c r="G51" s="19">
        <v>0</v>
      </c>
      <c r="H51" s="27">
        <f t="shared" si="24"/>
        <v>2.5711019999999998</v>
      </c>
      <c r="I51" s="33">
        <f t="shared" si="25"/>
        <v>17.097102</v>
      </c>
      <c r="J51" s="21">
        <v>18.95</v>
      </c>
      <c r="K51" s="27">
        <f t="shared" si="14"/>
        <v>3.1204000000000001</v>
      </c>
      <c r="L51" s="28">
        <f t="shared" si="15"/>
        <v>14.526</v>
      </c>
      <c r="M51" s="36">
        <f t="shared" si="20"/>
        <v>18.227439999999998</v>
      </c>
      <c r="N51" s="36">
        <f t="shared" si="16"/>
        <v>2.3795999999999999</v>
      </c>
      <c r="O51" s="35"/>
      <c r="P51" s="31">
        <f t="shared" si="26"/>
        <v>2.3795999999999999</v>
      </c>
      <c r="Q51" s="32">
        <f t="shared" si="11"/>
        <v>0</v>
      </c>
      <c r="R51" s="37">
        <f t="shared" si="17"/>
        <v>0.14360546516680345</v>
      </c>
    </row>
    <row r="52" spans="1:18" ht="35.25" customHeight="1" x14ac:dyDescent="0.3">
      <c r="A52" s="23">
        <v>60</v>
      </c>
      <c r="B52" s="9"/>
      <c r="C52" s="10" t="s">
        <v>118</v>
      </c>
      <c r="D52" s="10"/>
      <c r="E52" s="29">
        <v>143.99</v>
      </c>
      <c r="F52" s="30">
        <f t="shared" si="23"/>
        <v>11.519200000000001</v>
      </c>
      <c r="G52" s="19">
        <v>0</v>
      </c>
      <c r="H52" s="27">
        <f t="shared" si="24"/>
        <v>27.525128400000003</v>
      </c>
      <c r="I52" s="33">
        <f t="shared" si="25"/>
        <v>183.03432840000002</v>
      </c>
      <c r="J52" s="21">
        <v>219.99</v>
      </c>
      <c r="K52" s="27">
        <f t="shared" si="14"/>
        <v>33.405680000000004</v>
      </c>
      <c r="L52" s="28">
        <f t="shared" si="15"/>
        <v>155.50920000000002</v>
      </c>
      <c r="M52" s="36">
        <f t="shared" si="20"/>
        <v>195.13524800000002</v>
      </c>
      <c r="N52" s="36">
        <f t="shared" si="16"/>
        <v>42.594319999999982</v>
      </c>
      <c r="O52" s="35">
        <v>7</v>
      </c>
      <c r="P52" s="31">
        <f t="shared" si="26"/>
        <v>42.594319999999982</v>
      </c>
      <c r="Q52" s="32">
        <f t="shared" si="11"/>
        <v>298.16023999999987</v>
      </c>
      <c r="R52" s="37">
        <f t="shared" si="17"/>
        <v>0.24010911652414521</v>
      </c>
    </row>
    <row r="53" spans="1:18" ht="35.25" customHeight="1" x14ac:dyDescent="0.3">
      <c r="A53" s="23">
        <v>1</v>
      </c>
      <c r="B53" s="9"/>
      <c r="C53" s="10" t="s">
        <v>119</v>
      </c>
      <c r="D53" s="10"/>
      <c r="E53" s="29">
        <v>9.99</v>
      </c>
      <c r="F53" s="30">
        <f t="shared" si="23"/>
        <v>0.79920000000000002</v>
      </c>
      <c r="G53" s="19">
        <v>0</v>
      </c>
      <c r="H53" s="27">
        <f t="shared" si="24"/>
        <v>1.9096884000000001</v>
      </c>
      <c r="I53" s="33">
        <f t="shared" si="25"/>
        <v>12.698888400000001</v>
      </c>
      <c r="J53" s="21">
        <v>16.989999999999998</v>
      </c>
      <c r="K53" s="27">
        <f t="shared" si="14"/>
        <v>2.3176800000000002</v>
      </c>
      <c r="L53" s="28">
        <f t="shared" si="15"/>
        <v>10.789200000000001</v>
      </c>
      <c r="M53" s="36">
        <f t="shared" si="20"/>
        <v>13.538448000000002</v>
      </c>
      <c r="N53" s="36">
        <f t="shared" si="16"/>
        <v>4.6823199999999972</v>
      </c>
      <c r="O53" s="35">
        <v>6</v>
      </c>
      <c r="P53" s="31">
        <f t="shared" si="26"/>
        <v>4.6823199999999972</v>
      </c>
      <c r="Q53" s="32">
        <f t="shared" si="11"/>
        <v>28.093919999999983</v>
      </c>
      <c r="R53" s="37">
        <f t="shared" si="17"/>
        <v>0.38043888043888019</v>
      </c>
    </row>
    <row r="54" spans="1:18" ht="35.25" customHeight="1" x14ac:dyDescent="0.3">
      <c r="A54" s="23">
        <v>25</v>
      </c>
      <c r="B54" s="9"/>
      <c r="C54" s="10" t="s">
        <v>120</v>
      </c>
      <c r="D54" s="10"/>
      <c r="E54" s="29">
        <v>79.989999999999995</v>
      </c>
      <c r="F54" s="30">
        <f t="shared" si="23"/>
        <v>6.3991999999999996</v>
      </c>
      <c r="G54" s="19">
        <v>0</v>
      </c>
      <c r="H54" s="27">
        <f t="shared" si="24"/>
        <v>15.290888399999996</v>
      </c>
      <c r="I54" s="33">
        <f t="shared" si="25"/>
        <v>101.68008839999999</v>
      </c>
      <c r="J54" s="21">
        <v>119.95</v>
      </c>
      <c r="K54" s="27">
        <f t="shared" si="14"/>
        <v>18.557679999999998</v>
      </c>
      <c r="L54" s="28">
        <f t="shared" si="15"/>
        <v>86.389199999999988</v>
      </c>
      <c r="M54" s="36">
        <f t="shared" si="20"/>
        <v>108.40244799999999</v>
      </c>
      <c r="N54" s="36">
        <f t="shared" si="16"/>
        <v>21.402320000000017</v>
      </c>
      <c r="O54" s="35"/>
      <c r="P54" s="31">
        <f t="shared" si="26"/>
        <v>21.402320000000017</v>
      </c>
      <c r="Q54" s="32">
        <f t="shared" si="11"/>
        <v>0</v>
      </c>
      <c r="R54" s="37">
        <f t="shared" si="17"/>
        <v>0.21717730950135022</v>
      </c>
    </row>
    <row r="55" spans="1:18" ht="35.25" customHeight="1" x14ac:dyDescent="0.3">
      <c r="A55" s="23">
        <v>10</v>
      </c>
      <c r="B55" s="9"/>
      <c r="C55" s="10" t="s">
        <v>121</v>
      </c>
      <c r="D55" s="10"/>
      <c r="E55" s="29">
        <v>69.97</v>
      </c>
      <c r="F55" s="30">
        <f t="shared" ref="F55:F74" si="27">E55*8%</f>
        <v>5.5975999999999999</v>
      </c>
      <c r="G55" s="19">
        <v>0</v>
      </c>
      <c r="H55" s="27">
        <f t="shared" ref="H55:H74" si="28">SUM(E55:G55)*17.7%</f>
        <v>13.375465199999999</v>
      </c>
      <c r="I55" s="33">
        <f t="shared" ref="I55:I74" si="29">SUM(E55:H55)</f>
        <v>88.943065199999992</v>
      </c>
      <c r="J55" s="21">
        <v>96.99</v>
      </c>
      <c r="K55" s="27">
        <f t="shared" si="14"/>
        <v>16.233039999999999</v>
      </c>
      <c r="L55" s="28">
        <f t="shared" si="15"/>
        <v>75.567599999999999</v>
      </c>
      <c r="M55" s="36">
        <f t="shared" si="20"/>
        <v>94.823344000000006</v>
      </c>
      <c r="N55" s="36">
        <f t="shared" si="16"/>
        <v>10.786959999999993</v>
      </c>
      <c r="O55" s="35"/>
      <c r="P55" s="31">
        <f t="shared" ref="P55:P74" si="30">N55</f>
        <v>10.786959999999993</v>
      </c>
      <c r="Q55" s="32">
        <f t="shared" si="11"/>
        <v>0</v>
      </c>
      <c r="R55" s="37">
        <f t="shared" si="17"/>
        <v>0.12513433400956617</v>
      </c>
    </row>
    <row r="56" spans="1:18" ht="35.25" customHeight="1" x14ac:dyDescent="0.3">
      <c r="A56" s="23">
        <v>1</v>
      </c>
      <c r="B56" s="9"/>
      <c r="C56" s="10" t="s">
        <v>122</v>
      </c>
      <c r="D56" s="10"/>
      <c r="E56" s="29">
        <v>165</v>
      </c>
      <c r="F56" s="30">
        <f t="shared" si="27"/>
        <v>13.200000000000001</v>
      </c>
      <c r="G56" s="19">
        <v>0</v>
      </c>
      <c r="H56" s="27">
        <f t="shared" si="28"/>
        <v>31.541399999999996</v>
      </c>
      <c r="I56" s="33">
        <f t="shared" si="29"/>
        <v>209.7414</v>
      </c>
      <c r="J56" s="21">
        <v>234.99</v>
      </c>
      <c r="K56" s="27">
        <f t="shared" si="14"/>
        <v>38.28</v>
      </c>
      <c r="L56" s="28">
        <f t="shared" si="15"/>
        <v>178.2</v>
      </c>
      <c r="M56" s="36">
        <f t="shared" si="20"/>
        <v>223.608</v>
      </c>
      <c r="N56" s="36">
        <f t="shared" si="16"/>
        <v>31.710000000000008</v>
      </c>
      <c r="O56" s="35"/>
      <c r="P56" s="31">
        <f t="shared" si="30"/>
        <v>31.710000000000008</v>
      </c>
      <c r="Q56" s="32">
        <f t="shared" si="11"/>
        <v>0</v>
      </c>
      <c r="R56" s="37">
        <f t="shared" si="17"/>
        <v>0.15599173553719012</v>
      </c>
    </row>
    <row r="57" spans="1:18" ht="35.25" customHeight="1" x14ac:dyDescent="0.3">
      <c r="A57" s="56">
        <v>70</v>
      </c>
      <c r="B57" s="57"/>
      <c r="C57" s="58" t="s">
        <v>125</v>
      </c>
      <c r="D57" s="58"/>
      <c r="E57" s="59">
        <v>286</v>
      </c>
      <c r="F57" s="60">
        <f t="shared" si="27"/>
        <v>22.88</v>
      </c>
      <c r="G57" s="61">
        <v>0</v>
      </c>
      <c r="H57" s="62">
        <f t="shared" si="28"/>
        <v>54.671759999999999</v>
      </c>
      <c r="I57" s="63">
        <f t="shared" si="29"/>
        <v>363.55176</v>
      </c>
      <c r="J57" s="64">
        <v>406.95</v>
      </c>
      <c r="K57" s="62">
        <f t="shared" si="14"/>
        <v>66.352000000000004</v>
      </c>
      <c r="L57" s="65">
        <f t="shared" si="15"/>
        <v>308.88</v>
      </c>
      <c r="M57" s="64">
        <f t="shared" si="20"/>
        <v>387.5872</v>
      </c>
      <c r="N57" s="64">
        <f t="shared" si="16"/>
        <v>54.598000000000013</v>
      </c>
      <c r="O57" s="66"/>
      <c r="P57" s="67">
        <f t="shared" si="30"/>
        <v>54.598000000000013</v>
      </c>
      <c r="Q57" s="68">
        <f t="shared" si="11"/>
        <v>0</v>
      </c>
      <c r="R57" s="69">
        <f t="shared" si="17"/>
        <v>0.15495300154391067</v>
      </c>
    </row>
    <row r="58" spans="1:18" ht="35.25" customHeight="1" x14ac:dyDescent="0.3">
      <c r="A58" s="56">
        <v>130</v>
      </c>
      <c r="B58" s="57"/>
      <c r="C58" s="58" t="s">
        <v>126</v>
      </c>
      <c r="D58" s="58"/>
      <c r="E58" s="45">
        <v>284.16000000000003</v>
      </c>
      <c r="F58" s="60">
        <f t="shared" si="27"/>
        <v>22.732800000000001</v>
      </c>
      <c r="G58" s="61">
        <v>0</v>
      </c>
      <c r="H58" s="62">
        <f t="shared" si="28"/>
        <v>54.320025600000001</v>
      </c>
      <c r="I58" s="63">
        <f t="shared" si="29"/>
        <v>361.21282560000003</v>
      </c>
      <c r="J58" s="50">
        <v>399.95</v>
      </c>
      <c r="K58" s="62">
        <f t="shared" si="14"/>
        <v>65.925120000000007</v>
      </c>
      <c r="L58" s="65">
        <f t="shared" si="15"/>
        <v>306.89280000000002</v>
      </c>
      <c r="M58" s="64">
        <f t="shared" si="20"/>
        <v>385.09363200000001</v>
      </c>
      <c r="N58" s="64">
        <f t="shared" si="16"/>
        <v>49.864879999999971</v>
      </c>
      <c r="O58" s="66"/>
      <c r="P58" s="67">
        <f t="shared" si="30"/>
        <v>49.864879999999971</v>
      </c>
      <c r="Q58" s="68">
        <f t="shared" si="11"/>
        <v>0</v>
      </c>
      <c r="R58" s="69">
        <f t="shared" si="17"/>
        <v>0.14243644517082008</v>
      </c>
    </row>
    <row r="59" spans="1:18" ht="35.25" customHeight="1" x14ac:dyDescent="0.3">
      <c r="A59" s="42">
        <v>294</v>
      </c>
      <c r="B59" s="43"/>
      <c r="C59" s="44" t="s">
        <v>127</v>
      </c>
      <c r="D59" s="44"/>
      <c r="E59" s="45">
        <v>356.99</v>
      </c>
      <c r="F59" s="46">
        <f t="shared" si="27"/>
        <v>28.559200000000001</v>
      </c>
      <c r="G59" s="47">
        <v>0</v>
      </c>
      <c r="H59" s="48">
        <f t="shared" si="28"/>
        <v>68.242208399999996</v>
      </c>
      <c r="I59" s="49">
        <f t="shared" si="29"/>
        <v>453.79140839999997</v>
      </c>
      <c r="J59" s="50">
        <v>499.99</v>
      </c>
      <c r="K59" s="48">
        <f t="shared" si="14"/>
        <v>82.821680000000001</v>
      </c>
      <c r="L59" s="51">
        <f t="shared" si="15"/>
        <v>385.54919999999998</v>
      </c>
      <c r="M59" s="50">
        <f t="shared" si="20"/>
        <v>483.79284800000005</v>
      </c>
      <c r="N59" s="50">
        <f t="shared" si="16"/>
        <v>60.178319999999985</v>
      </c>
      <c r="O59" s="52"/>
      <c r="P59" s="53">
        <f t="shared" si="30"/>
        <v>60.178319999999985</v>
      </c>
      <c r="Q59" s="54">
        <f t="shared" si="11"/>
        <v>0</v>
      </c>
      <c r="R59" s="55">
        <f t="shared" si="17"/>
        <v>0.13682747124860345</v>
      </c>
    </row>
    <row r="60" spans="1:18" ht="35.25" customHeight="1" x14ac:dyDescent="0.3">
      <c r="A60" s="42">
        <v>50</v>
      </c>
      <c r="B60" s="43"/>
      <c r="C60" s="44" t="s">
        <v>128</v>
      </c>
      <c r="D60" s="44"/>
      <c r="E60" s="45">
        <v>149.99</v>
      </c>
      <c r="F60" s="46">
        <f t="shared" si="27"/>
        <v>11.999200000000002</v>
      </c>
      <c r="G60" s="47">
        <v>0</v>
      </c>
      <c r="H60" s="48">
        <f t="shared" si="28"/>
        <v>28.6720884</v>
      </c>
      <c r="I60" s="49">
        <f t="shared" si="29"/>
        <v>190.66128840000002</v>
      </c>
      <c r="J60" s="50">
        <v>204.99</v>
      </c>
      <c r="K60" s="48">
        <f t="shared" si="14"/>
        <v>34.79768</v>
      </c>
      <c r="L60" s="51">
        <f t="shared" si="15"/>
        <v>161.98920000000001</v>
      </c>
      <c r="M60" s="50">
        <f t="shared" si="20"/>
        <v>203.26644800000003</v>
      </c>
      <c r="N60" s="50">
        <f t="shared" si="16"/>
        <v>20.202319999999986</v>
      </c>
      <c r="O60" s="52"/>
      <c r="P60" s="53">
        <f t="shared" si="30"/>
        <v>20.202319999999986</v>
      </c>
      <c r="Q60" s="54">
        <f t="shared" si="11"/>
        <v>0</v>
      </c>
      <c r="R60" s="55">
        <f t="shared" si="17"/>
        <v>0.10932720190004</v>
      </c>
    </row>
    <row r="61" spans="1:18" ht="35.25" customHeight="1" x14ac:dyDescent="0.3">
      <c r="A61" s="42">
        <v>70</v>
      </c>
      <c r="B61" s="43"/>
      <c r="C61" s="44" t="s">
        <v>129</v>
      </c>
      <c r="D61" s="44"/>
      <c r="E61" s="45">
        <v>147.99</v>
      </c>
      <c r="F61" s="46">
        <f t="shared" si="27"/>
        <v>11.839200000000002</v>
      </c>
      <c r="G61" s="47">
        <v>0</v>
      </c>
      <c r="H61" s="48">
        <f t="shared" si="28"/>
        <v>28.2897684</v>
      </c>
      <c r="I61" s="49">
        <f t="shared" si="29"/>
        <v>188.11896840000003</v>
      </c>
      <c r="J61" s="50">
        <v>209.95</v>
      </c>
      <c r="K61" s="48">
        <f t="shared" si="14"/>
        <v>34.333680000000001</v>
      </c>
      <c r="L61" s="51">
        <f t="shared" si="15"/>
        <v>159.82920000000001</v>
      </c>
      <c r="M61" s="50">
        <f t="shared" si="20"/>
        <v>200.55604800000003</v>
      </c>
      <c r="N61" s="50">
        <f t="shared" si="16"/>
        <v>27.626319999999964</v>
      </c>
      <c r="O61" s="52"/>
      <c r="P61" s="53">
        <f t="shared" si="30"/>
        <v>27.626319999999964</v>
      </c>
      <c r="Q61" s="54">
        <f t="shared" si="11"/>
        <v>0</v>
      </c>
      <c r="R61" s="55">
        <f t="shared" si="17"/>
        <v>0.15152348833678631</v>
      </c>
    </row>
    <row r="62" spans="1:18" ht="35.25" customHeight="1" x14ac:dyDescent="0.3">
      <c r="A62" s="42">
        <v>25</v>
      </c>
      <c r="B62" s="43"/>
      <c r="C62" s="44" t="s">
        <v>130</v>
      </c>
      <c r="D62" s="44"/>
      <c r="E62" s="45">
        <v>99.99</v>
      </c>
      <c r="F62" s="46">
        <f t="shared" si="27"/>
        <v>7.9992000000000001</v>
      </c>
      <c r="G62" s="47">
        <v>0</v>
      </c>
      <c r="H62" s="48">
        <f t="shared" si="28"/>
        <v>19.1140884</v>
      </c>
      <c r="I62" s="49">
        <f t="shared" si="29"/>
        <v>127.1032884</v>
      </c>
      <c r="J62" s="50">
        <v>149.94999999999999</v>
      </c>
      <c r="K62" s="48">
        <f t="shared" si="14"/>
        <v>23.197679999999998</v>
      </c>
      <c r="L62" s="51">
        <f t="shared" si="15"/>
        <v>107.9892</v>
      </c>
      <c r="M62" s="50">
        <f t="shared" si="20"/>
        <v>135.50644800000001</v>
      </c>
      <c r="N62" s="50">
        <f t="shared" si="16"/>
        <v>26.762319999999988</v>
      </c>
      <c r="O62" s="52"/>
      <c r="P62" s="53">
        <f t="shared" si="30"/>
        <v>26.762319999999988</v>
      </c>
      <c r="Q62" s="54">
        <f t="shared" si="11"/>
        <v>0</v>
      </c>
      <c r="R62" s="55">
        <f t="shared" si="17"/>
        <v>0.21724834821144443</v>
      </c>
    </row>
    <row r="63" spans="1:18" ht="35.25" customHeight="1" x14ac:dyDescent="0.3">
      <c r="A63" s="42">
        <v>37</v>
      </c>
      <c r="B63" s="43"/>
      <c r="C63" s="44" t="s">
        <v>131</v>
      </c>
      <c r="D63" s="44"/>
      <c r="E63" s="45">
        <v>124.97</v>
      </c>
      <c r="F63" s="46">
        <f t="shared" si="27"/>
        <v>9.9976000000000003</v>
      </c>
      <c r="G63" s="47">
        <v>0</v>
      </c>
      <c r="H63" s="48">
        <f t="shared" si="28"/>
        <v>23.889265200000001</v>
      </c>
      <c r="I63" s="49">
        <f t="shared" si="29"/>
        <v>158.85686520000002</v>
      </c>
      <c r="J63" s="50">
        <v>176.95</v>
      </c>
      <c r="K63" s="48">
        <f t="shared" si="14"/>
        <v>28.993040000000001</v>
      </c>
      <c r="L63" s="51">
        <f t="shared" si="15"/>
        <v>134.9676</v>
      </c>
      <c r="M63" s="50">
        <f t="shared" si="20"/>
        <v>169.35934400000002</v>
      </c>
      <c r="N63" s="50">
        <f t="shared" si="16"/>
        <v>22.986959999999982</v>
      </c>
      <c r="O63" s="52"/>
      <c r="P63" s="53">
        <f t="shared" si="30"/>
        <v>22.986959999999982</v>
      </c>
      <c r="Q63" s="54">
        <f t="shared" si="11"/>
        <v>0</v>
      </c>
      <c r="R63" s="55">
        <f t="shared" si="17"/>
        <v>0.14930180645952418</v>
      </c>
    </row>
    <row r="64" spans="1:18" ht="35.25" customHeight="1" x14ac:dyDescent="0.3">
      <c r="A64" s="42">
        <v>100</v>
      </c>
      <c r="B64" s="43"/>
      <c r="C64" s="44" t="s">
        <v>132</v>
      </c>
      <c r="D64" s="44"/>
      <c r="E64" s="45">
        <v>189.97</v>
      </c>
      <c r="F64" s="46">
        <f t="shared" si="27"/>
        <v>15.1976</v>
      </c>
      <c r="G64" s="47">
        <v>0</v>
      </c>
      <c r="H64" s="48">
        <f t="shared" si="28"/>
        <v>36.3146652</v>
      </c>
      <c r="I64" s="49">
        <f t="shared" si="29"/>
        <v>241.4822652</v>
      </c>
      <c r="J64" s="50">
        <v>264.95</v>
      </c>
      <c r="K64" s="48">
        <f t="shared" ref="K64:K74" si="31">(E64*0.152)+F64</f>
        <v>44.073039999999999</v>
      </c>
      <c r="L64" s="51">
        <f t="shared" ref="L64:L74" si="32">E64+F64</f>
        <v>205.16759999999999</v>
      </c>
      <c r="M64" s="50">
        <f t="shared" si="20"/>
        <v>257.44734399999999</v>
      </c>
      <c r="N64" s="50">
        <f t="shared" ref="N64:N74" si="33">J64-(E64+K64)</f>
        <v>30.906959999999998</v>
      </c>
      <c r="O64" s="52"/>
      <c r="P64" s="53">
        <f t="shared" si="30"/>
        <v>30.906959999999998</v>
      </c>
      <c r="Q64" s="54">
        <f t="shared" si="11"/>
        <v>0</v>
      </c>
      <c r="R64" s="55">
        <f t="shared" ref="R64:R73" si="34">N64/(E64+K64)</f>
        <v>0.13205673623107955</v>
      </c>
    </row>
    <row r="65" spans="1:18" ht="35.25" customHeight="1" x14ac:dyDescent="0.3">
      <c r="A65" s="42">
        <v>1</v>
      </c>
      <c r="B65" s="43"/>
      <c r="C65" s="44"/>
      <c r="D65" s="44"/>
      <c r="E65" s="45">
        <v>7.97</v>
      </c>
      <c r="F65" s="46">
        <f t="shared" si="27"/>
        <v>0.63759999999999994</v>
      </c>
      <c r="G65" s="47">
        <v>0</v>
      </c>
      <c r="H65" s="48">
        <f t="shared" si="28"/>
        <v>1.5235451999999998</v>
      </c>
      <c r="I65" s="49">
        <f t="shared" si="29"/>
        <v>10.131145199999999</v>
      </c>
      <c r="J65" s="50">
        <v>10.99</v>
      </c>
      <c r="K65" s="48">
        <f t="shared" si="31"/>
        <v>1.8490399999999998</v>
      </c>
      <c r="L65" s="51">
        <f t="shared" si="32"/>
        <v>8.6075999999999997</v>
      </c>
      <c r="M65" s="50">
        <f t="shared" si="20"/>
        <v>10.800943999999999</v>
      </c>
      <c r="N65" s="50">
        <f t="shared" si="33"/>
        <v>1.1709600000000009</v>
      </c>
      <c r="O65" s="52"/>
      <c r="P65" s="53">
        <f t="shared" si="30"/>
        <v>1.1709600000000009</v>
      </c>
      <c r="Q65" s="54">
        <f t="shared" si="11"/>
        <v>0</v>
      </c>
      <c r="R65" s="55">
        <f t="shared" si="34"/>
        <v>0.11925402075966703</v>
      </c>
    </row>
    <row r="66" spans="1:18" ht="35.25" customHeight="1" x14ac:dyDescent="0.3">
      <c r="A66" s="23">
        <v>1</v>
      </c>
      <c r="B66" s="9"/>
      <c r="C66" s="10"/>
      <c r="D66" s="10"/>
      <c r="E66" s="29">
        <v>36.92</v>
      </c>
      <c r="F66" s="30">
        <f t="shared" si="27"/>
        <v>2.9536000000000002</v>
      </c>
      <c r="G66" s="19">
        <v>0</v>
      </c>
      <c r="H66" s="27">
        <f t="shared" si="28"/>
        <v>7.0576271999999998</v>
      </c>
      <c r="I66" s="33">
        <f t="shared" si="29"/>
        <v>46.931227200000002</v>
      </c>
      <c r="J66" s="21">
        <v>54.95</v>
      </c>
      <c r="K66" s="27">
        <f t="shared" si="31"/>
        <v>8.5654400000000006</v>
      </c>
      <c r="L66" s="28">
        <f t="shared" si="32"/>
        <v>39.873600000000003</v>
      </c>
      <c r="M66" s="36">
        <f t="shared" si="20"/>
        <v>50.033984000000004</v>
      </c>
      <c r="N66" s="36">
        <f t="shared" si="33"/>
        <v>9.4645599999999988</v>
      </c>
      <c r="O66" s="35"/>
      <c r="P66" s="31">
        <f t="shared" si="30"/>
        <v>9.4645599999999988</v>
      </c>
      <c r="Q66" s="32">
        <f t="shared" si="11"/>
        <v>0</v>
      </c>
      <c r="R66" s="37">
        <f t="shared" si="34"/>
        <v>0.20807889293804782</v>
      </c>
    </row>
    <row r="67" spans="1:18" ht="35.25" customHeight="1" x14ac:dyDescent="0.3">
      <c r="A67" s="23">
        <v>1</v>
      </c>
      <c r="B67" s="9"/>
      <c r="C67" s="10"/>
      <c r="D67" s="10"/>
      <c r="E67" s="29">
        <v>89.99</v>
      </c>
      <c r="F67" s="30">
        <f t="shared" si="27"/>
        <v>7.1991999999999994</v>
      </c>
      <c r="G67" s="19">
        <v>0</v>
      </c>
      <c r="H67" s="27">
        <f t="shared" si="28"/>
        <v>17.2024884</v>
      </c>
      <c r="I67" s="33">
        <f t="shared" si="29"/>
        <v>114.39168839999999</v>
      </c>
      <c r="J67" s="21">
        <v>129.94999999999999</v>
      </c>
      <c r="K67" s="27">
        <f t="shared" si="31"/>
        <v>20.877679999999998</v>
      </c>
      <c r="L67" s="28">
        <f t="shared" si="32"/>
        <v>97.1892</v>
      </c>
      <c r="M67" s="36">
        <f t="shared" si="20"/>
        <v>121.95444799999999</v>
      </c>
      <c r="N67" s="36">
        <f t="shared" si="33"/>
        <v>19.082319999999996</v>
      </c>
      <c r="O67" s="35"/>
      <c r="P67" s="31">
        <f t="shared" si="30"/>
        <v>19.082319999999996</v>
      </c>
      <c r="Q67" s="32">
        <f t="shared" si="11"/>
        <v>0</v>
      </c>
      <c r="R67" s="37">
        <f t="shared" si="34"/>
        <v>0.17211796981771421</v>
      </c>
    </row>
    <row r="68" spans="1:18" ht="35.25" customHeight="1" x14ac:dyDescent="0.3">
      <c r="A68" s="23">
        <v>1</v>
      </c>
      <c r="B68" s="9"/>
      <c r="C68" s="10"/>
      <c r="D68" s="10"/>
      <c r="E68" s="29">
        <v>36.92</v>
      </c>
      <c r="F68" s="30">
        <f t="shared" si="27"/>
        <v>2.9536000000000002</v>
      </c>
      <c r="G68" s="19">
        <v>0</v>
      </c>
      <c r="H68" s="27">
        <f t="shared" si="28"/>
        <v>7.0576271999999998</v>
      </c>
      <c r="I68" s="33">
        <f t="shared" si="29"/>
        <v>46.931227200000002</v>
      </c>
      <c r="J68" s="21">
        <v>49.95</v>
      </c>
      <c r="K68" s="27">
        <f t="shared" si="31"/>
        <v>8.5654400000000006</v>
      </c>
      <c r="L68" s="28">
        <f t="shared" si="32"/>
        <v>39.873600000000003</v>
      </c>
      <c r="M68" s="36">
        <f t="shared" si="20"/>
        <v>50.033984000000004</v>
      </c>
      <c r="N68" s="36">
        <f t="shared" si="33"/>
        <v>4.4645599999999988</v>
      </c>
      <c r="O68" s="35"/>
      <c r="P68" s="31">
        <f t="shared" si="30"/>
        <v>4.4645599999999988</v>
      </c>
      <c r="Q68" s="32">
        <f t="shared" si="11"/>
        <v>0</v>
      </c>
      <c r="R68" s="37">
        <f t="shared" si="34"/>
        <v>9.8153606956423819E-2</v>
      </c>
    </row>
    <row r="69" spans="1:18" ht="35.25" customHeight="1" x14ac:dyDescent="0.3">
      <c r="A69" s="23">
        <v>1</v>
      </c>
      <c r="B69" s="9"/>
      <c r="C69" s="10"/>
      <c r="D69" s="10"/>
      <c r="E69" s="29">
        <v>9.99</v>
      </c>
      <c r="F69" s="30">
        <f t="shared" si="27"/>
        <v>0.79920000000000002</v>
      </c>
      <c r="G69" s="19">
        <v>0</v>
      </c>
      <c r="H69" s="27">
        <f t="shared" si="28"/>
        <v>1.9096884000000001</v>
      </c>
      <c r="I69" s="33">
        <f t="shared" si="29"/>
        <v>12.698888400000001</v>
      </c>
      <c r="J69" s="21">
        <v>16.95</v>
      </c>
      <c r="K69" s="27">
        <f t="shared" si="31"/>
        <v>2.3176800000000002</v>
      </c>
      <c r="L69" s="28">
        <f t="shared" si="32"/>
        <v>10.789200000000001</v>
      </c>
      <c r="M69" s="36">
        <f t="shared" si="20"/>
        <v>13.538448000000002</v>
      </c>
      <c r="N69" s="36">
        <f t="shared" si="33"/>
        <v>4.642319999999998</v>
      </c>
      <c r="O69" s="35"/>
      <c r="P69" s="31">
        <f t="shared" si="30"/>
        <v>4.642319999999998</v>
      </c>
      <c r="Q69" s="32">
        <f t="shared" si="11"/>
        <v>0</v>
      </c>
      <c r="R69" s="37">
        <f t="shared" si="34"/>
        <v>0.377188877188877</v>
      </c>
    </row>
    <row r="70" spans="1:18" ht="35.25" customHeight="1" x14ac:dyDescent="0.3">
      <c r="A70" s="23">
        <v>1</v>
      </c>
      <c r="B70" s="9"/>
      <c r="C70" s="10"/>
      <c r="D70" s="10"/>
      <c r="E70" s="29">
        <v>77.89</v>
      </c>
      <c r="F70" s="30">
        <f t="shared" si="27"/>
        <v>6.2312000000000003</v>
      </c>
      <c r="G70" s="19">
        <v>0</v>
      </c>
      <c r="H70" s="27">
        <f t="shared" si="28"/>
        <v>14.8894524</v>
      </c>
      <c r="I70" s="33">
        <f t="shared" si="29"/>
        <v>99.010652399999998</v>
      </c>
      <c r="J70" s="21"/>
      <c r="K70" s="27">
        <f t="shared" si="31"/>
        <v>18.07048</v>
      </c>
      <c r="L70" s="28">
        <f t="shared" si="32"/>
        <v>84.121200000000002</v>
      </c>
      <c r="M70" s="36">
        <f t="shared" si="20"/>
        <v>105.556528</v>
      </c>
      <c r="N70" s="36">
        <f t="shared" si="33"/>
        <v>-95.960480000000004</v>
      </c>
      <c r="O70" s="35"/>
      <c r="P70" s="31">
        <f t="shared" si="30"/>
        <v>-95.960480000000004</v>
      </c>
      <c r="Q70" s="32">
        <f t="shared" si="11"/>
        <v>0</v>
      </c>
      <c r="R70" s="37">
        <f t="shared" si="34"/>
        <v>-1</v>
      </c>
    </row>
    <row r="71" spans="1:18" ht="35.25" customHeight="1" x14ac:dyDescent="0.3">
      <c r="A71" s="23">
        <v>1</v>
      </c>
      <c r="B71" s="9"/>
      <c r="C71" s="10"/>
      <c r="D71" s="10"/>
      <c r="E71" s="29">
        <v>77.89</v>
      </c>
      <c r="F71" s="30">
        <f t="shared" si="27"/>
        <v>6.2312000000000003</v>
      </c>
      <c r="G71" s="19">
        <v>0</v>
      </c>
      <c r="H71" s="27">
        <f t="shared" si="28"/>
        <v>14.8894524</v>
      </c>
      <c r="I71" s="33">
        <f t="shared" si="29"/>
        <v>99.010652399999998</v>
      </c>
      <c r="J71" s="21"/>
      <c r="K71" s="27">
        <f t="shared" si="31"/>
        <v>18.07048</v>
      </c>
      <c r="L71" s="28">
        <f t="shared" si="32"/>
        <v>84.121200000000002</v>
      </c>
      <c r="M71" s="36">
        <f t="shared" si="20"/>
        <v>105.556528</v>
      </c>
      <c r="N71" s="36">
        <f t="shared" si="33"/>
        <v>-95.960480000000004</v>
      </c>
      <c r="O71" s="35"/>
      <c r="P71" s="31">
        <f t="shared" si="30"/>
        <v>-95.960480000000004</v>
      </c>
      <c r="Q71" s="32">
        <v>0</v>
      </c>
      <c r="R71" s="37">
        <f t="shared" si="34"/>
        <v>-1</v>
      </c>
    </row>
    <row r="72" spans="1:18" ht="35.25" customHeight="1" x14ac:dyDescent="0.3">
      <c r="A72" s="23">
        <v>1</v>
      </c>
      <c r="B72" s="9"/>
      <c r="C72" s="10"/>
      <c r="D72" s="10"/>
      <c r="E72" s="29">
        <v>77.89</v>
      </c>
      <c r="F72" s="30">
        <f t="shared" si="27"/>
        <v>6.2312000000000003</v>
      </c>
      <c r="G72" s="19">
        <v>0</v>
      </c>
      <c r="H72" s="27">
        <f t="shared" si="28"/>
        <v>14.8894524</v>
      </c>
      <c r="I72" s="33">
        <f t="shared" si="29"/>
        <v>99.010652399999998</v>
      </c>
      <c r="J72" s="21"/>
      <c r="K72" s="27">
        <f t="shared" si="31"/>
        <v>18.07048</v>
      </c>
      <c r="L72" s="28">
        <f t="shared" si="32"/>
        <v>84.121200000000002</v>
      </c>
      <c r="M72" s="36">
        <f t="shared" si="20"/>
        <v>105.556528</v>
      </c>
      <c r="N72" s="36">
        <f t="shared" si="33"/>
        <v>-95.960480000000004</v>
      </c>
      <c r="O72" s="35"/>
      <c r="P72" s="31">
        <f t="shared" si="30"/>
        <v>-95.960480000000004</v>
      </c>
      <c r="Q72" s="32">
        <v>0</v>
      </c>
      <c r="R72" s="37">
        <f t="shared" si="34"/>
        <v>-1</v>
      </c>
    </row>
    <row r="73" spans="1:18" ht="35.25" customHeight="1" x14ac:dyDescent="0.3">
      <c r="A73" s="23">
        <v>1</v>
      </c>
      <c r="B73" s="9"/>
      <c r="C73" s="10"/>
      <c r="D73" s="10"/>
      <c r="E73" s="29">
        <v>77.89</v>
      </c>
      <c r="F73" s="30">
        <f t="shared" si="27"/>
        <v>6.2312000000000003</v>
      </c>
      <c r="G73" s="19">
        <v>0</v>
      </c>
      <c r="H73" s="27">
        <f t="shared" si="28"/>
        <v>14.8894524</v>
      </c>
      <c r="I73" s="33">
        <f t="shared" si="29"/>
        <v>99.010652399999998</v>
      </c>
      <c r="J73" s="21"/>
      <c r="K73" s="27">
        <f t="shared" si="31"/>
        <v>18.07048</v>
      </c>
      <c r="L73" s="28">
        <f t="shared" si="32"/>
        <v>84.121200000000002</v>
      </c>
      <c r="M73" s="36">
        <f t="shared" si="20"/>
        <v>105.556528</v>
      </c>
      <c r="N73" s="36">
        <f t="shared" si="33"/>
        <v>-95.960480000000004</v>
      </c>
      <c r="O73" s="35"/>
      <c r="P73" s="31">
        <f t="shared" si="30"/>
        <v>-95.960480000000004</v>
      </c>
      <c r="Q73" s="32">
        <v>0</v>
      </c>
      <c r="R73" s="37">
        <f t="shared" si="34"/>
        <v>-1</v>
      </c>
    </row>
    <row r="74" spans="1:18" ht="35.25" customHeight="1" x14ac:dyDescent="0.3">
      <c r="A74" s="23">
        <v>1</v>
      </c>
      <c r="B74" s="9"/>
      <c r="C74" s="10"/>
      <c r="D74" s="10"/>
      <c r="E74" s="29">
        <v>77.89</v>
      </c>
      <c r="F74" s="30">
        <f t="shared" si="27"/>
        <v>6.2312000000000003</v>
      </c>
      <c r="G74" s="19">
        <v>0</v>
      </c>
      <c r="H74" s="27">
        <f t="shared" si="28"/>
        <v>14.8894524</v>
      </c>
      <c r="I74" s="33">
        <f t="shared" si="29"/>
        <v>99.010652399999998</v>
      </c>
      <c r="J74" s="21"/>
      <c r="K74" s="27">
        <f t="shared" si="31"/>
        <v>18.07048</v>
      </c>
      <c r="L74" s="28">
        <f t="shared" si="32"/>
        <v>84.121200000000002</v>
      </c>
      <c r="M74" s="36">
        <f t="shared" si="20"/>
        <v>105.556528</v>
      </c>
      <c r="N74" s="36">
        <f t="shared" si="33"/>
        <v>-95.960480000000004</v>
      </c>
      <c r="O74" s="35"/>
      <c r="P74" s="31">
        <f t="shared" si="30"/>
        <v>-95.960480000000004</v>
      </c>
      <c r="Q74" s="32">
        <v>0</v>
      </c>
      <c r="R74" s="37">
        <f>N74/(E74+K74)</f>
        <v>-1</v>
      </c>
    </row>
    <row r="76" spans="1:18" x14ac:dyDescent="0.25">
      <c r="F76" s="70">
        <f>F79/F82</f>
        <v>0.14522634389875763</v>
      </c>
    </row>
    <row r="77" spans="1:18" x14ac:dyDescent="0.25">
      <c r="D77" s="41">
        <v>27</v>
      </c>
    </row>
    <row r="78" spans="1:18" x14ac:dyDescent="0.25">
      <c r="D78" t="s">
        <v>112</v>
      </c>
      <c r="E78" s="2" t="s">
        <v>111</v>
      </c>
      <c r="F78" s="40">
        <v>42041</v>
      </c>
    </row>
    <row r="79" spans="1:18" x14ac:dyDescent="0.25">
      <c r="B79" s="39"/>
      <c r="D79">
        <v>32.71</v>
      </c>
      <c r="E79" s="39">
        <v>56.39</v>
      </c>
      <c r="F79">
        <f xml:space="preserve"> SUM(Q1:Q74)+6</f>
        <v>400.26703999999984</v>
      </c>
    </row>
    <row r="81" spans="4:6" x14ac:dyDescent="0.25">
      <c r="D81" t="s">
        <v>113</v>
      </c>
      <c r="E81" s="3" t="s">
        <v>113</v>
      </c>
      <c r="F81" t="s">
        <v>114</v>
      </c>
    </row>
    <row r="82" spans="4:6" x14ac:dyDescent="0.25">
      <c r="D82">
        <v>47.95</v>
      </c>
      <c r="E82" s="3">
        <v>452.27</v>
      </c>
      <c r="F82">
        <f>227.41+206.95+79.99+16.99+16.99+19.99+16.99+198.95+15.86+15.86+19.99+16.99+198.95+15.86+15.86+19.99+16.99+198.95+79.52+19.45+198.95+198.95+20.95+16.99+39.76+16.99+16.99+219.95+219.95+86.3+219.95+22.15+39.76+19.99</f>
        <v>2756.16</v>
      </c>
    </row>
  </sheetData>
  <hyperlinks>
    <hyperlink ref="C2" r:id="rId1"/>
    <hyperlink ref="D9" r:id="rId2"/>
    <hyperlink ref="D7" r:id="rId3"/>
    <hyperlink ref="D8" r:id="rId4"/>
    <hyperlink ref="D10" r:id="rId5"/>
    <hyperlink ref="D11" r:id="rId6" location="productDetails"/>
    <hyperlink ref="C16" r:id="rId7"/>
    <hyperlink ref="D2" r:id="rId8"/>
    <hyperlink ref="D3" r:id="rId9"/>
    <hyperlink ref="D5" r:id="rId10"/>
    <hyperlink ref="C13" r:id="rId11"/>
    <hyperlink ref="C14" r:id="rId12"/>
    <hyperlink ref="C15" r:id="rId13"/>
    <hyperlink ref="D12" r:id="rId14"/>
    <hyperlink ref="C18" r:id="rId15"/>
    <hyperlink ref="C23" r:id="rId16"/>
    <hyperlink ref="C19" r:id="rId17"/>
    <hyperlink ref="C22" r:id="rId18"/>
    <hyperlink ref="C21" r:id="rId19"/>
    <hyperlink ref="D4" r:id="rId20"/>
    <hyperlink ref="D27" r:id="rId21"/>
    <hyperlink ref="C17" r:id="rId22"/>
    <hyperlink ref="C20" r:id="rId23"/>
    <hyperlink ref="C31" r:id="rId24"/>
    <hyperlink ref="D18" r:id="rId25"/>
    <hyperlink ref="C24" r:id="rId26"/>
    <hyperlink ref="C25" r:id="rId27"/>
    <hyperlink ref="C35" r:id="rId28"/>
    <hyperlink ref="C26" r:id="rId29"/>
    <hyperlink ref="C27" r:id="rId30"/>
    <hyperlink ref="C28" r:id="rId31"/>
    <hyperlink ref="C29" r:id="rId32"/>
    <hyperlink ref="C30" r:id="rId33"/>
    <hyperlink ref="C32" r:id="rId34"/>
    <hyperlink ref="C33" r:id="rId35"/>
    <hyperlink ref="C34" r:id="rId36"/>
    <hyperlink ref="C36" r:id="rId37"/>
    <hyperlink ref="C37" r:id="rId38"/>
    <hyperlink ref="C38" r:id="rId39"/>
    <hyperlink ref="C39" r:id="rId40"/>
    <hyperlink ref="C40" r:id="rId41"/>
    <hyperlink ref="C41" r:id="rId42"/>
    <hyperlink ref="C42" r:id="rId43"/>
    <hyperlink ref="C43" r:id="rId44"/>
    <hyperlink ref="C44" r:id="rId45"/>
    <hyperlink ref="C45" r:id="rId46"/>
    <hyperlink ref="C11" r:id="rId47"/>
    <hyperlink ref="C3" r:id="rId48"/>
    <hyperlink ref="C47" r:id="rId49"/>
    <hyperlink ref="C46" r:id="rId50"/>
    <hyperlink ref="C48" r:id="rId51"/>
    <hyperlink ref="C49" r:id="rId52"/>
    <hyperlink ref="C52" r:id="rId53"/>
    <hyperlink ref="D47" r:id="rId54"/>
    <hyperlink ref="C53" r:id="rId55"/>
    <hyperlink ref="C58" r:id="rId56"/>
  </hyperlinks>
  <pageMargins left="0.7" right="0.7" top="0.75" bottom="0.75" header="0.3" footer="0.3"/>
  <pageSetup orientation="portrait" r:id="rId57"/>
  <drawing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2015-02-24T08:11:53Z</dcterms:modified>
</cp:coreProperties>
</file>