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Template" sheetId="1" r:id="rId5"/>
    <sheet state="visible" name="Drift XPA" sheetId="2" r:id="rId6"/>
    <sheet state="visible" name="Pale Ale" sheetId="3" r:id="rId7"/>
    <sheet state="visible" name="Kolsch" sheetId="4" r:id="rId8"/>
    <sheet state="visible" name="Riverdog" sheetId="5" r:id="rId9"/>
    <sheet state="visible" name="In The Pines" sheetId="6" r:id="rId10"/>
    <sheet state="visible" name="Red IPA" sheetId="7" r:id="rId11"/>
    <sheet state="visible" name="MerMid" sheetId="8" r:id="rId12"/>
    <sheet state="visible" name="Stout" sheetId="9" r:id="rId13"/>
    <sheet state="visible" name="Brown Ale" sheetId="10" r:id="rId14"/>
    <sheet state="visible" name="Draught" sheetId="11" r:id="rId15"/>
    <sheet state="visible" name="Lager" sheetId="12" r:id="rId16"/>
  </sheets>
  <definedNames/>
  <calcPr/>
</workbook>
</file>

<file path=xl/sharedStrings.xml><?xml version="1.0" encoding="utf-8"?>
<sst xmlns="http://schemas.openxmlformats.org/spreadsheetml/2006/main" count="4200" uniqueCount="308">
  <si>
    <t xml:space="preserve"> </t>
  </si>
  <si>
    <t>Record #</t>
  </si>
  <si>
    <t>Ready to package</t>
  </si>
  <si>
    <t>No</t>
  </si>
  <si>
    <t>Approved By:</t>
  </si>
  <si>
    <t>FV:</t>
  </si>
  <si>
    <t>CIP BY</t>
  </si>
  <si>
    <t>CIP Date</t>
  </si>
  <si>
    <t>OG</t>
  </si>
  <si>
    <t>BH Yield (L)</t>
  </si>
  <si>
    <t>FV to BBT (L)</t>
  </si>
  <si>
    <t>PH</t>
  </si>
  <si>
    <t>ABV</t>
  </si>
  <si>
    <t>TARGET ABV</t>
  </si>
  <si>
    <t>READY FOR EXCISE</t>
  </si>
  <si>
    <t>SUMMARY</t>
  </si>
  <si>
    <t>Fermentation and Cellar</t>
  </si>
  <si>
    <t>MALT 
SUMMARY</t>
  </si>
  <si>
    <t>HOPS &amp; 
ADJUNCTS (KG)</t>
  </si>
  <si>
    <t>KEG AND CUBE DATA</t>
  </si>
  <si>
    <t>Date</t>
  </si>
  <si>
    <t>Fermentation Day</t>
  </si>
  <si>
    <t>Temp on Panel</t>
  </si>
  <si>
    <t>Gravity (plato)</t>
  </si>
  <si>
    <t>Tank Pressure</t>
  </si>
  <si>
    <t>CO2 
in tank</t>
  </si>
  <si>
    <t>O2 
in tank</t>
  </si>
  <si>
    <t>CO2
 in can</t>
  </si>
  <si>
    <t>O2
 in can</t>
  </si>
  <si>
    <t>ABV 
Tracker</t>
  </si>
  <si>
    <t>Sensory Check</t>
  </si>
  <si>
    <t>Initials</t>
  </si>
  <si>
    <t>Notes</t>
  </si>
  <si>
    <t xml:space="preserve">Scheduled Cellar Task </t>
  </si>
  <si>
    <t>CONDITION OF TASK</t>
  </si>
  <si>
    <t>KEG FILLED ON DATE</t>
  </si>
  <si>
    <t>DAY ZERO</t>
  </si>
  <si>
    <t>KEG FILLED BY</t>
  </si>
  <si>
    <t>NUMBER OF KEGS</t>
  </si>
  <si>
    <t>NOTES</t>
  </si>
  <si>
    <t>TRUB OFF</t>
  </si>
  <si>
    <t>BRITE TANK CO2</t>
  </si>
  <si>
    <t>FREE RISE&gt; 20C</t>
  </si>
  <si>
    <t>50% ATTENUATED</t>
  </si>
  <si>
    <t>CUBE PACKAGED DATE</t>
  </si>
  <si>
    <t>BRITE TANK O2</t>
  </si>
  <si>
    <t>CANNING LINE OPERATOR</t>
  </si>
  <si>
    <t xml:space="preserve">TRUB OFF </t>
  </si>
  <si>
    <t>NUMBER OF CUBES</t>
  </si>
  <si>
    <t>LOWFILLS/DAMAGED CUBE ESTIMATE</t>
  </si>
  <si>
    <t>CLOSE &amp; SPUND AT 5PSI</t>
  </si>
  <si>
    <t>WITHIN 1P OF FG</t>
  </si>
  <si>
    <t>DUMP/HARVEST YEAST
DRY HOP</t>
  </si>
  <si>
    <t>WITHIN 1P OF FG OR FINISHED</t>
  </si>
  <si>
    <t>CANS WASTED</t>
  </si>
  <si>
    <t>LIDS WASTED</t>
  </si>
  <si>
    <t>LABELS WASTED</t>
  </si>
  <si>
    <t>VDK CHECK 
CHILL
PUT 10 PSI PRESSURE ON FV</t>
  </si>
  <si>
    <t>FERMENTATION FINISHED</t>
  </si>
  <si>
    <t>KLIPPAS WASTED</t>
  </si>
  <si>
    <t>DUMP HOPS 
ADD PROTOSOL</t>
  </si>
  <si>
    <t>BARCODES WASTED</t>
  </si>
  <si>
    <t>DUMP HOPS</t>
  </si>
  <si>
    <t xml:space="preserve">BOXES WASTED </t>
  </si>
  <si>
    <t>FILTER</t>
  </si>
  <si>
    <t>PASSES SENSORY</t>
  </si>
  <si>
    <t>O2 Checks</t>
  </si>
  <si>
    <t>PACKAGE</t>
  </si>
  <si>
    <t>Can 1</t>
  </si>
  <si>
    <t>Can2</t>
  </si>
  <si>
    <t>Can 3</t>
  </si>
  <si>
    <t>Can 4</t>
  </si>
  <si>
    <t>Can 5</t>
  </si>
  <si>
    <t>Can 6</t>
  </si>
  <si>
    <t>Start of run</t>
  </si>
  <si>
    <t>Pallet 2</t>
  </si>
  <si>
    <t>Pallet 3</t>
  </si>
  <si>
    <t>Pallet 4</t>
  </si>
  <si>
    <t>Pallet 5</t>
  </si>
  <si>
    <t>B1 Mash</t>
  </si>
  <si>
    <t>B2 Mash</t>
  </si>
  <si>
    <t>B3 Mash</t>
  </si>
  <si>
    <t>B4 mash</t>
  </si>
  <si>
    <t>Grist</t>
  </si>
  <si>
    <t>Qty (KG)</t>
  </si>
  <si>
    <t>%</t>
  </si>
  <si>
    <t>Qty   (KG)</t>
  </si>
  <si>
    <t>Pale</t>
  </si>
  <si>
    <t>Dexter</t>
  </si>
  <si>
    <t>Vienna</t>
  </si>
  <si>
    <t>Wheat</t>
  </si>
  <si>
    <t>caramunich 1</t>
  </si>
  <si>
    <t>k</t>
  </si>
  <si>
    <t xml:space="preserve">BB Extra Pale </t>
  </si>
  <si>
    <t>Calcium Sulphate</t>
  </si>
  <si>
    <t>Calcium Chloride</t>
  </si>
  <si>
    <t>Lactic Acid</t>
  </si>
  <si>
    <t>Total Grist</t>
  </si>
  <si>
    <t>Kilos</t>
  </si>
  <si>
    <t>Strike Water</t>
  </si>
  <si>
    <t>Litres</t>
  </si>
  <si>
    <t>Mash 
Schedule</t>
  </si>
  <si>
    <t>0-20</t>
  </si>
  <si>
    <t>20-40</t>
  </si>
  <si>
    <t>40-60</t>
  </si>
  <si>
    <t>Mash Out</t>
  </si>
  <si>
    <t>KO Temp</t>
  </si>
  <si>
    <t>FG</t>
  </si>
  <si>
    <t>B1 Boil</t>
  </si>
  <si>
    <t>B2 Boil</t>
  </si>
  <si>
    <t>B3 Boil</t>
  </si>
  <si>
    <t>B4 Boil</t>
  </si>
  <si>
    <t xml:space="preserve">Item </t>
  </si>
  <si>
    <t>Time (Min)
QTY (KG)</t>
  </si>
  <si>
    <t xml:space="preserve">Dryhop
 Batches </t>
  </si>
  <si>
    <t>Item</t>
  </si>
  <si>
    <t>WP</t>
  </si>
  <si>
    <t>Dry Hop
(Total)</t>
  </si>
  <si>
    <t>Dry Hop 
(Per Batch)</t>
  </si>
  <si>
    <t>Columbus</t>
  </si>
  <si>
    <t>CTZ</t>
  </si>
  <si>
    <t>Centennial</t>
  </si>
  <si>
    <t>Krush</t>
  </si>
  <si>
    <t>Simcoe</t>
  </si>
  <si>
    <t>Simcoe Dynaboost</t>
  </si>
  <si>
    <t>Amarillo</t>
  </si>
  <si>
    <t>Superdelic</t>
  </si>
  <si>
    <t>Mosaic</t>
  </si>
  <si>
    <t xml:space="preserve">Cryo Simcoe </t>
  </si>
  <si>
    <t>Abstrax BrewGas Pineapple Express</t>
  </si>
  <si>
    <t>El Dorado</t>
  </si>
  <si>
    <t>Clarex</t>
  </si>
  <si>
    <t>Antifoam</t>
  </si>
  <si>
    <t>Yeast Nutrient</t>
  </si>
  <si>
    <t>Whirlfloc</t>
  </si>
  <si>
    <t>Yeast</t>
  </si>
  <si>
    <t>AY4</t>
  </si>
  <si>
    <t>Mash 
Temp</t>
  </si>
  <si>
    <t>Biofine</t>
  </si>
  <si>
    <t>1.25 litres per turn</t>
  </si>
  <si>
    <t>5kg AY4</t>
  </si>
  <si>
    <t>Filter</t>
  </si>
  <si>
    <t>10 micron</t>
  </si>
  <si>
    <t>1.25L per turn</t>
  </si>
  <si>
    <t>date</t>
  </si>
  <si>
    <t>brewer</t>
  </si>
  <si>
    <t>Strike Temp</t>
  </si>
  <si>
    <t>Day 0 (Total)</t>
  </si>
  <si>
    <t>Day 0</t>
  </si>
  <si>
    <t>Mash Volume</t>
  </si>
  <si>
    <t>Tettnang</t>
  </si>
  <si>
    <t>Mash h20</t>
  </si>
  <si>
    <t>Mash Temp</t>
  </si>
  <si>
    <t>Mash pH</t>
  </si>
  <si>
    <t>Mash In</t>
  </si>
  <si>
    <t>Gravity</t>
  </si>
  <si>
    <t>pH</t>
  </si>
  <si>
    <t>Hallertau Mittlefruh</t>
  </si>
  <si>
    <t>Mash End</t>
  </si>
  <si>
    <t>1st Runnings</t>
  </si>
  <si>
    <t>flowmeter target</t>
  </si>
  <si>
    <t>Brewers Clarex</t>
  </si>
  <si>
    <t>ph correction</t>
  </si>
  <si>
    <t>ml</t>
  </si>
  <si>
    <t>Vorlauf Start</t>
  </si>
  <si>
    <t>Last Runnings</t>
  </si>
  <si>
    <t>flowmeter actual</t>
  </si>
  <si>
    <t>Water:Grist</t>
  </si>
  <si>
    <t>Lauter Start</t>
  </si>
  <si>
    <t>Lauter End</t>
  </si>
  <si>
    <t>Boil Start</t>
  </si>
  <si>
    <t>Boil End</t>
  </si>
  <si>
    <t>PreBoil Volume</t>
  </si>
  <si>
    <t>PreBoil gravity</t>
  </si>
  <si>
    <t>KO start</t>
  </si>
  <si>
    <t>PostBoil Gravity</t>
  </si>
  <si>
    <t>Total Kettle Acid</t>
  </si>
  <si>
    <t>KO end</t>
  </si>
  <si>
    <t>mL</t>
  </si>
  <si>
    <t>Lactic</t>
  </si>
  <si>
    <t>KO</t>
  </si>
  <si>
    <t>gravity</t>
  </si>
  <si>
    <t>Volume</t>
  </si>
  <si>
    <t>yeast ex</t>
  </si>
  <si>
    <t>target pre boil</t>
  </si>
  <si>
    <t>Mash Efficiency</t>
  </si>
  <si>
    <t>ltrs</t>
  </si>
  <si>
    <t>transfer start</t>
  </si>
  <si>
    <t>10 micron + lenticular</t>
  </si>
  <si>
    <t>transfer end</t>
  </si>
  <si>
    <t>PostBoil Volume</t>
  </si>
  <si>
    <t>Brewhouse Efficiency</t>
  </si>
  <si>
    <t>Flowmeter</t>
  </si>
  <si>
    <t>ltr</t>
  </si>
  <si>
    <t>Correction</t>
  </si>
  <si>
    <t>WHIRLPOOL</t>
  </si>
  <si>
    <t>O2?</t>
  </si>
  <si>
    <t>Grav.</t>
  </si>
  <si>
    <t>Corrected</t>
  </si>
  <si>
    <t>Assembly Splits</t>
  </si>
  <si>
    <t>Excise Summary</t>
  </si>
  <si>
    <t>Date and Time Heat Ex was CIP'd</t>
  </si>
  <si>
    <t>Pack Type</t>
  </si>
  <si>
    <t>QTY</t>
  </si>
  <si>
    <t>Total Litres</t>
  </si>
  <si>
    <t>Batch #</t>
  </si>
  <si>
    <t>Beer Style</t>
  </si>
  <si>
    <t>Date Brewed</t>
  </si>
  <si>
    <t>Brite Beer Volume</t>
  </si>
  <si>
    <t xml:space="preserve">Volume to can </t>
  </si>
  <si>
    <t>Volume to Kegs</t>
  </si>
  <si>
    <t xml:space="preserve">Volume to Serving Tank </t>
  </si>
  <si>
    <t>Keg + ST Total Volume</t>
  </si>
  <si>
    <t>Black Kegs</t>
  </si>
  <si>
    <t>Green Kegs</t>
  </si>
  <si>
    <t>Red Kegs</t>
  </si>
  <si>
    <t>Cases</t>
  </si>
  <si>
    <t>TOTAL</t>
  </si>
  <si>
    <t>Wastage</t>
  </si>
  <si>
    <t>Ingredients</t>
  </si>
  <si>
    <t>Black</t>
  </si>
  <si>
    <t>Green</t>
  </si>
  <si>
    <t>Red</t>
  </si>
  <si>
    <t>Kolsch</t>
  </si>
  <si>
    <t>CENTRIFUGE</t>
  </si>
  <si>
    <t>VOLUME</t>
  </si>
  <si>
    <t>START/FINISH</t>
  </si>
  <si>
    <t>FEED PUMP</t>
  </si>
  <si>
    <t>BACK PRESSURE</t>
  </si>
  <si>
    <t>FLOW RATE</t>
  </si>
  <si>
    <t>TURBIDITY SET</t>
  </si>
  <si>
    <t>DISCHARGE INT</t>
  </si>
  <si>
    <t>ACTUAL TURBIDITY</t>
  </si>
  <si>
    <t>Sensory Summary</t>
  </si>
  <si>
    <t>Packaged Date</t>
  </si>
  <si>
    <t>Drift</t>
  </si>
  <si>
    <t>Seasonal</t>
  </si>
  <si>
    <t>BB Crystal</t>
  </si>
  <si>
    <t>TRUB OFF 
DRY HOP  STRATA
ADD AROMAZYME</t>
  </si>
  <si>
    <t>DUMP/HARVEST YEAST
REMAINING DRY HOP</t>
  </si>
  <si>
    <t>VDK CHECK 
DUMP HOPS
CHILL
PUT 10 PSI PRESSURE ON FV</t>
  </si>
  <si>
    <t>Dry Hop #1 (Per Batch)</t>
  </si>
  <si>
    <t>Dry Hop #2
(Per Batch)</t>
  </si>
  <si>
    <t>Idaho 7</t>
  </si>
  <si>
    <t>Strata</t>
  </si>
  <si>
    <t>Mosaic DynaBoost/702</t>
  </si>
  <si>
    <t>Citra Cryo</t>
  </si>
  <si>
    <t>Nelson Sauvin</t>
  </si>
  <si>
    <t>Mosaic Cryo</t>
  </si>
  <si>
    <t>Aromoazyme</t>
  </si>
  <si>
    <t xml:space="preserve">Dextrose </t>
  </si>
  <si>
    <t xml:space="preserve">DUMP HOPS 
</t>
  </si>
  <si>
    <t>1.25 L per turn</t>
  </si>
  <si>
    <t xml:space="preserve">   </t>
  </si>
  <si>
    <t>G</t>
  </si>
  <si>
    <t>Pale Malt</t>
  </si>
  <si>
    <t>Rolled Oats</t>
  </si>
  <si>
    <t>Malted Oats</t>
  </si>
  <si>
    <t>BetaGlucanase</t>
  </si>
  <si>
    <t>WC IPA</t>
  </si>
  <si>
    <t>Munich II</t>
  </si>
  <si>
    <t>Caramunich II</t>
  </si>
  <si>
    <t>Roast Barley</t>
  </si>
  <si>
    <t>Dry Hop
(Per Batch)</t>
  </si>
  <si>
    <t>Citra</t>
  </si>
  <si>
    <t>Rolle Oats</t>
  </si>
  <si>
    <t>.</t>
  </si>
  <si>
    <t>Verdant</t>
  </si>
  <si>
    <t>Liquid yeast nutrient</t>
  </si>
  <si>
    <t>50 mL</t>
  </si>
  <si>
    <t xml:space="preserve">Filter </t>
  </si>
  <si>
    <t>50 micron</t>
  </si>
  <si>
    <t>68-69</t>
  </si>
  <si>
    <t>Motueka</t>
  </si>
  <si>
    <t>In The Pines</t>
  </si>
  <si>
    <t>River Dog</t>
  </si>
  <si>
    <t>Red IPA</t>
  </si>
  <si>
    <t>Mermid</t>
  </si>
  <si>
    <t>Medium Crystal</t>
  </si>
  <si>
    <t>Simpsons Chocolate</t>
  </si>
  <si>
    <t>Roasted Barley</t>
  </si>
  <si>
    <t>Betaglucanase</t>
  </si>
  <si>
    <t>Sodium Bicarbonate</t>
  </si>
  <si>
    <t>Calcium Carbonate</t>
  </si>
  <si>
    <t>Fuggles</t>
  </si>
  <si>
    <t>EKG</t>
  </si>
  <si>
    <t>Stout</t>
  </si>
  <si>
    <t>Brown</t>
  </si>
  <si>
    <t>Caramunich I</t>
  </si>
  <si>
    <t>FREE RISE&gt; 13C
TRUB OFF</t>
  </si>
  <si>
    <t>FREE RISE &gt;16C</t>
  </si>
  <si>
    <t>VDK CHECK 
CHILL &gt; 10C
PUT 10 PSI PRESSURE ON FV</t>
  </si>
  <si>
    <t>CHILL &gt; 8C</t>
  </si>
  <si>
    <t>HARVEST/DUMP YEAST
ADD PROTOSOL</t>
  </si>
  <si>
    <t>CHILL &gt;6C</t>
  </si>
  <si>
    <t>DUMP YEAST</t>
  </si>
  <si>
    <t>CHILL &gt;4C</t>
  </si>
  <si>
    <t>CHILL &gt; OC</t>
  </si>
  <si>
    <t>DUMP YEAST 
TOP UP TO 10PSI</t>
  </si>
  <si>
    <t>HMF</t>
  </si>
  <si>
    <t>SENSORY PASS</t>
  </si>
  <si>
    <t>Weyermann Pilsner</t>
  </si>
  <si>
    <t>Carapils</t>
  </si>
  <si>
    <t>Magnum</t>
  </si>
  <si>
    <t>Saphir</t>
  </si>
  <si>
    <t>Hallertau Blanc</t>
  </si>
  <si>
    <t>W34-70</t>
  </si>
  <si>
    <t>Draught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</si>
</sst>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/dd"/>
    <numFmt numFmtId="165" formatCode="#,##0.0"/>
    <numFmt numFmtId="166" formatCode="0.0"/>
    <numFmt numFmtId="167" formatCode="0.0%"/>
    <numFmt numFmtId="168" formatCode="0.000"/>
    <numFmt numFmtId="169" formatCode="dd/MM/yyyy"/>
    <numFmt numFmtId="170" formatCode="d/m"/>
    <numFmt numFmtId="171" formatCode="0.0000"/>
    <numFmt numFmtId="172" formatCode="h&quot;:&quot;mm&quot; &quot;a/p"/>
    <numFmt numFmtId="173" formatCode="h&quot;:&quot;mm"/>
    <numFmt numFmtId="174" formatCode="d/m/yy"/>
  </numFmts>
  <fonts count="71">
    <font>
      <sz val="10.0"/>
      <color rgb="FF000000"/>
      <name val="Arial"/>
      <scheme val="minor"/>
    </font>
    <font>
      <sz val="10.0"/>
      <color theme="1"/>
      <name val="Trebuchet MS"/>
    </font>
    <font>
      <b/>
      <sz val="11.0"/>
      <color rgb="FF999999"/>
      <name val="Trebuchet MS"/>
    </font>
    <font/>
    <font>
      <b/>
      <sz val="11.0"/>
      <color rgb="FF000000"/>
      <name val="Trebuchet MS"/>
    </font>
    <font>
      <b/>
      <sz val="7.0"/>
      <color rgb="FF999999"/>
      <name val="Trebuchet MS"/>
    </font>
    <font>
      <b/>
      <sz val="10.0"/>
      <color theme="1"/>
      <name val="Trebuchet MS"/>
    </font>
    <font>
      <b/>
      <sz val="10.0"/>
      <color rgb="FF666666"/>
      <name val="Trebuchet MS"/>
    </font>
    <font>
      <b/>
      <sz val="9.0"/>
      <color rgb="FF666666"/>
      <name val="Trebuchet MS"/>
    </font>
    <font>
      <sz val="10.0"/>
      <color rgb="FF000000"/>
      <name val="Trebuchet MS"/>
    </font>
    <font>
      <color theme="1"/>
      <name val="Trebuchet MS"/>
    </font>
    <font>
      <b/>
      <sz val="11.0"/>
      <color rgb="FF666666"/>
      <name val="Trebuchet MS"/>
    </font>
    <font>
      <color theme="1"/>
      <name val="Arial"/>
    </font>
    <font>
      <b/>
      <sz val="24.0"/>
      <color rgb="FF999999"/>
      <name val="Trebuchet MS"/>
    </font>
    <font>
      <b/>
      <sz val="18.0"/>
      <color theme="1"/>
      <name val="Arial"/>
    </font>
    <font>
      <sz val="14.0"/>
      <color theme="1"/>
      <name val="Arial"/>
    </font>
    <font>
      <sz val="10.0"/>
      <color theme="1"/>
      <name val="Arial"/>
    </font>
    <font>
      <sz val="14.0"/>
      <color rgb="FF000000"/>
      <name val="Trebuchet MS"/>
    </font>
    <font>
      <b/>
      <color theme="1"/>
      <name val="Arial"/>
    </font>
    <font>
      <b/>
      <color theme="1"/>
      <name val="Trebuchet MS"/>
    </font>
    <font>
      <b/>
      <sz val="10.0"/>
      <color theme="1"/>
      <name val="Arial"/>
    </font>
    <font>
      <color theme="1"/>
      <name val="Arial"/>
      <scheme val="minor"/>
    </font>
    <font>
      <b/>
      <color rgb="FFFFFFFF"/>
      <name val="Arial"/>
    </font>
    <font>
      <sz val="14.0"/>
      <color rgb="FF000000"/>
      <name val="Arial"/>
    </font>
    <font>
      <color rgb="FF242729"/>
      <name val="Arial"/>
    </font>
    <font>
      <b/>
      <color theme="1"/>
      <name val="Arial"/>
      <scheme val="minor"/>
    </font>
    <font>
      <b/>
      <sz val="12.0"/>
      <color rgb="FFFF0000"/>
      <name val="Arial"/>
    </font>
    <font>
      <color rgb="FF000000"/>
      <name val="Arial"/>
    </font>
    <font>
      <b/>
      <sz val="10.0"/>
      <color rgb="FF999999"/>
      <name val="Trebuchet MS"/>
    </font>
    <font>
      <color rgb="FF000000"/>
      <name val="Trebuchet MS"/>
    </font>
    <font>
      <b/>
      <sz val="18.0"/>
      <color rgb="FF999999"/>
      <name val="Trebuchet MS"/>
    </font>
    <font>
      <b/>
      <sz val="14.0"/>
      <color rgb="FF999999"/>
      <name val="Trebuchet MS"/>
    </font>
    <font>
      <sz val="14.0"/>
      <color theme="1"/>
      <name val="Trebuchet MS"/>
    </font>
    <font>
      <sz val="14.0"/>
      <color rgb="FFFF0000"/>
      <name val="Arial"/>
    </font>
    <font>
      <sz val="14.0"/>
      <color theme="1"/>
      <name val="Arial"/>
      <scheme val="minor"/>
    </font>
    <font>
      <sz val="14.0"/>
      <color rgb="FFFF0000"/>
      <name val="Trebuchet MS"/>
    </font>
    <font>
      <b/>
      <sz val="14.0"/>
      <color rgb="FF666666"/>
      <name val="Arial"/>
    </font>
    <font>
      <b/>
      <sz val="10.0"/>
      <color rgb="FF666666"/>
      <name val="Arial"/>
    </font>
    <font>
      <b/>
      <sz val="12.0"/>
      <color rgb="FF000000"/>
      <name val="Trebuchet MS"/>
    </font>
    <font>
      <sz val="12.0"/>
      <color rgb="FF000000"/>
      <name val="Trebuchet MS"/>
    </font>
    <font>
      <sz val="10.0"/>
      <color rgb="FF999999"/>
      <name val="Trebuchet MS"/>
    </font>
    <font>
      <sz val="10.0"/>
      <color rgb="FF666666"/>
      <name val="Arial"/>
    </font>
    <font>
      <color rgb="FF999999"/>
      <name val="Trebuchet MS"/>
    </font>
    <font>
      <sz val="12.0"/>
      <color theme="1"/>
      <name val="Arial"/>
      <scheme val="minor"/>
    </font>
    <font>
      <sz val="12.0"/>
      <color theme="1"/>
      <name val="Trebuchet MS"/>
    </font>
    <font>
      <b/>
      <sz val="12.0"/>
      <color rgb="FF666666"/>
      <name val="Arial"/>
    </font>
    <font>
      <b/>
      <sz val="12.0"/>
      <color rgb="FF999999"/>
      <name val="Trebuchet MS"/>
    </font>
    <font>
      <sz val="12.0"/>
      <color theme="1"/>
      <name val="Arial"/>
    </font>
    <font>
      <b/>
      <sz val="12.0"/>
      <color theme="1"/>
      <name val="Arial"/>
    </font>
    <font>
      <b/>
      <sz val="18.0"/>
      <color rgb="FFFF0000"/>
      <name val="Trebuchet MS"/>
    </font>
    <font>
      <sz val="12.0"/>
      <color rgb="FF000000"/>
      <name val="Arial"/>
      <scheme val="minor"/>
    </font>
    <font>
      <sz val="12.0"/>
      <color rgb="FF000000"/>
      <name val="Arial"/>
    </font>
    <font>
      <sz val="12.0"/>
      <color rgb="FFFF0000"/>
      <name val="Arial"/>
    </font>
    <font>
      <color rgb="FFFF0000"/>
      <name val="Arial"/>
    </font>
    <font>
      <b/>
      <sz val="10.0"/>
      <color rgb="FF434343"/>
      <name val="Trebuchet MS"/>
    </font>
    <font>
      <b/>
      <i/>
      <sz val="10.0"/>
      <color theme="1"/>
      <name val="Arial"/>
    </font>
    <font>
      <b/>
      <sz val="14.0"/>
      <color theme="1"/>
      <name val="Arial"/>
    </font>
    <font>
      <b/>
      <sz val="9.0"/>
      <color rgb="FF666666"/>
      <name val="Arial"/>
    </font>
    <font>
      <b/>
      <sz val="8.0"/>
      <color rgb="FF666666"/>
      <name val="Trebuchet MS"/>
    </font>
    <font>
      <b/>
      <sz val="8.0"/>
      <color rgb="FFFFFFFF"/>
      <name val="Trebuchet MS"/>
    </font>
    <font>
      <sz val="10.0"/>
      <color rgb="FFFFFFFF"/>
      <name val="Trebuchet MS"/>
    </font>
    <font>
      <sz val="10.0"/>
      <color rgb="FF434343"/>
      <name val="Trebuchet MS"/>
    </font>
    <font>
      <sz val="9.0"/>
      <color theme="1"/>
      <name val="Trebuchet MS"/>
    </font>
    <font>
      <b/>
      <sz val="9.0"/>
      <color rgb="FF434343"/>
      <name val="Trebuchet MS"/>
    </font>
    <font>
      <b/>
      <sz val="7.0"/>
      <color rgb="FF666666"/>
      <name val="Trebuchet MS"/>
    </font>
    <font>
      <sz val="9.0"/>
      <color rgb="FF666666"/>
      <name val="Trebuchet MS"/>
    </font>
    <font>
      <b/>
      <sz val="10.0"/>
      <color rgb="FF434343"/>
      <name val="Arial"/>
    </font>
    <font>
      <b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9.0"/>
      <color rgb="FF000000"/>
      <name val="&quot;Google Sans Mono&quot;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B8CCE4"/>
        <bgColor rgb="FFB8CCE4"/>
      </patternFill>
    </fill>
    <fill>
      <patternFill patternType="solid">
        <fgColor rgb="FFC5D9F1"/>
        <bgColor rgb="FFC5D9F1"/>
      </patternFill>
    </fill>
    <fill>
      <patternFill patternType="solid">
        <fgColor rgb="FFD9D9D9"/>
        <bgColor rgb="FFD9D9D9"/>
      </patternFill>
    </fill>
  </fills>
  <borders count="43">
    <border/>
    <border>
      <left/>
      <right/>
      <top/>
      <bottom/>
    </border>
    <border>
      <left/>
      <right/>
      <top/>
      <bottom style="thin">
        <color rgb="FFFFFFFF"/>
      </bottom>
    </border>
    <border>
      <left/>
      <right/>
      <top/>
    </border>
    <border>
      <left/>
      <right style="thin">
        <color rgb="FFFFFFFF"/>
      </right>
      <top/>
      <bottom/>
    </border>
    <border>
      <left/>
      <right style="thin">
        <color rgb="FFFFFFFF"/>
      </right>
      <top/>
    </border>
    <border>
      <left/>
      <top/>
      <bottom/>
    </border>
    <border>
      <right style="thin">
        <color rgb="FFFFFFFF"/>
      </right>
      <top/>
      <bottom/>
    </border>
    <border>
      <right style="thin">
        <color rgb="FFFFFFFF"/>
      </right>
      <top/>
    </border>
    <border>
      <left/>
      <top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/>
      <top/>
      <bottom/>
    </border>
    <border>
      <left style="thin">
        <color rgb="FF000000"/>
      </left>
    </border>
    <border>
      <bottom/>
    </border>
    <border>
      <left style="thin">
        <color rgb="FFFFFFFF"/>
      </left>
      <right/>
      <bottom/>
    </border>
    <border>
      <left/>
      <right/>
      <bottom/>
    </border>
    <border>
      <left/>
      <right style="thin">
        <color rgb="FFFFFFFF"/>
      </right>
      <bottom/>
    </border>
    <border>
      <top style="thin">
        <color rgb="FF000000"/>
      </top>
      <bottom/>
    </border>
    <border>
      <top/>
      <bottom/>
    </border>
    <border>
      <left style="thin">
        <color rgb="FFFFFFFF"/>
      </left>
      <right/>
      <top/>
      <bottom/>
    </border>
    <border>
      <right/>
      <bottom/>
    </border>
    <border>
      <right/>
    </border>
    <border>
      <left/>
      <bottom/>
    </border>
    <border>
      <right style="thin">
        <color rgb="FF000000"/>
      </right>
      <bottom/>
    </border>
    <border>
      <right/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6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/>
    </xf>
    <xf borderId="4" fillId="2" fontId="2" numFmtId="0" xfId="0" applyAlignment="1" applyBorder="1" applyFill="1" applyFont="1">
      <alignment horizontal="center" shrinkToFit="0" wrapText="1"/>
    </xf>
    <xf borderId="5" fillId="3" fontId="1" numFmtId="0" xfId="0" applyAlignment="1" applyBorder="1" applyFill="1" applyFont="1">
      <alignment horizontal="center" readingOrder="0" shrinkToFit="0" wrapText="1"/>
    </xf>
    <xf borderId="6" fillId="2" fontId="2" numFmtId="0" xfId="0" applyAlignment="1" applyBorder="1" applyFill="1" applyFont="1">
      <alignment horizontal="center" shrinkToFit="0" wrapText="1"/>
    </xf>
    <xf borderId="7" fillId="0" fontId="3" numFmtId="0" xfId="0" applyBorder="1" applyFont="1"/>
    <xf borderId="0" fillId="4" fontId="4" numFmtId="0" xfId="0" applyAlignment="1" applyFill="1" applyFont="1">
      <alignment horizontal="center" readingOrder="0" shrinkToFit="0" wrapText="1"/>
    </xf>
    <xf borderId="0" fillId="2" fontId="5" numFmtId="0" xfId="0" applyAlignment="1" applyFill="1" applyFont="1">
      <alignment horizontal="center" readingOrder="0" shrinkToFit="0" wrapText="1"/>
    </xf>
    <xf borderId="8" fillId="3" fontId="1" numFmtId="0" xfId="0" applyAlignment="1" applyBorder="1" applyFill="1" applyFont="1">
      <alignment horizontal="center" readingOrder="0" shrinkToFit="0" wrapText="1"/>
    </xf>
    <xf borderId="9" fillId="2" fontId="2" numFmtId="0" xfId="0" applyAlignment="1" applyBorder="1" applyFill="1" applyFont="1">
      <alignment horizontal="center" shrinkToFit="0" wrapText="1"/>
    </xf>
    <xf borderId="8" fillId="3" fontId="2" numFmtId="0" xfId="0" applyAlignment="1" applyBorder="1" applyFill="1" applyFont="1">
      <alignment horizontal="center" readingOrder="0" shrinkToFit="0" wrapText="1"/>
    </xf>
    <xf borderId="5" fillId="3" fontId="2" numFmtId="0" xfId="0" applyAlignment="1" applyBorder="1" applyFill="1" applyFont="1">
      <alignment horizontal="center" shrinkToFit="0" wrapText="1"/>
    </xf>
    <xf borderId="5" fillId="3" fontId="2" numFmtId="0" xfId="0" applyAlignment="1" applyBorder="1" applyFill="1" applyFont="1">
      <alignment horizontal="center" readingOrder="0" shrinkToFit="0" wrapText="1"/>
    </xf>
    <xf borderId="5" fillId="3" fontId="1" numFmtId="164" xfId="0" applyAlignment="1" applyBorder="1" applyFill="1" applyFont="1" applyNumberFormat="1">
      <alignment horizontal="center" readingOrder="0" shrinkToFit="0" wrapText="1"/>
    </xf>
    <xf borderId="9" fillId="3" fontId="6" numFmtId="165" xfId="0" applyAlignment="1" applyBorder="1" applyFill="1" applyFont="1" applyNumberFormat="1">
      <alignment horizontal="center" readingOrder="0" shrinkToFit="0" wrapText="1"/>
    </xf>
    <xf borderId="10" fillId="5" fontId="7" numFmtId="166" xfId="0" applyAlignment="1" applyBorder="1" applyFill="1" applyFont="1" applyNumberFormat="1">
      <alignment horizontal="center" shrinkToFit="0" wrapText="1"/>
    </xf>
    <xf borderId="11" fillId="5" fontId="1" numFmtId="3" xfId="0" applyAlignment="1" applyBorder="1" applyFill="1" applyFont="1" applyNumberFormat="1">
      <alignment horizontal="center" shrinkToFit="0" wrapText="1"/>
    </xf>
    <xf borderId="11" fillId="5" fontId="8" numFmtId="166" xfId="0" applyAlignment="1" applyBorder="1" applyFill="1" applyFont="1" applyNumberFormat="1">
      <alignment horizontal="center" readingOrder="0" shrinkToFit="0" wrapText="1"/>
    </xf>
    <xf borderId="12" fillId="5" fontId="1" numFmtId="4" xfId="0" applyAlignment="1" applyBorder="1" applyFill="1" applyFont="1" applyNumberFormat="1">
      <alignment horizontal="center" readingOrder="0" shrinkToFit="0" wrapText="1"/>
    </xf>
    <xf borderId="13" fillId="6" fontId="6" numFmtId="0" xfId="0" applyAlignment="1" applyBorder="1" applyFill="1" applyFont="1">
      <alignment horizontal="center" readingOrder="0"/>
    </xf>
    <xf borderId="13" fillId="6" fontId="9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3" fillId="2" fontId="1" numFmtId="0" xfId="0" applyAlignment="1" applyBorder="1" applyFill="1" applyFont="1">
      <alignment horizontal="center"/>
    </xf>
    <xf borderId="0" fillId="7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9" fontId="10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/>
    </xf>
    <xf borderId="0" fillId="2" fontId="10" numFmtId="0" xfId="0" applyAlignment="1" applyFill="1" applyFont="1">
      <alignment horizontal="center" vertical="bottom"/>
    </xf>
    <xf borderId="11" fillId="5" fontId="1" numFmtId="3" xfId="0" applyAlignment="1" applyBorder="1" applyFill="1" applyFont="1" applyNumberFormat="1">
      <alignment horizontal="center" readingOrder="0" shrinkToFit="0" wrapText="1"/>
    </xf>
    <xf borderId="14" fillId="4" fontId="1" numFmtId="0" xfId="0" applyAlignment="1" applyBorder="1" applyFill="1" applyFont="1">
      <alignment horizontal="center" shrinkToFit="0" wrapText="1"/>
    </xf>
    <xf borderId="6" fillId="4" fontId="1" numFmtId="0" xfId="0" applyAlignment="1" applyBorder="1" applyFill="1" applyFont="1">
      <alignment horizontal="center" shrinkToFit="0" wrapText="1"/>
    </xf>
    <xf borderId="0" fillId="4" fontId="11" numFmtId="0" xfId="0" applyAlignment="1" applyFill="1" applyFont="1">
      <alignment horizontal="center" shrinkToFit="0" wrapText="1"/>
    </xf>
    <xf borderId="0" fillId="4" fontId="2" numFmtId="0" xfId="0" applyAlignment="1" applyFill="1" applyFont="1">
      <alignment horizontal="center" readingOrder="0" shrinkToFit="0" wrapText="1"/>
    </xf>
    <xf borderId="0" fillId="0" fontId="10" numFmtId="0" xfId="0" applyAlignment="1" applyFont="1">
      <alignment horizontal="center" vertical="bottom"/>
    </xf>
    <xf borderId="0" fillId="4" fontId="1" numFmtId="0" xfId="0" applyAlignment="1" applyFill="1" applyFont="1">
      <alignment horizontal="center" readingOrder="0" shrinkToFit="0" wrapText="1"/>
    </xf>
    <xf borderId="0" fillId="7" fontId="12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/>
    </xf>
    <xf borderId="15" fillId="4" fontId="1" numFmtId="0" xfId="0" applyAlignment="1" applyBorder="1" applyFill="1" applyFont="1">
      <alignment horizontal="center"/>
    </xf>
    <xf borderId="16" fillId="4" fontId="1" numFmtId="0" xfId="0" applyAlignment="1" applyBorder="1" applyFill="1" applyFont="1">
      <alignment horizontal="center"/>
    </xf>
    <xf borderId="17" fillId="4" fontId="1" numFmtId="0" xfId="0" applyAlignment="1" applyBorder="1" applyFill="1" applyFont="1">
      <alignment horizontal="center" shrinkToFit="0" wrapText="1"/>
    </xf>
    <xf borderId="14" fillId="2" fontId="13" numFmtId="0" xfId="0" applyAlignment="1" applyBorder="1" applyFill="1" applyFont="1">
      <alignment horizontal="center" readingOrder="0" shrinkToFit="0" wrapText="1"/>
    </xf>
    <xf borderId="18" fillId="0" fontId="3" numFmtId="0" xfId="0" applyBorder="1" applyFont="1"/>
    <xf borderId="18" fillId="4" fontId="13" numFmtId="0" xfId="0" applyAlignment="1" applyBorder="1" applyFill="1" applyFont="1">
      <alignment horizontal="center" readingOrder="0" shrinkToFit="0" wrapText="1"/>
    </xf>
    <xf borderId="0" fillId="0" fontId="14" numFmtId="0" xfId="0" applyAlignment="1" applyFont="1">
      <alignment horizontal="center" vertical="bottom"/>
    </xf>
    <xf borderId="19" fillId="2" fontId="1" numFmtId="0" xfId="0" applyAlignment="1" applyBorder="1" applyFill="1" applyFont="1">
      <alignment horizontal="center"/>
    </xf>
    <xf borderId="18" fillId="2" fontId="1" numFmtId="0" xfId="0" applyAlignment="1" applyBorder="1" applyFill="1" applyFont="1">
      <alignment horizontal="left"/>
    </xf>
    <xf borderId="0" fillId="2" fontId="1" numFmtId="0" xfId="0" applyAlignment="1" applyFill="1" applyFont="1">
      <alignment horizontal="left"/>
    </xf>
    <xf borderId="18" fillId="2" fontId="14" numFmtId="0" xfId="0" applyAlignment="1" applyBorder="1" applyFill="1" applyFont="1">
      <alignment horizontal="center" readingOrder="0" vertical="bottom"/>
    </xf>
    <xf borderId="0" fillId="4" fontId="14" numFmtId="0" xfId="0" applyAlignment="1" applyFill="1" applyFont="1">
      <alignment horizontal="center" readingOrder="0" vertical="bottom"/>
    </xf>
    <xf borderId="18" fillId="4" fontId="1" numFmtId="0" xfId="0" applyAlignment="1" applyBorder="1" applyFill="1" applyFont="1">
      <alignment horizontal="left"/>
    </xf>
    <xf borderId="17" fillId="10" fontId="15" numFmtId="0" xfId="0" applyAlignment="1" applyBorder="1" applyFill="1" applyFont="1">
      <alignment horizontal="center" readingOrder="0" vertical="bottom"/>
    </xf>
    <xf borderId="20" fillId="0" fontId="3" numFmtId="0" xfId="0" applyBorder="1" applyFont="1"/>
    <xf borderId="21" fillId="0" fontId="3" numFmtId="0" xfId="0" applyBorder="1" applyFont="1"/>
    <xf borderId="0" fillId="4" fontId="16" numFmtId="167" xfId="0" applyAlignment="1" applyFill="1" applyFont="1" applyNumberFormat="1">
      <alignment horizontal="center"/>
    </xf>
    <xf borderId="20" fillId="10" fontId="17" numFmtId="0" xfId="0" applyAlignment="1" applyBorder="1" applyFill="1" applyFont="1">
      <alignment horizontal="center" readingOrder="0" shrinkToFit="0" wrapText="1"/>
    </xf>
    <xf borderId="13" fillId="4" fontId="16" numFmtId="167" xfId="0" applyAlignment="1" applyBorder="1" applyFill="1" applyFont="1" applyNumberFormat="1">
      <alignment horizontal="center"/>
    </xf>
    <xf borderId="17" fillId="0" fontId="18" numFmtId="0" xfId="0" applyAlignment="1" applyBorder="1" applyFont="1">
      <alignment horizontal="center" readingOrder="0"/>
    </xf>
    <xf borderId="0" fillId="4" fontId="16" numFmtId="167" xfId="0" applyAlignment="1" applyFill="1" applyFont="1" applyNumberFormat="1">
      <alignment horizontal="center" vertical="center"/>
    </xf>
    <xf borderId="13" fillId="0" fontId="19" numFmtId="167" xfId="0" applyAlignment="1" applyBorder="1" applyFont="1" applyNumberFormat="1">
      <alignment horizontal="center" vertical="center"/>
    </xf>
    <xf borderId="13" fillId="0" fontId="19" numFmtId="0" xfId="0" applyAlignment="1" applyBorder="1" applyFont="1">
      <alignment horizontal="center" readingOrder="0" vertical="center"/>
    </xf>
    <xf borderId="13" fillId="0" fontId="18" numFmtId="0" xfId="0" applyAlignment="1" applyBorder="1" applyFont="1">
      <alignment horizontal="center" readingOrder="0" vertical="center"/>
    </xf>
    <xf borderId="13" fillId="0" fontId="18" numFmtId="167" xfId="0" applyAlignment="1" applyBorder="1" applyFont="1" applyNumberFormat="1">
      <alignment horizontal="center" vertical="center"/>
    </xf>
    <xf borderId="13" fillId="0" fontId="18" numFmtId="0" xfId="0" applyAlignment="1" applyBorder="1" applyFont="1">
      <alignment horizontal="center" readingOrder="0" shrinkToFit="0" vertical="center" wrapText="1"/>
    </xf>
    <xf borderId="17" fillId="0" fontId="18" numFmtId="0" xfId="0" applyAlignment="1" applyBorder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17" fillId="0" fontId="18" numFmtId="0" xfId="0" applyAlignment="1" applyBorder="1" applyFont="1">
      <alignment horizontal="center" readingOrder="0" vertical="center"/>
    </xf>
    <xf borderId="0" fillId="4" fontId="21" numFmtId="0" xfId="0" applyFill="1" applyFont="1"/>
    <xf borderId="0" fillId="4" fontId="18" numFmtId="0" xfId="0" applyAlignment="1" applyFill="1" applyFont="1">
      <alignment horizontal="center" readingOrder="0" vertical="bottom"/>
    </xf>
    <xf borderId="17" fillId="10" fontId="15" numFmtId="0" xfId="0" applyAlignment="1" applyBorder="1" applyFill="1" applyFont="1">
      <alignment horizontal="center" vertical="bottom"/>
    </xf>
    <xf borderId="17" fillId="4" fontId="18" numFmtId="0" xfId="0" applyAlignment="1" applyBorder="1" applyFill="1" applyFont="1">
      <alignment horizontal="center" readingOrder="0" vertical="center"/>
    </xf>
    <xf borderId="17" fillId="10" fontId="15" numFmtId="168" xfId="0" applyAlignment="1" applyBorder="1" applyFill="1" applyFont="1" applyNumberFormat="1">
      <alignment horizontal="center" vertical="bottom"/>
    </xf>
    <xf borderId="20" fillId="11" fontId="15" numFmtId="0" xfId="0" applyAlignment="1" applyBorder="1" applyFill="1" applyFont="1">
      <alignment horizontal="center" readingOrder="0"/>
    </xf>
    <xf borderId="17" fillId="11" fontId="15" numFmtId="168" xfId="0" applyAlignment="1" applyBorder="1" applyFill="1" applyFont="1" applyNumberFormat="1">
      <alignment horizontal="center" readingOrder="0"/>
    </xf>
    <xf borderId="17" fillId="12" fontId="18" numFmtId="0" xfId="0" applyAlignment="1" applyBorder="1" applyFill="1" applyFont="1">
      <alignment horizontal="center" readingOrder="0"/>
    </xf>
    <xf borderId="13" fillId="3" fontId="18" numFmtId="167" xfId="0" applyAlignment="1" applyBorder="1" applyFill="1" applyFont="1" applyNumberFormat="1">
      <alignment horizontal="center"/>
    </xf>
    <xf borderId="13" fillId="4" fontId="18" numFmtId="167" xfId="0" applyAlignment="1" applyBorder="1" applyFill="1" applyFont="1" applyNumberFormat="1">
      <alignment horizontal="center"/>
    </xf>
    <xf borderId="13" fillId="0" fontId="12" numFmtId="169" xfId="0" applyAlignment="1" applyBorder="1" applyFont="1" applyNumberFormat="1">
      <alignment readingOrder="0" vertical="bottom"/>
    </xf>
    <xf borderId="13" fillId="0" fontId="12" numFmtId="0" xfId="0" applyAlignment="1" applyBorder="1" applyFont="1">
      <alignment readingOrder="0" vertical="bottom"/>
    </xf>
    <xf borderId="17" fillId="4" fontId="22" numFmtId="2" xfId="0" applyAlignment="1" applyBorder="1" applyFill="1" applyFont="1" applyNumberFormat="1">
      <alignment horizontal="center" readingOrder="0" vertical="bottom"/>
    </xf>
    <xf borderId="0" fillId="4" fontId="12" numFmtId="0" xfId="0" applyAlignment="1" applyFill="1" applyFont="1">
      <alignment horizontal="right" vertical="bottom"/>
    </xf>
    <xf borderId="0" fillId="4" fontId="22" numFmtId="2" xfId="0" applyAlignment="1" applyFill="1" applyFont="1" applyNumberFormat="1">
      <alignment horizontal="center" readingOrder="0" vertical="bottom"/>
    </xf>
    <xf borderId="17" fillId="13" fontId="15" numFmtId="0" xfId="0" applyAlignment="1" applyBorder="1" applyFill="1" applyFont="1">
      <alignment horizontal="center" vertical="bottom"/>
    </xf>
    <xf borderId="17" fillId="13" fontId="15" numFmtId="168" xfId="0" applyAlignment="1" applyBorder="1" applyFill="1" applyFont="1" applyNumberFormat="1">
      <alignment horizontal="center" vertical="bottom"/>
    </xf>
    <xf borderId="17" fillId="13" fontId="15" numFmtId="168" xfId="0" applyAlignment="1" applyBorder="1" applyFill="1" applyFont="1" applyNumberFormat="1">
      <alignment horizontal="center" readingOrder="0"/>
    </xf>
    <xf borderId="13" fillId="0" fontId="12" numFmtId="169" xfId="0" applyAlignment="1" applyBorder="1" applyFont="1" applyNumberFormat="1">
      <alignment vertical="bottom"/>
    </xf>
    <xf borderId="13" fillId="2" fontId="12" numFmtId="0" xfId="0" applyAlignment="1" applyBorder="1" applyFill="1" applyFont="1">
      <alignment readingOrder="0" vertical="bottom"/>
    </xf>
    <xf borderId="13" fillId="0" fontId="12" numFmtId="0" xfId="0" applyAlignment="1" applyBorder="1" applyFont="1">
      <alignment vertical="bottom"/>
    </xf>
    <xf borderId="13" fillId="0" fontId="12" numFmtId="2" xfId="0" applyAlignment="1" applyBorder="1" applyFont="1" applyNumberFormat="1">
      <alignment vertical="bottom"/>
    </xf>
    <xf borderId="13" fillId="2" fontId="1" numFmtId="0" xfId="0" applyAlignment="1" applyBorder="1" applyFill="1" applyFont="1">
      <alignment horizontal="left"/>
    </xf>
    <xf borderId="21" fillId="2" fontId="1" numFmtId="0" xfId="0" applyAlignment="1" applyBorder="1" applyFill="1" applyFont="1">
      <alignment horizontal="left"/>
    </xf>
    <xf borderId="17" fillId="2" fontId="1" numFmtId="0" xfId="0" applyAlignment="1" applyBorder="1" applyFill="1" applyFont="1">
      <alignment horizontal="left"/>
    </xf>
    <xf borderId="17" fillId="2" fontId="6" numFmtId="0" xfId="0" applyAlignment="1" applyBorder="1" applyFill="1" applyFont="1">
      <alignment horizontal="center" readingOrder="0"/>
    </xf>
    <xf borderId="17" fillId="10" fontId="23" numFmtId="168" xfId="0" applyAlignment="1" applyBorder="1" applyFill="1" applyFont="1" applyNumberFormat="1">
      <alignment horizontal="center" vertical="bottom"/>
    </xf>
    <xf borderId="13" fillId="3" fontId="18" numFmtId="4" xfId="0" applyAlignment="1" applyBorder="1" applyFill="1" applyFont="1" applyNumberFormat="1">
      <alignment horizontal="center" readingOrder="0"/>
    </xf>
    <xf borderId="13" fillId="3" fontId="18" numFmtId="4" xfId="0" applyAlignment="1" applyBorder="1" applyFill="1" applyFont="1" applyNumberFormat="1">
      <alignment horizontal="center"/>
    </xf>
    <xf borderId="13" fillId="14" fontId="18" numFmtId="4" xfId="0" applyAlignment="1" applyBorder="1" applyFill="1" applyFont="1" applyNumberFormat="1">
      <alignment horizontal="center"/>
    </xf>
    <xf borderId="13" fillId="2" fontId="12" numFmtId="0" xfId="0" applyAlignment="1" applyBorder="1" applyFill="1" applyFont="1">
      <alignment vertical="bottom"/>
    </xf>
    <xf borderId="17" fillId="4" fontId="6" numFmtId="0" xfId="0" applyAlignment="1" applyBorder="1" applyFill="1" applyFont="1">
      <alignment horizontal="center" readingOrder="0"/>
    </xf>
    <xf borderId="13" fillId="2" fontId="18" numFmtId="4" xfId="0" applyAlignment="1" applyBorder="1" applyFill="1" applyFont="1" applyNumberFormat="1">
      <alignment horizontal="center" vertical="bottom"/>
    </xf>
    <xf borderId="13" fillId="2" fontId="18" numFmtId="4" xfId="0" applyAlignment="1" applyBorder="1" applyFill="1" applyFont="1" applyNumberFormat="1">
      <alignment horizontal="center"/>
    </xf>
    <xf borderId="0" fillId="4" fontId="18" numFmtId="0" xfId="0" applyAlignment="1" applyFill="1" applyFont="1">
      <alignment horizontal="right" vertical="bottom"/>
    </xf>
    <xf borderId="17" fillId="12" fontId="18" numFmtId="0" xfId="0" applyAlignment="1" applyBorder="1" applyFill="1" applyFont="1">
      <alignment horizontal="center" vertical="bottom"/>
    </xf>
    <xf borderId="21" fillId="12" fontId="12" numFmtId="0" xfId="0" applyAlignment="1" applyBorder="1" applyFill="1" applyFont="1">
      <alignment vertical="bottom"/>
    </xf>
    <xf borderId="13" fillId="3" fontId="12" numFmtId="170" xfId="0" applyAlignment="1" applyBorder="1" applyFill="1" applyFont="1" applyNumberFormat="1">
      <alignment vertical="bottom"/>
    </xf>
    <xf borderId="13" fillId="3" fontId="12" numFmtId="167" xfId="0" applyAlignment="1" applyBorder="1" applyFill="1" applyFont="1" applyNumberFormat="1">
      <alignment vertical="bottom"/>
    </xf>
    <xf borderId="0" fillId="2" fontId="24" numFmtId="0" xfId="0" applyAlignment="1" applyFill="1" applyFont="1">
      <alignment horizontal="left" readingOrder="0"/>
    </xf>
    <xf borderId="0" fillId="4" fontId="18" numFmtId="0" xfId="0" applyAlignment="1" applyFill="1" applyFont="1">
      <alignment horizontal="center" vertical="bottom"/>
    </xf>
    <xf borderId="17" fillId="15" fontId="18" numFmtId="0" xfId="0" applyAlignment="1" applyBorder="1" applyFill="1" applyFont="1">
      <alignment horizontal="center" readingOrder="0"/>
    </xf>
    <xf borderId="13" fillId="15" fontId="18" numFmtId="167" xfId="0" applyAlignment="1" applyBorder="1" applyFill="1" applyFont="1" applyNumberFormat="1">
      <alignment horizontal="center"/>
    </xf>
    <xf borderId="17" fillId="2" fontId="6" numFmtId="0" xfId="0" applyAlignment="1" applyBorder="1" applyFill="1" applyFont="1">
      <alignment horizontal="center"/>
    </xf>
    <xf borderId="0" fillId="4" fontId="18" numFmtId="171" xfId="0" applyAlignment="1" applyFill="1" applyFont="1" applyNumberFormat="1">
      <alignment horizontal="right" vertical="bottom"/>
    </xf>
    <xf borderId="13" fillId="3" fontId="12" numFmtId="0" xfId="0" applyAlignment="1" applyBorder="1" applyFill="1" applyFont="1">
      <alignment vertical="bottom"/>
    </xf>
    <xf borderId="0" fillId="4" fontId="12" numFmtId="168" xfId="0" applyAlignment="1" applyFill="1" applyFont="1" applyNumberFormat="1">
      <alignment vertical="bottom"/>
    </xf>
    <xf borderId="13" fillId="15" fontId="18" numFmtId="4" xfId="0" applyAlignment="1" applyBorder="1" applyFill="1" applyFont="1" applyNumberFormat="1">
      <alignment horizontal="center"/>
    </xf>
    <xf borderId="0" fillId="4" fontId="12" numFmtId="168" xfId="0" applyAlignment="1" applyFill="1" applyFont="1" applyNumberFormat="1">
      <alignment horizontal="right" vertical="bottom"/>
    </xf>
    <xf borderId="17" fillId="15" fontId="18" numFmtId="0" xfId="0" applyAlignment="1" applyBorder="1" applyFill="1" applyFont="1">
      <alignment horizontal="center" readingOrder="0" shrinkToFit="0" wrapText="1"/>
    </xf>
    <xf borderId="17" fillId="4" fontId="6" numFmtId="0" xfId="0" applyAlignment="1" applyBorder="1" applyFill="1" applyFont="1">
      <alignment horizontal="center"/>
    </xf>
    <xf borderId="22" fillId="4" fontId="12" numFmtId="0" xfId="0" applyAlignment="1" applyBorder="1" applyFill="1" applyFont="1">
      <alignment vertical="top"/>
    </xf>
    <xf borderId="20" fillId="16" fontId="15" numFmtId="0" xfId="0" applyAlignment="1" applyBorder="1" applyFill="1" applyFont="1">
      <alignment horizontal="center" readingOrder="0"/>
    </xf>
    <xf borderId="23" fillId="4" fontId="12" numFmtId="0" xfId="0" applyAlignment="1" applyBorder="1" applyFill="1" applyFont="1">
      <alignment vertical="top"/>
    </xf>
    <xf borderId="18" fillId="0" fontId="25" numFmtId="0" xfId="0" applyAlignment="1" applyBorder="1" applyFont="1">
      <alignment horizontal="center" readingOrder="0"/>
    </xf>
    <xf borderId="23" fillId="0" fontId="3" numFmtId="0" xfId="0" applyBorder="1" applyFont="1"/>
    <xf borderId="17" fillId="15" fontId="18" numFmtId="0" xfId="0" applyAlignment="1" applyBorder="1" applyFill="1" applyFont="1">
      <alignment horizontal="center" vertical="bottom"/>
    </xf>
    <xf borderId="21" fillId="15" fontId="12" numFmtId="0" xfId="0" applyAlignment="1" applyBorder="1" applyFill="1" applyFont="1">
      <alignment vertical="bottom"/>
    </xf>
    <xf borderId="13" fillId="15" fontId="12" numFmtId="170" xfId="0" applyAlignment="1" applyBorder="1" applyFill="1" applyFont="1" applyNumberFormat="1">
      <alignment vertical="bottom"/>
    </xf>
    <xf borderId="13" fillId="15" fontId="12" numFmtId="167" xfId="0" applyAlignment="1" applyBorder="1" applyFill="1" applyFont="1" applyNumberFormat="1">
      <alignment vertical="bottom"/>
    </xf>
    <xf borderId="22" fillId="4" fontId="16" numFmtId="167" xfId="0" applyAlignment="1" applyBorder="1" applyFill="1" applyFont="1" applyNumberFormat="1">
      <alignment horizontal="center"/>
    </xf>
    <xf borderId="13" fillId="15" fontId="12" numFmtId="0" xfId="0" applyAlignment="1" applyBorder="1" applyFill="1" applyFont="1">
      <alignment vertical="bottom"/>
    </xf>
    <xf borderId="13" fillId="4" fontId="1" numFmtId="0" xfId="0" applyAlignment="1" applyBorder="1" applyFill="1" applyFont="1">
      <alignment horizontal="center" shrinkToFit="0" wrapText="1"/>
    </xf>
    <xf borderId="0" fillId="4" fontId="21" numFmtId="0" xfId="0" applyAlignment="1" applyFill="1" applyFont="1">
      <alignment horizontal="center"/>
    </xf>
    <xf borderId="0" fillId="4" fontId="12" numFmtId="0" xfId="0" applyAlignment="1" applyFill="1" applyFont="1">
      <alignment horizontal="center" vertical="bottom"/>
    </xf>
    <xf borderId="0" fillId="4" fontId="12" numFmtId="1" xfId="0" applyAlignment="1" applyFill="1" applyFont="1" applyNumberFormat="1">
      <alignment horizontal="center" vertical="bottom"/>
    </xf>
    <xf borderId="19" fillId="4" fontId="15" numFmtId="0" xfId="0" applyAlignment="1" applyBorder="1" applyFill="1" applyFont="1">
      <alignment horizontal="center" readingOrder="0"/>
    </xf>
    <xf borderId="19" fillId="0" fontId="3" numFmtId="0" xfId="0" applyBorder="1" applyFont="1"/>
    <xf borderId="22" fillId="4" fontId="26" numFmtId="0" xfId="0" applyAlignment="1" applyBorder="1" applyFill="1" applyFont="1">
      <alignment horizontal="center" readingOrder="0" vertical="top"/>
    </xf>
    <xf borderId="16" fillId="4" fontId="15" numFmtId="0" xfId="0" applyAlignment="1" applyBorder="1" applyFill="1" applyFont="1">
      <alignment horizontal="center" readingOrder="0"/>
    </xf>
    <xf borderId="0" fillId="4" fontId="21" numFmtId="0" xfId="0" applyFill="1" applyFont="1"/>
    <xf borderId="0" fillId="4" fontId="27" numFmtId="1" xfId="0" applyAlignment="1" applyFill="1" applyFont="1" applyNumberFormat="1">
      <alignment horizontal="center" vertical="bottom"/>
    </xf>
    <xf borderId="0" fillId="4" fontId="28" numFmtId="0" xfId="0" applyAlignment="1" applyFill="1" applyFont="1">
      <alignment horizontal="center" readingOrder="0" shrinkToFit="0" wrapText="1"/>
    </xf>
    <xf borderId="14" fillId="0" fontId="29" numFmtId="49" xfId="0" applyAlignment="1" applyBorder="1" applyFont="1" applyNumberFormat="1">
      <alignment horizontal="center" readingOrder="0" vertical="bottom"/>
    </xf>
    <xf borderId="13" fillId="0" fontId="12" numFmtId="2" xfId="0" applyAlignment="1" applyBorder="1" applyFont="1" applyNumberFormat="1">
      <alignment readingOrder="0" vertical="bottom"/>
    </xf>
    <xf borderId="14" fillId="0" fontId="29" numFmtId="49" xfId="0" applyAlignment="1" applyBorder="1" applyFont="1" applyNumberFormat="1">
      <alignment horizontal="center" vertical="center"/>
    </xf>
    <xf borderId="23" fillId="0" fontId="12" numFmtId="3" xfId="0" applyAlignment="1" applyBorder="1" applyFont="1" applyNumberFormat="1">
      <alignment horizontal="center" readingOrder="0" vertical="center"/>
    </xf>
    <xf borderId="13" fillId="0" fontId="12" numFmtId="0" xfId="0" applyAlignment="1" applyBorder="1" applyFont="1">
      <alignment horizontal="center" readingOrder="0" vertical="center"/>
    </xf>
    <xf borderId="0" fillId="4" fontId="12" numFmtId="166" xfId="0" applyAlignment="1" applyFill="1" applyFont="1" applyNumberFormat="1">
      <alignment horizontal="right" vertical="bottom"/>
    </xf>
    <xf borderId="13" fillId="4" fontId="21" numFmtId="0" xfId="0" applyBorder="1" applyFill="1" applyFont="1"/>
    <xf borderId="13" fillId="0" fontId="21" numFmtId="0" xfId="0" applyAlignment="1" applyBorder="1" applyFont="1">
      <alignment horizontal="center" readingOrder="0" vertical="center"/>
    </xf>
    <xf borderId="17" fillId="4" fontId="12" numFmtId="0" xfId="0" applyAlignment="1" applyBorder="1" applyFill="1" applyFont="1">
      <alignment horizontal="center" vertical="bottom"/>
    </xf>
    <xf borderId="13" fillId="4" fontId="12" numFmtId="1" xfId="0" applyAlignment="1" applyBorder="1" applyFill="1" applyFont="1" applyNumberFormat="1">
      <alignment horizontal="center" vertical="bottom"/>
    </xf>
    <xf borderId="13" fillId="4" fontId="28" numFmtId="0" xfId="0" applyAlignment="1" applyBorder="1" applyFill="1" applyFont="1">
      <alignment horizontal="center" readingOrder="0" shrinkToFit="0" wrapText="1"/>
    </xf>
    <xf borderId="14" fillId="0" fontId="29" numFmtId="49" xfId="0" applyAlignment="1" applyBorder="1" applyFont="1" applyNumberFormat="1">
      <alignment horizontal="center" readingOrder="0" vertical="center"/>
    </xf>
    <xf borderId="23" fillId="0" fontId="12" numFmtId="3" xfId="0" applyAlignment="1" applyBorder="1" applyFont="1" applyNumberFormat="1">
      <alignment horizontal="center" vertical="center"/>
    </xf>
    <xf borderId="13" fillId="4" fontId="27" numFmtId="1" xfId="0" applyAlignment="1" applyBorder="1" applyFill="1" applyFont="1" applyNumberFormat="1">
      <alignment horizontal="center" vertical="bottom"/>
    </xf>
    <xf borderId="24" fillId="0" fontId="10" numFmtId="0" xfId="0" applyAlignment="1" applyBorder="1" applyFont="1">
      <alignment horizontal="center" readingOrder="0" vertical="bottom"/>
    </xf>
    <xf borderId="14" fillId="0" fontId="29" numFmtId="49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vertical="top"/>
    </xf>
    <xf borderId="22" fillId="0" fontId="3" numFmtId="0" xfId="0" applyBorder="1" applyFont="1"/>
    <xf borderId="24" fillId="0" fontId="10" numFmtId="0" xfId="0" applyAlignment="1" applyBorder="1" applyFont="1">
      <alignment horizontal="center" vertical="bottom"/>
    </xf>
    <xf borderId="21" fillId="4" fontId="21" numFmtId="0" xfId="0" applyBorder="1" applyFill="1" applyFont="1"/>
    <xf borderId="14" fillId="0" fontId="12" numFmtId="0" xfId="0" applyAlignment="1" applyBorder="1" applyFont="1">
      <alignment horizontal="center" readingOrder="0" vertical="center"/>
    </xf>
    <xf borderId="13" fillId="4" fontId="1" numFmtId="0" xfId="0" applyAlignment="1" applyBorder="1" applyFill="1" applyFont="1">
      <alignment horizontal="center"/>
    </xf>
    <xf borderId="13" fillId="2" fontId="6" numFmtId="0" xfId="0" applyAlignment="1" applyBorder="1" applyFill="1" applyFont="1">
      <alignment horizontal="center"/>
    </xf>
    <xf borderId="13" fillId="4" fontId="21" numFmtId="0" xfId="0" applyAlignment="1" applyBorder="1" applyFill="1" applyFont="1">
      <alignment horizontal="center"/>
    </xf>
    <xf borderId="0" fillId="2" fontId="6" numFmtId="0" xfId="0" applyAlignment="1" applyFill="1" applyFont="1">
      <alignment horizontal="center"/>
    </xf>
    <xf borderId="17" fillId="4" fontId="1" numFmtId="0" xfId="0" applyAlignment="1" applyBorder="1" applyFill="1" applyFont="1">
      <alignment horizontal="center"/>
    </xf>
    <xf borderId="24" fillId="4" fontId="1" numFmtId="0" xfId="0" applyAlignment="1" applyBorder="1" applyFill="1" applyFont="1">
      <alignment horizontal="center"/>
    </xf>
    <xf borderId="24" fillId="4" fontId="12" numFmtId="0" xfId="0" applyAlignment="1" applyBorder="1" applyFill="1" applyFont="1">
      <alignment vertical="bottom"/>
    </xf>
    <xf borderId="23" fillId="4" fontId="12" numFmtId="0" xfId="0" applyAlignment="1" applyBorder="1" applyFill="1" applyFont="1">
      <alignment vertical="bottom"/>
    </xf>
    <xf borderId="23" fillId="4" fontId="12" numFmtId="0" xfId="0" applyAlignment="1" applyBorder="1" applyFill="1" applyFont="1">
      <alignment vertical="bottom"/>
    </xf>
    <xf borderId="13" fillId="4" fontId="12" numFmtId="0" xfId="0" applyAlignment="1" applyBorder="1" applyFill="1" applyFont="1">
      <alignment horizontal="center" vertical="bottom"/>
    </xf>
    <xf borderId="19" fillId="2" fontId="30" numFmtId="0" xfId="0" applyAlignment="1" applyBorder="1" applyFill="1" applyFont="1">
      <alignment horizontal="center" readingOrder="0" shrinkToFit="0" wrapText="1"/>
    </xf>
    <xf borderId="25" fillId="0" fontId="3" numFmtId="0" xfId="0" applyBorder="1" applyFont="1"/>
    <xf borderId="16" fillId="2" fontId="30" numFmtId="0" xfId="0" applyAlignment="1" applyBorder="1" applyFill="1" applyFont="1">
      <alignment horizontal="center" readingOrder="0" shrinkToFit="0" wrapText="1"/>
    </xf>
    <xf borderId="14" fillId="0" fontId="3" numFmtId="0" xfId="0" applyBorder="1" applyFont="1"/>
    <xf borderId="20" fillId="2" fontId="31" numFmtId="0" xfId="0" applyAlignment="1" applyBorder="1" applyFill="1" applyFont="1">
      <alignment horizontal="left" shrinkToFit="0" wrapText="1"/>
    </xf>
    <xf borderId="17" fillId="2" fontId="2" numFmtId="0" xfId="0" applyAlignment="1" applyBorder="1" applyFill="1" applyFont="1">
      <alignment horizontal="center" readingOrder="0" shrinkToFit="0" wrapText="1"/>
    </xf>
    <xf borderId="13" fillId="2" fontId="2" numFmtId="0" xfId="0" applyAlignment="1" applyBorder="1" applyFill="1" applyFont="1">
      <alignment horizontal="center" shrinkToFit="0" wrapText="1"/>
    </xf>
    <xf borderId="13" fillId="4" fontId="2" numFmtId="0" xfId="0" applyAlignment="1" applyBorder="1" applyFill="1" applyFont="1">
      <alignment horizontal="center" shrinkToFit="0" wrapText="1"/>
    </xf>
    <xf borderId="17" fillId="2" fontId="31" numFmtId="0" xfId="0" applyAlignment="1" applyBorder="1" applyFill="1" applyFont="1">
      <alignment horizontal="center" shrinkToFit="0" wrapText="1"/>
    </xf>
    <xf borderId="20" fillId="2" fontId="31" numFmtId="0" xfId="0" applyAlignment="1" applyBorder="1" applyFill="1" applyFont="1">
      <alignment horizontal="center" shrinkToFit="0" wrapText="1"/>
    </xf>
    <xf borderId="21" fillId="2" fontId="31" numFmtId="0" xfId="0" applyAlignment="1" applyBorder="1" applyFill="1" applyFont="1">
      <alignment horizontal="center" shrinkToFit="0" wrapText="1"/>
    </xf>
    <xf borderId="17" fillId="2" fontId="31" numFmtId="0" xfId="0" applyAlignment="1" applyBorder="1" applyFill="1" applyFont="1">
      <alignment horizontal="left" shrinkToFit="0" wrapText="1"/>
    </xf>
    <xf borderId="17" fillId="2" fontId="2" numFmtId="0" xfId="0" applyAlignment="1" applyBorder="1" applyFill="1" applyFont="1">
      <alignment horizontal="left" readingOrder="0" shrinkToFit="0" wrapText="1"/>
    </xf>
    <xf borderId="0" fillId="0" fontId="21" numFmtId="0" xfId="0" applyAlignment="1" applyFont="1">
      <alignment horizontal="center"/>
    </xf>
    <xf borderId="0" fillId="2" fontId="32" numFmtId="0" xfId="0" applyAlignment="1" applyFill="1" applyFont="1">
      <alignment horizontal="center" shrinkToFit="0" wrapText="1"/>
    </xf>
    <xf borderId="0" fillId="4" fontId="32" numFmtId="0" xfId="0" applyAlignment="1" applyFill="1" applyFont="1">
      <alignment horizontal="center" shrinkToFit="0" wrapText="1"/>
    </xf>
    <xf borderId="20" fillId="10" fontId="15" numFmtId="0" xfId="0" applyAlignment="1" applyBorder="1" applyFill="1" applyFont="1">
      <alignment horizontal="center" readingOrder="0"/>
    </xf>
    <xf borderId="17" fillId="10" fontId="33" numFmtId="0" xfId="0" applyAlignment="1" applyBorder="1" applyFill="1" applyFont="1">
      <alignment horizontal="center" readingOrder="0"/>
    </xf>
    <xf borderId="20" fillId="10" fontId="15" numFmtId="0" xfId="0" applyAlignment="1" applyBorder="1" applyFill="1" applyFont="1">
      <alignment horizontal="center" vertical="bottom"/>
    </xf>
    <xf borderId="13" fillId="10" fontId="15" numFmtId="167" xfId="0" applyAlignment="1" applyBorder="1" applyFill="1" applyFont="1" applyNumberFormat="1">
      <alignment horizontal="center"/>
    </xf>
    <xf borderId="20" fillId="10" fontId="33" numFmtId="0" xfId="0" applyAlignment="1" applyBorder="1" applyFill="1" applyFont="1">
      <alignment horizontal="center" readingOrder="0" vertical="bottom"/>
    </xf>
    <xf borderId="13" fillId="4" fontId="15" numFmtId="0" xfId="0" applyAlignment="1" applyBorder="1" applyFill="1" applyFont="1">
      <alignment horizontal="center"/>
    </xf>
    <xf borderId="13" fillId="4" fontId="15" numFmtId="0" xfId="0" applyAlignment="1" applyBorder="1" applyFill="1" applyFont="1">
      <alignment horizontal="center" readingOrder="0"/>
    </xf>
    <xf borderId="17" fillId="10" fontId="15" numFmtId="0" xfId="0" applyAlignment="1" applyBorder="1" applyFill="1" applyFont="1">
      <alignment horizontal="center" readingOrder="0"/>
    </xf>
    <xf borderId="13" fillId="4" fontId="34" numFmtId="0" xfId="0" applyBorder="1" applyFill="1" applyFont="1"/>
    <xf borderId="13" fillId="4" fontId="32" numFmtId="0" xfId="0" applyAlignment="1" applyBorder="1" applyFill="1" applyFont="1">
      <alignment horizontal="center"/>
    </xf>
    <xf borderId="17" fillId="10" fontId="33" numFmtId="0" xfId="0" applyAlignment="1" applyBorder="1" applyFill="1" applyFont="1">
      <alignment horizontal="center" vertical="bottom"/>
    </xf>
    <xf borderId="0" fillId="4" fontId="6" numFmtId="0" xfId="0" applyAlignment="1" applyFill="1" applyFont="1">
      <alignment horizontal="center"/>
    </xf>
    <xf borderId="0" fillId="0" fontId="32" numFmtId="0" xfId="0" applyAlignment="1" applyFont="1">
      <alignment horizontal="center"/>
    </xf>
    <xf borderId="20" fillId="13" fontId="15" numFmtId="0" xfId="0" applyAlignment="1" applyBorder="1" applyFill="1" applyFont="1">
      <alignment horizontal="center" readingOrder="0"/>
    </xf>
    <xf borderId="18" fillId="13" fontId="15" numFmtId="0" xfId="0" applyAlignment="1" applyBorder="1" applyFill="1" applyFont="1">
      <alignment horizontal="center" vertical="bottom"/>
    </xf>
    <xf borderId="17" fillId="13" fontId="33" numFmtId="0" xfId="0" applyAlignment="1" applyBorder="1" applyFill="1" applyFont="1">
      <alignment horizontal="center" readingOrder="0"/>
    </xf>
    <xf borderId="18" fillId="13" fontId="33" numFmtId="0" xfId="0" applyAlignment="1" applyBorder="1" applyFill="1" applyFont="1">
      <alignment horizontal="center" vertical="bottom"/>
    </xf>
    <xf borderId="13" fillId="13" fontId="15" numFmtId="167" xfId="0" applyAlignment="1" applyBorder="1" applyFill="1" applyFont="1" applyNumberFormat="1">
      <alignment horizontal="center"/>
    </xf>
    <xf borderId="17" fillId="13" fontId="15" numFmtId="0" xfId="0" applyAlignment="1" applyBorder="1" applyFill="1" applyFont="1">
      <alignment horizontal="center" readingOrder="0"/>
    </xf>
    <xf borderId="14" fillId="13" fontId="33" numFmtId="0" xfId="0" applyAlignment="1" applyBorder="1" applyFill="1" applyFont="1">
      <alignment horizontal="center" vertical="bottom"/>
    </xf>
    <xf borderId="18" fillId="10" fontId="15" numFmtId="0" xfId="0" applyAlignment="1" applyBorder="1" applyFill="1" applyFont="1">
      <alignment horizontal="center" vertical="bottom"/>
    </xf>
    <xf borderId="18" fillId="10" fontId="33" numFmtId="0" xfId="0" applyAlignment="1" applyBorder="1" applyFill="1" applyFont="1">
      <alignment horizontal="center" vertical="bottom"/>
    </xf>
    <xf borderId="14" fillId="10" fontId="33" numFmtId="0" xfId="0" applyAlignment="1" applyBorder="1" applyFill="1" applyFont="1">
      <alignment horizontal="center" vertical="bottom"/>
    </xf>
    <xf borderId="18" fillId="13" fontId="12" numFmtId="0" xfId="0" applyAlignment="1" applyBorder="1" applyFill="1" applyFont="1">
      <alignment vertical="bottom"/>
    </xf>
    <xf borderId="18" fillId="10" fontId="12" numFmtId="0" xfId="0" applyAlignment="1" applyBorder="1" applyFill="1" applyFont="1">
      <alignment vertical="bottom"/>
    </xf>
    <xf borderId="0" fillId="0" fontId="32" numFmtId="0" xfId="0" applyAlignment="1" applyFont="1">
      <alignment horizontal="center" readingOrder="0"/>
    </xf>
    <xf borderId="17" fillId="13" fontId="33" numFmtId="0" xfId="0" applyAlignment="1" applyBorder="1" applyFill="1" applyFont="1">
      <alignment horizontal="center"/>
    </xf>
    <xf borderId="17" fillId="10" fontId="35" numFmtId="0" xfId="0" applyAlignment="1" applyBorder="1" applyFill="1" applyFont="1">
      <alignment horizontal="center" readingOrder="0"/>
    </xf>
    <xf borderId="13" fillId="10" fontId="32" numFmtId="0" xfId="0" applyAlignment="1" applyBorder="1" applyFill="1" applyFont="1">
      <alignment horizontal="center" readingOrder="0"/>
    </xf>
    <xf borderId="18" fillId="13" fontId="12" numFmtId="0" xfId="0" applyAlignment="1" applyBorder="1" applyFill="1" applyFont="1">
      <alignment vertical="bottom"/>
    </xf>
    <xf borderId="17" fillId="13" fontId="33" numFmtId="0" xfId="0" applyAlignment="1" applyBorder="1" applyFill="1" applyFont="1">
      <alignment horizontal="center" readingOrder="0"/>
    </xf>
    <xf borderId="13" fillId="4" fontId="36" numFmtId="0" xfId="0" applyAlignment="1" applyBorder="1" applyFill="1" applyFont="1">
      <alignment horizontal="center" readingOrder="0"/>
    </xf>
    <xf borderId="13" fillId="4" fontId="15" numFmtId="167" xfId="0" applyAlignment="1" applyBorder="1" applyFill="1" applyFont="1" applyNumberFormat="1">
      <alignment horizontal="center"/>
    </xf>
    <xf borderId="18" fillId="10" fontId="33" numFmtId="0" xfId="0" applyAlignment="1" applyBorder="1" applyFill="1" applyFont="1">
      <alignment horizontal="center" readingOrder="0" vertical="bottom"/>
    </xf>
    <xf borderId="17" fillId="10" fontId="33" numFmtId="0" xfId="0" applyAlignment="1" applyBorder="1" applyFill="1" applyFont="1">
      <alignment horizontal="center" readingOrder="0"/>
    </xf>
    <xf borderId="21" fillId="0" fontId="21" numFmtId="0" xfId="0" applyBorder="1" applyFont="1"/>
    <xf borderId="13" fillId="0" fontId="21" numFmtId="0" xfId="0" applyBorder="1" applyFont="1"/>
    <xf borderId="13" fillId="4" fontId="16" numFmtId="0" xfId="0" applyAlignment="1" applyBorder="1" applyFill="1" applyFont="1">
      <alignment horizontal="center"/>
    </xf>
    <xf borderId="18" fillId="13" fontId="33" numFmtId="0" xfId="0" applyAlignment="1" applyBorder="1" applyFill="1" applyFont="1">
      <alignment horizontal="center" readingOrder="0" vertical="bottom"/>
    </xf>
    <xf borderId="17" fillId="0" fontId="21" numFmtId="0" xfId="0" applyBorder="1" applyFont="1"/>
    <xf borderId="13" fillId="2" fontId="28" numFmtId="0" xfId="0" applyAlignment="1" applyBorder="1" applyFill="1" applyFont="1">
      <alignment horizontal="center" readingOrder="0" shrinkToFit="0" wrapText="1"/>
    </xf>
    <xf borderId="13" fillId="4" fontId="37" numFmtId="0" xfId="0" applyAlignment="1" applyBorder="1" applyFill="1" applyFont="1">
      <alignment horizontal="center" readingOrder="0"/>
    </xf>
    <xf borderId="17" fillId="2" fontId="38" numFmtId="0" xfId="0" applyAlignment="1" applyBorder="1" applyFill="1" applyFont="1">
      <alignment horizontal="center" readingOrder="0" shrinkToFit="0" wrapText="1"/>
    </xf>
    <xf borderId="17" fillId="2" fontId="38" numFmtId="0" xfId="0" applyAlignment="1" applyBorder="1" applyFill="1" applyFont="1">
      <alignment horizontal="right" readingOrder="0" shrinkToFit="0" wrapText="1"/>
    </xf>
    <xf borderId="21" fillId="2" fontId="38" numFmtId="0" xfId="0" applyAlignment="1" applyBorder="1" applyFill="1" applyFont="1">
      <alignment horizontal="center" readingOrder="0" shrinkToFit="0" wrapText="1"/>
    </xf>
    <xf borderId="17" fillId="2" fontId="39" numFmtId="0" xfId="0" applyAlignment="1" applyBorder="1" applyFill="1" applyFont="1">
      <alignment horizontal="center" readingOrder="0" shrinkToFit="0" wrapText="1"/>
    </xf>
    <xf borderId="17" fillId="2" fontId="39" numFmtId="0" xfId="0" applyAlignment="1" applyBorder="1" applyFill="1" applyFont="1">
      <alignment horizontal="right" readingOrder="0" shrinkToFit="0" wrapText="1"/>
    </xf>
    <xf borderId="21" fillId="2" fontId="39" numFmtId="0" xfId="0" applyAlignment="1" applyBorder="1" applyFill="1" applyFont="1">
      <alignment horizontal="center" readingOrder="0" shrinkToFit="0" wrapText="1"/>
    </xf>
    <xf borderId="13" fillId="4" fontId="40" numFmtId="0" xfId="0" applyAlignment="1" applyBorder="1" applyFill="1" applyFont="1">
      <alignment horizontal="center" readingOrder="0" shrinkToFit="0" wrapText="1"/>
    </xf>
    <xf borderId="13" fillId="4" fontId="41" numFmtId="0" xfId="0" applyAlignment="1" applyBorder="1" applyFill="1" applyFont="1">
      <alignment horizontal="center" readingOrder="0"/>
    </xf>
    <xf borderId="17" fillId="4" fontId="39" numFmtId="0" xfId="0" applyAlignment="1" applyBorder="1" applyFill="1" applyFont="1">
      <alignment horizontal="center" readingOrder="0" shrinkToFit="0" wrapText="1"/>
    </xf>
    <xf borderId="13" fillId="4" fontId="42" numFmtId="0" xfId="0" applyAlignment="1" applyBorder="1" applyFill="1" applyFont="1">
      <alignment horizontal="center" shrinkToFit="0" vertical="bottom" wrapText="1"/>
    </xf>
    <xf borderId="15" fillId="17" fontId="39" numFmtId="0" xfId="0" applyAlignment="1" applyBorder="1" applyFill="1" applyFont="1">
      <alignment horizontal="center" readingOrder="0" shrinkToFit="0" vertical="center" wrapText="1"/>
    </xf>
    <xf borderId="13" fillId="17" fontId="39" numFmtId="0" xfId="0" applyAlignment="1" applyBorder="1" applyFill="1" applyFont="1">
      <alignment horizontal="center" readingOrder="0" shrinkToFit="0" wrapText="1"/>
    </xf>
    <xf borderId="17" fillId="17" fontId="39" numFmtId="0" xfId="0" applyAlignment="1" applyBorder="1" applyFill="1" applyFont="1">
      <alignment horizontal="center" readingOrder="0" shrinkToFit="0" wrapText="1"/>
    </xf>
    <xf borderId="17" fillId="18" fontId="39" numFmtId="0" xfId="0" applyAlignment="1" applyBorder="1" applyFill="1" applyFont="1">
      <alignment horizontal="center" readingOrder="0" shrinkToFit="0" wrapText="1"/>
    </xf>
    <xf borderId="24" fillId="0" fontId="3" numFmtId="0" xfId="0" applyBorder="1" applyFont="1"/>
    <xf borderId="13" fillId="3" fontId="43" numFmtId="0" xfId="0" applyAlignment="1" applyBorder="1" applyFill="1" applyFont="1">
      <alignment horizontal="center" readingOrder="0"/>
    </xf>
    <xf borderId="17" fillId="3" fontId="43" numFmtId="0" xfId="0" applyAlignment="1" applyBorder="1" applyFill="1" applyFont="1">
      <alignment horizontal="center" readingOrder="0"/>
    </xf>
    <xf borderId="17" fillId="19" fontId="39" numFmtId="0" xfId="0" applyAlignment="1" applyBorder="1" applyFill="1" applyFont="1">
      <alignment horizontal="center" readingOrder="0" shrinkToFit="0" wrapText="1"/>
    </xf>
    <xf borderId="22" fillId="4" fontId="1" numFmtId="0" xfId="0" applyAlignment="1" applyBorder="1" applyFill="1" applyFont="1">
      <alignment horizontal="center" shrinkToFit="0" wrapText="1"/>
    </xf>
    <xf borderId="21" fillId="4" fontId="40" numFmtId="0" xfId="0" applyAlignment="1" applyBorder="1" applyFill="1" applyFont="1">
      <alignment horizontal="center" readingOrder="0" shrinkToFit="0" wrapText="1"/>
    </xf>
    <xf borderId="0" fillId="2" fontId="44" numFmtId="0" xfId="0" applyAlignment="1" applyFill="1" applyFont="1">
      <alignment horizontal="center" shrinkToFit="0" wrapText="1"/>
    </xf>
    <xf borderId="22" fillId="4" fontId="44" numFmtId="0" xfId="0" applyAlignment="1" applyBorder="1" applyFill="1" applyFont="1">
      <alignment horizontal="center" shrinkToFit="0" wrapText="1"/>
    </xf>
    <xf borderId="13" fillId="4" fontId="30" numFmtId="0" xfId="0" applyAlignment="1" applyBorder="1" applyFill="1" applyFont="1">
      <alignment horizontal="center" readingOrder="0" shrinkToFit="0" wrapText="1"/>
    </xf>
    <xf borderId="13" fillId="4" fontId="45" numFmtId="0" xfId="0" applyAlignment="1" applyBorder="1" applyFill="1" applyFont="1">
      <alignment horizontal="center" readingOrder="0"/>
    </xf>
    <xf borderId="13" fillId="4" fontId="44" numFmtId="0" xfId="0" applyAlignment="1" applyBorder="1" applyFill="1" applyFont="1">
      <alignment horizontal="center"/>
    </xf>
    <xf borderId="13" fillId="4" fontId="46" numFmtId="0" xfId="0" applyAlignment="1" applyBorder="1" applyFill="1" applyFont="1">
      <alignment horizontal="center" readingOrder="0" shrinkToFit="0" wrapText="1"/>
    </xf>
    <xf borderId="13" fillId="4" fontId="47" numFmtId="167" xfId="0" applyAlignment="1" applyBorder="1" applyFill="1" applyFont="1" applyNumberFormat="1">
      <alignment horizontal="center"/>
    </xf>
    <xf borderId="13" fillId="4" fontId="46" numFmtId="0" xfId="0" applyAlignment="1" applyBorder="1" applyFill="1" applyFont="1">
      <alignment horizontal="center" shrinkToFit="0" vertical="bottom" wrapText="1"/>
    </xf>
    <xf borderId="0" fillId="0" fontId="44" numFmtId="0" xfId="0" applyAlignment="1" applyFont="1">
      <alignment horizontal="center"/>
    </xf>
    <xf borderId="19" fillId="2" fontId="46" numFmtId="0" xfId="0" applyAlignment="1" applyBorder="1" applyFill="1" applyFont="1">
      <alignment horizontal="center" readingOrder="0" shrinkToFit="0" vertical="center" wrapText="1"/>
    </xf>
    <xf borderId="17" fillId="2" fontId="46" numFmtId="0" xfId="0" applyAlignment="1" applyBorder="1" applyFill="1" applyFont="1">
      <alignment horizontal="center" readingOrder="0" shrinkToFit="0" wrapText="1"/>
    </xf>
    <xf borderId="13" fillId="20" fontId="48" numFmtId="0" xfId="0" applyAlignment="1" applyBorder="1" applyFill="1" applyFont="1">
      <alignment horizontal="center" readingOrder="0" vertical="center"/>
    </xf>
    <xf borderId="13" fillId="21" fontId="49" numFmtId="0" xfId="0" applyAlignment="1" applyBorder="1" applyFill="1" applyFont="1">
      <alignment horizontal="center" readingOrder="0" shrinkToFit="0" wrapText="1"/>
    </xf>
    <xf borderId="16" fillId="2" fontId="46" numFmtId="0" xfId="0" applyAlignment="1" applyBorder="1" applyFill="1" applyFont="1">
      <alignment horizontal="center" readingOrder="0" shrinkToFit="0" vertical="center" wrapText="1"/>
    </xf>
    <xf borderId="15" fillId="4" fontId="46" numFmtId="0" xfId="0" applyAlignment="1" applyBorder="1" applyFill="1" applyFont="1">
      <alignment horizontal="center" readingOrder="0" shrinkToFit="0" wrapText="1"/>
    </xf>
    <xf borderId="13" fillId="2" fontId="46" numFmtId="0" xfId="0" applyAlignment="1" applyBorder="1" applyFill="1" applyFont="1">
      <alignment horizontal="center" readingOrder="0" shrinkToFit="0" wrapText="1"/>
    </xf>
    <xf borderId="13" fillId="2" fontId="50" numFmtId="0" xfId="0" applyAlignment="1" applyBorder="1" applyFill="1" applyFont="1">
      <alignment horizontal="center" readingOrder="0"/>
    </xf>
    <xf borderId="13" fillId="2" fontId="51" numFmtId="0" xfId="0" applyAlignment="1" applyBorder="1" applyFill="1" applyFont="1">
      <alignment horizontal="center" readingOrder="0"/>
    </xf>
    <xf borderId="26" fillId="0" fontId="3" numFmtId="0" xfId="0" applyBorder="1" applyFont="1"/>
    <xf borderId="13" fillId="2" fontId="46" numFmtId="0" xfId="0" applyAlignment="1" applyBorder="1" applyFill="1" applyFont="1">
      <alignment horizontal="center" shrinkToFit="0" vertical="bottom" wrapText="1"/>
    </xf>
    <xf borderId="17" fillId="11" fontId="47" numFmtId="0" xfId="0" applyAlignment="1" applyBorder="1" applyFill="1" applyFont="1">
      <alignment horizontal="center" vertical="bottom"/>
    </xf>
    <xf borderId="21" fillId="11" fontId="52" numFmtId="0" xfId="0" applyAlignment="1" applyBorder="1" applyFill="1" applyFont="1">
      <alignment horizontal="center" readingOrder="0" vertical="bottom"/>
    </xf>
    <xf borderId="21" fillId="11" fontId="52" numFmtId="0" xfId="0" applyAlignment="1" applyBorder="1" applyFill="1" applyFont="1">
      <alignment horizontal="center" vertical="bottom"/>
    </xf>
    <xf borderId="21" fillId="11" fontId="12" numFmtId="0" xfId="0" applyAlignment="1" applyBorder="1" applyFill="1" applyFont="1">
      <alignment vertical="bottom"/>
    </xf>
    <xf borderId="20" fillId="11" fontId="47" numFmtId="0" xfId="0" applyAlignment="1" applyBorder="1" applyFill="1" applyFont="1">
      <alignment horizontal="center" readingOrder="0"/>
    </xf>
    <xf borderId="13" fillId="4" fontId="47" numFmtId="0" xfId="0" applyAlignment="1" applyBorder="1" applyFill="1" applyFont="1">
      <alignment horizontal="center" readingOrder="0"/>
    </xf>
    <xf borderId="13" fillId="11" fontId="52" numFmtId="0" xfId="0" applyAlignment="1" applyBorder="1" applyFill="1" applyFont="1">
      <alignment horizontal="center" readingOrder="0"/>
    </xf>
    <xf borderId="17" fillId="11" fontId="47" numFmtId="0" xfId="0" applyAlignment="1" applyBorder="1" applyFill="1" applyFont="1">
      <alignment horizontal="center" readingOrder="0"/>
    </xf>
    <xf borderId="13" fillId="11" fontId="52" numFmtId="0" xfId="0" applyAlignment="1" applyBorder="1" applyFill="1" applyFont="1">
      <alignment horizontal="center" vertical="bottom"/>
    </xf>
    <xf borderId="13" fillId="4" fontId="47" numFmtId="0" xfId="0" applyAlignment="1" applyBorder="1" applyFill="1" applyFont="1">
      <alignment horizontal="center" vertical="bottom"/>
    </xf>
    <xf borderId="14" fillId="16" fontId="47" numFmtId="0" xfId="0" applyAlignment="1" applyBorder="1" applyFill="1" applyFont="1">
      <alignment horizontal="center" vertical="bottom"/>
    </xf>
    <xf borderId="23" fillId="16" fontId="53" numFmtId="0" xfId="0" applyAlignment="1" applyBorder="1" applyFill="1" applyFont="1">
      <alignment vertical="bottom"/>
    </xf>
    <xf borderId="23" fillId="16" fontId="53" numFmtId="0" xfId="0" applyAlignment="1" applyBorder="1" applyFill="1" applyFont="1">
      <alignment readingOrder="0" vertical="bottom"/>
    </xf>
    <xf borderId="23" fillId="11" fontId="52" numFmtId="0" xfId="0" applyAlignment="1" applyBorder="1" applyFill="1" applyFont="1">
      <alignment horizontal="center" vertical="bottom"/>
    </xf>
    <xf borderId="23" fillId="16" fontId="12" numFmtId="0" xfId="0" applyAlignment="1" applyBorder="1" applyFill="1" applyFont="1">
      <alignment vertical="bottom"/>
    </xf>
    <xf borderId="17" fillId="16" fontId="47" numFmtId="0" xfId="0" applyAlignment="1" applyBorder="1" applyFill="1" applyFont="1">
      <alignment horizontal="center" readingOrder="0"/>
    </xf>
    <xf borderId="23" fillId="16" fontId="52" numFmtId="0" xfId="0" applyAlignment="1" applyBorder="1" applyFill="1" applyFont="1">
      <alignment horizontal="center" vertical="bottom"/>
    </xf>
    <xf borderId="13" fillId="16" fontId="52" numFmtId="0" xfId="0" applyAlignment="1" applyBorder="1" applyFill="1" applyFont="1">
      <alignment horizontal="center" readingOrder="0"/>
    </xf>
    <xf borderId="13" fillId="16" fontId="52" numFmtId="0" xfId="0" applyAlignment="1" applyBorder="1" applyFill="1" applyFont="1">
      <alignment vertical="bottom"/>
    </xf>
    <xf borderId="13" fillId="4" fontId="47" numFmtId="0" xfId="0" applyAlignment="1" applyBorder="1" applyFill="1" applyFont="1">
      <alignment vertical="bottom"/>
    </xf>
    <xf borderId="14" fillId="11" fontId="47" numFmtId="0" xfId="0" applyAlignment="1" applyBorder="1" applyFill="1" applyFont="1">
      <alignment horizontal="center" vertical="bottom"/>
    </xf>
    <xf borderId="23" fillId="11" fontId="52" numFmtId="0" xfId="0" applyAlignment="1" applyBorder="1" applyFill="1" applyFont="1">
      <alignment horizontal="center" readingOrder="0" vertical="bottom"/>
    </xf>
    <xf borderId="23" fillId="11" fontId="12" numFmtId="0" xfId="0" applyAlignment="1" applyBorder="1" applyFill="1" applyFont="1">
      <alignment vertical="bottom"/>
    </xf>
    <xf borderId="20" fillId="16" fontId="47" numFmtId="0" xfId="0" applyAlignment="1" applyBorder="1" applyFill="1" applyFont="1">
      <alignment horizontal="center" readingOrder="0"/>
    </xf>
    <xf borderId="13" fillId="4" fontId="54" numFmtId="0" xfId="0" applyAlignment="1" applyBorder="1" applyFill="1" applyFont="1">
      <alignment horizontal="center" shrinkToFit="0" wrapText="1"/>
    </xf>
    <xf borderId="13" fillId="11" fontId="52" numFmtId="0" xfId="0" applyAlignment="1" applyBorder="1" applyFill="1" applyFont="1">
      <alignment vertical="bottom"/>
    </xf>
    <xf borderId="23" fillId="11" fontId="53" numFmtId="0" xfId="0" applyAlignment="1" applyBorder="1" applyFill="1" applyFont="1">
      <alignment vertical="bottom"/>
    </xf>
    <xf borderId="23" fillId="11" fontId="12" numFmtId="0" xfId="0" applyAlignment="1" applyBorder="1" applyFill="1" applyFont="1">
      <alignment vertical="bottom"/>
    </xf>
    <xf borderId="13" fillId="11" fontId="52" numFmtId="0" xfId="0" applyAlignment="1" applyBorder="1" applyFill="1" applyFont="1">
      <alignment horizontal="center" readingOrder="0"/>
    </xf>
    <xf borderId="23" fillId="16" fontId="53" numFmtId="0" xfId="0" applyAlignment="1" applyBorder="1" applyFill="1" applyFont="1">
      <alignment vertical="bottom"/>
    </xf>
    <xf borderId="23" fillId="16" fontId="12" numFmtId="0" xfId="0" applyAlignment="1" applyBorder="1" applyFill="1" applyFont="1">
      <alignment vertical="bottom"/>
    </xf>
    <xf borderId="23" fillId="13" fontId="53" numFmtId="0" xfId="0" applyAlignment="1" applyBorder="1" applyFill="1" applyFont="1">
      <alignment vertical="bottom"/>
    </xf>
    <xf borderId="23" fillId="16" fontId="52" numFmtId="0" xfId="0" applyAlignment="1" applyBorder="1" applyFill="1" applyFont="1">
      <alignment horizontal="center" vertical="bottom"/>
    </xf>
    <xf borderId="23" fillId="13" fontId="12" numFmtId="0" xfId="0" applyAlignment="1" applyBorder="1" applyFill="1" applyFont="1">
      <alignment vertical="bottom"/>
    </xf>
    <xf borderId="13" fillId="16" fontId="52" numFmtId="0" xfId="0" applyAlignment="1" applyBorder="1" applyFill="1" applyFont="1">
      <alignment horizontal="center" readingOrder="0"/>
    </xf>
    <xf borderId="13" fillId="4" fontId="47" numFmtId="0" xfId="0" applyAlignment="1" applyBorder="1" applyFill="1" applyFont="1">
      <alignment horizontal="center" readingOrder="0"/>
    </xf>
    <xf borderId="13" fillId="16" fontId="52" numFmtId="0" xfId="0" applyAlignment="1" applyBorder="1" applyFill="1" applyFont="1">
      <alignment vertical="bottom"/>
    </xf>
    <xf borderId="13" fillId="11" fontId="52" numFmtId="0" xfId="0" applyAlignment="1" applyBorder="1" applyFill="1" applyFont="1">
      <alignment vertical="bottom"/>
    </xf>
    <xf borderId="13" fillId="4" fontId="47" numFmtId="0" xfId="0" applyAlignment="1" applyBorder="1" applyFill="1" applyFont="1">
      <alignment vertical="bottom"/>
    </xf>
    <xf borderId="13" fillId="13" fontId="52" numFmtId="0" xfId="0" applyAlignment="1" applyBorder="1" applyFill="1" applyFont="1">
      <alignment horizontal="center" readingOrder="0"/>
    </xf>
    <xf borderId="23" fillId="13" fontId="52" numFmtId="0" xfId="0" applyAlignment="1" applyBorder="1" applyFill="1" applyFont="1">
      <alignment horizontal="center" vertical="bottom"/>
    </xf>
    <xf borderId="14" fillId="16" fontId="47" numFmtId="0" xfId="0" applyAlignment="1" applyBorder="1" applyFill="1" applyFont="1">
      <alignment horizontal="center" readingOrder="0" vertical="bottom"/>
    </xf>
    <xf borderId="23" fillId="16" fontId="52" numFmtId="0" xfId="0" applyAlignment="1" applyBorder="1" applyFill="1" applyFont="1">
      <alignment horizontal="center" readingOrder="0" vertical="bottom"/>
    </xf>
    <xf borderId="17" fillId="2" fontId="47" numFmtId="0" xfId="0" applyAlignment="1" applyBorder="1" applyFill="1" applyFont="1">
      <alignment horizontal="center" readingOrder="0"/>
    </xf>
    <xf borderId="14" fillId="11" fontId="12" numFmtId="0" xfId="0" applyAlignment="1" applyBorder="1" applyFill="1" applyFont="1">
      <alignment vertical="bottom"/>
    </xf>
    <xf borderId="13" fillId="4" fontId="47" numFmtId="0" xfId="0" applyAlignment="1" applyBorder="1" applyFill="1" applyFont="1">
      <alignment horizontal="center"/>
    </xf>
    <xf borderId="17" fillId="16" fontId="52" numFmtId="0" xfId="0" applyAlignment="1" applyBorder="1" applyFill="1" applyFont="1">
      <alignment horizontal="center" readingOrder="0"/>
    </xf>
    <xf borderId="13" fillId="2" fontId="52" numFmtId="0" xfId="0" applyAlignment="1" applyBorder="1" applyFill="1" applyFont="1">
      <alignment horizontal="center" readingOrder="0"/>
    </xf>
    <xf borderId="13" fillId="2" fontId="52" numFmtId="0" xfId="0" applyAlignment="1" applyBorder="1" applyFill="1" applyFont="1">
      <alignment horizontal="center" readingOrder="0"/>
    </xf>
    <xf borderId="17" fillId="11" fontId="52" numFmtId="0" xfId="0" applyAlignment="1" applyBorder="1" applyFill="1" applyFont="1">
      <alignment horizontal="center" readingOrder="0"/>
    </xf>
    <xf borderId="17" fillId="4" fontId="47" numFmtId="0" xfId="0" applyAlignment="1" applyBorder="1" applyFill="1" applyFont="1">
      <alignment horizontal="center" readingOrder="0"/>
    </xf>
    <xf borderId="13" fillId="4" fontId="52" numFmtId="0" xfId="0" applyAlignment="1" applyBorder="1" applyFill="1" applyFont="1">
      <alignment horizontal="center" readingOrder="0"/>
    </xf>
    <xf borderId="13" fillId="4" fontId="52" numFmtId="0" xfId="0" applyAlignment="1" applyBorder="1" applyFill="1" applyFont="1">
      <alignment horizontal="center" readingOrder="0"/>
    </xf>
    <xf borderId="18" fillId="16" fontId="52" numFmtId="0" xfId="0" applyAlignment="1" applyBorder="1" applyFill="1" applyFont="1">
      <alignment horizontal="center" readingOrder="0" vertical="bottom"/>
    </xf>
    <xf borderId="13" fillId="4" fontId="52" numFmtId="0" xfId="0" applyAlignment="1" applyBorder="1" applyFill="1" applyFont="1">
      <alignment vertical="bottom"/>
    </xf>
    <xf borderId="23" fillId="4" fontId="1" numFmtId="0" xfId="0" applyAlignment="1" applyBorder="1" applyFill="1" applyFont="1">
      <alignment horizontal="center" shrinkToFit="0" wrapText="1"/>
    </xf>
    <xf borderId="13" fillId="4" fontId="6" numFmtId="0" xfId="0" applyAlignment="1" applyBorder="1" applyFill="1" applyFont="1">
      <alignment horizontal="center"/>
    </xf>
    <xf borderId="13" fillId="2" fontId="1" numFmtId="0" xfId="0" applyAlignment="1" applyBorder="1" applyFill="1" applyFont="1">
      <alignment horizontal="center" shrinkToFit="0" wrapText="1"/>
    </xf>
    <xf borderId="17" fillId="2" fontId="55" numFmtId="0" xfId="0" applyAlignment="1" applyBorder="1" applyFill="1" applyFont="1">
      <alignment horizontal="center" vertical="center"/>
    </xf>
    <xf borderId="13" fillId="2" fontId="55" numFmtId="0" xfId="0" applyAlignment="1" applyBorder="1" applyFill="1" applyFont="1">
      <alignment horizontal="center" vertical="center"/>
    </xf>
    <xf borderId="13" fillId="2" fontId="20" numFmtId="0" xfId="0" applyAlignment="1" applyBorder="1" applyFill="1" applyFont="1">
      <alignment horizontal="center" vertical="center"/>
    </xf>
    <xf borderId="13" fillId="2" fontId="16" numFmtId="0" xfId="0" applyAlignment="1" applyBorder="1" applyFill="1" applyFont="1">
      <alignment horizontal="center"/>
    </xf>
    <xf borderId="13" fillId="0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center"/>
    </xf>
    <xf borderId="13" fillId="2" fontId="1" numFmtId="0" xfId="0" applyAlignment="1" applyBorder="1" applyFill="1" applyFont="1">
      <alignment horizontal="center"/>
    </xf>
    <xf borderId="17" fillId="2" fontId="1" numFmtId="0" xfId="0" applyAlignment="1" applyBorder="1" applyFill="1" applyFont="1">
      <alignment horizontal="center"/>
    </xf>
    <xf borderId="13" fillId="2" fontId="16" numFmtId="167" xfId="0" applyAlignment="1" applyBorder="1" applyFill="1" applyFont="1" applyNumberFormat="1">
      <alignment horizontal="center"/>
    </xf>
    <xf borderId="17" fillId="2" fontId="48" numFmtId="0" xfId="0" applyAlignment="1" applyBorder="1" applyFill="1" applyFont="1">
      <alignment horizontal="center" vertical="center"/>
    </xf>
    <xf borderId="13" fillId="2" fontId="48" numFmtId="0" xfId="0" applyAlignment="1" applyBorder="1" applyFill="1" applyFont="1">
      <alignment horizontal="center" vertical="center"/>
    </xf>
    <xf borderId="16" fillId="0" fontId="56" numFmtId="0" xfId="0" applyAlignment="1" applyBorder="1" applyFont="1">
      <alignment horizontal="center"/>
    </xf>
    <xf borderId="16" fillId="4" fontId="56" numFmtId="0" xfId="0" applyAlignment="1" applyBorder="1" applyFill="1" applyFont="1">
      <alignment horizontal="center"/>
    </xf>
    <xf borderId="16" fillId="0" fontId="56" numFmtId="0" xfId="0" applyAlignment="1" applyBorder="1" applyFont="1">
      <alignment horizontal="center" readingOrder="0"/>
    </xf>
    <xf borderId="13" fillId="4" fontId="56" numFmtId="0" xfId="0" applyAlignment="1" applyBorder="1" applyFill="1" applyFont="1">
      <alignment horizontal="center"/>
    </xf>
    <xf borderId="13" fillId="2" fontId="40" numFmtId="0" xfId="0" applyAlignment="1" applyBorder="1" applyFill="1" applyFont="1">
      <alignment horizontal="center"/>
    </xf>
    <xf borderId="13" fillId="16" fontId="1" numFmtId="170" xfId="0" applyAlignment="1" applyBorder="1" applyFill="1" applyFont="1" applyNumberFormat="1">
      <alignment horizontal="center" readingOrder="0"/>
    </xf>
    <xf borderId="17" fillId="0" fontId="40" numFmtId="0" xfId="0" applyAlignment="1" applyBorder="1" applyFont="1">
      <alignment horizontal="center"/>
    </xf>
    <xf borderId="13" fillId="16" fontId="1" numFmtId="0" xfId="0" applyAlignment="1" applyBorder="1" applyFill="1" applyFont="1">
      <alignment horizontal="center" readingOrder="0"/>
    </xf>
    <xf borderId="13" fillId="4" fontId="40" numFmtId="0" xfId="0" applyAlignment="1" applyBorder="1" applyFill="1" applyFont="1">
      <alignment horizontal="center"/>
    </xf>
    <xf borderId="0" fillId="2" fontId="8" numFmtId="0" xfId="0" applyAlignment="1" applyFill="1" applyFont="1">
      <alignment horizontal="center" shrinkToFit="0" wrapText="1"/>
    </xf>
    <xf borderId="13" fillId="2" fontId="8" numFmtId="0" xfId="0" applyAlignment="1" applyBorder="1" applyFill="1" applyFont="1">
      <alignment horizontal="center" shrinkToFit="0" wrapText="1"/>
    </xf>
    <xf borderId="17" fillId="3" fontId="9" numFmtId="0" xfId="0" applyAlignment="1" applyBorder="1" applyFill="1" applyFont="1">
      <alignment horizontal="center" readingOrder="0" shrinkToFit="0" vertical="center" wrapText="1"/>
    </xf>
    <xf borderId="13" fillId="4" fontId="9" numFmtId="0" xfId="0" applyAlignment="1" applyBorder="1" applyFill="1" applyFont="1">
      <alignment horizontal="center" shrinkToFit="0" vertical="center" wrapText="1"/>
    </xf>
    <xf borderId="13" fillId="4" fontId="8" numFmtId="0" xfId="0" applyAlignment="1" applyBorder="1" applyFill="1" applyFont="1">
      <alignment horizontal="center" shrinkToFit="0" wrapText="1"/>
    </xf>
    <xf borderId="0" fillId="2" fontId="8" numFmtId="0" xfId="0" applyAlignment="1" applyFill="1" applyFont="1">
      <alignment horizontal="center" shrinkToFit="0" vertical="center" wrapText="1"/>
    </xf>
    <xf borderId="13" fillId="2" fontId="8" numFmtId="0" xfId="0" applyAlignment="1" applyBorder="1" applyFill="1" applyFont="1">
      <alignment horizontal="center" readingOrder="0" shrinkToFit="0" vertical="center" wrapText="1"/>
    </xf>
    <xf borderId="17" fillId="3" fontId="1" numFmtId="0" xfId="0" applyAlignment="1" applyBorder="1" applyFill="1" applyFont="1">
      <alignment horizontal="center" readingOrder="0" vertical="center"/>
    </xf>
    <xf borderId="13" fillId="4" fontId="1" numFmtId="0" xfId="0" applyAlignment="1" applyBorder="1" applyFill="1" applyFont="1">
      <alignment horizontal="center" readingOrder="0" vertical="center"/>
    </xf>
    <xf borderId="13" fillId="4" fontId="8" numFmtId="0" xfId="0" applyAlignment="1" applyBorder="1" applyFill="1" applyFont="1">
      <alignment horizontal="center" shrinkToFit="0" vertical="center" wrapText="1"/>
    </xf>
    <xf borderId="13" fillId="2" fontId="8" numFmtId="0" xfId="0" applyAlignment="1" applyBorder="1" applyFill="1" applyFont="1">
      <alignment horizontal="center" shrinkToFit="0" vertical="center" wrapText="1"/>
    </xf>
    <xf borderId="13" fillId="3" fontId="1" numFmtId="0" xfId="0" applyAlignment="1" applyBorder="1" applyFill="1" applyFont="1">
      <alignment horizontal="center" readingOrder="0" shrinkToFit="0" vertical="center" wrapText="1"/>
    </xf>
    <xf borderId="17" fillId="3" fontId="9" numFmtId="172" xfId="0" applyAlignment="1" applyBorder="1" applyFill="1" applyFont="1" applyNumberFormat="1">
      <alignment horizontal="center" vertical="center"/>
    </xf>
    <xf borderId="17" fillId="2" fontId="57" numFmtId="0" xfId="0" applyAlignment="1" applyBorder="1" applyFill="1" applyFont="1">
      <alignment horizontal="center"/>
    </xf>
    <xf borderId="13" fillId="2" fontId="57" numFmtId="0" xfId="0" applyAlignment="1" applyBorder="1" applyFill="1" applyFont="1">
      <alignment horizontal="center"/>
    </xf>
    <xf borderId="13" fillId="4" fontId="57" numFmtId="0" xfId="0" applyAlignment="1" applyBorder="1" applyFill="1" applyFont="1">
      <alignment horizontal="center"/>
    </xf>
    <xf borderId="13" fillId="3" fontId="9" numFmtId="172" xfId="0" applyAlignment="1" applyBorder="1" applyFill="1" applyFont="1" applyNumberFormat="1">
      <alignment horizontal="center" vertical="center"/>
    </xf>
    <xf borderId="13" fillId="3" fontId="9" numFmtId="20" xfId="0" applyAlignment="1" applyBorder="1" applyFill="1" applyFont="1" applyNumberFormat="1">
      <alignment horizontal="center" readingOrder="0" vertical="center"/>
    </xf>
    <xf borderId="13" fillId="2" fontId="57" numFmtId="0" xfId="0" applyAlignment="1" applyBorder="1" applyFill="1" applyFont="1">
      <alignment horizontal="center" shrinkToFit="0" wrapText="1"/>
    </xf>
    <xf borderId="17" fillId="3" fontId="16" numFmtId="166" xfId="0" applyAlignment="1" applyBorder="1" applyFill="1" applyFont="1" applyNumberFormat="1">
      <alignment horizontal="center" readingOrder="0"/>
    </xf>
    <xf borderId="13" fillId="6" fontId="16" numFmtId="2" xfId="0" applyAlignment="1" applyBorder="1" applyFill="1" applyFont="1" applyNumberFormat="1">
      <alignment horizontal="center" readingOrder="0"/>
    </xf>
    <xf borderId="13" fillId="4" fontId="16" numFmtId="166" xfId="0" applyAlignment="1" applyBorder="1" applyFill="1" applyFont="1" applyNumberFormat="1">
      <alignment horizontal="center" readingOrder="0"/>
    </xf>
    <xf borderId="0" fillId="2" fontId="58" numFmtId="0" xfId="0" applyAlignment="1" applyFill="1" applyFont="1">
      <alignment horizontal="center" shrinkToFit="0" wrapText="1"/>
    </xf>
    <xf borderId="13" fillId="2" fontId="58" numFmtId="0" xfId="0" applyAlignment="1" applyBorder="1" applyFill="1" applyFont="1">
      <alignment horizontal="center" shrinkToFit="0" wrapText="1"/>
    </xf>
    <xf borderId="13" fillId="4" fontId="6" numFmtId="20" xfId="0" applyAlignment="1" applyBorder="1" applyFill="1" applyFont="1" applyNumberFormat="1">
      <alignment horizontal="center" vertical="center"/>
    </xf>
    <xf borderId="13" fillId="14" fontId="1" numFmtId="0" xfId="0" applyAlignment="1" applyBorder="1" applyFill="1" applyFont="1">
      <alignment horizontal="center" shrinkToFit="0" vertical="center" wrapText="1"/>
    </xf>
    <xf borderId="13" fillId="2" fontId="59" numFmtId="0" xfId="0" applyAlignment="1" applyBorder="1" applyFill="1" applyFont="1">
      <alignment horizontal="center" vertical="center"/>
    </xf>
    <xf borderId="17" fillId="2" fontId="60" numFmtId="0" xfId="0" applyAlignment="1" applyBorder="1" applyFill="1" applyFont="1">
      <alignment horizontal="center" vertical="center"/>
    </xf>
    <xf borderId="13" fillId="2" fontId="60" numFmtId="0" xfId="0" applyAlignment="1" applyBorder="1" applyFill="1" applyFont="1">
      <alignment horizontal="center" vertical="center"/>
    </xf>
    <xf borderId="13" fillId="4" fontId="16" numFmtId="20" xfId="0" applyAlignment="1" applyBorder="1" applyFill="1" applyFont="1" applyNumberFormat="1">
      <alignment horizontal="center"/>
    </xf>
    <xf borderId="13" fillId="4" fontId="60" numFmtId="0" xfId="0" applyAlignment="1" applyBorder="1" applyFill="1" applyFont="1">
      <alignment horizontal="center" vertical="center"/>
    </xf>
    <xf borderId="13" fillId="4" fontId="58" numFmtId="0" xfId="0" applyAlignment="1" applyBorder="1" applyFill="1" applyFont="1">
      <alignment horizontal="center" shrinkToFit="0" wrapText="1"/>
    </xf>
    <xf borderId="13" fillId="3" fontId="61" numFmtId="0" xfId="0" applyAlignment="1" applyBorder="1" applyFill="1" applyFont="1">
      <alignment horizontal="center" vertical="center"/>
    </xf>
    <xf borderId="13" fillId="2" fontId="58" numFmtId="0" xfId="0" applyAlignment="1" applyBorder="1" applyFill="1" applyFont="1">
      <alignment horizontal="center" shrinkToFit="0" vertical="center" wrapText="1"/>
    </xf>
    <xf borderId="17" fillId="3" fontId="9" numFmtId="172" xfId="0" applyAlignment="1" applyBorder="1" applyFill="1" applyFont="1" applyNumberFormat="1">
      <alignment horizontal="center" readingOrder="0" vertical="center"/>
    </xf>
    <xf borderId="13" fillId="4" fontId="1" numFmtId="0" xfId="0" applyAlignment="1" applyBorder="1" applyFill="1" applyFont="1">
      <alignment horizontal="center" readingOrder="0"/>
    </xf>
    <xf borderId="17" fillId="14" fontId="1" numFmtId="2" xfId="0" applyAlignment="1" applyBorder="1" applyFill="1" applyFont="1" applyNumberFormat="1">
      <alignment horizontal="center" vertical="center"/>
    </xf>
    <xf borderId="13" fillId="4" fontId="16" numFmtId="0" xfId="0" applyAlignment="1" applyBorder="1" applyFill="1" applyFont="1">
      <alignment horizontal="center" shrinkToFit="0" wrapText="1"/>
    </xf>
    <xf borderId="13" fillId="4" fontId="1" numFmtId="2" xfId="0" applyAlignment="1" applyBorder="1" applyFill="1" applyFont="1" applyNumberFormat="1">
      <alignment horizontal="center" vertical="center"/>
    </xf>
    <xf borderId="13" fillId="4" fontId="54" numFmtId="0" xfId="0" applyAlignment="1" applyBorder="1" applyFill="1" applyFont="1">
      <alignment horizontal="center"/>
    </xf>
    <xf borderId="0" fillId="2" fontId="8" numFmtId="0" xfId="0" applyAlignment="1" applyFill="1" applyFont="1">
      <alignment horizontal="center"/>
    </xf>
    <xf borderId="13" fillId="2" fontId="8" numFmtId="0" xfId="0" applyAlignment="1" applyBorder="1" applyFill="1" applyFont="1">
      <alignment horizontal="center"/>
    </xf>
    <xf borderId="13" fillId="4" fontId="8" numFmtId="0" xfId="0" applyAlignment="1" applyBorder="1" applyFill="1" applyFont="1">
      <alignment horizontal="center"/>
    </xf>
    <xf borderId="17" fillId="21" fontId="61" numFmtId="0" xfId="0" applyAlignment="1" applyBorder="1" applyFill="1" applyFont="1">
      <alignment horizontal="center" readingOrder="0" vertical="center"/>
    </xf>
    <xf borderId="13" fillId="4" fontId="61" numFmtId="0" xfId="0" applyAlignment="1" applyBorder="1" applyFill="1" applyFont="1">
      <alignment horizontal="center" readingOrder="0" vertical="center"/>
    </xf>
    <xf borderId="1" fillId="2" fontId="16" numFmtId="20" xfId="0" applyAlignment="1" applyBorder="1" applyFill="1" applyFont="1" applyNumberFormat="1">
      <alignment horizontal="center"/>
    </xf>
    <xf borderId="17" fillId="21" fontId="61" numFmtId="0" xfId="0" applyAlignment="1" applyBorder="1" applyFill="1" applyFont="1">
      <alignment horizontal="center" vertical="center"/>
    </xf>
    <xf borderId="13" fillId="4" fontId="61" numFmtId="0" xfId="0" applyAlignment="1" applyBorder="1" applyFill="1" applyFont="1">
      <alignment horizontal="center" vertical="center"/>
    </xf>
    <xf borderId="1" fillId="2" fontId="16" numFmtId="0" xfId="0" applyAlignment="1" applyBorder="1" applyFill="1" applyFont="1">
      <alignment horizontal="center"/>
    </xf>
    <xf borderId="13" fillId="3" fontId="9" numFmtId="172" xfId="0" applyAlignment="1" applyBorder="1" applyFill="1" applyFont="1" applyNumberFormat="1">
      <alignment horizontal="center" readingOrder="0" shrinkToFit="0" vertical="center" wrapText="1"/>
    </xf>
    <xf borderId="17" fillId="12" fontId="61" numFmtId="0" xfId="0" applyAlignment="1" applyBorder="1" applyFill="1" applyFont="1">
      <alignment horizontal="center" vertical="center"/>
    </xf>
    <xf borderId="13" fillId="3" fontId="9" numFmtId="172" xfId="0" applyAlignment="1" applyBorder="1" applyFill="1" applyFont="1" applyNumberFormat="1">
      <alignment horizontal="center" readingOrder="0" vertical="center"/>
    </xf>
    <xf borderId="17" fillId="3" fontId="1" numFmtId="0" xfId="0" applyAlignment="1" applyBorder="1" applyFill="1" applyFont="1">
      <alignment horizontal="center" readingOrder="0"/>
    </xf>
    <xf borderId="17" fillId="3" fontId="9" numFmtId="172" xfId="0" applyAlignment="1" applyBorder="1" applyFill="1" applyFont="1" applyNumberFormat="1">
      <alignment horizontal="center" shrinkToFit="0" vertical="center" wrapText="1"/>
    </xf>
    <xf borderId="13" fillId="2" fontId="62" numFmtId="0" xfId="0" applyAlignment="1" applyBorder="1" applyFill="1" applyFont="1">
      <alignment horizontal="center"/>
    </xf>
    <xf borderId="0" fillId="2" fontId="54" numFmtId="0" xfId="0" applyAlignment="1" applyFill="1" applyFont="1">
      <alignment horizontal="center" shrinkToFit="0" wrapText="1"/>
    </xf>
    <xf borderId="17" fillId="0" fontId="1" numFmtId="0" xfId="0" applyAlignment="1" applyBorder="1" applyFont="1">
      <alignment horizontal="center"/>
    </xf>
    <xf borderId="15" fillId="16" fontId="63" numFmtId="0" xfId="0" applyAlignment="1" applyBorder="1" applyFill="1" applyFont="1">
      <alignment horizontal="center" readingOrder="0" vertical="center"/>
    </xf>
    <xf borderId="13" fillId="16" fontId="63" numFmtId="0" xfId="0" applyAlignment="1" applyBorder="1" applyFill="1" applyFont="1">
      <alignment horizontal="center"/>
    </xf>
    <xf borderId="17" fillId="16" fontId="63" numFmtId="0" xfId="0" applyAlignment="1" applyBorder="1" applyFill="1" applyFont="1">
      <alignment horizontal="center" readingOrder="0"/>
    </xf>
    <xf borderId="13" fillId="4" fontId="16" numFmtId="166" xfId="0" applyAlignment="1" applyBorder="1" applyFill="1" applyFont="1" applyNumberFormat="1">
      <alignment horizontal="center"/>
    </xf>
    <xf borderId="13" fillId="2" fontId="9" numFmtId="172" xfId="0" applyAlignment="1" applyBorder="1" applyFill="1" applyFont="1" applyNumberFormat="1">
      <alignment horizontal="center"/>
    </xf>
    <xf borderId="17" fillId="14" fontId="64" numFmtId="0" xfId="0" applyAlignment="1" applyBorder="1" applyFill="1" applyFont="1">
      <alignment horizontal="center"/>
    </xf>
    <xf borderId="13" fillId="2" fontId="54" numFmtId="0" xfId="0" applyAlignment="1" applyBorder="1" applyFill="1" applyFont="1">
      <alignment horizontal="center"/>
    </xf>
    <xf borderId="13" fillId="3" fontId="16" numFmtId="0" xfId="0" applyAlignment="1" applyBorder="1" applyFill="1" applyFont="1">
      <alignment horizontal="center" readingOrder="0"/>
    </xf>
    <xf borderId="13" fillId="4" fontId="64" numFmtId="0" xfId="0" applyAlignment="1" applyBorder="1" applyFill="1" applyFont="1">
      <alignment horizontal="center"/>
    </xf>
    <xf borderId="13" fillId="3" fontId="65" numFmtId="0" xfId="0" applyAlignment="1" applyBorder="1" applyFill="1" applyFont="1">
      <alignment horizontal="center" readingOrder="0"/>
    </xf>
    <xf borderId="17" fillId="3" fontId="65" numFmtId="0" xfId="0" applyAlignment="1" applyBorder="1" applyFill="1" applyFont="1">
      <alignment horizontal="center" readingOrder="0"/>
    </xf>
    <xf borderId="13" fillId="14" fontId="7" numFmtId="173" xfId="0" applyAlignment="1" applyBorder="1" applyFill="1" applyFont="1" applyNumberFormat="1">
      <alignment horizontal="center"/>
    </xf>
    <xf borderId="17" fillId="5" fontId="54" numFmtId="0" xfId="0" applyAlignment="1" applyBorder="1" applyFill="1" applyFont="1">
      <alignment horizontal="center"/>
    </xf>
    <xf borderId="27" fillId="2" fontId="16" numFmtId="0" xfId="0" applyAlignment="1" applyBorder="1" applyFill="1" applyFont="1">
      <alignment horizontal="center"/>
    </xf>
    <xf borderId="0" fillId="2" fontId="9" numFmtId="0" xfId="0" applyAlignment="1" applyFill="1" applyFont="1">
      <alignment horizontal="center" shrinkToFit="0" wrapText="1"/>
    </xf>
    <xf borderId="17" fillId="2" fontId="8" numFmtId="0" xfId="0" applyAlignment="1" applyBorder="1" applyFill="1" applyFont="1">
      <alignment horizontal="center" readingOrder="0"/>
    </xf>
    <xf borderId="13" fillId="2" fontId="8" numFmtId="0" xfId="0" applyAlignment="1" applyBorder="1" applyFill="1" applyFont="1">
      <alignment horizontal="center" readingOrder="0" vertical="center"/>
    </xf>
    <xf borderId="17" fillId="14" fontId="7" numFmtId="10" xfId="0" applyAlignment="1" applyBorder="1" applyFill="1" applyFont="1" applyNumberFormat="1">
      <alignment horizontal="center"/>
    </xf>
    <xf borderId="13" fillId="4" fontId="9" numFmtId="0" xfId="0" applyAlignment="1" applyBorder="1" applyFill="1" applyFont="1">
      <alignment horizontal="center" shrinkToFit="0" wrapText="1"/>
    </xf>
    <xf borderId="13" fillId="22" fontId="61" numFmtId="2" xfId="0" applyAlignment="1" applyBorder="1" applyFill="1" applyFont="1" applyNumberFormat="1">
      <alignment horizontal="center" vertical="center"/>
    </xf>
    <xf borderId="13" fillId="3" fontId="9" numFmtId="172" xfId="0" applyAlignment="1" applyBorder="1" applyFill="1" applyFont="1" applyNumberFormat="1">
      <alignment horizontal="center" shrinkToFit="0" vertical="center" wrapText="1"/>
    </xf>
    <xf borderId="13" fillId="2" fontId="61" numFmtId="2" xfId="0" applyAlignment="1" applyBorder="1" applyFill="1" applyFont="1" applyNumberFormat="1">
      <alignment horizontal="center" readingOrder="0" vertical="center"/>
    </xf>
    <xf borderId="17" fillId="2" fontId="8" numFmtId="0" xfId="0" applyAlignment="1" applyBorder="1" applyFill="1" applyFont="1">
      <alignment horizontal="center" readingOrder="0" shrinkToFit="0" wrapText="1"/>
    </xf>
    <xf borderId="13" fillId="23" fontId="61" numFmtId="2" xfId="0" applyAlignment="1" applyBorder="1" applyFill="1" applyFont="1" applyNumberFormat="1">
      <alignment horizontal="center" vertical="center"/>
    </xf>
    <xf borderId="17" fillId="3" fontId="8" numFmtId="10" xfId="0" applyAlignment="1" applyBorder="1" applyFill="1" applyFont="1" applyNumberFormat="1">
      <alignment horizontal="center"/>
    </xf>
    <xf borderId="17" fillId="7" fontId="1" numFmtId="0" xfId="0" applyAlignment="1" applyBorder="1" applyFill="1" applyFont="1">
      <alignment horizontal="center" readingOrder="0"/>
    </xf>
    <xf borderId="13" fillId="0" fontId="1" numFmtId="166" xfId="0" applyAlignment="1" applyBorder="1" applyFont="1" applyNumberFormat="1">
      <alignment horizontal="center" readingOrder="0"/>
    </xf>
    <xf borderId="13" fillId="2" fontId="54" numFmtId="0" xfId="0" applyAlignment="1" applyBorder="1" applyFill="1" applyFont="1">
      <alignment horizontal="center" shrinkToFit="0" wrapText="1"/>
    </xf>
    <xf borderId="13" fillId="2" fontId="66" numFmtId="171" xfId="0" applyAlignment="1" applyBorder="1" applyFill="1" applyFont="1" applyNumberFormat="1">
      <alignment horizontal="center"/>
    </xf>
    <xf borderId="13" fillId="14" fontId="20" numFmtId="166" xfId="0" applyAlignment="1" applyBorder="1" applyFill="1" applyFont="1" applyNumberFormat="1">
      <alignment horizontal="center"/>
    </xf>
    <xf borderId="17" fillId="8" fontId="16" numFmtId="166" xfId="0" applyAlignment="1" applyBorder="1" applyFill="1" applyFont="1" applyNumberFormat="1">
      <alignment horizontal="center"/>
    </xf>
    <xf borderId="13" fillId="0" fontId="57" numFmtId="0" xfId="0" applyAlignment="1" applyBorder="1" applyFont="1">
      <alignment horizontal="center" readingOrder="0"/>
    </xf>
    <xf borderId="16" fillId="3" fontId="9" numFmtId="0" xfId="0" applyAlignment="1" applyBorder="1" applyFill="1" applyFont="1">
      <alignment horizontal="center" shrinkToFit="0" wrapText="1"/>
    </xf>
    <xf borderId="15" fillId="16" fontId="63" numFmtId="0" xfId="0" applyAlignment="1" applyBorder="1" applyFill="1" applyFont="1">
      <alignment horizontal="center" vertical="center"/>
    </xf>
    <xf borderId="28" fillId="0" fontId="3" numFmtId="0" xfId="0" applyBorder="1" applyFont="1"/>
    <xf borderId="17" fillId="2" fontId="8" numFmtId="0" xfId="0" applyAlignment="1" applyBorder="1" applyFill="1" applyFont="1">
      <alignment horizontal="center" shrinkToFit="0" wrapText="1"/>
    </xf>
    <xf borderId="13" fillId="4" fontId="54" numFmtId="0" xfId="0" applyAlignment="1" applyBorder="1" applyFill="1" applyFont="1">
      <alignment horizontal="center" readingOrder="0" shrinkToFit="0" wrapText="1"/>
    </xf>
    <xf borderId="0" fillId="2" fontId="7" numFmtId="0" xfId="0" applyAlignment="1" applyFill="1" applyFont="1">
      <alignment horizontal="center" shrinkToFit="0" wrapText="1"/>
    </xf>
    <xf borderId="13" fillId="2" fontId="7" numFmtId="0" xfId="0" applyAlignment="1" applyBorder="1" applyFill="1" applyFont="1">
      <alignment horizontal="center" shrinkToFit="0" wrapText="1"/>
    </xf>
    <xf borderId="17" fillId="14" fontId="1" numFmtId="166" xfId="0" applyAlignment="1" applyBorder="1" applyFill="1" applyFont="1" applyNumberFormat="1">
      <alignment horizontal="center" vertical="center"/>
    </xf>
    <xf borderId="13" fillId="14" fontId="1" numFmtId="0" xfId="0" applyAlignment="1" applyBorder="1" applyFill="1" applyFont="1">
      <alignment horizontal="center" vertical="center"/>
    </xf>
    <xf borderId="13" fillId="4" fontId="1" numFmtId="166" xfId="0" applyAlignment="1" applyBorder="1" applyFill="1" applyFont="1" applyNumberFormat="1">
      <alignment horizontal="center" vertical="center"/>
    </xf>
    <xf borderId="17" fillId="3" fontId="65" numFmtId="0" xfId="0" applyAlignment="1" applyBorder="1" applyFill="1" applyFont="1">
      <alignment horizontal="center" shrinkToFit="0" wrapText="1"/>
    </xf>
    <xf borderId="15" fillId="4" fontId="54" numFmtId="0" xfId="0" applyAlignment="1" applyBorder="1" applyFill="1" applyFont="1">
      <alignment horizontal="center" readingOrder="0" shrinkToFit="0" wrapText="1"/>
    </xf>
    <xf borderId="17" fillId="0" fontId="14" numFmtId="0" xfId="0" applyAlignment="1" applyBorder="1" applyFont="1">
      <alignment horizontal="center" readingOrder="0" vertical="bottom"/>
    </xf>
    <xf borderId="17" fillId="2" fontId="18" numFmtId="0" xfId="0" applyAlignment="1" applyBorder="1" applyFill="1" applyFont="1">
      <alignment horizontal="center" vertical="bottom"/>
    </xf>
    <xf borderId="29" fillId="2" fontId="1" numFmtId="0" xfId="0" applyAlignment="1" applyBorder="1" applyFill="1" applyFont="1">
      <alignment horizontal="center"/>
    </xf>
    <xf borderId="17" fillId="0" fontId="37" numFmtId="0" xfId="0" applyAlignment="1" applyBorder="1" applyFont="1">
      <alignment horizontal="center"/>
    </xf>
    <xf borderId="30" fillId="2" fontId="54" numFmtId="0" xfId="0" applyAlignment="1" applyBorder="1" applyFill="1" applyFont="1">
      <alignment horizontal="center" shrinkToFit="0" wrapText="1"/>
    </xf>
    <xf borderId="31" fillId="2" fontId="54" numFmtId="0" xfId="0" applyAlignment="1" applyBorder="1" applyFill="1" applyFont="1">
      <alignment horizontal="center" shrinkToFit="0" wrapText="1"/>
    </xf>
    <xf borderId="32" fillId="2" fontId="54" numFmtId="0" xfId="0" applyAlignment="1" applyBorder="1" applyFill="1" applyFont="1">
      <alignment horizontal="center" shrinkToFit="0" wrapText="1"/>
    </xf>
    <xf borderId="13" fillId="3" fontId="54" numFmtId="0" xfId="0" applyAlignment="1" applyBorder="1" applyFill="1" applyFont="1">
      <alignment horizontal="center"/>
    </xf>
    <xf borderId="29" fillId="2" fontId="16" numFmtId="0" xfId="0" applyAlignment="1" applyBorder="1" applyFill="1" applyFont="1">
      <alignment horizontal="center"/>
    </xf>
    <xf borderId="13" fillId="3" fontId="54" numFmtId="0" xfId="0" applyAlignment="1" applyBorder="1" applyFill="1" applyFont="1">
      <alignment horizontal="center" shrinkToFit="0" wrapText="1"/>
    </xf>
    <xf borderId="31" fillId="2" fontId="16" numFmtId="0" xfId="0" applyAlignment="1" applyBorder="1" applyFill="1" applyFont="1">
      <alignment horizontal="center"/>
    </xf>
    <xf borderId="13" fillId="3" fontId="54" numFmtId="4" xfId="0" applyAlignment="1" applyBorder="1" applyFill="1" applyFont="1" applyNumberFormat="1">
      <alignment horizontal="center" shrinkToFit="0" wrapText="1"/>
    </xf>
    <xf borderId="0" fillId="2" fontId="21" numFmtId="0" xfId="0" applyAlignment="1" applyFill="1" applyFont="1">
      <alignment horizontal="center"/>
    </xf>
    <xf borderId="17" fillId="0" fontId="18" numFmtId="0" xfId="0" applyAlignment="1" applyBorder="1" applyFont="1">
      <alignment horizontal="center" vertical="bottom"/>
    </xf>
    <xf borderId="13" fillId="0" fontId="18" numFmtId="0" xfId="0" applyAlignment="1" applyBorder="1" applyFont="1">
      <alignment horizontal="center" vertical="bottom"/>
    </xf>
    <xf borderId="13" fillId="0" fontId="18" numFmtId="0" xfId="0" applyAlignment="1" applyBorder="1" applyFont="1">
      <alignment horizontal="center" readingOrder="0" vertical="bottom"/>
    </xf>
    <xf borderId="17" fillId="0" fontId="18" numFmtId="0" xfId="0" applyAlignment="1" applyBorder="1" applyFont="1">
      <alignment horizontal="center" vertical="bottom"/>
    </xf>
    <xf borderId="20" fillId="0" fontId="18" numFmtId="0" xfId="0" applyAlignment="1" applyBorder="1" applyFont="1">
      <alignment horizontal="center" vertical="bottom"/>
    </xf>
    <xf borderId="19" fillId="2" fontId="12" numFmtId="0" xfId="0" applyAlignment="1" applyBorder="1" applyFill="1" applyFont="1">
      <alignment vertical="bottom"/>
    </xf>
    <xf borderId="33" fillId="2" fontId="12" numFmtId="0" xfId="0" applyAlignment="1" applyBorder="1" applyFill="1" applyFont="1">
      <alignment vertical="bottom"/>
    </xf>
    <xf borderId="25" fillId="2" fontId="12" numFmtId="0" xfId="0" applyAlignment="1" applyBorder="1" applyFill="1" applyFont="1">
      <alignment vertical="bottom"/>
    </xf>
    <xf borderId="13" fillId="24" fontId="67" numFmtId="0" xfId="0" applyAlignment="1" applyBorder="1" applyFill="1" applyFont="1">
      <alignment shrinkToFit="0" vertical="top" wrapText="1"/>
    </xf>
    <xf borderId="17" fillId="24" fontId="67" numFmtId="0" xfId="0" applyAlignment="1" applyBorder="1" applyFill="1" applyFont="1">
      <alignment horizontal="center" shrinkToFit="0" vertical="top" wrapText="1"/>
    </xf>
    <xf borderId="13" fillId="24" fontId="67" numFmtId="0" xfId="0" applyAlignment="1" applyBorder="1" applyFill="1" applyFont="1">
      <alignment horizontal="center" readingOrder="0" shrinkToFit="0" vertical="top" wrapText="1"/>
    </xf>
    <xf borderId="13" fillId="25" fontId="67" numFmtId="0" xfId="0" applyAlignment="1" applyBorder="1" applyFill="1" applyFont="1">
      <alignment horizontal="center" readingOrder="0" shrinkToFit="0" vertical="top" wrapText="1"/>
    </xf>
    <xf borderId="17" fillId="3" fontId="9" numFmtId="0" xfId="0" applyAlignment="1" applyBorder="1" applyFill="1" applyFont="1">
      <alignment horizontal="center" readingOrder="0" vertical="center"/>
    </xf>
    <xf borderId="34" fillId="2" fontId="1" numFmtId="0" xfId="0" applyAlignment="1" applyBorder="1" applyFill="1" applyFont="1">
      <alignment horizontal="center"/>
    </xf>
    <xf borderId="35" fillId="2" fontId="54" numFmtId="0" xfId="0" applyAlignment="1" applyBorder="1" applyFill="1" applyFont="1">
      <alignment horizontal="center" shrinkToFit="0" wrapText="1"/>
    </xf>
    <xf borderId="1" fillId="2" fontId="54" numFmtId="0" xfId="0" applyAlignment="1" applyBorder="1" applyFill="1" applyFont="1">
      <alignment horizontal="center" shrinkToFit="0" wrapText="1"/>
    </xf>
    <xf borderId="4" fillId="2" fontId="54" numFmtId="0" xfId="0" applyAlignment="1" applyBorder="1" applyFill="1" applyFont="1">
      <alignment horizontal="center" shrinkToFit="0" wrapText="1"/>
    </xf>
    <xf borderId="34" fillId="2" fontId="16" numFmtId="0" xfId="0" applyAlignment="1" applyBorder="1" applyFill="1" applyFont="1">
      <alignment horizontal="center"/>
    </xf>
    <xf borderId="17" fillId="0" fontId="12" numFmtId="0" xfId="0" applyAlignment="1" applyBorder="1" applyFont="1">
      <alignment vertical="bottom"/>
    </xf>
    <xf borderId="13" fillId="0" fontId="12" numFmtId="4" xfId="0" applyAlignment="1" applyBorder="1" applyFont="1" applyNumberFormat="1">
      <alignment horizontal="right" vertical="bottom"/>
    </xf>
    <xf borderId="15" fillId="4" fontId="54" numFmtId="0" xfId="0" applyAlignment="1" applyBorder="1" applyFill="1" applyFont="1">
      <alignment horizontal="center" shrinkToFit="0" wrapText="1"/>
    </xf>
    <xf borderId="13" fillId="0" fontId="12" numFmtId="0" xfId="0" applyAlignment="1" applyBorder="1" applyFont="1">
      <alignment horizontal="right" readingOrder="0" vertical="bottom"/>
    </xf>
    <xf borderId="14" fillId="0" fontId="12" numFmtId="0" xfId="0" applyAlignment="1" applyBorder="1" applyFont="1">
      <alignment horizontal="right" vertical="bottom"/>
    </xf>
    <xf borderId="0" fillId="2" fontId="18" numFmtId="0" xfId="0" applyAlignment="1" applyFill="1" applyFont="1">
      <alignment horizontal="center" vertical="bottom"/>
    </xf>
    <xf borderId="36" fillId="2" fontId="54" numFmtId="0" xfId="0" applyAlignment="1" applyBorder="1" applyFill="1" applyFont="1">
      <alignment horizontal="center" shrinkToFit="0" wrapText="1"/>
    </xf>
    <xf borderId="18" fillId="0" fontId="12" numFmtId="10" xfId="0" applyAlignment="1" applyBorder="1" applyFont="1" applyNumberFormat="1">
      <alignment horizontal="right" vertical="bottom"/>
    </xf>
    <xf borderId="0" fillId="2" fontId="12" numFmtId="0" xfId="0" applyAlignment="1" applyFill="1" applyFont="1">
      <alignment vertical="bottom"/>
    </xf>
    <xf borderId="37" fillId="2" fontId="12" numFmtId="0" xfId="0" applyAlignment="1" applyBorder="1" applyFill="1" applyFont="1">
      <alignment vertical="bottom"/>
    </xf>
    <xf borderId="29" fillId="2" fontId="12" numFmtId="0" xfId="0" applyAlignment="1" applyBorder="1" applyFill="1" applyFont="1">
      <alignment vertical="bottom"/>
    </xf>
    <xf borderId="22" fillId="2" fontId="12" numFmtId="0" xfId="0" applyAlignment="1" applyBorder="1" applyFill="1" applyFont="1">
      <alignment vertical="bottom"/>
    </xf>
    <xf borderId="13" fillId="0" fontId="68" numFmtId="0" xfId="0" applyAlignment="1" applyBorder="1" applyFont="1">
      <alignment horizontal="right" vertical="bottom"/>
    </xf>
    <xf borderId="13" fillId="0" fontId="68" numFmtId="0" xfId="0" applyAlignment="1" applyBorder="1" applyFont="1">
      <alignment readingOrder="0" vertical="bottom"/>
    </xf>
    <xf borderId="13" fillId="0" fontId="12" numFmtId="166" xfId="0" applyAlignment="1" applyBorder="1" applyFont="1" applyNumberFormat="1">
      <alignment vertical="bottom"/>
    </xf>
    <xf borderId="13" fillId="0" fontId="68" numFmtId="169" xfId="0" applyAlignment="1" applyBorder="1" applyFont="1" applyNumberFormat="1">
      <alignment horizontal="right" vertical="bottom"/>
    </xf>
    <xf borderId="17" fillId="0" fontId="12" numFmtId="4" xfId="0" applyAlignment="1" applyBorder="1" applyFont="1" applyNumberFormat="1">
      <alignment vertical="bottom"/>
    </xf>
    <xf borderId="27" fillId="2" fontId="54" numFmtId="0" xfId="0" applyAlignment="1" applyBorder="1" applyFill="1" applyFont="1">
      <alignment horizontal="center" shrinkToFit="0" wrapText="1"/>
    </xf>
    <xf borderId="13" fillId="0" fontId="68" numFmtId="0" xfId="0" applyAlignment="1" applyBorder="1" applyFont="1">
      <alignment vertical="bottom"/>
    </xf>
    <xf borderId="13" fillId="0" fontId="12" numFmtId="167" xfId="0" applyAlignment="1" applyBorder="1" applyFont="1" applyNumberFormat="1">
      <alignment horizontal="right" vertical="bottom"/>
    </xf>
    <xf borderId="31" fillId="2" fontId="1" numFmtId="0" xfId="0" applyAlignment="1" applyBorder="1" applyFill="1" applyFont="1">
      <alignment horizontal="center" shrinkToFit="0" wrapText="1"/>
    </xf>
    <xf borderId="38" fillId="2" fontId="54" numFmtId="0" xfId="0" applyAlignment="1" applyBorder="1" applyFill="1" applyFont="1">
      <alignment horizontal="center" shrinkToFit="0" wrapText="1"/>
    </xf>
    <xf borderId="27" fillId="2" fontId="1" numFmtId="0" xfId="0" applyAlignment="1" applyBorder="1" applyFill="1" applyFont="1">
      <alignment horizontal="center"/>
    </xf>
    <xf borderId="13" fillId="0" fontId="68" numFmtId="167" xfId="0" applyAlignment="1" applyBorder="1" applyFont="1" applyNumberFormat="1">
      <alignment vertical="bottom"/>
    </xf>
    <xf borderId="16" fillId="0" fontId="12" numFmtId="0" xfId="0" applyAlignment="1" applyBorder="1" applyFont="1">
      <alignment readingOrder="0" vertical="bottom"/>
    </xf>
    <xf borderId="13" fillId="0" fontId="12" numFmtId="0" xfId="0" applyAlignment="1" applyBorder="1" applyFont="1">
      <alignment horizontal="right" vertical="bottom"/>
    </xf>
    <xf borderId="22" fillId="2" fontId="12" numFmtId="0" xfId="0" applyAlignment="1" applyBorder="1" applyFill="1" applyFont="1">
      <alignment vertical="bottom"/>
    </xf>
    <xf borderId="16" fillId="0" fontId="12" numFmtId="0" xfId="0" applyAlignment="1" applyBorder="1" applyFont="1">
      <alignment vertical="bottom"/>
    </xf>
    <xf borderId="15" fillId="0" fontId="12" numFmtId="0" xfId="0" applyAlignment="1" applyBorder="1" applyFont="1">
      <alignment horizontal="right" readingOrder="0" vertical="bottom"/>
    </xf>
    <xf borderId="3" fillId="2" fontId="54" numFmtId="0" xfId="0" applyAlignment="1" applyBorder="1" applyFill="1" applyFont="1">
      <alignment horizontal="center" shrinkToFit="0" wrapText="1"/>
    </xf>
    <xf borderId="5" fillId="2" fontId="54" numFmtId="0" xfId="0" applyAlignment="1" applyBorder="1" applyFill="1" applyFont="1">
      <alignment horizontal="center" shrinkToFit="0" wrapText="1"/>
    </xf>
    <xf borderId="31" fillId="2" fontId="1" numFmtId="0" xfId="0" applyAlignment="1" applyBorder="1" applyFill="1" applyFont="1">
      <alignment horizontal="center"/>
    </xf>
    <xf borderId="4" fillId="2" fontId="16" numFmtId="0" xfId="0" applyAlignment="1" applyBorder="1" applyFill="1" applyFont="1">
      <alignment horizontal="center"/>
    </xf>
    <xf borderId="0" fillId="0" fontId="16" numFmtId="0" xfId="0" applyAlignment="1" applyFont="1">
      <alignment horizontal="center"/>
    </xf>
    <xf borderId="17" fillId="0" fontId="18" numFmtId="0" xfId="0" applyAlignment="1" applyBorder="1" applyFont="1">
      <alignment vertical="bottom"/>
    </xf>
    <xf borderId="20" fillId="0" fontId="12" numFmtId="0" xfId="0" applyAlignment="1" applyBorder="1" applyFont="1">
      <alignment vertical="bottom"/>
    </xf>
    <xf borderId="18" fillId="0" fontId="18" numFmtId="0" xfId="0" applyAlignment="1" applyBorder="1" applyFont="1">
      <alignment horizontal="right" vertical="bottom"/>
    </xf>
    <xf borderId="0" fillId="0" fontId="21" numFmtId="0" xfId="0" applyFont="1"/>
    <xf borderId="39" fillId="2" fontId="12" numFmtId="0" xfId="0" applyAlignment="1" applyBorder="1" applyFill="1" applyFont="1">
      <alignment vertical="bottom"/>
    </xf>
    <xf borderId="17" fillId="8" fontId="54" numFmtId="0" xfId="0" applyAlignment="1" applyBorder="1" applyFill="1" applyFont="1">
      <alignment horizontal="center" readingOrder="0" shrinkToFit="0" wrapText="1"/>
    </xf>
    <xf borderId="27" fillId="2" fontId="1" numFmtId="0" xfId="0" applyAlignment="1" applyBorder="1" applyFill="1" applyFont="1">
      <alignment horizontal="center" shrinkToFit="0" wrapText="1"/>
    </xf>
    <xf borderId="0" fillId="0" fontId="18" numFmtId="0" xfId="0" applyAlignment="1" applyFont="1">
      <alignment horizontal="center" vertical="bottom"/>
    </xf>
    <xf borderId="18" fillId="0" fontId="12" numFmtId="0" xfId="0" applyAlignment="1" applyBorder="1" applyFont="1">
      <alignment vertical="bottom"/>
    </xf>
    <xf borderId="18" fillId="0" fontId="12" numFmtId="0" xfId="0" applyAlignment="1" applyBorder="1" applyFont="1">
      <alignment vertical="bottom"/>
    </xf>
    <xf borderId="18" fillId="2" fontId="12" numFmtId="0" xfId="0" applyAlignment="1" applyBorder="1" applyFill="1" applyFont="1">
      <alignment vertical="bottom"/>
    </xf>
    <xf borderId="40" fillId="2" fontId="12" numFmtId="0" xfId="0" applyAlignment="1" applyBorder="1" applyFill="1" applyFont="1">
      <alignment vertical="bottom"/>
    </xf>
    <xf borderId="17" fillId="2" fontId="54" numFmtId="4" xfId="0" applyAlignment="1" applyBorder="1" applyFill="1" applyFont="1" applyNumberFormat="1">
      <alignment horizontal="center" shrinkToFit="0" wrapText="1"/>
    </xf>
    <xf borderId="17" fillId="2" fontId="54" numFmtId="0" xfId="0" applyAlignment="1" applyBorder="1" applyFill="1" applyFont="1">
      <alignment horizontal="center" shrinkToFit="0" wrapText="1"/>
    </xf>
    <xf borderId="14" fillId="0" fontId="18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vertical="bottom"/>
    </xf>
    <xf borderId="23" fillId="0" fontId="18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vertical="bottom"/>
    </xf>
    <xf borderId="17" fillId="0" fontId="69" numFmtId="0" xfId="0" applyAlignment="1" applyBorder="1" applyFont="1">
      <alignment readingOrder="0" vertical="bottom"/>
    </xf>
    <xf borderId="18" fillId="26" fontId="18" numFmtId="171" xfId="0" applyAlignment="1" applyBorder="1" applyFill="1" applyFont="1" applyNumberFormat="1">
      <alignment horizontal="right" vertical="bottom"/>
    </xf>
    <xf borderId="23" fillId="3" fontId="18" numFmtId="171" xfId="0" applyAlignment="1" applyBorder="1" applyFill="1" applyFont="1" applyNumberFormat="1">
      <alignment horizontal="right" vertical="bottom"/>
    </xf>
    <xf borderId="18" fillId="15" fontId="18" numFmtId="171" xfId="0" applyAlignment="1" applyBorder="1" applyFill="1" applyFont="1" applyNumberFormat="1">
      <alignment horizontal="right" vertical="bottom"/>
    </xf>
    <xf borderId="18" fillId="0" fontId="18" numFmtId="171" xfId="0" applyAlignment="1" applyBorder="1" applyFont="1" applyNumberFormat="1">
      <alignment horizontal="right" vertical="bottom"/>
    </xf>
    <xf borderId="14" fillId="0" fontId="18" numFmtId="0" xfId="0" applyAlignment="1" applyBorder="1" applyFont="1">
      <alignment horizontal="center" readingOrder="0" vertical="bottom"/>
    </xf>
    <xf borderId="17" fillId="0" fontId="18" numFmtId="0" xfId="0" applyAlignment="1" applyBorder="1" applyFont="1">
      <alignment horizontal="center" readingOrder="0" vertical="bottom"/>
    </xf>
    <xf borderId="18" fillId="4" fontId="1" numFmtId="0" xfId="0" applyAlignment="1" applyBorder="1" applyFill="1" applyFont="1">
      <alignment horizontal="center"/>
    </xf>
    <xf borderId="17" fillId="0" fontId="69" numFmtId="0" xfId="0" applyAlignment="1" applyBorder="1" applyFont="1">
      <alignment vertical="bottom"/>
    </xf>
    <xf borderId="13" fillId="0" fontId="12" numFmtId="170" xfId="0" applyAlignment="1" applyBorder="1" applyFont="1" applyNumberFormat="1">
      <alignment horizontal="right" vertical="bottom"/>
    </xf>
    <xf borderId="14" fillId="0" fontId="12" numFmtId="170" xfId="0" applyAlignment="1" applyBorder="1" applyFont="1" applyNumberFormat="1">
      <alignment horizontal="right" vertical="bottom"/>
    </xf>
    <xf borderId="16" fillId="0" fontId="12" numFmtId="0" xfId="0" applyAlignment="1" applyBorder="1" applyFont="1">
      <alignment horizontal="right" vertical="bottom"/>
    </xf>
    <xf borderId="19" fillId="0" fontId="12" numFmtId="0" xfId="0" applyAlignment="1" applyBorder="1" applyFont="1">
      <alignment vertical="bottom"/>
    </xf>
    <xf borderId="25" fillId="0" fontId="12" numFmtId="174" xfId="0" applyAlignment="1" applyBorder="1" applyFont="1" applyNumberFormat="1">
      <alignment horizontal="center" vertical="bottom"/>
    </xf>
    <xf borderId="28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5" fillId="0" fontId="12" numFmtId="0" xfId="0" applyAlignment="1" applyBorder="1" applyFont="1">
      <alignment horizontal="center" vertical="bottom"/>
    </xf>
    <xf borderId="26" fillId="0" fontId="12" numFmtId="0" xfId="0" applyAlignment="1" applyBorder="1" applyFont="1">
      <alignment horizontal="center" vertical="bottom"/>
    </xf>
    <xf borderId="41" fillId="0" fontId="12" numFmtId="0" xfId="0" applyAlignment="1" applyBorder="1" applyFont="1">
      <alignment shrinkToFit="0" vertical="bottom" wrapText="0"/>
    </xf>
    <xf borderId="26" fillId="0" fontId="12" numFmtId="9" xfId="0" applyAlignment="1" applyBorder="1" applyFont="1" applyNumberFormat="1">
      <alignment horizontal="center" vertical="bottom"/>
    </xf>
    <xf borderId="42" fillId="0" fontId="12" numFmtId="0" xfId="0" applyAlignment="1" applyBorder="1" applyFont="1">
      <alignment shrinkToFit="0" vertical="bottom" wrapText="0"/>
    </xf>
    <xf borderId="18" fillId="0" fontId="12" numFmtId="0" xfId="0" applyAlignment="1" applyBorder="1" applyFont="1">
      <alignment vertical="bottom"/>
    </xf>
    <xf borderId="24" fillId="0" fontId="12" numFmtId="0" xfId="0" applyAlignment="1" applyBorder="1" applyFont="1">
      <alignment horizontal="center" vertical="bottom"/>
    </xf>
    <xf borderId="13" fillId="0" fontId="12" numFmtId="0" xfId="0" applyAlignment="1" applyBorder="1" applyFont="1">
      <alignment horizontal="right" vertical="bottom"/>
    </xf>
    <xf borderId="13" fillId="0" fontId="12" numFmtId="169" xfId="0" applyAlignment="1" applyBorder="1" applyFont="1" applyNumberFormat="1">
      <alignment horizontal="right" vertical="bottom"/>
    </xf>
    <xf borderId="17" fillId="0" fontId="12" numFmtId="169" xfId="0" applyAlignment="1" applyBorder="1" applyFont="1" applyNumberFormat="1">
      <alignment vertical="bottom"/>
    </xf>
    <xf borderId="13" fillId="6" fontId="19" numFmtId="0" xfId="0" applyAlignment="1" applyBorder="1" applyFill="1" applyFont="1">
      <alignment horizontal="center" vertical="bottom"/>
    </xf>
    <xf borderId="13" fillId="6" fontId="10" numFmtId="0" xfId="0" applyAlignment="1" applyBorder="1" applyFill="1" applyFont="1">
      <alignment horizontal="center" vertical="bottom"/>
    </xf>
    <xf borderId="0" fillId="0" fontId="14" numFmtId="0" xfId="0" applyAlignment="1" applyFont="1">
      <alignment horizontal="center" vertical="bottom"/>
    </xf>
    <xf borderId="17" fillId="0" fontId="18" numFmtId="0" xfId="0" applyAlignment="1" applyBorder="1" applyFont="1">
      <alignment horizontal="center" vertical="bottom"/>
    </xf>
    <xf borderId="13" fillId="0" fontId="19" numFmtId="167" xfId="0" applyAlignment="1" applyBorder="1" applyFont="1" applyNumberFormat="1">
      <alignment horizontal="center"/>
    </xf>
    <xf borderId="13" fillId="0" fontId="19" numFmtId="0" xfId="0" applyAlignment="1" applyBorder="1" applyFont="1">
      <alignment horizontal="center"/>
    </xf>
    <xf borderId="13" fillId="0" fontId="18" numFmtId="167" xfId="0" applyAlignment="1" applyBorder="1" applyFont="1" applyNumberFormat="1">
      <alignment horizontal="center"/>
    </xf>
    <xf borderId="13" fillId="0" fontId="18" numFmtId="0" xfId="0" applyAlignment="1" applyBorder="1" applyFont="1">
      <alignment horizontal="center" shrinkToFit="0" wrapText="1"/>
    </xf>
    <xf borderId="13" fillId="0" fontId="18" numFmtId="0" xfId="0" applyAlignment="1" applyBorder="1" applyFont="1">
      <alignment horizontal="center"/>
    </xf>
    <xf borderId="17" fillId="0" fontId="18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17" fillId="12" fontId="18" numFmtId="0" xfId="0" applyAlignment="1" applyBorder="1" applyFill="1" applyFont="1">
      <alignment horizontal="center" vertical="bottom"/>
    </xf>
    <xf borderId="13" fillId="4" fontId="12" numFmtId="167" xfId="0" applyAlignment="1" applyBorder="1" applyFill="1" applyFont="1" applyNumberFormat="1">
      <alignment vertical="bottom"/>
    </xf>
    <xf borderId="13" fillId="0" fontId="12" numFmtId="169" xfId="0" applyAlignment="1" applyBorder="1" applyFont="1" applyNumberFormat="1">
      <alignment vertical="bottom"/>
    </xf>
    <xf borderId="13" fillId="0" fontId="12" numFmtId="0" xfId="0" applyAlignment="1" applyBorder="1" applyFont="1">
      <alignment horizontal="right" vertical="bottom"/>
    </xf>
    <xf borderId="17" fillId="4" fontId="22" numFmtId="2" xfId="0" applyAlignment="1" applyBorder="1" applyFill="1" applyFont="1" applyNumberFormat="1">
      <alignment horizontal="center" vertical="bottom"/>
    </xf>
    <xf borderId="13" fillId="4" fontId="12" numFmtId="169" xfId="0" applyAlignment="1" applyBorder="1" applyFill="1" applyFont="1" applyNumberFormat="1">
      <alignment horizontal="right" vertical="bottom"/>
    </xf>
    <xf borderId="13" fillId="2" fontId="12" numFmtId="0" xfId="0" applyAlignment="1" applyBorder="1" applyFill="1" applyFont="1">
      <alignment vertical="bottom"/>
    </xf>
    <xf borderId="13" fillId="2" fontId="12" numFmtId="0" xfId="0" applyAlignment="1" applyBorder="1" applyFill="1" applyFont="1">
      <alignment readingOrder="0" vertical="bottom"/>
    </xf>
    <xf borderId="13" fillId="0" fontId="12" numFmtId="0" xfId="0" applyAlignment="1" applyBorder="1" applyFont="1">
      <alignment vertical="bottom"/>
    </xf>
    <xf borderId="13" fillId="0" fontId="12" numFmtId="2" xfId="0" applyAlignment="1" applyBorder="1" applyFont="1" applyNumberFormat="1">
      <alignment vertical="bottom"/>
    </xf>
    <xf borderId="13" fillId="0" fontId="12" numFmtId="0" xfId="0" applyAlignment="1" applyBorder="1" applyFont="1">
      <alignment vertical="bottom"/>
    </xf>
    <xf borderId="21" fillId="2" fontId="12" numFmtId="0" xfId="0" applyAlignment="1" applyBorder="1" applyFill="1" applyFont="1">
      <alignment vertical="bottom"/>
    </xf>
    <xf borderId="17" fillId="2" fontId="12" numFmtId="0" xfId="0" applyAlignment="1" applyBorder="1" applyFill="1" applyFont="1">
      <alignment vertical="bottom"/>
    </xf>
    <xf borderId="13" fillId="3" fontId="12" numFmtId="0" xfId="0" applyAlignment="1" applyBorder="1" applyFill="1" applyFont="1">
      <alignment readingOrder="0" vertical="bottom"/>
    </xf>
    <xf borderId="13" fillId="14" fontId="18" numFmtId="4" xfId="0" applyAlignment="1" applyBorder="1" applyFill="1" applyFont="1" applyNumberFormat="1">
      <alignment horizontal="center" vertical="bottom"/>
    </xf>
    <xf borderId="13" fillId="2" fontId="12" numFmtId="2" xfId="0" applyAlignment="1" applyBorder="1" applyFill="1" applyFont="1" applyNumberFormat="1">
      <alignment vertical="bottom"/>
    </xf>
    <xf borderId="17" fillId="2" fontId="19" numFmtId="0" xfId="0" applyAlignment="1" applyBorder="1" applyFill="1" applyFont="1">
      <alignment horizontal="center" readingOrder="0" vertical="bottom"/>
    </xf>
    <xf borderId="17" fillId="12" fontId="18" numFmtId="167" xfId="0" applyAlignment="1" applyBorder="1" applyFill="1" applyFont="1" applyNumberFormat="1">
      <alignment horizontal="center" vertical="bottom"/>
    </xf>
    <xf borderId="21" fillId="12" fontId="12" numFmtId="167" xfId="0" applyAlignment="1" applyBorder="1" applyFill="1" applyFont="1" applyNumberFormat="1">
      <alignment vertical="bottom"/>
    </xf>
    <xf borderId="0" fillId="2" fontId="12" numFmtId="0" xfId="0" applyAlignment="1" applyFill="1" applyFont="1">
      <alignment vertical="bottom"/>
    </xf>
    <xf borderId="17" fillId="2" fontId="19" numFmtId="0" xfId="0" applyAlignment="1" applyBorder="1" applyFill="1" applyFont="1">
      <alignment horizontal="center" vertical="bottom"/>
    </xf>
    <xf borderId="21" fillId="12" fontId="12" numFmtId="0" xfId="0" applyAlignment="1" applyBorder="1" applyFill="1" applyFont="1">
      <alignment vertical="bottom"/>
    </xf>
    <xf borderId="17" fillId="15" fontId="18" numFmtId="0" xfId="0" applyAlignment="1" applyBorder="1" applyFill="1" applyFont="1">
      <alignment horizontal="center" vertical="bottom"/>
    </xf>
    <xf borderId="17" fillId="15" fontId="18" numFmtId="49" xfId="0" applyAlignment="1" applyBorder="1" applyFill="1" applyFont="1" applyNumberFormat="1">
      <alignment horizontal="center" shrinkToFit="0" vertical="bottom" wrapText="1"/>
    </xf>
    <xf borderId="17" fillId="15" fontId="18" numFmtId="49" xfId="0" applyAlignment="1" applyBorder="1" applyFill="1" applyFont="1" applyNumberFormat="1">
      <alignment horizontal="center" vertical="bottom"/>
    </xf>
    <xf borderId="21" fillId="15" fontId="12" numFmtId="49" xfId="0" applyAlignment="1" applyBorder="1" applyFill="1" applyFont="1" applyNumberFormat="1">
      <alignment vertical="bottom"/>
    </xf>
    <xf borderId="13" fillId="15" fontId="12" numFmtId="3" xfId="0" applyAlignment="1" applyBorder="1" applyFill="1" applyFont="1" applyNumberFormat="1">
      <alignment vertical="bottom"/>
    </xf>
    <xf borderId="13" fillId="15" fontId="12" numFmtId="0" xfId="0" applyAlignment="1" applyBorder="1" applyFill="1" applyFont="1">
      <alignment vertical="bottom"/>
    </xf>
    <xf borderId="13" fillId="0" fontId="12" numFmtId="2" xfId="0" applyAlignment="1" applyBorder="1" applyFont="1" applyNumberFormat="1">
      <alignment readingOrder="0" vertical="bottom"/>
    </xf>
    <xf borderId="17" fillId="2" fontId="18" numFmtId="0" xfId="0" applyAlignment="1" applyBorder="1" applyFill="1" applyFont="1">
      <alignment horizontal="center" readingOrder="0" vertical="bottom"/>
    </xf>
    <xf borderId="24" fillId="0" fontId="12" numFmtId="0" xfId="0" applyAlignment="1" applyBorder="1" applyFont="1">
      <alignment vertical="bottom"/>
    </xf>
    <xf borderId="13" fillId="2" fontId="12" numFmtId="0" xfId="0" applyAlignment="1" applyBorder="1" applyFill="1" applyFont="1">
      <alignment vertical="bottom"/>
    </xf>
    <xf borderId="20" fillId="2" fontId="12" numFmtId="0" xfId="0" applyAlignment="1" applyBorder="1" applyFill="1" applyFont="1">
      <alignment vertical="bottom"/>
    </xf>
    <xf borderId="0" fillId="2" fontId="12" numFmtId="0" xfId="0" applyAlignment="1" applyFill="1" applyFont="1">
      <alignment vertical="bottom"/>
    </xf>
    <xf borderId="21" fillId="4" fontId="1" numFmtId="0" xfId="0" applyAlignment="1" applyBorder="1" applyFill="1" applyFont="1">
      <alignment horizontal="center" shrinkToFit="0" wrapText="1"/>
    </xf>
    <xf borderId="0" fillId="4" fontId="32" numFmtId="0" xfId="0" applyAlignment="1" applyFill="1" applyFont="1">
      <alignment horizontal="center"/>
    </xf>
    <xf borderId="4" fillId="2" fontId="2" numFmtId="0" xfId="0" applyAlignment="1" applyBorder="1" applyFill="1" applyFont="1">
      <alignment horizontal="center" readingOrder="0" shrinkToFit="0" wrapText="1"/>
    </xf>
    <xf borderId="0" fillId="4" fontId="14" numFmtId="0" xfId="0" applyAlignment="1" applyFill="1" applyFont="1">
      <alignment horizontal="center" vertical="bottom"/>
    </xf>
    <xf borderId="21" fillId="4" fontId="16" numFmtId="0" xfId="0" applyAlignment="1" applyBorder="1" applyFill="1" applyFont="1">
      <alignment horizontal="center"/>
    </xf>
    <xf borderId="0" fillId="4" fontId="44" numFmtId="0" xfId="0" applyAlignment="1" applyFill="1" applyFont="1">
      <alignment horizontal="center"/>
    </xf>
    <xf borderId="13" fillId="2" fontId="51" numFmtId="0" xfId="0" applyAlignment="1" applyBorder="1" applyFill="1" applyFont="1">
      <alignment horizontal="center" readingOrder="0" shrinkToFit="0" wrapText="1"/>
    </xf>
    <xf borderId="13" fillId="3" fontId="18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horizontal="center" readingOrder="0"/>
    </xf>
    <xf borderId="17" fillId="13" fontId="33" numFmtId="0" xfId="0" applyAlignment="1" applyBorder="1" applyFill="1" applyFont="1">
      <alignment horizontal="center" vertical="bottom"/>
    </xf>
    <xf borderId="17" fillId="10" fontId="33" numFmtId="0" xfId="0" applyAlignment="1" applyBorder="1" applyFill="1" applyFont="1">
      <alignment horizontal="center" readingOrder="0" vertical="bottom"/>
    </xf>
    <xf borderId="13" fillId="15" fontId="18" numFmtId="4" xfId="0" applyAlignment="1" applyBorder="1" applyFill="1" applyFont="1" applyNumberFormat="1">
      <alignment horizontal="center" readingOrder="0"/>
    </xf>
    <xf borderId="13" fillId="2" fontId="70" numFmtId="167" xfId="0" applyBorder="1" applyFill="1" applyFont="1" applyNumberFormat="1"/>
    <xf borderId="23" fillId="0" fontId="18" numFmtId="0" xfId="0" applyAlignment="1" applyBorder="1" applyFont="1">
      <alignment horizontal="center" vertical="bottom"/>
    </xf>
    <xf borderId="23" fillId="0" fontId="18" numFmtId="171" xfId="0" applyAlignment="1" applyBorder="1" applyFont="1" applyNumberFormat="1">
      <alignment horizontal="right" vertical="bottom"/>
    </xf>
    <xf borderId="17" fillId="2" fontId="51" numFmtId="0" xfId="0" applyAlignment="1" applyBorder="1" applyFill="1" applyFont="1">
      <alignment horizontal="center" readingOrder="0"/>
    </xf>
    <xf borderId="13" fillId="3" fontId="47" numFmtId="0" xfId="0" applyAlignment="1" applyBorder="1" applyFill="1" applyFont="1">
      <alignment horizontal="center" readingOrder="0" vertical="bottom"/>
    </xf>
    <xf borderId="17" fillId="3" fontId="47" numFmtId="0" xfId="0" applyAlignment="1" applyBorder="1" applyFill="1" applyFont="1">
      <alignment horizontal="center" readingOrder="0" vertical="bottom"/>
    </xf>
    <xf borderId="17" fillId="3" fontId="47" numFmtId="0" xfId="0" applyAlignment="1" applyBorder="1" applyFill="1" applyFont="1">
      <alignment horizontal="center" vertical="bottom"/>
    </xf>
    <xf borderId="13" fillId="11" fontId="12" numFmtId="0" xfId="0" applyAlignment="1" applyBorder="1" applyFill="1" applyFont="1">
      <alignment vertical="bottom"/>
    </xf>
    <xf borderId="13" fillId="16" fontId="12" numFmtId="0" xfId="0" applyAlignment="1" applyBorder="1" applyFill="1" applyFont="1">
      <alignment vertical="bottom"/>
    </xf>
    <xf borderId="13" fillId="16" fontId="52" numFmtId="0" xfId="0" applyAlignment="1" applyBorder="1" applyFill="1" applyFont="1">
      <alignment horizontal="center" vertical="bottom"/>
    </xf>
    <xf borderId="13" fillId="11" fontId="12" numFmtId="0" xfId="0" applyAlignment="1" applyBorder="1" applyFill="1" applyFont="1">
      <alignment vertical="bottom"/>
    </xf>
    <xf borderId="13" fillId="16" fontId="12" numFmtId="0" xfId="0" applyAlignment="1" applyBorder="1" applyFill="1" applyFont="1">
      <alignment vertical="bottom"/>
    </xf>
    <xf borderId="13" fillId="11" fontId="52" numFmtId="0" xfId="0" applyAlignment="1" applyBorder="1" applyFill="1" applyFont="1">
      <alignment horizontal="center" vertical="bottom"/>
    </xf>
    <xf borderId="13" fillId="16" fontId="52" numFmtId="0" xfId="0" applyAlignment="1" applyBorder="1" applyFill="1" applyFont="1">
      <alignment horizontal="center" vertical="bottom"/>
    </xf>
    <xf borderId="13" fillId="2" fontId="70" numFmtId="0" xfId="0" applyBorder="1" applyFill="1" applyFont="1"/>
    <xf borderId="13" fillId="0" fontId="68" numFmtId="4" xfId="0" applyAlignment="1" applyBorder="1" applyFont="1" applyNumberFormat="1">
      <alignment vertical="bottom"/>
    </xf>
    <xf borderId="6" fillId="2" fontId="54" numFmtId="0" xfId="0" applyAlignment="1" applyBorder="1" applyFill="1" applyFont="1">
      <alignment horizontal="center" shrinkToFit="0" wrapText="1"/>
    </xf>
    <xf borderId="0" fillId="2" fontId="18" numFmtId="0" xfId="0" applyAlignment="1" applyFill="1" applyFont="1">
      <alignment horizontal="center" readingOrder="0" vertical="bottom"/>
    </xf>
    <xf borderId="17" fillId="24" fontId="67" numFmtId="0" xfId="0" applyAlignment="1" applyBorder="1" applyFill="1" applyFont="1">
      <alignment horizontal="center" readingOrder="0" shrinkToFit="0" vertical="top" wrapText="1"/>
    </xf>
    <xf borderId="0" fillId="4" fontId="14" numFmtId="0" xfId="0" applyAlignment="1" applyFill="1" applyFont="1">
      <alignment horizontal="center" vertical="bottom"/>
    </xf>
    <xf borderId="13" fillId="3" fontId="12" numFmtId="4" xfId="0" applyAlignment="1" applyBorder="1" applyFill="1" applyFont="1" applyNumberFormat="1">
      <alignment readingOrder="0" vertical="bottom"/>
    </xf>
    <xf borderId="13" fillId="3" fontId="12" numFmtId="4" xfId="0" applyAlignment="1" applyBorder="1" applyFill="1" applyFont="1" applyNumberFormat="1">
      <alignment vertical="bottom"/>
    </xf>
    <xf borderId="13" fillId="15" fontId="12" numFmtId="4" xfId="0" applyAlignment="1" applyBorder="1" applyFill="1" applyFont="1" applyNumberFormat="1">
      <alignment vertical="bottom"/>
    </xf>
    <xf borderId="0" fillId="7" fontId="12" numFmtId="0" xfId="0" applyAlignment="1" applyFill="1" applyFont="1">
      <alignment horizontal="right" readingOrder="0" vertical="bottom"/>
    </xf>
    <xf borderId="0" fillId="0" fontId="10" numFmtId="0" xfId="0" applyAlignment="1" applyFont="1">
      <alignment horizontal="center" vertical="bottom"/>
    </xf>
    <xf borderId="17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15" fillId="17" fontId="44" numFmtId="0" xfId="0" applyAlignment="1" applyBorder="1" applyFill="1" applyFont="1">
      <alignment horizontal="center" shrinkToFit="0" wrapText="1"/>
    </xf>
    <xf borderId="13" fillId="17" fontId="44" numFmtId="0" xfId="0" applyAlignment="1" applyBorder="1" applyFill="1" applyFont="1">
      <alignment horizontal="center" shrinkToFit="0" vertical="bottom" wrapText="1"/>
    </xf>
    <xf borderId="17" fillId="17" fontId="44" numFmtId="0" xfId="0" applyAlignment="1" applyBorder="1" applyFill="1" applyFont="1">
      <alignment horizontal="center" shrinkToFit="0" vertical="bottom" wrapText="1"/>
    </xf>
    <xf borderId="17" fillId="18" fontId="44" numFmtId="0" xfId="0" applyAlignment="1" applyBorder="1" applyFill="1" applyFont="1">
      <alignment horizontal="center" shrinkToFit="0" vertical="bottom" wrapText="1"/>
    </xf>
    <xf borderId="13" fillId="3" fontId="47" numFmtId="0" xfId="0" applyAlignment="1" applyBorder="1" applyFill="1" applyFont="1">
      <alignment horizontal="center" vertical="bottom"/>
    </xf>
    <xf borderId="17" fillId="19" fontId="44" numFmtId="0" xfId="0" applyAlignment="1" applyBorder="1" applyFill="1" applyFont="1">
      <alignment horizontal="center" shrinkToFit="0" vertical="bottom" wrapText="1"/>
    </xf>
    <xf borderId="17" fillId="19" fontId="44" numFmtId="0" xfId="0" applyAlignment="1" applyBorder="1" applyFill="1" applyFont="1">
      <alignment horizontal="center" readingOrder="0" shrinkToFit="0" vertical="bottom" wrapText="1"/>
    </xf>
    <xf borderId="21" fillId="4" fontId="12" numFmtId="0" xfId="0" applyAlignment="1" applyBorder="1" applyFill="1" applyFont="1">
      <alignment vertical="bottom"/>
    </xf>
    <xf borderId="13" fillId="4" fontId="12" numFmtId="0" xfId="0" applyAlignment="1" applyBorder="1" applyFill="1" applyFont="1">
      <alignment vertical="bottom"/>
    </xf>
    <xf borderId="13" fillId="0" fontId="12" numFmtId="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'Blank Template'!$AB$4:$AB$5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'Blank Template'!$AB$6:$AB$26</c:f>
              <c:numCache/>
            </c:numRef>
          </c:val>
          <c:smooth val="0"/>
        </c:ser>
        <c:axId val="1714623794"/>
        <c:axId val="1574913450"/>
      </c:lineChart>
      <c:catAx>
        <c:axId val="1714623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913450"/>
      </c:catAx>
      <c:valAx>
        <c:axId val="1574913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623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'Drift XPA'!$AB$4:$AB$5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'Drift XPA'!$AB$6:$AB$26</c:f>
              <c:numCache/>
            </c:numRef>
          </c:val>
          <c:smooth val="0"/>
        </c:ser>
        <c:axId val="1530531859"/>
        <c:axId val="1396205773"/>
      </c:lineChart>
      <c:catAx>
        <c:axId val="1530531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205773"/>
      </c:catAx>
      <c:valAx>
        <c:axId val="1396205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531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axId val="1964037441"/>
        <c:axId val="1534649206"/>
      </c:lineChart>
      <c:catAx>
        <c:axId val="1964037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649206"/>
      </c:catAx>
      <c:valAx>
        <c:axId val="153464920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64037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Fermentation Data</a:t>
            </a:r>
          </a:p>
        </c:rich>
      </c:tx>
      <c:overlay val="0"/>
    </c:title>
    <c:plotArea>
      <c:layout/>
      <c:lineChart>
        <c:varyColors val="0"/>
        <c:axId val="861652207"/>
        <c:axId val="1376042762"/>
      </c:lineChart>
      <c:catAx>
        <c:axId val="861652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042762"/>
      </c:catAx>
      <c:valAx>
        <c:axId val="137604276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1652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varyColors val="0"/>
        <c:axId val="86651533"/>
        <c:axId val="696734238"/>
      </c:lineChart>
      <c:catAx>
        <c:axId val="86651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734238"/>
      </c:catAx>
      <c:valAx>
        <c:axId val="6967342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651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axId val="1410023882"/>
        <c:axId val="1251813924"/>
      </c:lineChart>
      <c:catAx>
        <c:axId val="1410023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813924"/>
      </c:catAx>
      <c:valAx>
        <c:axId val="12518139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10023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varyColors val="0"/>
        <c:axId val="2036076613"/>
        <c:axId val="119870985"/>
      </c:lineChart>
      <c:catAx>
        <c:axId val="2036076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70985"/>
      </c:catAx>
      <c:valAx>
        <c:axId val="1198709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36076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axId val="1866919782"/>
        <c:axId val="1440847427"/>
      </c:lineChart>
      <c:catAx>
        <c:axId val="1866919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847427"/>
      </c:catAx>
      <c:valAx>
        <c:axId val="14408474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66919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varyColors val="0"/>
        <c:axId val="276173260"/>
        <c:axId val="1378992299"/>
      </c:lineChart>
      <c:catAx>
        <c:axId val="276173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992299"/>
      </c:catAx>
      <c:valAx>
        <c:axId val="13789922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76173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varyColors val="0"/>
        <c:axId val="1674427466"/>
        <c:axId val="2050040240"/>
      </c:lineChart>
      <c:catAx>
        <c:axId val="1674427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040240"/>
      </c:catAx>
      <c:valAx>
        <c:axId val="20500402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74427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Draught!$AB$4:$AB$5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Draught!$AB$6:$AB$26</c:f>
              <c:numCache/>
            </c:numRef>
          </c:val>
          <c:smooth val="0"/>
        </c:ser>
        <c:axId val="139270453"/>
        <c:axId val="572830926"/>
      </c:lineChart>
      <c:catAx>
        <c:axId val="139270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830926"/>
      </c:catAx>
      <c:valAx>
        <c:axId val="572830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70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on Panel, Gravity (plato) and PH</a:t>
            </a:r>
          </a:p>
        </c:rich>
      </c:tx>
      <c:overlay val="0"/>
    </c:title>
    <c:plotArea>
      <c:layout/>
      <c:lineChart>
        <c:varyColors val="0"/>
        <c:axId val="1467310417"/>
        <c:axId val="1576432996"/>
      </c:lineChart>
      <c:catAx>
        <c:axId val="1467310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432996"/>
      </c:catAx>
      <c:valAx>
        <c:axId val="15764329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67310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657225</xdr:colOff>
      <xdr:row>2</xdr:row>
      <xdr:rowOff>152400</xdr:rowOff>
    </xdr:from>
    <xdr:ext cx="10048875" cy="6219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657225</xdr:colOff>
      <xdr:row>2</xdr:row>
      <xdr:rowOff>152400</xdr:rowOff>
    </xdr:from>
    <xdr:ext cx="10048875" cy="6219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590550</xdr:colOff>
      <xdr:row>4</xdr:row>
      <xdr:rowOff>95250</xdr:rowOff>
    </xdr:from>
    <xdr:ext cx="10048875" cy="621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314325</xdr:colOff>
      <xdr:row>2</xdr:row>
      <xdr:rowOff>228600</xdr:rowOff>
    </xdr:from>
    <xdr:ext cx="9991725" cy="6181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161925</xdr:colOff>
      <xdr:row>2</xdr:row>
      <xdr:rowOff>209550</xdr:rowOff>
    </xdr:from>
    <xdr:ext cx="10048875" cy="6219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46</xdr:col>
      <xdr:colOff>447675</xdr:colOff>
      <xdr:row>3</xdr:row>
      <xdr:rowOff>76200</xdr:rowOff>
    </xdr:from>
    <xdr:ext cx="10020300" cy="6200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46</xdr:col>
      <xdr:colOff>390525</xdr:colOff>
      <xdr:row>2</xdr:row>
      <xdr:rowOff>209550</xdr:rowOff>
    </xdr:from>
    <xdr:ext cx="10048875" cy="6219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9525</xdr:colOff>
      <xdr:row>2</xdr:row>
      <xdr:rowOff>219075</xdr:rowOff>
    </xdr:from>
    <xdr:ext cx="10048875" cy="6219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352425</xdr:colOff>
      <xdr:row>2</xdr:row>
      <xdr:rowOff>219075</xdr:rowOff>
    </xdr:from>
    <xdr:ext cx="10048875" cy="62198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46</xdr:col>
      <xdr:colOff>295275</xdr:colOff>
      <xdr:row>2</xdr:row>
      <xdr:rowOff>209550</xdr:rowOff>
    </xdr:from>
    <xdr:ext cx="10048875" cy="62198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657225</xdr:colOff>
      <xdr:row>2</xdr:row>
      <xdr:rowOff>152400</xdr:rowOff>
    </xdr:from>
    <xdr:ext cx="10048875" cy="62198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46</xdr:col>
      <xdr:colOff>142875</xdr:colOff>
      <xdr:row>2</xdr:row>
      <xdr:rowOff>180975</xdr:rowOff>
    </xdr:from>
    <xdr:ext cx="10048875" cy="62198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7.8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4.13"/>
    <col customWidth="1" min="25" max="25" width="13.63"/>
    <col customWidth="1" min="26" max="26" width="13.13"/>
    <col customWidth="1" min="27" max="27" width="9.38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8.75"/>
    <col customWidth="1" min="40" max="40" width="8.13"/>
    <col customWidth="1" min="41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1" width="5.88"/>
    <col customWidth="1" min="52" max="52" width="2.25"/>
    <col customWidth="1" min="53" max="61" width="9.13"/>
    <col customWidth="1" min="62" max="62" width="8.0"/>
    <col customWidth="1" min="63" max="63" width="5.88"/>
    <col customWidth="1" min="64" max="64" width="4.38"/>
    <col customWidth="1" min="65" max="65" width="10.38"/>
    <col customWidth="1" min="66" max="66" width="20.75"/>
    <col customWidth="1" min="67" max="67" width="2.25"/>
  </cols>
  <sheetData>
    <row r="1" ht="7.5" customHeight="1">
      <c r="A1" s="6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AVERAGE(IF(D100&lt;&gt;"",D100),IF(Q100&lt;&gt;"",Q100),IF(AC100&lt;&gt;"",AC100),IF(AN100&lt;&gt;"",AN100))</f>
        <v>#DIV/0!</v>
      </c>
      <c r="T2" s="23" t="s">
        <v>9</v>
      </c>
      <c r="U2" s="24">
        <f>SUM(F97,S97,AE97,AP97)</f>
        <v>0</v>
      </c>
      <c r="V2" s="25" t="s">
        <v>10</v>
      </c>
      <c r="W2" s="26"/>
      <c r="X2" s="27" t="s">
        <v>11</v>
      </c>
      <c r="Y2" s="28" t="str">
        <f>AVERAGE(E100,R100,AD100,AO100)</f>
        <v>#DIV/0!</v>
      </c>
      <c r="Z2" s="29"/>
      <c r="AA2" s="30"/>
      <c r="AB2" s="31" t="str">
        <f>IFERROR(__xludf.DUMMYFUNCTION("INDEX(AK7:AK26, MAX(FILTER(ROW(AK7:AK26)-ROW(AK7)+1, LEN(AK7:AK26))))"),"#N/A")</f>
        <v>#N/A</v>
      </c>
      <c r="AC2" s="32" t="s">
        <v>12</v>
      </c>
      <c r="AD2" s="31"/>
      <c r="AE2" s="32" t="s">
        <v>13</v>
      </c>
      <c r="AF2" s="35" t="str">
        <f>IF(COUNTA(U6:U19)&gt;0,"YES","NO")</f>
        <v>NO</v>
      </c>
      <c r="AG2" s="37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M4" s="55"/>
      <c r="AN4" s="7"/>
      <c r="AO4" s="9"/>
      <c r="AP4" s="58"/>
      <c r="AQ4" s="52"/>
      <c r="AR4" s="56"/>
      <c r="AS4" s="59"/>
      <c r="AT4" s="59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 t="str">
        <f>IF(K19&gt;0,K19/$K$49,"")</f>
        <v/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25</v>
      </c>
      <c r="AH5" s="71" t="s">
        <v>26</v>
      </c>
      <c r="AI5" s="71" t="s">
        <v>27</v>
      </c>
      <c r="AJ5" s="71" t="s">
        <v>28</v>
      </c>
      <c r="AK5" s="71" t="s">
        <v>29</v>
      </c>
      <c r="AL5" s="74" t="s">
        <v>30</v>
      </c>
      <c r="AM5" s="75" t="s">
        <v>31</v>
      </c>
      <c r="AN5" s="76" t="s">
        <v>32</v>
      </c>
      <c r="AO5" s="62"/>
      <c r="AP5" s="63"/>
      <c r="AQ5" s="76" t="s">
        <v>33</v>
      </c>
      <c r="AR5" s="63"/>
      <c r="AS5" s="76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D33</f>
        <v>Pale</v>
      </c>
      <c r="E6" s="62"/>
      <c r="F6" s="62"/>
      <c r="G6" s="62"/>
      <c r="H6" s="62"/>
      <c r="I6" s="62"/>
      <c r="J6" s="63"/>
      <c r="K6" s="81">
        <f t="shared" ref="K6:K7" si="2">SUM(K33,W33,AI33,AT33)</f>
        <v>0</v>
      </c>
      <c r="L6" s="64"/>
      <c r="M6" s="82" t="str">
        <f t="shared" ref="M6:M20" si="3">D59</f>
        <v/>
      </c>
      <c r="N6" s="62"/>
      <c r="O6" s="62"/>
      <c r="P6" s="83">
        <f t="shared" ref="P6:P18" si="4">SUM(F59:M59)+SUM(R59:X59)+SUM(AD59:AJ59)+SUM(AO59:AU59)</f>
        <v>0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E80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3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/>
      </c>
      <c r="E7" s="62"/>
      <c r="F7" s="62"/>
      <c r="G7" s="62"/>
      <c r="H7" s="62"/>
      <c r="I7" s="62"/>
      <c r="J7" s="63"/>
      <c r="K7" s="93">
        <f t="shared" si="2"/>
        <v>0</v>
      </c>
      <c r="L7" s="64"/>
      <c r="M7" s="82" t="str">
        <f t="shared" si="3"/>
        <v/>
      </c>
      <c r="N7" s="62"/>
      <c r="O7" s="62"/>
      <c r="P7" s="94">
        <f t="shared" si="4"/>
        <v>0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6"/>
      <c r="AH7" s="88" t="s">
        <v>0</v>
      </c>
      <c r="AI7" s="97"/>
      <c r="AJ7" s="88"/>
      <c r="AK7" s="98" t="str">
        <f t="shared" ref="AK7:AK23" si="6">IF(ISBLANK(AD7)=false , IFERROR((76.08 * (($S$2*0.004+1)-(AD7*0.004+1)) / (1.775-($S$2*0.004+1))) * ((AD7*0.004+1) / 0.794),0),"")</f>
        <v/>
      </c>
      <c r="AL7" s="99"/>
      <c r="AM7" s="100"/>
      <c r="AN7" s="101"/>
      <c r="AO7" s="62"/>
      <c r="AP7" s="63"/>
      <c r="AQ7" s="102"/>
      <c r="AR7" s="63"/>
      <c r="AS7" s="102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/>
      </c>
      <c r="E8" s="62"/>
      <c r="F8" s="62"/>
      <c r="G8" s="62"/>
      <c r="H8" s="62"/>
      <c r="I8" s="62"/>
      <c r="J8" s="63"/>
      <c r="K8" s="103">
        <f>K35+W35+AI35+AT35</f>
        <v>0</v>
      </c>
      <c r="L8" s="64"/>
      <c r="M8" s="82" t="str">
        <f t="shared" si="3"/>
        <v/>
      </c>
      <c r="N8" s="62"/>
      <c r="O8" s="62"/>
      <c r="P8" s="83">
        <f t="shared" si="4"/>
        <v>0</v>
      </c>
      <c r="Q8" s="62"/>
      <c r="R8" s="66"/>
      <c r="S8" s="84" t="s">
        <v>38</v>
      </c>
      <c r="T8" s="63"/>
      <c r="U8" s="104"/>
      <c r="V8" s="105"/>
      <c r="W8" s="105"/>
      <c r="X8" s="10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6"/>
      <c r="AH8" s="107"/>
      <c r="AI8" s="107"/>
      <c r="AJ8" s="107"/>
      <c r="AK8" s="98" t="str">
        <f t="shared" si="6"/>
        <v/>
      </c>
      <c r="AL8" s="99"/>
      <c r="AM8" s="100"/>
      <c r="AN8" s="101"/>
      <c r="AO8" s="62"/>
      <c r="AP8" s="63"/>
      <c r="AQ8" s="102"/>
      <c r="AR8" s="63"/>
      <c r="AS8" s="102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</row>
    <row r="9">
      <c r="A9" s="1"/>
      <c r="B9" s="50"/>
      <c r="C9" s="46"/>
      <c r="D9" s="92" t="str">
        <f t="shared" si="1"/>
        <v/>
      </c>
      <c r="E9" s="62"/>
      <c r="F9" s="62"/>
      <c r="G9" s="62"/>
      <c r="H9" s="62"/>
      <c r="I9" s="62"/>
      <c r="J9" s="63"/>
      <c r="K9" s="93">
        <f>SUM(K36,W36,AI36,AT36)</f>
        <v>0</v>
      </c>
      <c r="L9" s="64"/>
      <c r="M9" s="82" t="str">
        <f t="shared" si="3"/>
        <v/>
      </c>
      <c r="N9" s="62"/>
      <c r="O9" s="62"/>
      <c r="P9" s="94">
        <f t="shared" si="4"/>
        <v>0</v>
      </c>
      <c r="Q9" s="62"/>
      <c r="R9" s="66"/>
      <c r="S9" s="84" t="s">
        <v>39</v>
      </c>
      <c r="T9" s="63"/>
      <c r="U9" s="85"/>
      <c r="V9" s="85"/>
      <c r="W9" s="85"/>
      <c r="X9" s="85"/>
      <c r="Y9" s="110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6"/>
      <c r="AH9" s="107"/>
      <c r="AI9" s="107"/>
      <c r="AJ9" s="107"/>
      <c r="AK9" s="98" t="str">
        <f t="shared" si="6"/>
        <v/>
      </c>
      <c r="AL9" s="99"/>
      <c r="AM9" s="100"/>
      <c r="AN9" s="101"/>
      <c r="AO9" s="62"/>
      <c r="AP9" s="63"/>
      <c r="AQ9" s="102"/>
      <c r="AR9" s="63"/>
      <c r="AS9" s="102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K37+W37+AI37+AT37</f>
        <v>0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86"/>
      <c r="T10" s="86"/>
      <c r="U10" s="86"/>
      <c r="V10" s="86"/>
      <c r="W10" s="86"/>
      <c r="X10" s="86"/>
      <c r="Y10" s="8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6"/>
      <c r="AH10" s="107"/>
      <c r="AI10" s="107"/>
      <c r="AJ10" s="107"/>
      <c r="AK10" s="98" t="str">
        <f t="shared" si="6"/>
        <v/>
      </c>
      <c r="AL10" s="99"/>
      <c r="AM10" s="100"/>
      <c r="AN10" s="101"/>
      <c r="AO10" s="62"/>
      <c r="AP10" s="63"/>
      <c r="AQ10" s="102"/>
      <c r="AR10" s="63"/>
      <c r="AS10" s="102"/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SUM(K38,W38,AI38,AT38)</f>
        <v>0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118" t="s">
        <v>44</v>
      </c>
      <c r="T11" s="63"/>
      <c r="U11" s="119"/>
      <c r="V11" s="119"/>
      <c r="W11" s="119"/>
      <c r="X11" s="119"/>
      <c r="Y11" s="8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6"/>
      <c r="AH11" s="107"/>
      <c r="AI11" s="107"/>
      <c r="AJ11" s="107"/>
      <c r="AK11" s="98" t="str">
        <f t="shared" si="6"/>
        <v/>
      </c>
      <c r="AL11" s="99"/>
      <c r="AM11" s="100"/>
      <c r="AN11" s="101"/>
      <c r="AO11" s="62"/>
      <c r="AP11" s="63"/>
      <c r="AQ11" s="102"/>
      <c r="AR11" s="63"/>
      <c r="AS11" s="120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K39+W39+AI39+AT39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118" t="s">
        <v>46</v>
      </c>
      <c r="T12" s="63"/>
      <c r="U12" s="119"/>
      <c r="V12" s="119"/>
      <c r="W12" s="119"/>
      <c r="X12" s="119"/>
      <c r="Y12" s="8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6"/>
      <c r="AH12" s="107"/>
      <c r="AI12" s="107"/>
      <c r="AJ12" s="107"/>
      <c r="AK12" s="98" t="str">
        <f t="shared" si="6"/>
        <v/>
      </c>
      <c r="AL12" s="99"/>
      <c r="AM12" s="100"/>
      <c r="AN12" s="101"/>
      <c r="AO12" s="62"/>
      <c r="AP12" s="63"/>
      <c r="AQ12" s="102"/>
      <c r="AR12" s="63"/>
      <c r="AS12" s="120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SUM(K40,W40,AI40,AT40)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118" t="s">
        <v>48</v>
      </c>
      <c r="T13" s="63"/>
      <c r="U13" s="124"/>
      <c r="V13" s="124"/>
      <c r="W13" s="124"/>
      <c r="X13" s="124"/>
      <c r="Y13" s="106">
        <f>SUM(U13:X13)</f>
        <v>0</v>
      </c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6"/>
      <c r="AH13" s="107"/>
      <c r="AI13" s="107"/>
      <c r="AJ13" s="107"/>
      <c r="AK13" s="98" t="str">
        <f t="shared" si="6"/>
        <v/>
      </c>
      <c r="AL13" s="99"/>
      <c r="AM13" s="100"/>
      <c r="AN13" s="101"/>
      <c r="AO13" s="62"/>
      <c r="AP13" s="63"/>
      <c r="AQ13" s="102"/>
      <c r="AR13" s="63"/>
      <c r="AS13" s="102"/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K41+W41+AI41+AT41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126" t="s">
        <v>49</v>
      </c>
      <c r="T14" s="63"/>
      <c r="U14" s="119"/>
      <c r="V14" s="119"/>
      <c r="W14" s="119"/>
      <c r="X14" s="119"/>
      <c r="Y14" s="110">
        <f>sum(Y13*6)</f>
        <v>0</v>
      </c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6"/>
      <c r="AH14" s="107"/>
      <c r="AI14" s="107"/>
      <c r="AJ14" s="107"/>
      <c r="AK14" s="98" t="str">
        <f t="shared" si="6"/>
        <v/>
      </c>
      <c r="AL14" s="99"/>
      <c r="AM14" s="100"/>
      <c r="AN14" s="101"/>
      <c r="AO14" s="62"/>
      <c r="AP14" s="63"/>
      <c r="AQ14" s="102"/>
      <c r="AR14" s="63"/>
      <c r="AS14" s="102"/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SUM(K42,W42,AI42,AT42)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118" t="s">
        <v>39</v>
      </c>
      <c r="T15" s="63"/>
      <c r="U15" s="119"/>
      <c r="V15" s="119"/>
      <c r="W15" s="119"/>
      <c r="X15" s="119"/>
      <c r="Y15" s="86"/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6"/>
      <c r="AH15" s="96"/>
      <c r="AI15" s="96"/>
      <c r="AJ15" s="96"/>
      <c r="AK15" s="98" t="str">
        <f t="shared" si="6"/>
        <v/>
      </c>
      <c r="AL15" s="99"/>
      <c r="AM15" s="100"/>
      <c r="AN15" s="101"/>
      <c r="AO15" s="62"/>
      <c r="AP15" s="63"/>
      <c r="AQ15" s="120"/>
      <c r="AR15" s="63"/>
      <c r="AS15" s="120"/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K43+W43+AI43+AT43</f>
        <v>0</v>
      </c>
      <c r="L16" s="64"/>
      <c r="M16" s="82" t="str">
        <f t="shared" si="3"/>
        <v/>
      </c>
      <c r="N16" s="62"/>
      <c r="O16" s="62"/>
      <c r="P16" s="83">
        <f t="shared" si="4"/>
        <v>0</v>
      </c>
      <c r="Q16" s="62"/>
      <c r="R16" s="66"/>
      <c r="S16" s="118" t="s">
        <v>54</v>
      </c>
      <c r="T16" s="63"/>
      <c r="U16" s="119"/>
      <c r="V16" s="119"/>
      <c r="W16" s="119"/>
      <c r="X16" s="119"/>
      <c r="Y16" s="128"/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6"/>
      <c r="AH16" s="107"/>
      <c r="AI16" s="107"/>
      <c r="AJ16" s="107"/>
      <c r="AK16" s="98" t="str">
        <f t="shared" si="6"/>
        <v/>
      </c>
      <c r="AL16" s="99"/>
      <c r="AM16" s="100"/>
      <c r="AN16" s="101"/>
      <c r="AO16" s="62"/>
      <c r="AP16" s="63"/>
      <c r="AQ16" s="120"/>
      <c r="AR16" s="63"/>
      <c r="AS16" s="120"/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SUM(K44,W44,AI44,AT44)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</v>
      </c>
      <c r="Q17" s="62"/>
      <c r="R17" s="66"/>
      <c r="S17" s="118" t="s">
        <v>55</v>
      </c>
      <c r="T17" s="63"/>
      <c r="U17" s="119"/>
      <c r="V17" s="119"/>
      <c r="W17" s="119"/>
      <c r="X17" s="119"/>
      <c r="Y17" s="130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6"/>
      <c r="AH17" s="107"/>
      <c r="AI17" s="107"/>
      <c r="AJ17" s="107"/>
      <c r="AK17" s="98" t="str">
        <f t="shared" si="6"/>
        <v/>
      </c>
      <c r="AL17" s="99"/>
      <c r="AM17" s="100"/>
      <c r="AN17" s="101"/>
      <c r="AO17" s="62"/>
      <c r="AP17" s="63"/>
      <c r="AQ17" s="102"/>
      <c r="AR17" s="63"/>
      <c r="AS17" s="102"/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K45+W45+AI45+AT45</f>
        <v>0</v>
      </c>
      <c r="L18" s="64"/>
      <c r="M18" s="82" t="str">
        <f t="shared" si="3"/>
        <v>Whirlfloc</v>
      </c>
      <c r="N18" s="62"/>
      <c r="O18" s="62"/>
      <c r="P18" s="83">
        <f t="shared" si="4"/>
        <v>0</v>
      </c>
      <c r="Q18" s="62"/>
      <c r="R18" s="66"/>
      <c r="S18" s="118" t="s">
        <v>56</v>
      </c>
      <c r="T18" s="63"/>
      <c r="U18" s="119"/>
      <c r="V18" s="119"/>
      <c r="W18" s="119"/>
      <c r="X18" s="119"/>
      <c r="Y18" s="128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6"/>
      <c r="AH18" s="107"/>
      <c r="AI18" s="107"/>
      <c r="AJ18" s="107"/>
      <c r="AK18" s="98" t="str">
        <f t="shared" si="6"/>
        <v/>
      </c>
      <c r="AL18" s="99"/>
      <c r="AM18" s="100"/>
      <c r="AN18" s="101"/>
      <c r="AO18" s="62"/>
      <c r="AP18" s="63"/>
      <c r="AQ18" s="131"/>
      <c r="AR18" s="132"/>
      <c r="AS18" s="120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SUM(K46,W46,AI46,AT46)</f>
        <v>0</v>
      </c>
      <c r="L19" s="64"/>
      <c r="M19" s="129" t="str">
        <f t="shared" si="3"/>
        <v>Yeast</v>
      </c>
      <c r="N19" s="62"/>
      <c r="O19" s="62"/>
      <c r="P19" s="94" t="str">
        <f t="shared" ref="P19:P20" si="7">F72</f>
        <v/>
      </c>
      <c r="Q19" s="62"/>
      <c r="R19" s="66"/>
      <c r="S19" s="118" t="s">
        <v>59</v>
      </c>
      <c r="T19" s="63"/>
      <c r="U19" s="119"/>
      <c r="V19" s="119"/>
      <c r="W19" s="119"/>
      <c r="X19" s="119"/>
      <c r="Y19" s="128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6"/>
      <c r="AH19" s="107"/>
      <c r="AI19" s="107"/>
      <c r="AJ19" s="107"/>
      <c r="AK19" s="98" t="str">
        <f t="shared" si="6"/>
        <v/>
      </c>
      <c r="AL19" s="99"/>
      <c r="AM19" s="100"/>
      <c r="AN19" s="101"/>
      <c r="AO19" s="62"/>
      <c r="AP19" s="63"/>
      <c r="AQ19" s="102"/>
      <c r="AR19" s="63"/>
      <c r="AS19" s="120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K47+W47+AI47+AT47</f>
        <v>0.85</v>
      </c>
      <c r="L20" s="64"/>
      <c r="M20" s="82" t="str">
        <f t="shared" si="3"/>
        <v>Biofine</v>
      </c>
      <c r="N20" s="62"/>
      <c r="O20" s="62"/>
      <c r="P20" s="83" t="str">
        <f t="shared" si="7"/>
        <v/>
      </c>
      <c r="Q20" s="62"/>
      <c r="R20" s="139"/>
      <c r="S20" s="118" t="s">
        <v>61</v>
      </c>
      <c r="T20" s="63"/>
      <c r="U20" s="119"/>
      <c r="V20" s="119"/>
      <c r="W20" s="119"/>
      <c r="X20" s="119"/>
      <c r="Y20" s="128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6"/>
      <c r="AH20" s="107"/>
      <c r="AI20" s="107"/>
      <c r="AJ20" s="107"/>
      <c r="AK20" s="98" t="str">
        <f t="shared" si="6"/>
        <v/>
      </c>
      <c r="AL20" s="99"/>
      <c r="AM20" s="100"/>
      <c r="AN20" s="101"/>
      <c r="AO20" s="62"/>
      <c r="AP20" s="63"/>
      <c r="AQ20" s="102"/>
      <c r="AR20" s="63"/>
      <c r="AS20" s="120"/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63</v>
      </c>
      <c r="T21" s="63"/>
      <c r="U21" s="119"/>
      <c r="V21" s="119"/>
      <c r="W21" s="119"/>
      <c r="X21" s="119"/>
      <c r="Y21" s="128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6"/>
      <c r="AH21" s="107"/>
      <c r="AI21" s="107"/>
      <c r="AJ21" s="107"/>
      <c r="AK21" s="98" t="str">
        <f t="shared" si="6"/>
        <v/>
      </c>
      <c r="AL21" s="99"/>
      <c r="AM21" s="100"/>
      <c r="AN21" s="101"/>
      <c r="AO21" s="62"/>
      <c r="AP21" s="63"/>
      <c r="AQ21" s="120"/>
      <c r="AR21" s="63"/>
      <c r="AS21" s="120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50" t="s">
        <v>66</v>
      </c>
      <c r="T22" s="52"/>
      <c r="U22" s="52"/>
      <c r="V22" s="52"/>
      <c r="W22" s="52"/>
      <c r="X22" s="52"/>
      <c r="Y22" s="52"/>
      <c r="Z22" s="132"/>
      <c r="AA22" s="95">
        <f t="shared" si="5"/>
        <v>16</v>
      </c>
      <c r="AB22" s="88">
        <v>16.0</v>
      </c>
      <c r="AC22" s="96"/>
      <c r="AD22" s="96"/>
      <c r="AE22" s="96"/>
      <c r="AF22" s="107"/>
      <c r="AG22" s="96"/>
      <c r="AH22" s="107"/>
      <c r="AI22" s="107"/>
      <c r="AJ22" s="107"/>
      <c r="AK22" s="98" t="str">
        <f t="shared" si="6"/>
        <v/>
      </c>
      <c r="AL22" s="99"/>
      <c r="AM22" s="100"/>
      <c r="AN22" s="101"/>
      <c r="AO22" s="62"/>
      <c r="AP22" s="63"/>
      <c r="AQ22" s="120"/>
      <c r="AR22" s="63"/>
      <c r="AS22" s="120"/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52"/>
      <c r="T23" s="132"/>
      <c r="U23" s="153" t="s">
        <v>68</v>
      </c>
      <c r="V23" s="154" t="s">
        <v>69</v>
      </c>
      <c r="W23" s="154" t="s">
        <v>70</v>
      </c>
      <c r="X23" s="154" t="s">
        <v>71</v>
      </c>
      <c r="Y23" s="154" t="s">
        <v>72</v>
      </c>
      <c r="Z23" s="157" t="s">
        <v>73</v>
      </c>
      <c r="AA23" s="95">
        <f t="shared" si="5"/>
        <v>17</v>
      </c>
      <c r="AB23" s="88">
        <v>17.0</v>
      </c>
      <c r="AC23" s="96"/>
      <c r="AD23" s="96"/>
      <c r="AE23" s="96"/>
      <c r="AF23" s="107"/>
      <c r="AG23" s="96"/>
      <c r="AH23" s="107"/>
      <c r="AI23" s="107"/>
      <c r="AJ23" s="107"/>
      <c r="AK23" s="98" t="str">
        <f t="shared" si="6"/>
        <v/>
      </c>
      <c r="AL23" s="99"/>
      <c r="AM23" s="100"/>
      <c r="AN23" s="101"/>
      <c r="AO23" s="62"/>
      <c r="AP23" s="63"/>
      <c r="AQ23" s="120"/>
      <c r="AR23" s="63"/>
      <c r="AS23" s="120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61" t="s">
        <v>74</v>
      </c>
      <c r="T24" s="132"/>
      <c r="U24" s="162"/>
      <c r="V24" s="162"/>
      <c r="W24" s="162"/>
      <c r="X24" s="162"/>
      <c r="Y24" s="162"/>
      <c r="Z24" s="162"/>
      <c r="AA24" s="95">
        <f t="shared" si="5"/>
        <v>18</v>
      </c>
      <c r="AB24" s="88">
        <v>18.0</v>
      </c>
      <c r="AC24" s="96"/>
      <c r="AD24" s="96"/>
      <c r="AE24" s="96"/>
      <c r="AF24" s="107"/>
      <c r="AG24" s="96"/>
      <c r="AH24" s="107"/>
      <c r="AI24" s="107"/>
      <c r="AJ24" s="107"/>
      <c r="AK24" s="151"/>
      <c r="AL24" s="99"/>
      <c r="AM24" s="100"/>
      <c r="AN24" s="101"/>
      <c r="AO24" s="62"/>
      <c r="AP24" s="63"/>
      <c r="AQ24" s="120"/>
      <c r="AR24" s="63"/>
      <c r="AS24" s="120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61" t="s">
        <v>75</v>
      </c>
      <c r="T25" s="132"/>
      <c r="U25" s="162"/>
      <c r="V25" s="162"/>
      <c r="W25" s="162"/>
      <c r="X25" s="162"/>
      <c r="Y25" s="162"/>
      <c r="Z25" s="162"/>
      <c r="AA25" s="95">
        <f t="shared" si="5"/>
        <v>19</v>
      </c>
      <c r="AB25" s="88">
        <v>19.0</v>
      </c>
      <c r="AC25" s="96"/>
      <c r="AD25" s="96"/>
      <c r="AE25" s="96"/>
      <c r="AF25" s="107"/>
      <c r="AG25" s="96"/>
      <c r="AH25" s="107"/>
      <c r="AI25" s="107"/>
      <c r="AJ25" s="107"/>
      <c r="AK25" s="164"/>
      <c r="AL25" s="99"/>
      <c r="AM25" s="100"/>
      <c r="AN25" s="101"/>
      <c r="AO25" s="62"/>
      <c r="AP25" s="63"/>
      <c r="AQ25" s="120"/>
      <c r="AR25" s="63"/>
      <c r="AS25" s="120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65" t="s">
        <v>76</v>
      </c>
      <c r="T26" s="132"/>
      <c r="U26" s="162"/>
      <c r="V26" s="162"/>
      <c r="W26" s="162"/>
      <c r="X26" s="162"/>
      <c r="Y26" s="162"/>
      <c r="Z26" s="162"/>
      <c r="AA26" s="95">
        <f t="shared" si="5"/>
        <v>20</v>
      </c>
      <c r="AB26" s="166"/>
      <c r="AC26" s="167"/>
      <c r="AD26" s="96"/>
      <c r="AE26" s="96"/>
      <c r="AF26" s="107"/>
      <c r="AG26" s="96"/>
      <c r="AH26" s="107"/>
      <c r="AI26" s="107"/>
      <c r="AJ26" s="107"/>
      <c r="AK26" s="168"/>
      <c r="AL26" s="99"/>
      <c r="AM26" s="100"/>
      <c r="AN26" s="101"/>
      <c r="AO26" s="62"/>
      <c r="AP26" s="63"/>
      <c r="AQ26" s="120"/>
      <c r="AR26" s="63"/>
      <c r="AS26" s="120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ht="17.25" customHeight="1">
      <c r="A27" s="1"/>
      <c r="B27" s="46"/>
      <c r="C27" s="46"/>
      <c r="D27" s="169"/>
      <c r="E27" s="156"/>
      <c r="F27" s="156"/>
      <c r="G27" s="156"/>
      <c r="H27" s="156"/>
      <c r="I27" s="156"/>
      <c r="J27" s="156"/>
      <c r="K27" s="156"/>
      <c r="L27" s="156"/>
      <c r="M27" s="156"/>
      <c r="N27" s="158"/>
      <c r="O27" s="62"/>
      <c r="P27" s="63"/>
      <c r="Q27" s="163"/>
      <c r="R27" s="160"/>
      <c r="S27" s="170" t="s">
        <v>77</v>
      </c>
      <c r="T27" s="132"/>
      <c r="U27" s="162"/>
      <c r="V27" s="162"/>
      <c r="W27" s="162"/>
      <c r="X27" s="162"/>
      <c r="Y27" s="162"/>
      <c r="Z27" s="162"/>
      <c r="AA27" s="171"/>
      <c r="AB27" s="173"/>
      <c r="AC27" s="173"/>
      <c r="AD27" s="173"/>
      <c r="AE27" s="173"/>
      <c r="AF27" s="171"/>
      <c r="AG27" s="171"/>
      <c r="AH27" s="160"/>
      <c r="AI27" s="171"/>
      <c r="AJ27" s="160"/>
      <c r="AK27" s="160"/>
      <c r="AL27" s="160"/>
      <c r="AM27" s="175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ht="17.25" customHeight="1">
      <c r="A28" s="1"/>
      <c r="B28" s="39"/>
      <c r="C28" s="46"/>
      <c r="D28" s="169"/>
      <c r="E28" s="156"/>
      <c r="F28" s="156"/>
      <c r="G28" s="156"/>
      <c r="H28" s="156"/>
      <c r="I28" s="156"/>
      <c r="J28" s="156"/>
      <c r="K28" s="156"/>
      <c r="L28" s="156"/>
      <c r="M28" s="156"/>
      <c r="N28" s="158"/>
      <c r="O28" s="62"/>
      <c r="P28" s="63"/>
      <c r="Q28" s="159"/>
      <c r="R28" s="160"/>
      <c r="S28" s="170" t="s">
        <v>78</v>
      </c>
      <c r="T28" s="132"/>
      <c r="U28" s="162"/>
      <c r="V28" s="162"/>
      <c r="W28" s="162"/>
      <c r="X28" s="162"/>
      <c r="Y28" s="162"/>
      <c r="Z28" s="162"/>
      <c r="AA28" s="171"/>
      <c r="AB28" s="173"/>
      <c r="AC28" s="173"/>
      <c r="AD28" s="173"/>
      <c r="AE28" s="173"/>
      <c r="AF28" s="171"/>
      <c r="AG28" s="171"/>
      <c r="AH28" s="160"/>
      <c r="AI28" s="160"/>
      <c r="AJ28" s="160"/>
      <c r="AK28" s="160"/>
      <c r="AL28" s="160"/>
      <c r="AM28" s="171"/>
      <c r="AN28" s="176"/>
      <c r="AO28" s="176"/>
      <c r="AP28" s="176"/>
      <c r="AQ28" s="176"/>
      <c r="AR28" s="176"/>
      <c r="AS28" s="176"/>
      <c r="AT28" s="176"/>
      <c r="AU28" s="176"/>
      <c r="AV28" s="176"/>
      <c r="AW28" s="47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ht="17.25" customHeight="1">
      <c r="A29" s="1"/>
      <c r="B29" s="50"/>
      <c r="C29" s="46"/>
      <c r="D29" s="169"/>
      <c r="E29" s="156"/>
      <c r="F29" s="156"/>
      <c r="G29" s="156"/>
      <c r="H29" s="156"/>
      <c r="I29" s="156"/>
      <c r="J29" s="156"/>
      <c r="K29" s="156"/>
      <c r="L29" s="156"/>
      <c r="M29" s="156"/>
      <c r="N29" s="158"/>
      <c r="O29" s="62"/>
      <c r="P29" s="63"/>
      <c r="Q29" s="163"/>
      <c r="R29" s="160"/>
      <c r="S29" s="177"/>
      <c r="T29" s="178"/>
      <c r="U29" s="178"/>
      <c r="V29" s="179"/>
      <c r="W29" s="179"/>
      <c r="X29" s="179"/>
      <c r="Y29" s="178"/>
      <c r="Z29" s="171"/>
      <c r="AA29" s="171"/>
      <c r="AB29" s="173"/>
      <c r="AC29" s="173"/>
      <c r="AD29" s="173"/>
      <c r="AE29" s="173"/>
      <c r="AF29" s="171"/>
      <c r="AG29" s="171"/>
      <c r="AH29" s="160"/>
      <c r="AI29" s="160"/>
      <c r="AJ29" s="160"/>
      <c r="AK29" s="160"/>
      <c r="AL29" s="160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47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>
      <c r="B30" s="50"/>
      <c r="C30" s="46"/>
      <c r="D30" s="181" t="s">
        <v>79</v>
      </c>
      <c r="E30" s="144"/>
      <c r="F30" s="144"/>
      <c r="G30" s="144"/>
      <c r="H30" s="144"/>
      <c r="I30" s="144"/>
      <c r="J30" s="144"/>
      <c r="K30" s="144"/>
      <c r="L30" s="144"/>
      <c r="M30" s="182"/>
      <c r="N30" s="139"/>
      <c r="O30" s="139"/>
      <c r="P30" s="183" t="s">
        <v>80</v>
      </c>
      <c r="Q30" s="144"/>
      <c r="R30" s="144"/>
      <c r="S30" s="144"/>
      <c r="T30" s="144"/>
      <c r="U30" s="144"/>
      <c r="V30" s="144"/>
      <c r="W30" s="144"/>
      <c r="X30" s="144"/>
      <c r="Y30" s="182"/>
      <c r="Z30" s="139"/>
      <c r="AA30" s="171"/>
      <c r="AB30" s="183" t="s">
        <v>81</v>
      </c>
      <c r="AC30" s="144"/>
      <c r="AD30" s="144"/>
      <c r="AE30" s="144"/>
      <c r="AF30" s="144"/>
      <c r="AG30" s="144"/>
      <c r="AH30" s="144"/>
      <c r="AI30" s="144"/>
      <c r="AJ30" s="144"/>
      <c r="AK30" s="182"/>
      <c r="AL30" s="160"/>
      <c r="AM30" s="183" t="s">
        <v>82</v>
      </c>
      <c r="AN30" s="144"/>
      <c r="AO30" s="144"/>
      <c r="AP30" s="144"/>
      <c r="AQ30" s="144"/>
      <c r="AR30" s="144"/>
      <c r="AS30" s="144"/>
      <c r="AT30" s="144"/>
      <c r="AU30" s="144"/>
      <c r="AV30" s="182"/>
      <c r="AW30" s="171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>
      <c r="A31" s="1"/>
      <c r="B31" s="46"/>
      <c r="C31" s="46"/>
      <c r="D31" s="52"/>
      <c r="E31" s="52"/>
      <c r="F31" s="52"/>
      <c r="G31" s="52"/>
      <c r="H31" s="52"/>
      <c r="I31" s="52"/>
      <c r="J31" s="52"/>
      <c r="K31" s="52"/>
      <c r="L31" s="52"/>
      <c r="M31" s="132"/>
      <c r="N31" s="139"/>
      <c r="O31" s="160"/>
      <c r="P31" s="184"/>
      <c r="Q31" s="52"/>
      <c r="R31" s="52"/>
      <c r="S31" s="52"/>
      <c r="T31" s="52"/>
      <c r="U31" s="52"/>
      <c r="V31" s="52"/>
      <c r="W31" s="52"/>
      <c r="X31" s="52"/>
      <c r="Y31" s="132"/>
      <c r="Z31" s="156"/>
      <c r="AA31" s="171"/>
      <c r="AB31" s="184"/>
      <c r="AC31" s="52"/>
      <c r="AD31" s="52"/>
      <c r="AE31" s="52"/>
      <c r="AF31" s="52"/>
      <c r="AG31" s="52"/>
      <c r="AH31" s="52"/>
      <c r="AI31" s="52"/>
      <c r="AJ31" s="52"/>
      <c r="AK31" s="132"/>
      <c r="AL31" s="156"/>
      <c r="AM31" s="184"/>
      <c r="AN31" s="52"/>
      <c r="AO31" s="52"/>
      <c r="AP31" s="52"/>
      <c r="AQ31" s="52"/>
      <c r="AR31" s="52"/>
      <c r="AS31" s="52"/>
      <c r="AT31" s="52"/>
      <c r="AU31" s="52"/>
      <c r="AV31" s="132"/>
      <c r="AW31" s="171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>
      <c r="A32" s="1"/>
      <c r="B32" s="39"/>
      <c r="C32" s="46"/>
      <c r="D32" s="185" t="s">
        <v>83</v>
      </c>
      <c r="E32" s="62"/>
      <c r="F32" s="62"/>
      <c r="G32" s="62"/>
      <c r="H32" s="62"/>
      <c r="I32" s="62"/>
      <c r="J32" s="63"/>
      <c r="K32" s="186" t="s">
        <v>84</v>
      </c>
      <c r="L32" s="63"/>
      <c r="M32" s="187" t="s">
        <v>85</v>
      </c>
      <c r="N32" s="139"/>
      <c r="O32" s="188"/>
      <c r="P32" s="189" t="s">
        <v>83</v>
      </c>
      <c r="Q32" s="190"/>
      <c r="R32" s="190"/>
      <c r="S32" s="190"/>
      <c r="T32" s="190"/>
      <c r="U32" s="190"/>
      <c r="V32" s="191"/>
      <c r="W32" s="186" t="s">
        <v>86</v>
      </c>
      <c r="X32" s="63"/>
      <c r="Y32" s="187" t="s">
        <v>85</v>
      </c>
      <c r="Z32" s="156"/>
      <c r="AA32" s="171"/>
      <c r="AB32" s="192" t="s">
        <v>83</v>
      </c>
      <c r="AC32" s="62"/>
      <c r="AD32" s="62"/>
      <c r="AE32" s="62"/>
      <c r="AF32" s="62"/>
      <c r="AG32" s="62"/>
      <c r="AH32" s="63"/>
      <c r="AI32" s="186" t="s">
        <v>84</v>
      </c>
      <c r="AJ32" s="63"/>
      <c r="AK32" s="187" t="s">
        <v>85</v>
      </c>
      <c r="AL32" s="156"/>
      <c r="AM32" s="192" t="s">
        <v>83</v>
      </c>
      <c r="AN32" s="63"/>
      <c r="AO32" s="193"/>
      <c r="AP32" s="62"/>
      <c r="AQ32" s="62"/>
      <c r="AR32" s="62"/>
      <c r="AS32" s="63"/>
      <c r="AT32" s="186" t="s">
        <v>84</v>
      </c>
      <c r="AU32" s="63"/>
      <c r="AV32" s="187" t="s">
        <v>85</v>
      </c>
      <c r="AW32" s="171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32"/>
      <c r="BJ32" s="194"/>
      <c r="BK32" s="194"/>
      <c r="BL32" s="194"/>
      <c r="BM32" s="194"/>
      <c r="BN32" s="7"/>
      <c r="BO32" s="7"/>
    </row>
    <row r="33" ht="15.0" customHeight="1">
      <c r="A33" s="195"/>
      <c r="B33" s="50"/>
      <c r="C33" s="196"/>
      <c r="D33" s="197" t="s">
        <v>87</v>
      </c>
      <c r="E33" s="62"/>
      <c r="F33" s="62"/>
      <c r="G33" s="62"/>
      <c r="H33" s="62"/>
      <c r="I33" s="62"/>
      <c r="J33" s="63"/>
      <c r="K33" s="198"/>
      <c r="L33" s="63"/>
      <c r="M33" s="200" t="str">
        <f t="shared" ref="M33:M42" si="8">IF(K33&gt;0,K33/$K$49,"")</f>
        <v/>
      </c>
      <c r="N33" s="202"/>
      <c r="O33" s="203"/>
      <c r="P33" s="204" t="str">
        <f t="shared" ref="P33:P47" si="9">D33</f>
        <v>Pale</v>
      </c>
      <c r="Q33" s="62"/>
      <c r="R33" s="62"/>
      <c r="S33" s="62"/>
      <c r="T33" s="62"/>
      <c r="U33" s="62"/>
      <c r="V33" s="63"/>
      <c r="W33" s="198"/>
      <c r="X33" s="63"/>
      <c r="Y33" s="200" t="str">
        <f t="shared" ref="Y33:Y42" si="10">IF(W33&gt;0,W33/$K$49,"")</f>
        <v/>
      </c>
      <c r="Z33" s="205"/>
      <c r="AA33" s="206"/>
      <c r="AB33" s="204" t="str">
        <f t="shared" ref="AB33:AB47" si="11">D33</f>
        <v>Pale</v>
      </c>
      <c r="AC33" s="62"/>
      <c r="AD33" s="62"/>
      <c r="AE33" s="62"/>
      <c r="AF33" s="62"/>
      <c r="AG33" s="62"/>
      <c r="AH33" s="63"/>
      <c r="AI33" s="198"/>
      <c r="AJ33" s="63"/>
      <c r="AK33" s="200" t="str">
        <f t="shared" ref="AK33:AK42" si="12">IF(AI33&gt;0,AI33/$K$49,"")</f>
        <v/>
      </c>
      <c r="AL33" s="205"/>
      <c r="AM33" s="204" t="str">
        <f t="shared" ref="AM33:AM47" si="13">D33</f>
        <v>Pale</v>
      </c>
      <c r="AN33" s="62"/>
      <c r="AO33" s="62"/>
      <c r="AP33" s="62"/>
      <c r="AQ33" s="62"/>
      <c r="AR33" s="62"/>
      <c r="AS33" s="63"/>
      <c r="AT33" s="198"/>
      <c r="AU33" s="63"/>
      <c r="AV33" s="200" t="str">
        <f t="shared" ref="AV33:AV42" si="14">IF(AT33&gt;0,AT33/$K$49,"")</f>
        <v/>
      </c>
      <c r="AW33" s="206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</row>
    <row r="34">
      <c r="A34" s="195"/>
      <c r="B34" s="50"/>
      <c r="C34" s="196"/>
      <c r="D34" s="210"/>
      <c r="E34" s="62"/>
      <c r="F34" s="62"/>
      <c r="G34" s="62"/>
      <c r="H34" s="62"/>
      <c r="I34" s="62"/>
      <c r="J34" s="63"/>
      <c r="K34" s="212"/>
      <c r="L34" s="63"/>
      <c r="M34" s="214" t="str">
        <f t="shared" si="8"/>
        <v/>
      </c>
      <c r="N34" s="202"/>
      <c r="O34" s="203"/>
      <c r="P34" s="215" t="str">
        <f t="shared" si="9"/>
        <v/>
      </c>
      <c r="Q34" s="62"/>
      <c r="R34" s="62"/>
      <c r="S34" s="62"/>
      <c r="T34" s="62"/>
      <c r="U34" s="62"/>
      <c r="V34" s="63"/>
      <c r="W34" s="212"/>
      <c r="X34" s="63"/>
      <c r="Y34" s="214" t="str">
        <f t="shared" si="10"/>
        <v/>
      </c>
      <c r="Z34" s="205"/>
      <c r="AA34" s="206"/>
      <c r="AB34" s="215" t="str">
        <f t="shared" si="11"/>
        <v/>
      </c>
      <c r="AC34" s="62"/>
      <c r="AD34" s="62"/>
      <c r="AE34" s="62"/>
      <c r="AF34" s="62"/>
      <c r="AG34" s="62"/>
      <c r="AH34" s="63"/>
      <c r="AI34" s="212"/>
      <c r="AJ34" s="63"/>
      <c r="AK34" s="214" t="str">
        <f t="shared" si="12"/>
        <v/>
      </c>
      <c r="AL34" s="205"/>
      <c r="AM34" s="215" t="str">
        <f t="shared" si="13"/>
        <v/>
      </c>
      <c r="AN34" s="62"/>
      <c r="AO34" s="62"/>
      <c r="AP34" s="62"/>
      <c r="AQ34" s="62"/>
      <c r="AR34" s="62"/>
      <c r="AS34" s="63"/>
      <c r="AT34" s="212"/>
      <c r="AU34" s="63"/>
      <c r="AV34" s="214" t="str">
        <f t="shared" si="14"/>
        <v/>
      </c>
      <c r="AW34" s="206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</row>
    <row r="35">
      <c r="A35" s="195"/>
      <c r="B35" s="46"/>
      <c r="C35" s="196"/>
      <c r="D35" s="197"/>
      <c r="E35" s="62"/>
      <c r="F35" s="62"/>
      <c r="G35" s="62"/>
      <c r="H35" s="62"/>
      <c r="I35" s="62"/>
      <c r="J35" s="63"/>
      <c r="K35" s="198"/>
      <c r="L35" s="63"/>
      <c r="M35" s="200" t="str">
        <f t="shared" si="8"/>
        <v/>
      </c>
      <c r="N35" s="202"/>
      <c r="O35" s="203"/>
      <c r="P35" s="204" t="str">
        <f t="shared" si="9"/>
        <v/>
      </c>
      <c r="Q35" s="62"/>
      <c r="R35" s="62"/>
      <c r="S35" s="62"/>
      <c r="T35" s="62"/>
      <c r="U35" s="62"/>
      <c r="V35" s="63"/>
      <c r="W35" s="198"/>
      <c r="X35" s="63"/>
      <c r="Y35" s="200" t="str">
        <f t="shared" si="10"/>
        <v/>
      </c>
      <c r="Z35" s="205"/>
      <c r="AA35" s="206"/>
      <c r="AB35" s="204" t="str">
        <f t="shared" si="11"/>
        <v/>
      </c>
      <c r="AC35" s="62"/>
      <c r="AD35" s="62"/>
      <c r="AE35" s="62"/>
      <c r="AF35" s="62"/>
      <c r="AG35" s="62"/>
      <c r="AH35" s="63"/>
      <c r="AI35" s="198"/>
      <c r="AJ35" s="63"/>
      <c r="AK35" s="200" t="str">
        <f t="shared" si="12"/>
        <v/>
      </c>
      <c r="AL35" s="205"/>
      <c r="AM35" s="204" t="str">
        <f t="shared" si="13"/>
        <v/>
      </c>
      <c r="AN35" s="62"/>
      <c r="AO35" s="62"/>
      <c r="AP35" s="62"/>
      <c r="AQ35" s="62"/>
      <c r="AR35" s="62"/>
      <c r="AS35" s="63"/>
      <c r="AT35" s="198"/>
      <c r="AU35" s="63"/>
      <c r="AV35" s="200" t="str">
        <f t="shared" si="14"/>
        <v/>
      </c>
      <c r="AW35" s="206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09"/>
      <c r="BM35" s="209"/>
      <c r="BN35" s="209"/>
      <c r="BO35" s="209"/>
    </row>
    <row r="36">
      <c r="A36" s="195"/>
      <c r="B36" s="39"/>
      <c r="C36" s="196"/>
      <c r="D36" s="210"/>
      <c r="E36" s="62"/>
      <c r="F36" s="62"/>
      <c r="G36" s="62"/>
      <c r="H36" s="62"/>
      <c r="I36" s="62"/>
      <c r="J36" s="63"/>
      <c r="K36" s="212"/>
      <c r="L36" s="63"/>
      <c r="M36" s="214" t="str">
        <f t="shared" si="8"/>
        <v/>
      </c>
      <c r="N36" s="202"/>
      <c r="O36" s="203"/>
      <c r="P36" s="215" t="str">
        <f t="shared" si="9"/>
        <v/>
      </c>
      <c r="Q36" s="62"/>
      <c r="R36" s="62"/>
      <c r="S36" s="62"/>
      <c r="T36" s="62"/>
      <c r="U36" s="62"/>
      <c r="V36" s="63"/>
      <c r="W36" s="212"/>
      <c r="X36" s="63"/>
      <c r="Y36" s="214" t="str">
        <f t="shared" si="10"/>
        <v/>
      </c>
      <c r="Z36" s="205"/>
      <c r="AA36" s="206"/>
      <c r="AB36" s="215" t="str">
        <f t="shared" si="11"/>
        <v/>
      </c>
      <c r="AC36" s="62"/>
      <c r="AD36" s="62"/>
      <c r="AE36" s="62"/>
      <c r="AF36" s="62"/>
      <c r="AG36" s="62"/>
      <c r="AH36" s="63"/>
      <c r="AI36" s="212"/>
      <c r="AJ36" s="63"/>
      <c r="AK36" s="214" t="str">
        <f t="shared" si="12"/>
        <v/>
      </c>
      <c r="AL36" s="205"/>
      <c r="AM36" s="215" t="str">
        <f t="shared" si="13"/>
        <v/>
      </c>
      <c r="AN36" s="62"/>
      <c r="AO36" s="62"/>
      <c r="AP36" s="62"/>
      <c r="AQ36" s="62"/>
      <c r="AR36" s="62"/>
      <c r="AS36" s="63"/>
      <c r="AT36" s="212"/>
      <c r="AU36" s="63"/>
      <c r="AV36" s="214" t="str">
        <f t="shared" si="14"/>
        <v/>
      </c>
      <c r="AW36" s="206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</row>
    <row r="37">
      <c r="A37" s="195"/>
      <c r="B37" s="50"/>
      <c r="C37" s="196"/>
      <c r="D37" s="197"/>
      <c r="E37" s="62"/>
      <c r="F37" s="62"/>
      <c r="G37" s="62"/>
      <c r="H37" s="62"/>
      <c r="I37" s="62"/>
      <c r="J37" s="63"/>
      <c r="K37" s="198"/>
      <c r="L37" s="63"/>
      <c r="M37" s="200" t="str">
        <f t="shared" si="8"/>
        <v/>
      </c>
      <c r="N37" s="202"/>
      <c r="O37" s="203"/>
      <c r="P37" s="204" t="str">
        <f t="shared" si="9"/>
        <v/>
      </c>
      <c r="Q37" s="62"/>
      <c r="R37" s="62"/>
      <c r="S37" s="62"/>
      <c r="T37" s="62"/>
      <c r="U37" s="62"/>
      <c r="V37" s="63"/>
      <c r="W37" s="198"/>
      <c r="X37" s="63"/>
      <c r="Y37" s="200" t="str">
        <f t="shared" si="10"/>
        <v/>
      </c>
      <c r="Z37" s="205"/>
      <c r="AA37" s="206"/>
      <c r="AB37" s="204" t="str">
        <f t="shared" si="11"/>
        <v/>
      </c>
      <c r="AC37" s="62"/>
      <c r="AD37" s="62"/>
      <c r="AE37" s="62"/>
      <c r="AF37" s="62"/>
      <c r="AG37" s="62"/>
      <c r="AH37" s="63"/>
      <c r="AI37" s="198"/>
      <c r="AJ37" s="63"/>
      <c r="AK37" s="200" t="str">
        <f t="shared" si="12"/>
        <v/>
      </c>
      <c r="AL37" s="205"/>
      <c r="AM37" s="204" t="str">
        <f t="shared" si="13"/>
        <v/>
      </c>
      <c r="AN37" s="62"/>
      <c r="AO37" s="62"/>
      <c r="AP37" s="62"/>
      <c r="AQ37" s="62"/>
      <c r="AR37" s="62"/>
      <c r="AS37" s="63"/>
      <c r="AT37" s="198"/>
      <c r="AU37" s="63"/>
      <c r="AV37" s="200" t="str">
        <f t="shared" si="14"/>
        <v/>
      </c>
      <c r="AW37" s="206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</row>
    <row r="38">
      <c r="A38" s="195"/>
      <c r="B38" s="50"/>
      <c r="C38" s="196"/>
      <c r="D38" s="210"/>
      <c r="E38" s="62"/>
      <c r="F38" s="62"/>
      <c r="G38" s="62"/>
      <c r="H38" s="62"/>
      <c r="I38" s="62"/>
      <c r="J38" s="63"/>
      <c r="K38" s="212"/>
      <c r="L38" s="63"/>
      <c r="M38" s="214" t="str">
        <f t="shared" si="8"/>
        <v/>
      </c>
      <c r="N38" s="202"/>
      <c r="O38" s="203"/>
      <c r="P38" s="215" t="str">
        <f t="shared" si="9"/>
        <v/>
      </c>
      <c r="Q38" s="62"/>
      <c r="R38" s="62"/>
      <c r="S38" s="62"/>
      <c r="T38" s="62"/>
      <c r="U38" s="62"/>
      <c r="V38" s="63"/>
      <c r="W38" s="212"/>
      <c r="X38" s="63"/>
      <c r="Y38" s="214" t="str">
        <f t="shared" si="10"/>
        <v/>
      </c>
      <c r="Z38" s="205"/>
      <c r="AA38" s="206"/>
      <c r="AB38" s="215" t="str">
        <f t="shared" si="11"/>
        <v/>
      </c>
      <c r="AC38" s="62"/>
      <c r="AD38" s="62"/>
      <c r="AE38" s="62"/>
      <c r="AF38" s="62"/>
      <c r="AG38" s="62"/>
      <c r="AH38" s="63"/>
      <c r="AI38" s="212"/>
      <c r="AJ38" s="63"/>
      <c r="AK38" s="214" t="str">
        <f t="shared" si="12"/>
        <v/>
      </c>
      <c r="AL38" s="205"/>
      <c r="AM38" s="215" t="str">
        <f t="shared" si="13"/>
        <v/>
      </c>
      <c r="AN38" s="62"/>
      <c r="AO38" s="62"/>
      <c r="AP38" s="62"/>
      <c r="AQ38" s="62"/>
      <c r="AR38" s="62"/>
      <c r="AS38" s="63"/>
      <c r="AT38" s="212"/>
      <c r="AU38" s="63"/>
      <c r="AV38" s="214" t="str">
        <f t="shared" si="14"/>
        <v/>
      </c>
      <c r="AW38" s="206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</row>
    <row r="39">
      <c r="A39" s="195"/>
      <c r="B39" s="46"/>
      <c r="C39" s="196"/>
      <c r="D39" s="197"/>
      <c r="E39" s="62"/>
      <c r="F39" s="62"/>
      <c r="G39" s="62"/>
      <c r="H39" s="62"/>
      <c r="I39" s="62"/>
      <c r="J39" s="63"/>
      <c r="K39" s="198"/>
      <c r="L39" s="63"/>
      <c r="M39" s="200" t="str">
        <f t="shared" si="8"/>
        <v/>
      </c>
      <c r="N39" s="202"/>
      <c r="O39" s="203"/>
      <c r="P39" s="204" t="str">
        <f t="shared" si="9"/>
        <v/>
      </c>
      <c r="Q39" s="62"/>
      <c r="R39" s="62"/>
      <c r="S39" s="62"/>
      <c r="T39" s="62"/>
      <c r="U39" s="62"/>
      <c r="V39" s="63"/>
      <c r="W39" s="198"/>
      <c r="X39" s="63"/>
      <c r="Y39" s="200" t="str">
        <f t="shared" si="10"/>
        <v/>
      </c>
      <c r="Z39" s="205"/>
      <c r="AA39" s="206"/>
      <c r="AB39" s="204" t="str">
        <f t="shared" si="11"/>
        <v/>
      </c>
      <c r="AC39" s="62"/>
      <c r="AD39" s="62"/>
      <c r="AE39" s="62"/>
      <c r="AF39" s="62"/>
      <c r="AG39" s="62"/>
      <c r="AH39" s="63"/>
      <c r="AI39" s="198"/>
      <c r="AJ39" s="63"/>
      <c r="AK39" s="200" t="str">
        <f t="shared" si="12"/>
        <v/>
      </c>
      <c r="AL39" s="205"/>
      <c r="AM39" s="204" t="str">
        <f t="shared" si="13"/>
        <v/>
      </c>
      <c r="AN39" s="62"/>
      <c r="AO39" s="62"/>
      <c r="AP39" s="62"/>
      <c r="AQ39" s="62"/>
      <c r="AR39" s="62"/>
      <c r="AS39" s="63"/>
      <c r="AT39" s="198"/>
      <c r="AU39" s="63"/>
      <c r="AV39" s="200" t="str">
        <f t="shared" si="14"/>
        <v/>
      </c>
      <c r="AW39" s="206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22" t="s">
        <v>92</v>
      </c>
    </row>
    <row r="40">
      <c r="A40" s="195"/>
      <c r="B40" s="39"/>
      <c r="C40" s="196"/>
      <c r="D40" s="210"/>
      <c r="E40" s="62"/>
      <c r="F40" s="62"/>
      <c r="G40" s="62"/>
      <c r="H40" s="62"/>
      <c r="I40" s="62"/>
      <c r="J40" s="63"/>
      <c r="K40" s="212"/>
      <c r="L40" s="63"/>
      <c r="M40" s="214" t="str">
        <f t="shared" si="8"/>
        <v/>
      </c>
      <c r="N40" s="202"/>
      <c r="O40" s="203"/>
      <c r="P40" s="215" t="str">
        <f t="shared" si="9"/>
        <v/>
      </c>
      <c r="Q40" s="62"/>
      <c r="R40" s="62"/>
      <c r="S40" s="62"/>
      <c r="T40" s="62"/>
      <c r="U40" s="62"/>
      <c r="V40" s="63"/>
      <c r="W40" s="212"/>
      <c r="X40" s="63"/>
      <c r="Y40" s="214" t="str">
        <f t="shared" si="10"/>
        <v/>
      </c>
      <c r="Z40" s="205"/>
      <c r="AA40" s="206"/>
      <c r="AB40" s="215" t="str">
        <f t="shared" si="11"/>
        <v/>
      </c>
      <c r="AC40" s="62"/>
      <c r="AD40" s="62"/>
      <c r="AE40" s="62"/>
      <c r="AF40" s="62"/>
      <c r="AG40" s="62"/>
      <c r="AH40" s="63"/>
      <c r="AI40" s="212"/>
      <c r="AJ40" s="63"/>
      <c r="AK40" s="214" t="str">
        <f t="shared" si="12"/>
        <v/>
      </c>
      <c r="AL40" s="205"/>
      <c r="AM40" s="215" t="str">
        <f t="shared" si="13"/>
        <v/>
      </c>
      <c r="AN40" s="62"/>
      <c r="AO40" s="62"/>
      <c r="AP40" s="62"/>
      <c r="AQ40" s="62"/>
      <c r="AR40" s="62"/>
      <c r="AS40" s="63"/>
      <c r="AT40" s="212"/>
      <c r="AU40" s="63"/>
      <c r="AV40" s="214" t="str">
        <f t="shared" si="14"/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</row>
    <row r="41">
      <c r="A41" s="195"/>
      <c r="B41" s="50"/>
      <c r="C41" s="196"/>
      <c r="D41" s="197"/>
      <c r="E41" s="62"/>
      <c r="F41" s="62"/>
      <c r="G41" s="62"/>
      <c r="H41" s="62"/>
      <c r="I41" s="62"/>
      <c r="J41" s="63"/>
      <c r="K41" s="198"/>
      <c r="L41" s="63"/>
      <c r="M41" s="200" t="str">
        <f t="shared" si="8"/>
        <v/>
      </c>
      <c r="N41" s="202"/>
      <c r="O41" s="203"/>
      <c r="P41" s="204" t="str">
        <f t="shared" si="9"/>
        <v/>
      </c>
      <c r="Q41" s="62"/>
      <c r="R41" s="62"/>
      <c r="S41" s="62"/>
      <c r="T41" s="62"/>
      <c r="U41" s="62"/>
      <c r="V41" s="63"/>
      <c r="W41" s="198"/>
      <c r="X41" s="63"/>
      <c r="Y41" s="200" t="str">
        <f t="shared" si="10"/>
        <v/>
      </c>
      <c r="Z41" s="205"/>
      <c r="AA41" s="206"/>
      <c r="AB41" s="204" t="str">
        <f t="shared" si="11"/>
        <v/>
      </c>
      <c r="AC41" s="62"/>
      <c r="AD41" s="62"/>
      <c r="AE41" s="62"/>
      <c r="AF41" s="62"/>
      <c r="AG41" s="62"/>
      <c r="AH41" s="63"/>
      <c r="AI41" s="198"/>
      <c r="AJ41" s="63"/>
      <c r="AK41" s="200" t="str">
        <f t="shared" si="12"/>
        <v/>
      </c>
      <c r="AL41" s="205"/>
      <c r="AM41" s="204" t="str">
        <f t="shared" si="13"/>
        <v/>
      </c>
      <c r="AN41" s="62"/>
      <c r="AO41" s="62"/>
      <c r="AP41" s="62"/>
      <c r="AQ41" s="62"/>
      <c r="AR41" s="62"/>
      <c r="AS41" s="63"/>
      <c r="AT41" s="198"/>
      <c r="AU41" s="63"/>
      <c r="AV41" s="200" t="str">
        <f t="shared" si="14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</row>
    <row r="42">
      <c r="A42" s="195"/>
      <c r="B42" s="50"/>
      <c r="C42" s="196"/>
      <c r="D42" s="210"/>
      <c r="E42" s="62"/>
      <c r="F42" s="62"/>
      <c r="G42" s="62"/>
      <c r="H42" s="62"/>
      <c r="I42" s="62"/>
      <c r="J42" s="63"/>
      <c r="K42" s="223"/>
      <c r="L42" s="63"/>
      <c r="M42" s="214" t="str">
        <f t="shared" si="8"/>
        <v/>
      </c>
      <c r="N42" s="202"/>
      <c r="O42" s="203"/>
      <c r="P42" s="215" t="str">
        <f t="shared" si="9"/>
        <v/>
      </c>
      <c r="Q42" s="62"/>
      <c r="R42" s="62"/>
      <c r="S42" s="62"/>
      <c r="T42" s="62"/>
      <c r="U42" s="62"/>
      <c r="V42" s="63"/>
      <c r="W42" s="223"/>
      <c r="X42" s="63"/>
      <c r="Y42" s="214" t="str">
        <f t="shared" si="10"/>
        <v/>
      </c>
      <c r="Z42" s="205"/>
      <c r="AA42" s="206"/>
      <c r="AB42" s="215" t="str">
        <f t="shared" si="11"/>
        <v/>
      </c>
      <c r="AC42" s="62"/>
      <c r="AD42" s="62"/>
      <c r="AE42" s="62"/>
      <c r="AF42" s="62"/>
      <c r="AG42" s="62"/>
      <c r="AH42" s="63"/>
      <c r="AI42" s="223"/>
      <c r="AJ42" s="63"/>
      <c r="AK42" s="214" t="str">
        <f t="shared" si="12"/>
        <v/>
      </c>
      <c r="AL42" s="205"/>
      <c r="AM42" s="215" t="str">
        <f t="shared" si="13"/>
        <v/>
      </c>
      <c r="AN42" s="62"/>
      <c r="AO42" s="62"/>
      <c r="AP42" s="62"/>
      <c r="AQ42" s="62"/>
      <c r="AR42" s="62"/>
      <c r="AS42" s="63"/>
      <c r="AT42" s="223"/>
      <c r="AU42" s="63"/>
      <c r="AV42" s="214" t="str">
        <f t="shared" si="14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</row>
    <row r="43">
      <c r="A43" s="195"/>
      <c r="B43" s="46"/>
      <c r="C43" s="196"/>
      <c r="D43" s="197"/>
      <c r="E43" s="62"/>
      <c r="F43" s="62"/>
      <c r="G43" s="62"/>
      <c r="H43" s="62"/>
      <c r="I43" s="62"/>
      <c r="J43" s="63"/>
      <c r="K43" s="224"/>
      <c r="L43" s="63"/>
      <c r="M43" s="225"/>
      <c r="N43" s="202"/>
      <c r="O43" s="203"/>
      <c r="P43" s="204" t="str">
        <f t="shared" si="9"/>
        <v/>
      </c>
      <c r="Q43" s="62"/>
      <c r="R43" s="62"/>
      <c r="S43" s="62"/>
      <c r="T43" s="62"/>
      <c r="U43" s="62"/>
      <c r="V43" s="63"/>
      <c r="W43" s="224"/>
      <c r="X43" s="63"/>
      <c r="Y43" s="225"/>
      <c r="Z43" s="205"/>
      <c r="AA43" s="206"/>
      <c r="AB43" s="204" t="str">
        <f t="shared" si="11"/>
        <v/>
      </c>
      <c r="AC43" s="62"/>
      <c r="AD43" s="62"/>
      <c r="AE43" s="62"/>
      <c r="AF43" s="62"/>
      <c r="AG43" s="62"/>
      <c r="AH43" s="63"/>
      <c r="AI43" s="224"/>
      <c r="AJ43" s="63"/>
      <c r="AK43" s="225"/>
      <c r="AL43" s="205"/>
      <c r="AM43" s="204" t="str">
        <f t="shared" si="13"/>
        <v/>
      </c>
      <c r="AN43" s="62"/>
      <c r="AO43" s="62"/>
      <c r="AP43" s="62"/>
      <c r="AQ43" s="62"/>
      <c r="AR43" s="62"/>
      <c r="AS43" s="63"/>
      <c r="AT43" s="224"/>
      <c r="AU43" s="63"/>
      <c r="AV43" s="225"/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</row>
    <row r="44">
      <c r="A44" s="195"/>
      <c r="B44" s="39"/>
      <c r="C44" s="196"/>
      <c r="D44" s="210"/>
      <c r="E44" s="62"/>
      <c r="F44" s="62"/>
      <c r="G44" s="62"/>
      <c r="H44" s="62"/>
      <c r="I44" s="62"/>
      <c r="J44" s="63"/>
      <c r="K44" s="227"/>
      <c r="L44" s="63"/>
      <c r="M44" s="214" t="str">
        <f>IF(K44&gt;0,K44/$K$49,"")</f>
        <v/>
      </c>
      <c r="N44" s="202"/>
      <c r="O44" s="203"/>
      <c r="P44" s="215" t="str">
        <f t="shared" si="9"/>
        <v/>
      </c>
      <c r="Q44" s="62"/>
      <c r="R44" s="62"/>
      <c r="S44" s="62"/>
      <c r="T44" s="62"/>
      <c r="U44" s="62"/>
      <c r="V44" s="63"/>
      <c r="W44" s="227"/>
      <c r="X44" s="63"/>
      <c r="Y44" s="214" t="str">
        <f>IF(W44&gt;0,W44/$K$49,"")</f>
        <v/>
      </c>
      <c r="Z44" s="205"/>
      <c r="AA44" s="206"/>
      <c r="AB44" s="215" t="str">
        <f t="shared" si="11"/>
        <v/>
      </c>
      <c r="AC44" s="62"/>
      <c r="AD44" s="62"/>
      <c r="AE44" s="62"/>
      <c r="AF44" s="62"/>
      <c r="AG44" s="62"/>
      <c r="AH44" s="63"/>
      <c r="AI44" s="227"/>
      <c r="AJ44" s="63"/>
      <c r="AK44" s="214" t="str">
        <f>IF(AI44&gt;0,AI44/$K$49,"")</f>
        <v/>
      </c>
      <c r="AL44" s="205"/>
      <c r="AM44" s="215" t="str">
        <f t="shared" si="13"/>
        <v/>
      </c>
      <c r="AN44" s="62"/>
      <c r="AO44" s="62"/>
      <c r="AP44" s="62"/>
      <c r="AQ44" s="62"/>
      <c r="AR44" s="62"/>
      <c r="AS44" s="63"/>
      <c r="AT44" s="227"/>
      <c r="AU44" s="63"/>
      <c r="AV44" s="214" t="str">
        <f>IF(AT44&gt;0,AT44/$K$49,"")</f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</row>
    <row r="45">
      <c r="A45" s="195"/>
      <c r="B45" s="50"/>
      <c r="C45" s="196"/>
      <c r="D45" s="197" t="s">
        <v>94</v>
      </c>
      <c r="E45" s="62"/>
      <c r="F45" s="62"/>
      <c r="G45" s="62"/>
      <c r="H45" s="62"/>
      <c r="I45" s="62"/>
      <c r="J45" s="63"/>
      <c r="K45" s="198"/>
      <c r="L45" s="63"/>
      <c r="M45" s="200"/>
      <c r="N45" s="202"/>
      <c r="O45" s="203"/>
      <c r="P45" s="204" t="str">
        <f t="shared" si="9"/>
        <v>Calcium Sulphate</v>
      </c>
      <c r="Q45" s="62"/>
      <c r="R45" s="62"/>
      <c r="S45" s="62"/>
      <c r="T45" s="62"/>
      <c r="U45" s="62"/>
      <c r="V45" s="63"/>
      <c r="W45" s="198"/>
      <c r="X45" s="63"/>
      <c r="Y45" s="200"/>
      <c r="Z45" s="228"/>
      <c r="AA45" s="206"/>
      <c r="AB45" s="204" t="str">
        <f t="shared" si="11"/>
        <v>Calcium Sulphate</v>
      </c>
      <c r="AC45" s="62"/>
      <c r="AD45" s="62"/>
      <c r="AE45" s="62"/>
      <c r="AF45" s="62"/>
      <c r="AG45" s="62"/>
      <c r="AH45" s="63"/>
      <c r="AI45" s="198"/>
      <c r="AJ45" s="63"/>
      <c r="AK45" s="200"/>
      <c r="AL45" s="229"/>
      <c r="AM45" s="204" t="str">
        <f t="shared" si="13"/>
        <v>Calcium Sulphate</v>
      </c>
      <c r="AN45" s="62"/>
      <c r="AO45" s="62"/>
      <c r="AP45" s="62"/>
      <c r="AQ45" s="62"/>
      <c r="AR45" s="62"/>
      <c r="AS45" s="63"/>
      <c r="AT45" s="198"/>
      <c r="AU45" s="63"/>
      <c r="AV45" s="200"/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  <c r="BO45" s="209"/>
    </row>
    <row r="46" ht="15.0" customHeight="1">
      <c r="A46" s="195"/>
      <c r="B46" s="50"/>
      <c r="C46" s="196"/>
      <c r="D46" s="210" t="s">
        <v>95</v>
      </c>
      <c r="E46" s="62"/>
      <c r="F46" s="62"/>
      <c r="G46" s="62"/>
      <c r="H46" s="62"/>
      <c r="I46" s="62"/>
      <c r="J46" s="63"/>
      <c r="K46" s="212"/>
      <c r="L46" s="63"/>
      <c r="M46" s="214"/>
      <c r="N46" s="202"/>
      <c r="O46" s="203"/>
      <c r="P46" s="215" t="str">
        <f t="shared" si="9"/>
        <v>Calcium Chloride</v>
      </c>
      <c r="Q46" s="62"/>
      <c r="R46" s="62"/>
      <c r="S46" s="62"/>
      <c r="T46" s="62"/>
      <c r="U46" s="62"/>
      <c r="V46" s="63"/>
      <c r="W46" s="227"/>
      <c r="X46" s="63"/>
      <c r="Y46" s="214"/>
      <c r="Z46" s="228"/>
      <c r="AA46" s="206"/>
      <c r="AB46" s="215" t="str">
        <f t="shared" si="11"/>
        <v>Calcium Chloride</v>
      </c>
      <c r="AC46" s="62"/>
      <c r="AD46" s="62"/>
      <c r="AE46" s="62"/>
      <c r="AF46" s="62"/>
      <c r="AG46" s="62"/>
      <c r="AH46" s="63"/>
      <c r="AI46" s="227"/>
      <c r="AJ46" s="63"/>
      <c r="AK46" s="214"/>
      <c r="AL46" s="229"/>
      <c r="AM46" s="215" t="str">
        <f t="shared" si="13"/>
        <v>Calcium Chloride</v>
      </c>
      <c r="AN46" s="62"/>
      <c r="AO46" s="62"/>
      <c r="AP46" s="62"/>
      <c r="AQ46" s="62"/>
      <c r="AR46" s="62"/>
      <c r="AS46" s="63"/>
      <c r="AT46" s="227"/>
      <c r="AU46" s="63"/>
      <c r="AV46" s="214"/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  <c r="BO46" s="209"/>
    </row>
    <row r="47" ht="15.0" customHeight="1">
      <c r="A47" s="195"/>
      <c r="B47" s="46"/>
      <c r="C47" s="196"/>
      <c r="D47" s="197" t="s">
        <v>96</v>
      </c>
      <c r="E47" s="62"/>
      <c r="F47" s="62"/>
      <c r="G47" s="62"/>
      <c r="H47" s="62"/>
      <c r="I47" s="62"/>
      <c r="J47" s="63"/>
      <c r="K47" s="198">
        <v>0.85</v>
      </c>
      <c r="L47" s="63"/>
      <c r="M47" s="200"/>
      <c r="N47" s="202"/>
      <c r="O47" s="203"/>
      <c r="P47" s="204" t="str">
        <f t="shared" si="9"/>
        <v>Lactic Acid</v>
      </c>
      <c r="Q47" s="62"/>
      <c r="R47" s="62"/>
      <c r="S47" s="62"/>
      <c r="T47" s="62"/>
      <c r="U47" s="62"/>
      <c r="V47" s="63"/>
      <c r="W47" s="231"/>
      <c r="X47" s="63"/>
      <c r="Y47" s="200"/>
      <c r="Z47" s="228"/>
      <c r="AA47" s="206"/>
      <c r="AB47" s="204" t="str">
        <f t="shared" si="11"/>
        <v>Lactic Acid</v>
      </c>
      <c r="AC47" s="62"/>
      <c r="AD47" s="62"/>
      <c r="AE47" s="62"/>
      <c r="AF47" s="62"/>
      <c r="AG47" s="62"/>
      <c r="AH47" s="63"/>
      <c r="AI47" s="231"/>
      <c r="AJ47" s="63"/>
      <c r="AK47" s="200"/>
      <c r="AL47" s="229"/>
      <c r="AM47" s="204" t="str">
        <f t="shared" si="13"/>
        <v>Lactic Acid</v>
      </c>
      <c r="AN47" s="62"/>
      <c r="AO47" s="62"/>
      <c r="AP47" s="62"/>
      <c r="AQ47" s="62"/>
      <c r="AR47" s="62"/>
      <c r="AS47" s="63"/>
      <c r="AT47" s="231"/>
      <c r="AU47" s="63"/>
      <c r="AV47" s="200"/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  <c r="BO47" s="209"/>
    </row>
    <row r="48" ht="15.0" hidden="1" customHeight="1">
      <c r="A48" s="1"/>
      <c r="B48" s="39"/>
      <c r="C48" s="46"/>
      <c r="D48" s="232"/>
      <c r="E48" s="233"/>
      <c r="F48" s="233"/>
      <c r="G48" s="233"/>
      <c r="H48" s="233"/>
      <c r="I48" s="233"/>
      <c r="J48" s="233"/>
      <c r="K48" s="227"/>
      <c r="L48" s="63"/>
      <c r="M48" s="214" t="str">
        <f>IF(K48&gt;0,K48/$K$49,"")</f>
        <v/>
      </c>
      <c r="N48" s="234"/>
      <c r="O48" s="156"/>
      <c r="P48" s="236"/>
      <c r="Q48" s="62"/>
      <c r="R48" s="62"/>
      <c r="S48" s="62"/>
      <c r="T48" s="62"/>
      <c r="U48" s="62"/>
      <c r="V48" s="63"/>
      <c r="W48" s="237"/>
      <c r="X48" s="237"/>
      <c r="Y48" s="237"/>
      <c r="Z48" s="238"/>
      <c r="AA48" s="171"/>
      <c r="AB48" s="236"/>
      <c r="AC48" s="62"/>
      <c r="AD48" s="62"/>
      <c r="AE48" s="62"/>
      <c r="AF48" s="62"/>
      <c r="AG48" s="62"/>
      <c r="AH48" s="63"/>
      <c r="AI48" s="237"/>
      <c r="AJ48" s="237"/>
      <c r="AK48" s="237"/>
      <c r="AL48" s="66"/>
      <c r="AM48" s="236"/>
      <c r="AN48" s="62"/>
      <c r="AO48" s="62"/>
      <c r="AP48" s="62"/>
      <c r="AQ48" s="62"/>
      <c r="AR48" s="62"/>
      <c r="AS48" s="63"/>
      <c r="AT48" s="237"/>
      <c r="AU48" s="237"/>
      <c r="AV48" s="237"/>
      <c r="AW48" s="171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 ht="15.0" customHeight="1">
      <c r="A49" s="1"/>
      <c r="B49" s="50"/>
      <c r="C49" s="46"/>
      <c r="D49" s="239" t="s">
        <v>97</v>
      </c>
      <c r="E49" s="62"/>
      <c r="F49" s="62"/>
      <c r="G49" s="62"/>
      <c r="H49" s="62"/>
      <c r="I49" s="62"/>
      <c r="J49" s="63"/>
      <c r="K49" s="240">
        <f>SUM(K33:K44)</f>
        <v>0</v>
      </c>
      <c r="L49" s="62"/>
      <c r="M49" s="241" t="s">
        <v>98</v>
      </c>
      <c r="N49" s="234"/>
      <c r="O49" s="156"/>
      <c r="P49" s="240" t="s">
        <v>97</v>
      </c>
      <c r="Q49" s="62"/>
      <c r="R49" s="62"/>
      <c r="S49" s="62"/>
      <c r="T49" s="62"/>
      <c r="U49" s="62"/>
      <c r="V49" s="63"/>
      <c r="W49" s="240">
        <f>SUM(W33:W44)</f>
        <v>0</v>
      </c>
      <c r="X49" s="62"/>
      <c r="Y49" s="241" t="s">
        <v>98</v>
      </c>
      <c r="Z49" s="238"/>
      <c r="AA49" s="171"/>
      <c r="AB49" s="240" t="s">
        <v>97</v>
      </c>
      <c r="AC49" s="62"/>
      <c r="AD49" s="62"/>
      <c r="AE49" s="62"/>
      <c r="AF49" s="62"/>
      <c r="AG49" s="62"/>
      <c r="AH49" s="63"/>
      <c r="AI49" s="240">
        <f>SUM(AI33:AI44)</f>
        <v>0</v>
      </c>
      <c r="AJ49" s="62"/>
      <c r="AK49" s="241" t="s">
        <v>98</v>
      </c>
      <c r="AL49" s="66"/>
      <c r="AM49" s="240" t="s">
        <v>97</v>
      </c>
      <c r="AN49" s="62"/>
      <c r="AO49" s="62"/>
      <c r="AP49" s="62"/>
      <c r="AQ49" s="62"/>
      <c r="AR49" s="62"/>
      <c r="AS49" s="63"/>
      <c r="AT49" s="240">
        <f>SUM(AT33:AT44)</f>
        <v>0</v>
      </c>
      <c r="AU49" s="62"/>
      <c r="AV49" s="241" t="s">
        <v>98</v>
      </c>
      <c r="AW49" s="171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</row>
    <row r="50">
      <c r="A50" s="1"/>
      <c r="B50" s="50"/>
      <c r="C50" s="46"/>
      <c r="D50" s="242" t="s">
        <v>99</v>
      </c>
      <c r="E50" s="62"/>
      <c r="F50" s="62"/>
      <c r="G50" s="62"/>
      <c r="H50" s="62"/>
      <c r="I50" s="62"/>
      <c r="J50" s="63"/>
      <c r="K50" s="243">
        <f>K49*3</f>
        <v>0</v>
      </c>
      <c r="L50" s="62"/>
      <c r="M50" s="244" t="s">
        <v>100</v>
      </c>
      <c r="N50" s="234"/>
      <c r="O50" s="245"/>
      <c r="P50" s="243" t="s">
        <v>99</v>
      </c>
      <c r="Q50" s="62"/>
      <c r="R50" s="62"/>
      <c r="S50" s="62"/>
      <c r="T50" s="62"/>
      <c r="U50" s="62"/>
      <c r="V50" s="63"/>
      <c r="W50" s="243">
        <f>W49*3</f>
        <v>0</v>
      </c>
      <c r="X50" s="62"/>
      <c r="Y50" s="244" t="s">
        <v>100</v>
      </c>
      <c r="Z50" s="246"/>
      <c r="AA50" s="171"/>
      <c r="AB50" s="243" t="s">
        <v>99</v>
      </c>
      <c r="AC50" s="62"/>
      <c r="AD50" s="62"/>
      <c r="AE50" s="62"/>
      <c r="AF50" s="62"/>
      <c r="AG50" s="62"/>
      <c r="AH50" s="63"/>
      <c r="AI50" s="243">
        <f>AI49*3</f>
        <v>0</v>
      </c>
      <c r="AJ50" s="62"/>
      <c r="AK50" s="244" t="s">
        <v>100</v>
      </c>
      <c r="AL50" s="66"/>
      <c r="AM50" s="243" t="s">
        <v>99</v>
      </c>
      <c r="AN50" s="62"/>
      <c r="AO50" s="62"/>
      <c r="AP50" s="62"/>
      <c r="AQ50" s="62"/>
      <c r="AR50" s="62"/>
      <c r="AS50" s="63"/>
      <c r="AT50" s="243">
        <f>AT49*3</f>
        <v>0</v>
      </c>
      <c r="AU50" s="62"/>
      <c r="AV50" s="244" t="s">
        <v>100</v>
      </c>
      <c r="AW50" s="171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>
      <c r="A51" s="1"/>
      <c r="B51" s="50"/>
      <c r="C51" s="46"/>
      <c r="D51" s="247"/>
      <c r="E51" s="63"/>
      <c r="F51" s="247"/>
      <c r="G51" s="63"/>
      <c r="H51" s="245"/>
      <c r="I51" s="245"/>
      <c r="J51" s="245"/>
      <c r="K51" s="245"/>
      <c r="L51" s="245"/>
      <c r="M51" s="245"/>
      <c r="N51" s="234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6"/>
      <c r="AA51" s="171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66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171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</row>
    <row r="52">
      <c r="A52" s="1"/>
      <c r="B52" s="50"/>
      <c r="C52" s="46"/>
      <c r="D52" s="249" t="s">
        <v>101</v>
      </c>
      <c r="E52" s="250" t="s">
        <v>102</v>
      </c>
      <c r="F52" s="251" t="s">
        <v>103</v>
      </c>
      <c r="G52" s="63"/>
      <c r="H52" s="250" t="s">
        <v>104</v>
      </c>
      <c r="I52" s="251" t="s">
        <v>105</v>
      </c>
      <c r="J52" s="63"/>
      <c r="K52" s="252" t="s">
        <v>106</v>
      </c>
      <c r="L52" s="63"/>
      <c r="M52" s="252"/>
      <c r="N52" s="63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6"/>
      <c r="AA52" s="171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66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171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</row>
    <row r="53">
      <c r="A53" s="1"/>
      <c r="B53" s="50"/>
      <c r="C53" s="46"/>
      <c r="D53" s="253"/>
      <c r="E53" s="254"/>
      <c r="F53" s="255"/>
      <c r="G53" s="63"/>
      <c r="H53" s="254"/>
      <c r="I53" s="255"/>
      <c r="J53" s="63"/>
      <c r="K53" s="256" t="s">
        <v>8</v>
      </c>
      <c r="L53" s="63"/>
      <c r="M53" s="256"/>
      <c r="N53" s="63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6"/>
      <c r="AA53" s="171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66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171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</row>
    <row r="54">
      <c r="A54" s="1"/>
      <c r="B54" s="46"/>
      <c r="C54" s="257"/>
      <c r="D54" s="258"/>
      <c r="E54" s="245"/>
      <c r="F54" s="245"/>
      <c r="G54" s="245"/>
      <c r="H54" s="245"/>
      <c r="I54" s="245"/>
      <c r="J54" s="245"/>
      <c r="K54" s="256" t="s">
        <v>107</v>
      </c>
      <c r="L54" s="63"/>
      <c r="M54" s="256"/>
      <c r="N54" s="63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171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</row>
    <row r="55">
      <c r="A55" s="259"/>
      <c r="B55" s="39"/>
      <c r="C55" s="260"/>
      <c r="D55" s="181" t="s">
        <v>108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82"/>
      <c r="O55" s="261"/>
      <c r="P55" s="183" t="s">
        <v>109</v>
      </c>
      <c r="Q55" s="144"/>
      <c r="R55" s="144"/>
      <c r="S55" s="144"/>
      <c r="T55" s="144"/>
      <c r="U55" s="144"/>
      <c r="V55" s="144"/>
      <c r="W55" s="144"/>
      <c r="X55" s="182"/>
      <c r="Y55" s="261"/>
      <c r="Z55" s="262"/>
      <c r="AA55" s="263"/>
      <c r="AB55" s="183" t="s">
        <v>110</v>
      </c>
      <c r="AC55" s="144"/>
      <c r="AD55" s="144"/>
      <c r="AE55" s="144"/>
      <c r="AF55" s="144"/>
      <c r="AG55" s="144"/>
      <c r="AH55" s="144"/>
      <c r="AI55" s="144"/>
      <c r="AJ55" s="182"/>
      <c r="AK55" s="264"/>
      <c r="AL55" s="265"/>
      <c r="AM55" s="183" t="s">
        <v>111</v>
      </c>
      <c r="AN55" s="144"/>
      <c r="AO55" s="144"/>
      <c r="AP55" s="144"/>
      <c r="AQ55" s="144"/>
      <c r="AR55" s="144"/>
      <c r="AS55" s="144"/>
      <c r="AT55" s="144"/>
      <c r="AU55" s="182"/>
      <c r="AV55" s="266"/>
      <c r="AW55" s="263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</row>
    <row r="56">
      <c r="A56" s="259"/>
      <c r="B56" s="50"/>
      <c r="C56" s="260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132"/>
      <c r="O56" s="261"/>
      <c r="P56" s="184"/>
      <c r="Q56" s="52"/>
      <c r="R56" s="52"/>
      <c r="S56" s="52"/>
      <c r="T56" s="52"/>
      <c r="U56" s="52"/>
      <c r="V56" s="52"/>
      <c r="W56" s="52"/>
      <c r="X56" s="132"/>
      <c r="Y56" s="261"/>
      <c r="Z56" s="262"/>
      <c r="AA56" s="263"/>
      <c r="AB56" s="184"/>
      <c r="AC56" s="52"/>
      <c r="AD56" s="52"/>
      <c r="AE56" s="52"/>
      <c r="AF56" s="52"/>
      <c r="AG56" s="52"/>
      <c r="AH56" s="52"/>
      <c r="AI56" s="52"/>
      <c r="AJ56" s="132"/>
      <c r="AK56" s="264"/>
      <c r="AL56" s="265"/>
      <c r="AM56" s="184"/>
      <c r="AN56" s="52"/>
      <c r="AO56" s="52"/>
      <c r="AP56" s="52"/>
      <c r="AQ56" s="52"/>
      <c r="AR56" s="52"/>
      <c r="AS56" s="52"/>
      <c r="AT56" s="52"/>
      <c r="AU56" s="132"/>
      <c r="AV56" s="264"/>
      <c r="AW56" s="263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  <c r="BN56" s="267"/>
      <c r="BO56" s="267"/>
    </row>
    <row r="57">
      <c r="A57" s="259"/>
      <c r="B57" s="50"/>
      <c r="C57" s="260"/>
      <c r="D57" s="268" t="s">
        <v>112</v>
      </c>
      <c r="E57" s="182"/>
      <c r="F57" s="269" t="s">
        <v>113</v>
      </c>
      <c r="G57" s="62"/>
      <c r="H57" s="62"/>
      <c r="I57" s="62"/>
      <c r="J57" s="62"/>
      <c r="K57" s="62"/>
      <c r="L57" s="63"/>
      <c r="M57" s="270" t="s">
        <v>114</v>
      </c>
      <c r="N57" s="271">
        <v>1.0</v>
      </c>
      <c r="O57" s="264"/>
      <c r="P57" s="272" t="s">
        <v>115</v>
      </c>
      <c r="Q57" s="182"/>
      <c r="R57" s="269" t="s">
        <v>113</v>
      </c>
      <c r="S57" s="62"/>
      <c r="T57" s="62"/>
      <c r="U57" s="62"/>
      <c r="V57" s="62"/>
      <c r="W57" s="62"/>
      <c r="X57" s="63"/>
      <c r="Y57" s="273"/>
      <c r="Z57" s="262"/>
      <c r="AA57" s="263"/>
      <c r="AB57" s="272" t="s">
        <v>112</v>
      </c>
      <c r="AC57" s="182"/>
      <c r="AD57" s="269" t="s">
        <v>113</v>
      </c>
      <c r="AE57" s="62"/>
      <c r="AF57" s="62"/>
      <c r="AG57" s="62"/>
      <c r="AH57" s="62"/>
      <c r="AI57" s="62"/>
      <c r="AJ57" s="63"/>
      <c r="AK57" s="264"/>
      <c r="AL57" s="265"/>
      <c r="AM57" s="272" t="s">
        <v>112</v>
      </c>
      <c r="AN57" s="182"/>
      <c r="AO57" s="269" t="s">
        <v>113</v>
      </c>
      <c r="AP57" s="62"/>
      <c r="AQ57" s="62"/>
      <c r="AR57" s="62"/>
      <c r="AS57" s="62"/>
      <c r="AT57" s="62"/>
      <c r="AU57" s="63"/>
      <c r="AV57" s="266"/>
      <c r="AW57" s="263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  <c r="BN57" s="267"/>
      <c r="BO57" s="267"/>
    </row>
    <row r="58">
      <c r="A58" s="259"/>
      <c r="B58" s="46"/>
      <c r="C58" s="260"/>
      <c r="D58" s="52"/>
      <c r="E58" s="132"/>
      <c r="F58" s="274">
        <v>60.0</v>
      </c>
      <c r="G58" s="274">
        <v>45.0</v>
      </c>
      <c r="H58" s="274">
        <v>20.0</v>
      </c>
      <c r="I58" s="274">
        <v>15.0</v>
      </c>
      <c r="J58" s="274">
        <v>10.0</v>
      </c>
      <c r="K58" s="274">
        <v>5.0</v>
      </c>
      <c r="L58" s="274" t="s">
        <v>116</v>
      </c>
      <c r="M58" s="275" t="s">
        <v>117</v>
      </c>
      <c r="N58" s="276" t="s">
        <v>118</v>
      </c>
      <c r="O58" s="264"/>
      <c r="P58" s="184"/>
      <c r="Q58" s="132"/>
      <c r="R58" s="274">
        <v>60.0</v>
      </c>
      <c r="S58" s="274">
        <v>45.0</v>
      </c>
      <c r="T58" s="274">
        <v>20.0</v>
      </c>
      <c r="U58" s="274">
        <v>15.0</v>
      </c>
      <c r="V58" s="274">
        <v>10.0</v>
      </c>
      <c r="W58" s="274">
        <v>5.0</v>
      </c>
      <c r="X58" s="274" t="s">
        <v>116</v>
      </c>
      <c r="Y58" s="277"/>
      <c r="Z58" s="262"/>
      <c r="AA58" s="263"/>
      <c r="AB58" s="184"/>
      <c r="AC58" s="132"/>
      <c r="AD58" s="274">
        <v>60.0</v>
      </c>
      <c r="AE58" s="274">
        <v>45.0</v>
      </c>
      <c r="AF58" s="274">
        <v>20.0</v>
      </c>
      <c r="AG58" s="274">
        <v>15.0</v>
      </c>
      <c r="AH58" s="274">
        <v>10.0</v>
      </c>
      <c r="AI58" s="274">
        <v>5.0</v>
      </c>
      <c r="AJ58" s="274" t="s">
        <v>116</v>
      </c>
      <c r="AK58" s="264"/>
      <c r="AL58" s="265"/>
      <c r="AM58" s="184"/>
      <c r="AN58" s="132"/>
      <c r="AO58" s="278">
        <v>60.0</v>
      </c>
      <c r="AP58" s="278">
        <v>45.0</v>
      </c>
      <c r="AQ58" s="278">
        <v>20.0</v>
      </c>
      <c r="AR58" s="278">
        <v>15.0</v>
      </c>
      <c r="AS58" s="278">
        <v>10.0</v>
      </c>
      <c r="AT58" s="278">
        <v>5.0</v>
      </c>
      <c r="AU58" s="278" t="s">
        <v>116</v>
      </c>
      <c r="AV58" s="266"/>
      <c r="AW58" s="263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</row>
    <row r="59">
      <c r="A59" s="259"/>
      <c r="B59" s="39"/>
      <c r="C59" s="260"/>
      <c r="D59" s="283"/>
      <c r="E59" s="63"/>
      <c r="F59" s="285"/>
      <c r="G59" s="285"/>
      <c r="H59" s="285"/>
      <c r="I59" s="285"/>
      <c r="J59" s="285"/>
      <c r="K59" s="285"/>
      <c r="L59" s="285"/>
      <c r="M59" s="285">
        <f t="shared" ref="M59:M71" si="15">sum(N59*$N$57)</f>
        <v>0</v>
      </c>
      <c r="N59" s="285"/>
      <c r="O59" s="284"/>
      <c r="P59" s="286" t="str">
        <f t="shared" ref="P59:P72" si="16">D59</f>
        <v/>
      </c>
      <c r="Q59" s="63"/>
      <c r="R59" s="285"/>
      <c r="S59" s="285"/>
      <c r="T59" s="285"/>
      <c r="U59" s="285"/>
      <c r="V59" s="285"/>
      <c r="W59" s="285"/>
      <c r="X59" s="285"/>
      <c r="Y59" s="277"/>
      <c r="Z59" s="262"/>
      <c r="AA59" s="263"/>
      <c r="AB59" s="286" t="str">
        <f t="shared" ref="AB59:AB72" si="17">D59</f>
        <v/>
      </c>
      <c r="AC59" s="63"/>
      <c r="AD59" s="285"/>
      <c r="AE59" s="285"/>
      <c r="AF59" s="285"/>
      <c r="AG59" s="285"/>
      <c r="AH59" s="285"/>
      <c r="AI59" s="285"/>
      <c r="AJ59" s="285"/>
      <c r="AK59" s="284"/>
      <c r="AL59" s="265"/>
      <c r="AM59" s="286" t="str">
        <f t="shared" ref="AM59:AM72" si="18">D59</f>
        <v/>
      </c>
      <c r="AN59" s="63"/>
      <c r="AO59" s="287"/>
      <c r="AP59" s="287"/>
      <c r="AQ59" s="287"/>
      <c r="AR59" s="287"/>
      <c r="AS59" s="287"/>
      <c r="AT59" s="287"/>
      <c r="AU59" s="287"/>
      <c r="AV59" s="288"/>
      <c r="AW59" s="263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</row>
    <row r="60">
      <c r="A60" s="259"/>
      <c r="B60" s="50"/>
      <c r="C60" s="260"/>
      <c r="D60" s="302"/>
      <c r="E60" s="63"/>
      <c r="F60" s="296"/>
      <c r="G60" s="296"/>
      <c r="H60" s="296"/>
      <c r="I60" s="296"/>
      <c r="J60" s="296"/>
      <c r="K60" s="296"/>
      <c r="L60" s="296"/>
      <c r="M60" s="285">
        <f t="shared" si="15"/>
        <v>0</v>
      </c>
      <c r="N60" s="296"/>
      <c r="O60" s="284"/>
      <c r="P60" s="294" t="str">
        <f t="shared" si="16"/>
        <v/>
      </c>
      <c r="Q60" s="63"/>
      <c r="R60" s="296"/>
      <c r="S60" s="296"/>
      <c r="T60" s="296"/>
      <c r="U60" s="296"/>
      <c r="V60" s="296"/>
      <c r="W60" s="296"/>
      <c r="X60" s="296"/>
      <c r="Y60" s="277"/>
      <c r="Z60" s="262"/>
      <c r="AA60" s="263"/>
      <c r="AB60" s="294" t="str">
        <f t="shared" si="17"/>
        <v/>
      </c>
      <c r="AC60" s="63"/>
      <c r="AD60" s="296"/>
      <c r="AE60" s="296"/>
      <c r="AF60" s="296"/>
      <c r="AG60" s="296"/>
      <c r="AH60" s="296"/>
      <c r="AI60" s="296"/>
      <c r="AJ60" s="296"/>
      <c r="AK60" s="284"/>
      <c r="AL60" s="265"/>
      <c r="AM60" s="294" t="str">
        <f t="shared" si="18"/>
        <v/>
      </c>
      <c r="AN60" s="63"/>
      <c r="AO60" s="297"/>
      <c r="AP60" s="297"/>
      <c r="AQ60" s="297"/>
      <c r="AR60" s="297"/>
      <c r="AS60" s="297"/>
      <c r="AT60" s="297"/>
      <c r="AU60" s="297"/>
      <c r="AV60" s="298"/>
      <c r="AW60" s="263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</row>
    <row r="61">
      <c r="A61" s="259"/>
      <c r="B61" s="50"/>
      <c r="C61" s="260"/>
      <c r="D61" s="283"/>
      <c r="E61" s="63"/>
      <c r="F61" s="285"/>
      <c r="G61" s="285"/>
      <c r="H61" s="285"/>
      <c r="I61" s="285"/>
      <c r="J61" s="285"/>
      <c r="K61" s="285"/>
      <c r="L61" s="285"/>
      <c r="M61" s="285">
        <f t="shared" si="15"/>
        <v>0</v>
      </c>
      <c r="N61" s="285"/>
      <c r="O61" s="284"/>
      <c r="P61" s="286" t="str">
        <f t="shared" si="16"/>
        <v/>
      </c>
      <c r="Q61" s="63"/>
      <c r="R61" s="285"/>
      <c r="S61" s="285"/>
      <c r="T61" s="285"/>
      <c r="U61" s="285"/>
      <c r="V61" s="285"/>
      <c r="W61" s="285"/>
      <c r="X61" s="285"/>
      <c r="Y61" s="277"/>
      <c r="Z61" s="262"/>
      <c r="AA61" s="263"/>
      <c r="AB61" s="286" t="str">
        <f t="shared" si="17"/>
        <v/>
      </c>
      <c r="AC61" s="63"/>
      <c r="AD61" s="285"/>
      <c r="AE61" s="285"/>
      <c r="AF61" s="285"/>
      <c r="AG61" s="285"/>
      <c r="AH61" s="285"/>
      <c r="AI61" s="285"/>
      <c r="AJ61" s="285"/>
      <c r="AK61" s="284"/>
      <c r="AL61" s="303"/>
      <c r="AM61" s="286" t="str">
        <f t="shared" si="18"/>
        <v/>
      </c>
      <c r="AN61" s="63"/>
      <c r="AO61" s="287"/>
      <c r="AP61" s="287"/>
      <c r="AQ61" s="287"/>
      <c r="AR61" s="287"/>
      <c r="AS61" s="287"/>
      <c r="AT61" s="304"/>
      <c r="AU61" s="304"/>
      <c r="AV61" s="288"/>
      <c r="AW61" s="263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  <c r="BO61" s="267"/>
    </row>
    <row r="62">
      <c r="A62" s="259"/>
      <c r="B62" s="46"/>
      <c r="C62" s="260"/>
      <c r="D62" s="302"/>
      <c r="E62" s="63"/>
      <c r="F62" s="296"/>
      <c r="G62" s="296"/>
      <c r="H62" s="296"/>
      <c r="I62" s="296"/>
      <c r="J62" s="296"/>
      <c r="K62" s="296"/>
      <c r="L62" s="296"/>
      <c r="M62" s="285">
        <f t="shared" si="15"/>
        <v>0</v>
      </c>
      <c r="N62" s="296"/>
      <c r="O62" s="284"/>
      <c r="P62" s="294" t="str">
        <f t="shared" si="16"/>
        <v/>
      </c>
      <c r="Q62" s="63"/>
      <c r="R62" s="296"/>
      <c r="S62" s="296"/>
      <c r="T62" s="296"/>
      <c r="U62" s="296"/>
      <c r="V62" s="296"/>
      <c r="W62" s="296"/>
      <c r="X62" s="296"/>
      <c r="Y62" s="277"/>
      <c r="Z62" s="262"/>
      <c r="AA62" s="263"/>
      <c r="AB62" s="294" t="str">
        <f t="shared" si="17"/>
        <v/>
      </c>
      <c r="AC62" s="63"/>
      <c r="AD62" s="296"/>
      <c r="AE62" s="296"/>
      <c r="AF62" s="296"/>
      <c r="AG62" s="296"/>
      <c r="AH62" s="296"/>
      <c r="AI62" s="296"/>
      <c r="AJ62" s="296"/>
      <c r="AK62" s="284"/>
      <c r="AL62" s="303"/>
      <c r="AM62" s="294" t="str">
        <f t="shared" si="18"/>
        <v/>
      </c>
      <c r="AN62" s="63"/>
      <c r="AO62" s="297"/>
      <c r="AP62" s="297"/>
      <c r="AQ62" s="297"/>
      <c r="AR62" s="297"/>
      <c r="AS62" s="297"/>
      <c r="AT62" s="297"/>
      <c r="AU62" s="297"/>
      <c r="AV62" s="298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</row>
    <row r="63">
      <c r="A63" s="259"/>
      <c r="B63" s="39"/>
      <c r="C63" s="260"/>
      <c r="D63" s="283"/>
      <c r="E63" s="63"/>
      <c r="F63" s="307"/>
      <c r="G63" s="307"/>
      <c r="H63" s="307"/>
      <c r="I63" s="307"/>
      <c r="J63" s="307"/>
      <c r="K63" s="307"/>
      <c r="L63" s="285"/>
      <c r="M63" s="285">
        <f t="shared" si="15"/>
        <v>0</v>
      </c>
      <c r="N63" s="285"/>
      <c r="O63" s="284"/>
      <c r="P63" s="286" t="str">
        <f t="shared" si="16"/>
        <v/>
      </c>
      <c r="Q63" s="63"/>
      <c r="R63" s="307"/>
      <c r="S63" s="307"/>
      <c r="T63" s="307"/>
      <c r="U63" s="285"/>
      <c r="V63" s="307"/>
      <c r="W63" s="307"/>
      <c r="X63" s="285"/>
      <c r="Y63" s="277"/>
      <c r="Z63" s="262"/>
      <c r="AA63" s="263"/>
      <c r="AB63" s="286" t="str">
        <f t="shared" si="17"/>
        <v/>
      </c>
      <c r="AC63" s="63"/>
      <c r="AD63" s="307"/>
      <c r="AE63" s="307"/>
      <c r="AF63" s="307"/>
      <c r="AG63" s="285"/>
      <c r="AH63" s="307"/>
      <c r="AI63" s="307"/>
      <c r="AJ63" s="285"/>
      <c r="AK63" s="284"/>
      <c r="AL63" s="303"/>
      <c r="AM63" s="286" t="str">
        <f t="shared" si="18"/>
        <v/>
      </c>
      <c r="AN63" s="63"/>
      <c r="AO63" s="304"/>
      <c r="AP63" s="304"/>
      <c r="AQ63" s="304"/>
      <c r="AR63" s="304"/>
      <c r="AS63" s="304"/>
      <c r="AT63" s="304"/>
      <c r="AU63" s="287"/>
      <c r="AV63" s="288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  <c r="BO63" s="267"/>
    </row>
    <row r="64">
      <c r="A64" s="259"/>
      <c r="B64" s="50"/>
      <c r="C64" s="260"/>
      <c r="D64" s="302"/>
      <c r="E64" s="63"/>
      <c r="F64" s="313"/>
      <c r="G64" s="313"/>
      <c r="H64" s="313"/>
      <c r="I64" s="313"/>
      <c r="J64" s="313"/>
      <c r="K64" s="313"/>
      <c r="L64" s="313"/>
      <c r="M64" s="285">
        <f t="shared" si="15"/>
        <v>0</v>
      </c>
      <c r="N64" s="318"/>
      <c r="O64" s="284"/>
      <c r="P64" s="294" t="str">
        <f t="shared" si="16"/>
        <v/>
      </c>
      <c r="Q64" s="63"/>
      <c r="R64" s="313"/>
      <c r="S64" s="313"/>
      <c r="T64" s="313"/>
      <c r="U64" s="296"/>
      <c r="V64" s="313"/>
      <c r="W64" s="313"/>
      <c r="X64" s="313"/>
      <c r="Y64" s="277"/>
      <c r="Z64" s="262"/>
      <c r="AA64" s="263"/>
      <c r="AB64" s="294" t="str">
        <f t="shared" si="17"/>
        <v/>
      </c>
      <c r="AC64" s="63"/>
      <c r="AD64" s="313"/>
      <c r="AE64" s="313"/>
      <c r="AF64" s="313"/>
      <c r="AG64" s="296"/>
      <c r="AH64" s="313"/>
      <c r="AI64" s="313"/>
      <c r="AJ64" s="313"/>
      <c r="AK64" s="314"/>
      <c r="AL64" s="303"/>
      <c r="AM64" s="294" t="str">
        <f t="shared" si="18"/>
        <v/>
      </c>
      <c r="AN64" s="63"/>
      <c r="AO64" s="315"/>
      <c r="AP64" s="315"/>
      <c r="AQ64" s="315"/>
      <c r="AR64" s="315"/>
      <c r="AS64" s="315"/>
      <c r="AT64" s="315"/>
      <c r="AU64" s="297"/>
      <c r="AV64" s="298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</row>
    <row r="65">
      <c r="A65" s="259"/>
      <c r="B65" s="50"/>
      <c r="C65" s="260"/>
      <c r="D65" s="283"/>
      <c r="E65" s="63"/>
      <c r="F65" s="307"/>
      <c r="G65" s="307"/>
      <c r="H65" s="307"/>
      <c r="I65" s="307"/>
      <c r="J65" s="307"/>
      <c r="K65" s="307"/>
      <c r="L65" s="307"/>
      <c r="M65" s="285">
        <f t="shared" si="15"/>
        <v>0</v>
      </c>
      <c r="N65" s="285"/>
      <c r="O65" s="284"/>
      <c r="P65" s="286" t="str">
        <f t="shared" si="16"/>
        <v/>
      </c>
      <c r="Q65" s="63"/>
      <c r="R65" s="307"/>
      <c r="S65" s="307"/>
      <c r="T65" s="307"/>
      <c r="U65" s="285"/>
      <c r="V65" s="307"/>
      <c r="W65" s="307"/>
      <c r="X65" s="307"/>
      <c r="Y65" s="277"/>
      <c r="Z65" s="262"/>
      <c r="AA65" s="263"/>
      <c r="AB65" s="286" t="str">
        <f t="shared" si="17"/>
        <v/>
      </c>
      <c r="AC65" s="63"/>
      <c r="AD65" s="307"/>
      <c r="AE65" s="307"/>
      <c r="AF65" s="307"/>
      <c r="AG65" s="285"/>
      <c r="AH65" s="307"/>
      <c r="AI65" s="307"/>
      <c r="AJ65" s="307"/>
      <c r="AK65" s="314"/>
      <c r="AL65" s="303"/>
      <c r="AM65" s="286" t="str">
        <f t="shared" si="18"/>
        <v/>
      </c>
      <c r="AN65" s="63"/>
      <c r="AO65" s="316"/>
      <c r="AP65" s="316"/>
      <c r="AQ65" s="316"/>
      <c r="AR65" s="316"/>
      <c r="AS65" s="316"/>
      <c r="AT65" s="316"/>
      <c r="AU65" s="316"/>
      <c r="AV65" s="317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  <c r="BO65" s="267"/>
    </row>
    <row r="66" ht="18.0" customHeight="1">
      <c r="A66" s="259"/>
      <c r="B66" s="46"/>
      <c r="C66" s="260"/>
      <c r="D66" s="302"/>
      <c r="E66" s="63"/>
      <c r="F66" s="313"/>
      <c r="G66" s="313"/>
      <c r="H66" s="313"/>
      <c r="I66" s="313"/>
      <c r="J66" s="313"/>
      <c r="K66" s="313"/>
      <c r="L66" s="313"/>
      <c r="M66" s="285">
        <f t="shared" si="15"/>
        <v>0</v>
      </c>
      <c r="N66" s="318"/>
      <c r="O66" s="284"/>
      <c r="P66" s="294" t="str">
        <f t="shared" si="16"/>
        <v/>
      </c>
      <c r="Q66" s="63"/>
      <c r="R66" s="313"/>
      <c r="S66" s="313"/>
      <c r="T66" s="313"/>
      <c r="U66" s="296"/>
      <c r="V66" s="313"/>
      <c r="W66" s="313"/>
      <c r="X66" s="313"/>
      <c r="Y66" s="277"/>
      <c r="Z66" s="262"/>
      <c r="AA66" s="263"/>
      <c r="AB66" s="294" t="str">
        <f t="shared" si="17"/>
        <v/>
      </c>
      <c r="AC66" s="63"/>
      <c r="AD66" s="313"/>
      <c r="AE66" s="313"/>
      <c r="AF66" s="313"/>
      <c r="AG66" s="296"/>
      <c r="AH66" s="313"/>
      <c r="AI66" s="313"/>
      <c r="AJ66" s="313"/>
      <c r="AK66" s="314"/>
      <c r="AL66" s="303"/>
      <c r="AM66" s="294" t="str">
        <f t="shared" si="18"/>
        <v/>
      </c>
      <c r="AN66" s="63"/>
      <c r="AO66" s="315"/>
      <c r="AP66" s="315"/>
      <c r="AQ66" s="315"/>
      <c r="AR66" s="315"/>
      <c r="AS66" s="315"/>
      <c r="AT66" s="315"/>
      <c r="AU66" s="315"/>
      <c r="AV66" s="317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  <c r="BO66" s="267"/>
    </row>
    <row r="67">
      <c r="A67" s="259"/>
      <c r="B67" s="39"/>
      <c r="C67" s="260"/>
      <c r="D67" s="283"/>
      <c r="E67" s="63"/>
      <c r="F67" s="307"/>
      <c r="G67" s="307"/>
      <c r="H67" s="307"/>
      <c r="I67" s="307"/>
      <c r="J67" s="307"/>
      <c r="K67" s="307"/>
      <c r="L67" s="307"/>
      <c r="M67" s="285">
        <f t="shared" si="15"/>
        <v>0</v>
      </c>
      <c r="N67" s="285"/>
      <c r="O67" s="284"/>
      <c r="P67" s="286" t="str">
        <f t="shared" si="16"/>
        <v/>
      </c>
      <c r="Q67" s="63"/>
      <c r="R67" s="307"/>
      <c r="S67" s="307"/>
      <c r="T67" s="307"/>
      <c r="U67" s="285"/>
      <c r="V67" s="307"/>
      <c r="W67" s="307"/>
      <c r="X67" s="307"/>
      <c r="Y67" s="277"/>
      <c r="Z67" s="262"/>
      <c r="AA67" s="263"/>
      <c r="AB67" s="286" t="str">
        <f t="shared" si="17"/>
        <v/>
      </c>
      <c r="AC67" s="63"/>
      <c r="AD67" s="307"/>
      <c r="AE67" s="307"/>
      <c r="AF67" s="307"/>
      <c r="AG67" s="285"/>
      <c r="AH67" s="307"/>
      <c r="AI67" s="307"/>
      <c r="AJ67" s="307"/>
      <c r="AK67" s="314"/>
      <c r="AL67" s="303"/>
      <c r="AM67" s="286" t="str">
        <f t="shared" si="18"/>
        <v/>
      </c>
      <c r="AN67" s="63"/>
      <c r="AO67" s="316"/>
      <c r="AP67" s="316"/>
      <c r="AQ67" s="316"/>
      <c r="AR67" s="316"/>
      <c r="AS67" s="316"/>
      <c r="AT67" s="316"/>
      <c r="AU67" s="316"/>
      <c r="AV67" s="317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  <c r="BO67" s="267"/>
    </row>
    <row r="68">
      <c r="A68" s="259"/>
      <c r="B68" s="50"/>
      <c r="C68" s="260"/>
      <c r="D68" s="302"/>
      <c r="E68" s="63"/>
      <c r="F68" s="313"/>
      <c r="G68" s="313"/>
      <c r="H68" s="313"/>
      <c r="I68" s="313"/>
      <c r="J68" s="313"/>
      <c r="K68" s="313"/>
      <c r="L68" s="313"/>
      <c r="M68" s="285">
        <f t="shared" si="15"/>
        <v>0</v>
      </c>
      <c r="N68" s="318"/>
      <c r="O68" s="284"/>
      <c r="P68" s="294" t="str">
        <f t="shared" si="16"/>
        <v/>
      </c>
      <c r="Q68" s="63"/>
      <c r="R68" s="313"/>
      <c r="S68" s="313"/>
      <c r="T68" s="313"/>
      <c r="U68" s="296"/>
      <c r="V68" s="313"/>
      <c r="W68" s="313"/>
      <c r="X68" s="313"/>
      <c r="Y68" s="277"/>
      <c r="Z68" s="262"/>
      <c r="AA68" s="263"/>
      <c r="AB68" s="294" t="str">
        <f t="shared" si="17"/>
        <v/>
      </c>
      <c r="AC68" s="63"/>
      <c r="AD68" s="313"/>
      <c r="AE68" s="313"/>
      <c r="AF68" s="313"/>
      <c r="AG68" s="296"/>
      <c r="AH68" s="313"/>
      <c r="AI68" s="313"/>
      <c r="AJ68" s="313"/>
      <c r="AK68" s="314"/>
      <c r="AL68" s="303"/>
      <c r="AM68" s="294" t="str">
        <f t="shared" si="18"/>
        <v/>
      </c>
      <c r="AN68" s="63"/>
      <c r="AO68" s="315"/>
      <c r="AP68" s="315"/>
      <c r="AQ68" s="315"/>
      <c r="AR68" s="315"/>
      <c r="AS68" s="315"/>
      <c r="AT68" s="315"/>
      <c r="AU68" s="315"/>
      <c r="AV68" s="317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  <c r="BO68" s="267"/>
    </row>
    <row r="69">
      <c r="A69" s="259"/>
      <c r="B69" s="50"/>
      <c r="C69" s="260"/>
      <c r="D69" s="283"/>
      <c r="E69" s="63"/>
      <c r="F69" s="307"/>
      <c r="G69" s="307"/>
      <c r="H69" s="307"/>
      <c r="I69" s="307"/>
      <c r="J69" s="307"/>
      <c r="K69" s="307"/>
      <c r="L69" s="307"/>
      <c r="M69" s="285">
        <f t="shared" si="15"/>
        <v>0</v>
      </c>
      <c r="N69" s="285"/>
      <c r="O69" s="284"/>
      <c r="P69" s="286" t="str">
        <f t="shared" si="16"/>
        <v/>
      </c>
      <c r="Q69" s="63"/>
      <c r="R69" s="307"/>
      <c r="S69" s="307"/>
      <c r="T69" s="307"/>
      <c r="U69" s="285"/>
      <c r="V69" s="307"/>
      <c r="W69" s="307"/>
      <c r="X69" s="307"/>
      <c r="Y69" s="277"/>
      <c r="Z69" s="262"/>
      <c r="AA69" s="263"/>
      <c r="AB69" s="286" t="str">
        <f t="shared" si="17"/>
        <v/>
      </c>
      <c r="AC69" s="63"/>
      <c r="AD69" s="307"/>
      <c r="AE69" s="307"/>
      <c r="AF69" s="307"/>
      <c r="AG69" s="285"/>
      <c r="AH69" s="307"/>
      <c r="AI69" s="307"/>
      <c r="AJ69" s="307"/>
      <c r="AK69" s="314"/>
      <c r="AL69" s="303"/>
      <c r="AM69" s="286" t="str">
        <f t="shared" si="18"/>
        <v/>
      </c>
      <c r="AN69" s="63"/>
      <c r="AO69" s="316"/>
      <c r="AP69" s="316"/>
      <c r="AQ69" s="316"/>
      <c r="AR69" s="316"/>
      <c r="AS69" s="316"/>
      <c r="AT69" s="316"/>
      <c r="AU69" s="316"/>
      <c r="AV69" s="317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</row>
    <row r="70">
      <c r="A70" s="259"/>
      <c r="B70" s="46"/>
      <c r="C70" s="260"/>
      <c r="D70" s="302" t="s">
        <v>133</v>
      </c>
      <c r="E70" s="63"/>
      <c r="F70" s="313"/>
      <c r="G70" s="313"/>
      <c r="H70" s="313"/>
      <c r="I70" s="296"/>
      <c r="J70" s="313"/>
      <c r="K70" s="313"/>
      <c r="L70" s="313"/>
      <c r="M70" s="285">
        <f t="shared" si="15"/>
        <v>0</v>
      </c>
      <c r="N70" s="296"/>
      <c r="O70" s="284"/>
      <c r="P70" s="322" t="str">
        <f t="shared" si="16"/>
        <v>Yeast Nutrient</v>
      </c>
      <c r="Q70" s="63"/>
      <c r="R70" s="326"/>
      <c r="S70" s="326"/>
      <c r="T70" s="326"/>
      <c r="U70" s="327"/>
      <c r="V70" s="326"/>
      <c r="W70" s="326"/>
      <c r="X70" s="326"/>
      <c r="Y70" s="277"/>
      <c r="Z70" s="262"/>
      <c r="AA70" s="263"/>
      <c r="AB70" s="294" t="str">
        <f t="shared" si="17"/>
        <v>Yeast Nutrient</v>
      </c>
      <c r="AC70" s="63"/>
      <c r="AD70" s="313"/>
      <c r="AE70" s="313"/>
      <c r="AF70" s="313"/>
      <c r="AG70" s="296"/>
      <c r="AH70" s="313"/>
      <c r="AI70" s="313"/>
      <c r="AJ70" s="313"/>
      <c r="AK70" s="314"/>
      <c r="AL70" s="303"/>
      <c r="AM70" s="294" t="str">
        <f t="shared" si="18"/>
        <v>Yeast Nutrient</v>
      </c>
      <c r="AN70" s="63"/>
      <c r="AO70" s="315"/>
      <c r="AP70" s="315"/>
      <c r="AQ70" s="315"/>
      <c r="AR70" s="315"/>
      <c r="AS70" s="315"/>
      <c r="AT70" s="315"/>
      <c r="AU70" s="315"/>
      <c r="AV70" s="317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  <c r="BO70" s="267"/>
    </row>
    <row r="71">
      <c r="A71" s="259"/>
      <c r="B71" s="39"/>
      <c r="C71" s="260"/>
      <c r="D71" s="283" t="s">
        <v>134</v>
      </c>
      <c r="E71" s="63"/>
      <c r="F71" s="307"/>
      <c r="G71" s="307"/>
      <c r="H71" s="307"/>
      <c r="I71" s="285"/>
      <c r="J71" s="307"/>
      <c r="K71" s="307"/>
      <c r="L71" s="307"/>
      <c r="M71" s="285">
        <f t="shared" si="15"/>
        <v>0</v>
      </c>
      <c r="N71" s="285"/>
      <c r="O71" s="324"/>
      <c r="P71" s="286" t="str">
        <f t="shared" si="16"/>
        <v>Whirlfloc</v>
      </c>
      <c r="Q71" s="63"/>
      <c r="R71" s="307"/>
      <c r="S71" s="307"/>
      <c r="T71" s="307"/>
      <c r="U71" s="285"/>
      <c r="V71" s="307"/>
      <c r="W71" s="307"/>
      <c r="X71" s="307"/>
      <c r="Y71" s="277"/>
      <c r="Z71" s="262"/>
      <c r="AA71" s="263"/>
      <c r="AB71" s="286" t="str">
        <f t="shared" si="17"/>
        <v>Whirlfloc</v>
      </c>
      <c r="AC71" s="63"/>
      <c r="AD71" s="307"/>
      <c r="AE71" s="307"/>
      <c r="AF71" s="307"/>
      <c r="AG71" s="285"/>
      <c r="AH71" s="307"/>
      <c r="AI71" s="307"/>
      <c r="AJ71" s="307"/>
      <c r="AK71" s="314"/>
      <c r="AL71" s="303"/>
      <c r="AM71" s="286" t="str">
        <f t="shared" si="18"/>
        <v>Whirlfloc</v>
      </c>
      <c r="AN71" s="63"/>
      <c r="AO71" s="316"/>
      <c r="AP71" s="316"/>
      <c r="AQ71" s="316"/>
      <c r="AR71" s="316"/>
      <c r="AS71" s="316"/>
      <c r="AT71" s="316"/>
      <c r="AU71" s="316"/>
      <c r="AV71" s="317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</row>
    <row r="72">
      <c r="A72" s="259"/>
      <c r="B72" s="50"/>
      <c r="C72" s="260"/>
      <c r="D72" s="302" t="s">
        <v>135</v>
      </c>
      <c r="E72" s="63"/>
      <c r="F72" s="325"/>
      <c r="G72" s="62"/>
      <c r="H72" s="62"/>
      <c r="I72" s="62"/>
      <c r="J72" s="62"/>
      <c r="K72" s="62"/>
      <c r="L72" s="62"/>
      <c r="M72" s="62"/>
      <c r="N72" s="63"/>
      <c r="O72" s="284"/>
      <c r="P72" s="322" t="str">
        <f t="shared" si="16"/>
        <v>Yeast</v>
      </c>
      <c r="Q72" s="63"/>
      <c r="R72" s="326"/>
      <c r="S72" s="326"/>
      <c r="T72" s="326"/>
      <c r="U72" s="327"/>
      <c r="V72" s="326"/>
      <c r="W72" s="326"/>
      <c r="X72" s="326"/>
      <c r="Y72" s="277"/>
      <c r="Z72" s="262"/>
      <c r="AA72" s="263"/>
      <c r="AB72" s="294" t="str">
        <f t="shared" si="17"/>
        <v>Yeast</v>
      </c>
      <c r="AC72" s="63"/>
      <c r="AD72" s="313"/>
      <c r="AE72" s="313"/>
      <c r="AF72" s="313"/>
      <c r="AG72" s="296"/>
      <c r="AH72" s="313"/>
      <c r="AI72" s="313"/>
      <c r="AJ72" s="313"/>
      <c r="AK72" s="314"/>
      <c r="AL72" s="303"/>
      <c r="AM72" s="294" t="str">
        <f t="shared" si="18"/>
        <v>Yeast</v>
      </c>
      <c r="AN72" s="63"/>
      <c r="AO72" s="315"/>
      <c r="AP72" s="315"/>
      <c r="AQ72" s="315"/>
      <c r="AR72" s="315"/>
      <c r="AS72" s="315"/>
      <c r="AT72" s="315"/>
      <c r="AU72" s="315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  <c r="BO72" s="267"/>
    </row>
    <row r="73">
      <c r="A73" s="259"/>
      <c r="B73" s="50"/>
      <c r="C73" s="260"/>
      <c r="D73" s="283" t="s">
        <v>138</v>
      </c>
      <c r="E73" s="63"/>
      <c r="F73" s="328"/>
      <c r="G73" s="62"/>
      <c r="H73" s="62"/>
      <c r="I73" s="62"/>
      <c r="J73" s="62"/>
      <c r="K73" s="62"/>
      <c r="L73" s="62"/>
      <c r="M73" s="62"/>
      <c r="N73" s="63"/>
      <c r="O73" s="324"/>
      <c r="P73" s="329"/>
      <c r="Q73" s="63"/>
      <c r="R73" s="330"/>
      <c r="S73" s="330"/>
      <c r="T73" s="330"/>
      <c r="U73" s="331"/>
      <c r="V73" s="330"/>
      <c r="W73" s="330"/>
      <c r="X73" s="330"/>
      <c r="Y73" s="253"/>
      <c r="Z73" s="262"/>
      <c r="AA73" s="263"/>
      <c r="AB73" s="329"/>
      <c r="AC73" s="63"/>
      <c r="AD73" s="330"/>
      <c r="AE73" s="330"/>
      <c r="AF73" s="330"/>
      <c r="AG73" s="331"/>
      <c r="AH73" s="330"/>
      <c r="AI73" s="330"/>
      <c r="AJ73" s="330"/>
      <c r="AK73" s="314"/>
      <c r="AL73" s="303"/>
      <c r="AM73" s="329"/>
      <c r="AN73" s="63"/>
      <c r="AO73" s="333"/>
      <c r="AP73" s="333"/>
      <c r="AQ73" s="333"/>
      <c r="AR73" s="333"/>
      <c r="AS73" s="333"/>
      <c r="AT73" s="333"/>
      <c r="AU73" s="333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</row>
    <row r="74">
      <c r="A74" s="1"/>
      <c r="B74" s="46"/>
      <c r="C74" s="334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4"/>
      <c r="O74" s="234"/>
      <c r="P74" s="234"/>
      <c r="Q74" s="238"/>
      <c r="R74" s="238"/>
      <c r="S74" s="238"/>
      <c r="T74" s="238"/>
      <c r="U74" s="234"/>
      <c r="V74" s="335"/>
      <c r="W74" s="238"/>
      <c r="X74" s="238"/>
      <c r="Y74" s="238"/>
      <c r="Z74" s="303"/>
      <c r="AA74" s="303"/>
      <c r="AB74" s="171"/>
      <c r="AC74" s="173"/>
      <c r="AD74" s="173"/>
      <c r="AE74" s="173"/>
      <c r="AF74" s="173"/>
      <c r="AG74" s="171"/>
      <c r="AH74" s="171"/>
      <c r="AI74" s="171"/>
      <c r="AJ74" s="171"/>
      <c r="AK74" s="234"/>
      <c r="AL74" s="303"/>
      <c r="AM74" s="66"/>
      <c r="AN74" s="171"/>
      <c r="AO74" s="171"/>
      <c r="AP74" s="173"/>
      <c r="AQ74" s="173"/>
      <c r="AR74" s="173"/>
      <c r="AS74" s="173"/>
      <c r="AT74" s="171"/>
      <c r="AU74" s="171"/>
      <c r="AV74" s="171"/>
      <c r="AW74" s="171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>
      <c r="A75" s="1"/>
      <c r="B75" s="46"/>
      <c r="C75" s="334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4"/>
      <c r="O75" s="234"/>
      <c r="P75" s="234"/>
      <c r="Q75" s="238"/>
      <c r="R75" s="238"/>
      <c r="S75" s="238"/>
      <c r="T75" s="238"/>
      <c r="U75" s="234"/>
      <c r="V75" s="335"/>
      <c r="W75" s="238"/>
      <c r="X75" s="238"/>
      <c r="Y75" s="238"/>
      <c r="Z75" s="303"/>
      <c r="AA75" s="303"/>
      <c r="AB75" s="171"/>
      <c r="AC75" s="173"/>
      <c r="AD75" s="173"/>
      <c r="AE75" s="173"/>
      <c r="AF75" s="173"/>
      <c r="AG75" s="171"/>
      <c r="AH75" s="171"/>
      <c r="AI75" s="171"/>
      <c r="AJ75" s="171"/>
      <c r="AK75" s="234"/>
      <c r="AL75" s="303"/>
      <c r="AM75" s="66"/>
      <c r="AN75" s="171"/>
      <c r="AO75" s="171"/>
      <c r="AP75" s="173"/>
      <c r="AQ75" s="173"/>
      <c r="AR75" s="173"/>
      <c r="AS75" s="173"/>
      <c r="AT75" s="171"/>
      <c r="AU75" s="171"/>
      <c r="AV75" s="171"/>
      <c r="AW75" s="171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hidden="1">
      <c r="A76" s="1"/>
      <c r="B76" s="39"/>
      <c r="C76" s="336"/>
      <c r="D76" s="337"/>
      <c r="E76" s="63"/>
      <c r="F76" s="338"/>
      <c r="G76" s="338"/>
      <c r="H76" s="338"/>
      <c r="I76" s="338"/>
      <c r="J76" s="338"/>
      <c r="K76" s="338"/>
      <c r="L76" s="338"/>
      <c r="M76" s="338"/>
      <c r="N76" s="339"/>
      <c r="O76" s="338"/>
      <c r="P76" s="338"/>
      <c r="Q76" s="340"/>
      <c r="R76" s="336"/>
      <c r="S76" s="336"/>
      <c r="T76" s="336"/>
      <c r="U76" s="336"/>
      <c r="V76" s="341"/>
      <c r="W76" s="341"/>
      <c r="X76" s="341"/>
      <c r="Y76" s="341"/>
      <c r="Z76" s="303"/>
      <c r="AA76" s="303"/>
      <c r="AB76" s="342"/>
      <c r="AC76" s="342"/>
      <c r="AD76" s="342"/>
      <c r="AE76" s="342"/>
      <c r="AF76" s="342"/>
      <c r="AG76" s="343"/>
      <c r="AH76" s="343"/>
      <c r="AI76" s="342"/>
      <c r="AJ76" s="344"/>
      <c r="AK76" s="63"/>
      <c r="AL76" s="303"/>
      <c r="AM76" s="345" t="str">
        <f t="shared" ref="AM76:AM77" si="19">IF(AL76&gt;0,AL76/$M$69,"")</f>
        <v/>
      </c>
      <c r="AN76" s="342"/>
      <c r="AO76" s="342"/>
      <c r="AP76" s="342"/>
      <c r="AQ76" s="342"/>
      <c r="AR76" s="342"/>
      <c r="AS76" s="342"/>
      <c r="AT76" s="342"/>
      <c r="AU76" s="342"/>
      <c r="AV76" s="342"/>
      <c r="AW76" s="263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 ht="28.5" hidden="1" customHeight="1">
      <c r="A77" s="1"/>
      <c r="B77" s="50"/>
      <c r="C77" s="336"/>
      <c r="D77" s="346"/>
      <c r="E77" s="63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0"/>
      <c r="R77" s="336"/>
      <c r="S77" s="336"/>
      <c r="T77" s="336"/>
      <c r="U77" s="336"/>
      <c r="V77" s="341"/>
      <c r="W77" s="341"/>
      <c r="X77" s="341"/>
      <c r="Y77" s="341"/>
      <c r="Z77" s="303"/>
      <c r="AA77" s="303"/>
      <c r="AB77" s="342"/>
      <c r="AC77" s="342"/>
      <c r="AD77" s="342"/>
      <c r="AE77" s="342"/>
      <c r="AF77" s="342"/>
      <c r="AG77" s="343"/>
      <c r="AH77" s="343"/>
      <c r="AI77" s="342"/>
      <c r="AJ77" s="344"/>
      <c r="AK77" s="63"/>
      <c r="AL77" s="303"/>
      <c r="AM77" s="345" t="str">
        <f t="shared" si="19"/>
        <v/>
      </c>
      <c r="AN77" s="342"/>
      <c r="AO77" s="342"/>
      <c r="AP77" s="342"/>
      <c r="AQ77" s="342"/>
      <c r="AR77" s="342"/>
      <c r="AS77" s="342"/>
      <c r="AT77" s="342"/>
      <c r="AU77" s="342"/>
      <c r="AV77" s="342"/>
      <c r="AW77" s="17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>
      <c r="A78" s="1"/>
      <c r="B78" s="50"/>
      <c r="C78" s="348">
        <v>1.0</v>
      </c>
      <c r="D78" s="144"/>
      <c r="E78" s="144"/>
      <c r="F78" s="144"/>
      <c r="G78" s="144"/>
      <c r="H78" s="182"/>
      <c r="I78" s="349"/>
      <c r="J78" s="144"/>
      <c r="K78" s="144"/>
      <c r="L78" s="144"/>
      <c r="M78" s="144"/>
      <c r="N78" s="182"/>
      <c r="O78" s="173"/>
      <c r="P78" s="350">
        <v>2.0</v>
      </c>
      <c r="Q78" s="144"/>
      <c r="R78" s="144"/>
      <c r="S78" s="144"/>
      <c r="T78" s="144"/>
      <c r="U78" s="182"/>
      <c r="V78" s="156"/>
      <c r="W78" s="156"/>
      <c r="X78" s="156"/>
      <c r="Y78" s="156"/>
      <c r="Z78" s="303"/>
      <c r="AA78" s="303"/>
      <c r="AB78" s="350">
        <v>3.0</v>
      </c>
      <c r="AC78" s="144"/>
      <c r="AD78" s="144"/>
      <c r="AE78" s="144"/>
      <c r="AF78" s="144"/>
      <c r="AG78" s="182"/>
      <c r="AH78" s="351"/>
      <c r="AI78" s="351"/>
      <c r="AJ78" s="175"/>
      <c r="AK78" s="63"/>
      <c r="AL78" s="303"/>
      <c r="AM78" s="350">
        <v>4.0</v>
      </c>
      <c r="AN78" s="144"/>
      <c r="AO78" s="144"/>
      <c r="AP78" s="144"/>
      <c r="AQ78" s="144"/>
      <c r="AR78" s="182"/>
      <c r="AS78" s="156"/>
      <c r="AT78" s="156"/>
      <c r="AU78" s="156"/>
      <c r="AV78" s="156"/>
      <c r="AW78" s="263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</row>
    <row r="79">
      <c r="A79" s="1"/>
      <c r="B79" s="50"/>
      <c r="C79" s="184"/>
      <c r="D79" s="52"/>
      <c r="E79" s="52"/>
      <c r="F79" s="52"/>
      <c r="G79" s="52"/>
      <c r="H79" s="132"/>
      <c r="I79" s="184"/>
      <c r="J79" s="52"/>
      <c r="K79" s="52"/>
      <c r="L79" s="52"/>
      <c r="M79" s="52"/>
      <c r="N79" s="132"/>
      <c r="O79" s="173"/>
      <c r="P79" s="184"/>
      <c r="Q79" s="52"/>
      <c r="R79" s="52"/>
      <c r="S79" s="52"/>
      <c r="T79" s="52"/>
      <c r="U79" s="132"/>
      <c r="V79" s="156"/>
      <c r="W79" s="156"/>
      <c r="X79" s="156"/>
      <c r="Y79" s="156"/>
      <c r="Z79" s="303"/>
      <c r="AA79" s="303"/>
      <c r="AB79" s="184"/>
      <c r="AC79" s="52"/>
      <c r="AD79" s="52"/>
      <c r="AE79" s="52"/>
      <c r="AF79" s="52"/>
      <c r="AG79" s="132"/>
      <c r="AH79" s="234"/>
      <c r="AI79" s="234"/>
      <c r="AJ79" s="175"/>
      <c r="AK79" s="63"/>
      <c r="AL79" s="303"/>
      <c r="AM79" s="184"/>
      <c r="AN79" s="52"/>
      <c r="AO79" s="52"/>
      <c r="AP79" s="52"/>
      <c r="AQ79" s="52"/>
      <c r="AR79" s="132"/>
      <c r="AS79" s="156"/>
      <c r="AT79" s="156"/>
      <c r="AU79" s="156"/>
      <c r="AV79" s="156"/>
      <c r="AW79" s="171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</row>
    <row r="80" ht="21.75" customHeight="1">
      <c r="A80" s="1"/>
      <c r="B80" s="50"/>
      <c r="C80" s="341"/>
      <c r="D80" s="352" t="s">
        <v>144</v>
      </c>
      <c r="E80" s="355"/>
      <c r="F80" s="354" t="s">
        <v>145</v>
      </c>
      <c r="G80" s="63"/>
      <c r="H80" s="355"/>
      <c r="I80" s="356"/>
      <c r="J80" s="356"/>
      <c r="K80" s="156"/>
      <c r="L80" s="156"/>
      <c r="M80" s="156"/>
      <c r="N80" s="171"/>
      <c r="O80" s="171"/>
      <c r="P80" s="341"/>
      <c r="Q80" s="352" t="s">
        <v>144</v>
      </c>
      <c r="R80" s="355"/>
      <c r="S80" s="354" t="s">
        <v>145</v>
      </c>
      <c r="T80" s="63"/>
      <c r="U80" s="355"/>
      <c r="V80" s="156"/>
      <c r="W80" s="156"/>
      <c r="X80" s="156"/>
      <c r="Y80" s="156"/>
      <c r="Z80" s="303"/>
      <c r="AA80" s="303"/>
      <c r="AB80" s="341"/>
      <c r="AC80" s="352" t="s">
        <v>144</v>
      </c>
      <c r="AD80" s="355"/>
      <c r="AE80" s="354" t="s">
        <v>145</v>
      </c>
      <c r="AF80" s="63"/>
      <c r="AG80" s="355"/>
      <c r="AH80" s="234"/>
      <c r="AI80" s="234"/>
      <c r="AJ80" s="175"/>
      <c r="AK80" s="63"/>
      <c r="AL80" s="303"/>
      <c r="AM80" s="341"/>
      <c r="AN80" s="352" t="s">
        <v>144</v>
      </c>
      <c r="AO80" s="355"/>
      <c r="AP80" s="354" t="s">
        <v>145</v>
      </c>
      <c r="AQ80" s="63"/>
      <c r="AR80" s="355"/>
      <c r="AS80" s="156"/>
      <c r="AT80" s="156"/>
      <c r="AU80" s="156"/>
      <c r="AV80" s="156"/>
      <c r="AW80" s="263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</row>
    <row r="81">
      <c r="A81" s="357"/>
      <c r="B81" s="50"/>
      <c r="C81" s="358" t="s">
        <v>146</v>
      </c>
      <c r="D81" s="359"/>
      <c r="E81" s="62"/>
      <c r="F81" s="62"/>
      <c r="G81" s="62"/>
      <c r="H81" s="63"/>
      <c r="I81" s="360"/>
      <c r="J81" s="360"/>
      <c r="K81" s="156"/>
      <c r="L81" s="156"/>
      <c r="M81" s="156"/>
      <c r="N81" s="303"/>
      <c r="O81" s="361"/>
      <c r="P81" s="358" t="s">
        <v>146</v>
      </c>
      <c r="Q81" s="359"/>
      <c r="R81" s="62"/>
      <c r="S81" s="62"/>
      <c r="T81" s="62"/>
      <c r="U81" s="63"/>
      <c r="V81" s="156"/>
      <c r="W81" s="156"/>
      <c r="X81" s="156"/>
      <c r="Y81" s="156"/>
      <c r="Z81" s="303"/>
      <c r="AA81" s="303"/>
      <c r="AB81" s="358" t="s">
        <v>146</v>
      </c>
      <c r="AC81" s="359"/>
      <c r="AD81" s="62"/>
      <c r="AE81" s="62"/>
      <c r="AF81" s="62"/>
      <c r="AG81" s="63"/>
      <c r="AH81" s="234"/>
      <c r="AI81" s="234"/>
      <c r="AJ81" s="234"/>
      <c r="AK81" s="234"/>
      <c r="AL81" s="303"/>
      <c r="AM81" s="358" t="s">
        <v>146</v>
      </c>
      <c r="AN81" s="359"/>
      <c r="AO81" s="62"/>
      <c r="AP81" s="62"/>
      <c r="AQ81" s="62"/>
      <c r="AR81" s="63"/>
      <c r="AS81" s="156"/>
      <c r="AT81" s="156"/>
      <c r="AU81" s="156"/>
      <c r="AV81" s="156"/>
      <c r="AW81" s="171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</row>
    <row r="82" ht="27.0" customHeight="1">
      <c r="A82" s="362"/>
      <c r="B82" s="50"/>
      <c r="C82" s="367" t="s">
        <v>151</v>
      </c>
      <c r="D82" s="364"/>
      <c r="E82" s="62"/>
      <c r="F82" s="62"/>
      <c r="G82" s="62"/>
      <c r="H82" s="63"/>
      <c r="I82" s="365"/>
      <c r="J82" s="365"/>
      <c r="K82" s="156"/>
      <c r="L82" s="156"/>
      <c r="M82" s="156"/>
      <c r="N82" s="303"/>
      <c r="O82" s="366"/>
      <c r="P82" s="367" t="s">
        <v>151</v>
      </c>
      <c r="Q82" s="364"/>
      <c r="R82" s="62"/>
      <c r="S82" s="62"/>
      <c r="T82" s="62"/>
      <c r="U82" s="63"/>
      <c r="V82" s="156"/>
      <c r="W82" s="156"/>
      <c r="X82" s="156"/>
      <c r="Y82" s="156"/>
      <c r="Z82" s="303"/>
      <c r="AA82" s="303"/>
      <c r="AB82" s="367" t="s">
        <v>151</v>
      </c>
      <c r="AC82" s="364"/>
      <c r="AD82" s="62"/>
      <c r="AE82" s="62"/>
      <c r="AF82" s="62"/>
      <c r="AG82" s="63"/>
      <c r="AH82" s="234"/>
      <c r="AI82" s="234"/>
      <c r="AJ82" s="234"/>
      <c r="AK82" s="234"/>
      <c r="AL82" s="303"/>
      <c r="AM82" s="367" t="s">
        <v>151</v>
      </c>
      <c r="AN82" s="364"/>
      <c r="AO82" s="62"/>
      <c r="AP82" s="62"/>
      <c r="AQ82" s="62"/>
      <c r="AR82" s="63"/>
      <c r="AS82" s="156"/>
      <c r="AT82" s="156"/>
      <c r="AU82" s="156"/>
      <c r="AV82" s="156"/>
      <c r="AW82" s="263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</row>
    <row r="83" ht="27.75" customHeight="1">
      <c r="A83" s="362"/>
      <c r="B83" s="50"/>
      <c r="C83" s="367" t="s">
        <v>152</v>
      </c>
      <c r="D83" s="368"/>
      <c r="E83" s="367" t="s">
        <v>153</v>
      </c>
      <c r="F83" s="364"/>
      <c r="G83" s="63"/>
      <c r="H83" s="342"/>
      <c r="I83" s="365"/>
      <c r="J83" s="365"/>
      <c r="K83" s="156"/>
      <c r="L83" s="156"/>
      <c r="M83" s="156"/>
      <c r="N83" s="303"/>
      <c r="O83" s="366"/>
      <c r="P83" s="367" t="s">
        <v>152</v>
      </c>
      <c r="Q83" s="368"/>
      <c r="R83" s="367" t="s">
        <v>153</v>
      </c>
      <c r="S83" s="364"/>
      <c r="T83" s="63"/>
      <c r="U83" s="342"/>
      <c r="V83" s="156"/>
      <c r="W83" s="156"/>
      <c r="X83" s="156"/>
      <c r="Y83" s="156"/>
      <c r="Z83" s="303"/>
      <c r="AA83" s="303"/>
      <c r="AB83" s="367" t="s">
        <v>152</v>
      </c>
      <c r="AC83" s="368"/>
      <c r="AD83" s="367" t="s">
        <v>153</v>
      </c>
      <c r="AE83" s="364"/>
      <c r="AF83" s="63"/>
      <c r="AG83" s="342"/>
      <c r="AH83" s="234"/>
      <c r="AI83" s="234"/>
      <c r="AJ83" s="234"/>
      <c r="AK83" s="234"/>
      <c r="AL83" s="303"/>
      <c r="AM83" s="367" t="s">
        <v>152</v>
      </c>
      <c r="AN83" s="368"/>
      <c r="AO83" s="367" t="s">
        <v>153</v>
      </c>
      <c r="AP83" s="364"/>
      <c r="AQ83" s="63"/>
      <c r="AR83" s="342"/>
      <c r="AS83" s="156"/>
      <c r="AT83" s="156"/>
      <c r="AU83" s="156"/>
      <c r="AV83" s="156"/>
      <c r="AW83" s="171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</row>
    <row r="84">
      <c r="A84" s="379"/>
      <c r="B84" s="50"/>
      <c r="C84" s="380" t="s">
        <v>160</v>
      </c>
      <c r="D84" s="382" t="str">
        <f>#REF!-G82</f>
        <v>#REF!</v>
      </c>
      <c r="E84" s="383" t="s">
        <v>162</v>
      </c>
      <c r="F84" s="384"/>
      <c r="G84" s="63"/>
      <c r="H84" s="385" t="s">
        <v>163</v>
      </c>
      <c r="I84" s="387"/>
      <c r="J84" s="387"/>
      <c r="K84" s="156"/>
      <c r="L84" s="156"/>
      <c r="M84" s="156"/>
      <c r="N84" s="303"/>
      <c r="O84" s="388"/>
      <c r="P84" s="380" t="s">
        <v>160</v>
      </c>
      <c r="Q84" s="382" t="str">
        <f>#REF!-T82</f>
        <v>#REF!</v>
      </c>
      <c r="R84" s="383" t="s">
        <v>162</v>
      </c>
      <c r="S84" s="384"/>
      <c r="T84" s="63"/>
      <c r="U84" s="385" t="s">
        <v>163</v>
      </c>
      <c r="V84" s="156"/>
      <c r="W84" s="156"/>
      <c r="X84" s="156"/>
      <c r="Y84" s="156"/>
      <c r="Z84" s="303"/>
      <c r="AA84" s="303"/>
      <c r="AB84" s="380" t="s">
        <v>160</v>
      </c>
      <c r="AC84" s="382" t="str">
        <f>#REF!-AF82</f>
        <v>#REF!</v>
      </c>
      <c r="AD84" s="383" t="s">
        <v>162</v>
      </c>
      <c r="AE84" s="384"/>
      <c r="AF84" s="63"/>
      <c r="AG84" s="385" t="s">
        <v>163</v>
      </c>
      <c r="AH84" s="234"/>
      <c r="AI84" s="234"/>
      <c r="AJ84" s="234"/>
      <c r="AK84" s="234"/>
      <c r="AL84" s="303"/>
      <c r="AM84" s="380" t="s">
        <v>160</v>
      </c>
      <c r="AN84" s="382" t="str">
        <f>#REF!-AQ82</f>
        <v>#REF!</v>
      </c>
      <c r="AO84" s="383" t="s">
        <v>162</v>
      </c>
      <c r="AP84" s="384"/>
      <c r="AQ84" s="63"/>
      <c r="AR84" s="385" t="s">
        <v>163</v>
      </c>
      <c r="AS84" s="156"/>
      <c r="AT84" s="156"/>
      <c r="AU84" s="156"/>
      <c r="AV84" s="156"/>
      <c r="AW84" s="263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</row>
    <row r="85">
      <c r="A85" s="379"/>
      <c r="B85" s="50"/>
      <c r="C85" s="380" t="s">
        <v>166</v>
      </c>
      <c r="D85" s="389"/>
      <c r="E85" s="390" t="s">
        <v>167</v>
      </c>
      <c r="F85" s="393" t="str">
        <f>IF(D82&gt;0,(((D82+G82)*4)/$M$69+C80),"")</f>
        <v/>
      </c>
      <c r="G85" s="63"/>
      <c r="H85" s="342"/>
      <c r="I85" s="395"/>
      <c r="J85" s="395"/>
      <c r="K85" s="156"/>
      <c r="L85" s="156"/>
      <c r="M85" s="156"/>
      <c r="N85" s="396"/>
      <c r="O85" s="388"/>
      <c r="P85" s="380" t="s">
        <v>166</v>
      </c>
      <c r="Q85" s="389"/>
      <c r="R85" s="390" t="s">
        <v>167</v>
      </c>
      <c r="S85" s="393" t="str">
        <f>IF(Q82&gt;0,(((Q82+T82)*4)/$M$69+P80),"")</f>
        <v/>
      </c>
      <c r="T85" s="63"/>
      <c r="U85" s="342"/>
      <c r="V85" s="156"/>
      <c r="W85" s="156"/>
      <c r="X85" s="156"/>
      <c r="Y85" s="156"/>
      <c r="Z85" s="303"/>
      <c r="AA85" s="303"/>
      <c r="AB85" s="380" t="s">
        <v>166</v>
      </c>
      <c r="AC85" s="389"/>
      <c r="AD85" s="390" t="s">
        <v>167</v>
      </c>
      <c r="AE85" s="393" t="str">
        <f>IF(AC82&gt;0,(((AC82+AF82)*4)/$M$69+AB80),"")</f>
        <v/>
      </c>
      <c r="AF85" s="63"/>
      <c r="AG85" s="342"/>
      <c r="AH85" s="234"/>
      <c r="AI85" s="234"/>
      <c r="AJ85" s="234"/>
      <c r="AK85" s="234"/>
      <c r="AL85" s="303"/>
      <c r="AM85" s="380" t="s">
        <v>166</v>
      </c>
      <c r="AN85" s="389"/>
      <c r="AO85" s="390" t="s">
        <v>167</v>
      </c>
      <c r="AP85" s="393" t="str">
        <f>IF(AN82&gt;0,(((AN82+AQ82)*4)/$M$69+AM80),"")</f>
        <v/>
      </c>
      <c r="AQ85" s="63"/>
      <c r="AR85" s="342"/>
      <c r="AS85" s="156"/>
      <c r="AT85" s="156"/>
      <c r="AU85" s="156"/>
      <c r="AV85" s="156"/>
      <c r="AW85" s="171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</row>
    <row r="86">
      <c r="A86" s="357"/>
      <c r="B86" s="50"/>
      <c r="C86" s="358" t="s">
        <v>154</v>
      </c>
      <c r="D86" s="373"/>
      <c r="E86" s="340"/>
      <c r="F86" s="370" t="s">
        <v>155</v>
      </c>
      <c r="G86" s="63"/>
      <c r="H86" s="371" t="s">
        <v>156</v>
      </c>
      <c r="I86" s="372"/>
      <c r="J86" s="372"/>
      <c r="K86" s="156"/>
      <c r="L86" s="156"/>
      <c r="M86" s="156"/>
      <c r="N86" s="171"/>
      <c r="O86" s="361"/>
      <c r="P86" s="358" t="s">
        <v>154</v>
      </c>
      <c r="Q86" s="373"/>
      <c r="R86" s="340"/>
      <c r="S86" s="370" t="s">
        <v>155</v>
      </c>
      <c r="T86" s="63"/>
      <c r="U86" s="371" t="s">
        <v>156</v>
      </c>
      <c r="V86" s="156"/>
      <c r="W86" s="156"/>
      <c r="X86" s="156"/>
      <c r="Y86" s="156"/>
      <c r="Z86" s="303"/>
      <c r="AA86" s="303"/>
      <c r="AB86" s="358" t="s">
        <v>154</v>
      </c>
      <c r="AC86" s="373"/>
      <c r="AD86" s="340"/>
      <c r="AE86" s="370" t="s">
        <v>155</v>
      </c>
      <c r="AF86" s="63"/>
      <c r="AG86" s="371" t="s">
        <v>156</v>
      </c>
      <c r="AH86" s="234"/>
      <c r="AI86" s="234"/>
      <c r="AJ86" s="234"/>
      <c r="AK86" s="234"/>
      <c r="AL86" s="303"/>
      <c r="AM86" s="358" t="s">
        <v>154</v>
      </c>
      <c r="AN86" s="373"/>
      <c r="AO86" s="340"/>
      <c r="AP86" s="370" t="s">
        <v>155</v>
      </c>
      <c r="AQ86" s="63"/>
      <c r="AR86" s="371" t="s">
        <v>156</v>
      </c>
      <c r="AS86" s="156"/>
      <c r="AT86" s="156"/>
      <c r="AU86" s="156"/>
      <c r="AV86" s="156"/>
      <c r="AW86" s="171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</row>
    <row r="87">
      <c r="A87" s="357"/>
      <c r="B87" s="50"/>
      <c r="C87" s="358" t="s">
        <v>158</v>
      </c>
      <c r="D87" s="374"/>
      <c r="E87" s="375" t="s">
        <v>159</v>
      </c>
      <c r="F87" s="376"/>
      <c r="G87" s="63"/>
      <c r="H87" s="377"/>
      <c r="I87" s="378"/>
      <c r="J87" s="378"/>
      <c r="K87" s="156"/>
      <c r="L87" s="156"/>
      <c r="M87" s="156"/>
      <c r="N87" s="381"/>
      <c r="O87" s="361"/>
      <c r="P87" s="358" t="s">
        <v>158</v>
      </c>
      <c r="Q87" s="374"/>
      <c r="R87" s="375" t="s">
        <v>159</v>
      </c>
      <c r="S87" s="376"/>
      <c r="T87" s="63"/>
      <c r="U87" s="377"/>
      <c r="V87" s="156"/>
      <c r="W87" s="156"/>
      <c r="X87" s="156"/>
      <c r="Y87" s="156"/>
      <c r="Z87" s="303"/>
      <c r="AA87" s="303"/>
      <c r="AB87" s="358" t="s">
        <v>158</v>
      </c>
      <c r="AC87" s="374"/>
      <c r="AD87" s="375" t="s">
        <v>159</v>
      </c>
      <c r="AE87" s="376"/>
      <c r="AF87" s="63"/>
      <c r="AG87" s="377"/>
      <c r="AH87" s="386"/>
      <c r="AI87" s="386"/>
      <c r="AJ87" s="386"/>
      <c r="AK87" s="386"/>
      <c r="AL87" s="303"/>
      <c r="AM87" s="358" t="s">
        <v>158</v>
      </c>
      <c r="AN87" s="374"/>
      <c r="AO87" s="375" t="s">
        <v>159</v>
      </c>
      <c r="AP87" s="376"/>
      <c r="AQ87" s="63"/>
      <c r="AR87" s="377"/>
      <c r="AS87" s="156"/>
      <c r="AT87" s="156"/>
      <c r="AU87" s="156"/>
      <c r="AV87" s="156"/>
      <c r="AW87" s="263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  <c r="BO87" s="194"/>
    </row>
    <row r="88">
      <c r="A88" s="357"/>
      <c r="B88" s="50"/>
      <c r="C88" s="358" t="s">
        <v>164</v>
      </c>
      <c r="D88" s="373"/>
      <c r="E88" s="375" t="s">
        <v>165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164</v>
      </c>
      <c r="Q88" s="373"/>
      <c r="R88" s="375" t="s">
        <v>165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58" t="s">
        <v>164</v>
      </c>
      <c r="AC88" s="373"/>
      <c r="AD88" s="375" t="s">
        <v>165</v>
      </c>
      <c r="AE88" s="376"/>
      <c r="AF88" s="63"/>
      <c r="AG88" s="377"/>
      <c r="AH88" s="386"/>
      <c r="AI88" s="386"/>
      <c r="AJ88" s="386"/>
      <c r="AK88" s="386"/>
      <c r="AL88" s="303"/>
      <c r="AM88" s="358" t="s">
        <v>164</v>
      </c>
      <c r="AN88" s="373"/>
      <c r="AO88" s="375" t="s">
        <v>165</v>
      </c>
      <c r="AP88" s="376"/>
      <c r="AQ88" s="63"/>
      <c r="AR88" s="377"/>
      <c r="AS88" s="156"/>
      <c r="AT88" s="156"/>
      <c r="AU88" s="156"/>
      <c r="AV88" s="156"/>
      <c r="AW88" s="263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</row>
    <row r="89">
      <c r="A89" s="357"/>
      <c r="B89" s="50"/>
      <c r="C89" s="358" t="s">
        <v>168</v>
      </c>
      <c r="D89" s="408"/>
      <c r="E89" s="358" t="s">
        <v>176</v>
      </c>
      <c r="F89" s="409"/>
      <c r="G89" s="63"/>
      <c r="H89" s="342" t="s">
        <v>178</v>
      </c>
      <c r="I89" s="392"/>
      <c r="J89" s="392"/>
      <c r="K89" s="156"/>
      <c r="L89" s="156"/>
      <c r="M89" s="156"/>
      <c r="N89" s="381"/>
      <c r="O89" s="361"/>
      <c r="P89" s="358" t="s">
        <v>168</v>
      </c>
      <c r="Q89" s="408"/>
      <c r="R89" s="358" t="s">
        <v>176</v>
      </c>
      <c r="S89" s="409"/>
      <c r="T89" s="63"/>
      <c r="U89" s="342" t="s">
        <v>178</v>
      </c>
      <c r="V89" s="156"/>
      <c r="W89" s="156"/>
      <c r="X89" s="156"/>
      <c r="Y89" s="156"/>
      <c r="Z89" s="303"/>
      <c r="AA89" s="303"/>
      <c r="AB89" s="358" t="s">
        <v>168</v>
      </c>
      <c r="AC89" s="408"/>
      <c r="AD89" s="358" t="s">
        <v>176</v>
      </c>
      <c r="AE89" s="409"/>
      <c r="AF89" s="63"/>
      <c r="AG89" s="342" t="s">
        <v>178</v>
      </c>
      <c r="AH89" s="394"/>
      <c r="AI89" s="394"/>
      <c r="AJ89" s="386"/>
      <c r="AK89" s="386"/>
      <c r="AL89" s="303"/>
      <c r="AM89" s="358" t="s">
        <v>168</v>
      </c>
      <c r="AN89" s="408"/>
      <c r="AO89" s="358" t="s">
        <v>176</v>
      </c>
      <c r="AP89" s="409"/>
      <c r="AQ89" s="63"/>
      <c r="AR89" s="342" t="s">
        <v>178</v>
      </c>
      <c r="AS89" s="156"/>
      <c r="AT89" s="156"/>
      <c r="AU89" s="156"/>
      <c r="AV89" s="156"/>
      <c r="AW89" s="263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</row>
    <row r="90">
      <c r="A90" s="357"/>
      <c r="B90" s="50"/>
      <c r="C90" s="358" t="s">
        <v>169</v>
      </c>
      <c r="D90" s="373"/>
      <c r="E90" s="411"/>
      <c r="F90" s="413" t="s">
        <v>179</v>
      </c>
      <c r="G90" s="63"/>
      <c r="H90" s="342"/>
      <c r="I90" s="392"/>
      <c r="J90" s="392"/>
      <c r="K90" s="156"/>
      <c r="L90" s="156"/>
      <c r="M90" s="156"/>
      <c r="N90" s="381"/>
      <c r="O90" s="361"/>
      <c r="P90" s="358" t="s">
        <v>169</v>
      </c>
      <c r="Q90" s="373"/>
      <c r="R90" s="411"/>
      <c r="S90" s="413" t="s">
        <v>179</v>
      </c>
      <c r="T90" s="63"/>
      <c r="U90" s="342"/>
      <c r="V90" s="156"/>
      <c r="W90" s="156"/>
      <c r="X90" s="156"/>
      <c r="Y90" s="156"/>
      <c r="Z90" s="303"/>
      <c r="AA90" s="303"/>
      <c r="AB90" s="358" t="s">
        <v>169</v>
      </c>
      <c r="AC90" s="373"/>
      <c r="AD90" s="411"/>
      <c r="AE90" s="413" t="s">
        <v>179</v>
      </c>
      <c r="AF90" s="63"/>
      <c r="AG90" s="342"/>
      <c r="AH90" s="386"/>
      <c r="AI90" s="386"/>
      <c r="AJ90" s="386"/>
      <c r="AK90" s="386"/>
      <c r="AL90" s="303"/>
      <c r="AM90" s="358" t="s">
        <v>169</v>
      </c>
      <c r="AN90" s="373"/>
      <c r="AO90" s="411"/>
      <c r="AP90" s="413" t="s">
        <v>179</v>
      </c>
      <c r="AQ90" s="63"/>
      <c r="AR90" s="342"/>
      <c r="AS90" s="156"/>
      <c r="AT90" s="156"/>
      <c r="AU90" s="156"/>
      <c r="AV90" s="156"/>
      <c r="AW90" s="171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</row>
    <row r="91">
      <c r="A91" s="397"/>
      <c r="B91" s="50"/>
      <c r="C91" s="398"/>
      <c r="D91" s="418"/>
      <c r="E91" s="398" t="s">
        <v>183</v>
      </c>
      <c r="F91" s="419" t="s">
        <v>184</v>
      </c>
      <c r="G91" s="63"/>
      <c r="H91" s="420"/>
      <c r="I91" s="422"/>
      <c r="J91" s="422"/>
      <c r="K91" s="156"/>
      <c r="L91" s="156"/>
      <c r="M91" s="156"/>
      <c r="N91" s="381"/>
      <c r="O91" s="399"/>
      <c r="P91" s="398"/>
      <c r="Q91" s="418"/>
      <c r="R91" s="398" t="s">
        <v>183</v>
      </c>
      <c r="S91" s="419" t="s">
        <v>184</v>
      </c>
      <c r="T91" s="63"/>
      <c r="U91" s="420"/>
      <c r="V91" s="156"/>
      <c r="W91" s="156"/>
      <c r="X91" s="156"/>
      <c r="Y91" s="156"/>
      <c r="Z91" s="303"/>
      <c r="AA91" s="303"/>
      <c r="AB91" s="398"/>
      <c r="AC91" s="418"/>
      <c r="AD91" s="398" t="s">
        <v>183</v>
      </c>
      <c r="AE91" s="419" t="s">
        <v>184</v>
      </c>
      <c r="AF91" s="63"/>
      <c r="AG91" s="420"/>
      <c r="AH91" s="386"/>
      <c r="AI91" s="386"/>
      <c r="AJ91" s="386"/>
      <c r="AK91" s="386"/>
      <c r="AL91" s="303"/>
      <c r="AM91" s="398"/>
      <c r="AN91" s="418"/>
      <c r="AO91" s="398" t="s">
        <v>183</v>
      </c>
      <c r="AP91" s="419" t="s">
        <v>184</v>
      </c>
      <c r="AQ91" s="63"/>
      <c r="AR91" s="420"/>
      <c r="AS91" s="156"/>
      <c r="AT91" s="156"/>
      <c r="AU91" s="156"/>
      <c r="AV91" s="156"/>
      <c r="AW91" s="263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</row>
    <row r="92">
      <c r="A92" s="397"/>
      <c r="B92" s="50"/>
      <c r="C92" s="398" t="s">
        <v>170</v>
      </c>
      <c r="D92" s="408"/>
      <c r="E92" s="425" t="str">
        <f>IF(D92&gt;0,D92+"0:45","")</f>
        <v/>
      </c>
      <c r="F92" s="426"/>
      <c r="G92" s="63"/>
      <c r="H92" s="420"/>
      <c r="I92" s="396"/>
      <c r="J92" s="396"/>
      <c r="K92" s="156"/>
      <c r="L92" s="156"/>
      <c r="M92" s="156"/>
      <c r="N92" s="381"/>
      <c r="O92" s="399"/>
      <c r="P92" s="398" t="s">
        <v>170</v>
      </c>
      <c r="Q92" s="408"/>
      <c r="R92" s="425" t="str">
        <f>IF(Q92&gt;0,Q92+"0:45","")</f>
        <v/>
      </c>
      <c r="S92" s="426"/>
      <c r="T92" s="63"/>
      <c r="U92" s="420"/>
      <c r="V92" s="156"/>
      <c r="W92" s="156"/>
      <c r="X92" s="156"/>
      <c r="Y92" s="156"/>
      <c r="Z92" s="303"/>
      <c r="AA92" s="303"/>
      <c r="AB92" s="398" t="s">
        <v>170</v>
      </c>
      <c r="AC92" s="408"/>
      <c r="AD92" s="425" t="str">
        <f>IF(AC92&gt;0,AC92+"0:45","")</f>
        <v/>
      </c>
      <c r="AE92" s="426"/>
      <c r="AF92" s="63"/>
      <c r="AG92" s="420"/>
      <c r="AH92" s="156"/>
      <c r="AI92" s="156"/>
      <c r="AJ92" s="156"/>
      <c r="AK92" s="156"/>
      <c r="AL92" s="303"/>
      <c r="AM92" s="398" t="s">
        <v>170</v>
      </c>
      <c r="AN92" s="408"/>
      <c r="AO92" s="425" t="str">
        <f>IF(AN92&gt;0,AN92+"0:45","")</f>
        <v/>
      </c>
      <c r="AP92" s="426"/>
      <c r="AQ92" s="63"/>
      <c r="AR92" s="420"/>
      <c r="AS92" s="156"/>
      <c r="AT92" s="156"/>
      <c r="AU92" s="156"/>
      <c r="AV92" s="156"/>
      <c r="AW92" s="171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3"/>
      <c r="H93" s="430" t="s">
        <v>186</v>
      </c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3"/>
      <c r="U93" s="430" t="s">
        <v>186</v>
      </c>
      <c r="V93" s="156"/>
      <c r="W93" s="156"/>
      <c r="X93" s="156"/>
      <c r="Y93" s="156"/>
      <c r="Z93" s="303"/>
      <c r="AA93" s="303"/>
      <c r="AB93" s="398" t="s">
        <v>171</v>
      </c>
      <c r="AC93" s="373"/>
      <c r="AD93" s="358" t="s">
        <v>172</v>
      </c>
      <c r="AE93" s="400"/>
      <c r="AF93" s="63"/>
      <c r="AG93" s="430" t="s">
        <v>186</v>
      </c>
      <c r="AH93" s="156"/>
      <c r="AI93" s="156"/>
      <c r="AJ93" s="156"/>
      <c r="AK93" s="156"/>
      <c r="AL93" s="303"/>
      <c r="AM93" s="398" t="s">
        <v>171</v>
      </c>
      <c r="AN93" s="373"/>
      <c r="AO93" s="358" t="s">
        <v>172</v>
      </c>
      <c r="AP93" s="400"/>
      <c r="AQ93" s="63"/>
      <c r="AR93" s="430" t="s">
        <v>186</v>
      </c>
      <c r="AS93" s="156"/>
      <c r="AT93" s="156"/>
      <c r="AU93" s="156"/>
      <c r="AV93" s="156"/>
      <c r="AW93" s="263"/>
      <c r="AZ93" s="402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</row>
    <row r="94">
      <c r="A94" s="357"/>
      <c r="B94" s="50"/>
      <c r="C94" s="358" t="s">
        <v>187</v>
      </c>
      <c r="D94" s="373"/>
      <c r="E94" s="358" t="s">
        <v>173</v>
      </c>
      <c r="F94" s="403"/>
      <c r="G94" s="63"/>
      <c r="H94" s="433"/>
      <c r="I94" s="404"/>
      <c r="J94" s="404"/>
      <c r="K94" s="156"/>
      <c r="L94" s="156"/>
      <c r="M94" s="156"/>
      <c r="N94" s="171"/>
      <c r="O94" s="361"/>
      <c r="P94" s="358" t="s">
        <v>187</v>
      </c>
      <c r="Q94" s="373"/>
      <c r="R94" s="358" t="s">
        <v>173</v>
      </c>
      <c r="S94" s="403"/>
      <c r="T94" s="63"/>
      <c r="U94" s="433"/>
      <c r="V94" s="156"/>
      <c r="W94" s="156"/>
      <c r="X94" s="156"/>
      <c r="Y94" s="156"/>
      <c r="Z94" s="303"/>
      <c r="AA94" s="303"/>
      <c r="AB94" s="358" t="s">
        <v>187</v>
      </c>
      <c r="AC94" s="373"/>
      <c r="AD94" s="358" t="s">
        <v>173</v>
      </c>
      <c r="AE94" s="403"/>
      <c r="AF94" s="63"/>
      <c r="AG94" s="433"/>
      <c r="AH94" s="156"/>
      <c r="AI94" s="156"/>
      <c r="AJ94" s="156"/>
      <c r="AK94" s="156"/>
      <c r="AL94" s="303"/>
      <c r="AM94" s="358" t="s">
        <v>187</v>
      </c>
      <c r="AN94" s="373"/>
      <c r="AO94" s="358" t="s">
        <v>173</v>
      </c>
      <c r="AP94" s="403"/>
      <c r="AQ94" s="63"/>
      <c r="AR94" s="433"/>
      <c r="AS94" s="156"/>
      <c r="AT94" s="156"/>
      <c r="AU94" s="156"/>
      <c r="AV94" s="156"/>
      <c r="AW94" s="171"/>
      <c r="AZ94" s="405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</row>
    <row r="95">
      <c r="A95" s="357"/>
      <c r="B95" s="50"/>
      <c r="C95" s="358" t="s">
        <v>189</v>
      </c>
      <c r="D95" s="434"/>
      <c r="E95" s="358" t="s">
        <v>190</v>
      </c>
      <c r="F95" s="407"/>
      <c r="G95" s="63"/>
      <c r="H95" s="435" t="s">
        <v>186</v>
      </c>
      <c r="I95" s="404"/>
      <c r="J95" s="404"/>
      <c r="K95" s="156"/>
      <c r="L95" s="156"/>
      <c r="M95" s="156"/>
      <c r="N95" s="139"/>
      <c r="O95" s="361"/>
      <c r="P95" s="358" t="s">
        <v>189</v>
      </c>
      <c r="Q95" s="434"/>
      <c r="R95" s="358" t="s">
        <v>190</v>
      </c>
      <c r="S95" s="407"/>
      <c r="T95" s="63"/>
      <c r="U95" s="435" t="s">
        <v>186</v>
      </c>
      <c r="V95" s="156"/>
      <c r="W95" s="156"/>
      <c r="X95" s="156"/>
      <c r="Y95" s="156"/>
      <c r="Z95" s="303"/>
      <c r="AA95" s="303"/>
      <c r="AB95" s="358" t="s">
        <v>189</v>
      </c>
      <c r="AC95" s="434"/>
      <c r="AD95" s="358" t="s">
        <v>190</v>
      </c>
      <c r="AE95" s="407"/>
      <c r="AF95" s="63"/>
      <c r="AG95" s="435" t="s">
        <v>186</v>
      </c>
      <c r="AH95" s="156"/>
      <c r="AI95" s="156"/>
      <c r="AJ95" s="156"/>
      <c r="AK95" s="156"/>
      <c r="AL95" s="303"/>
      <c r="AM95" s="358" t="s">
        <v>189</v>
      </c>
      <c r="AN95" s="434"/>
      <c r="AO95" s="358" t="s">
        <v>190</v>
      </c>
      <c r="AP95" s="407"/>
      <c r="AQ95" s="63"/>
      <c r="AR95" s="435" t="s">
        <v>186</v>
      </c>
      <c r="AS95" s="156"/>
      <c r="AT95" s="156"/>
      <c r="AU95" s="156"/>
      <c r="AV95" s="156"/>
      <c r="AW95" s="263"/>
      <c r="AZ95" s="405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</row>
    <row r="96">
      <c r="A96" s="357"/>
      <c r="B96" s="50"/>
      <c r="C96" s="358" t="s">
        <v>174</v>
      </c>
      <c r="D96" s="406"/>
      <c r="E96" s="358" t="s">
        <v>175</v>
      </c>
      <c r="F96" s="407"/>
      <c r="G96" s="63"/>
      <c r="H96" s="437"/>
      <c r="I96" s="404"/>
      <c r="J96" s="404"/>
      <c r="K96" s="156"/>
      <c r="L96" s="156"/>
      <c r="M96" s="156"/>
      <c r="N96" s="139"/>
      <c r="O96" s="361"/>
      <c r="P96" s="358" t="s">
        <v>174</v>
      </c>
      <c r="Q96" s="406"/>
      <c r="R96" s="358" t="s">
        <v>175</v>
      </c>
      <c r="S96" s="407"/>
      <c r="T96" s="63"/>
      <c r="U96" s="437"/>
      <c r="V96" s="156"/>
      <c r="W96" s="156"/>
      <c r="X96" s="156"/>
      <c r="Y96" s="156"/>
      <c r="Z96" s="303"/>
      <c r="AA96" s="303"/>
      <c r="AB96" s="358" t="s">
        <v>174</v>
      </c>
      <c r="AC96" s="406"/>
      <c r="AD96" s="358" t="s">
        <v>175</v>
      </c>
      <c r="AE96" s="407"/>
      <c r="AF96" s="63"/>
      <c r="AG96" s="437"/>
      <c r="AH96" s="156"/>
      <c r="AI96" s="156"/>
      <c r="AJ96" s="156"/>
      <c r="AK96" s="156"/>
      <c r="AL96" s="303"/>
      <c r="AM96" s="358" t="s">
        <v>174</v>
      </c>
      <c r="AN96" s="406"/>
      <c r="AO96" s="358" t="s">
        <v>175</v>
      </c>
      <c r="AP96" s="407"/>
      <c r="AQ96" s="63"/>
      <c r="AR96" s="437"/>
      <c r="AS96" s="156"/>
      <c r="AT96" s="156"/>
      <c r="AU96" s="156"/>
      <c r="AV96" s="156"/>
      <c r="AW96" s="171"/>
      <c r="AZ96" s="405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</row>
    <row r="97">
      <c r="A97" s="357"/>
      <c r="B97" s="50"/>
      <c r="C97" s="358" t="s">
        <v>177</v>
      </c>
      <c r="D97" s="434"/>
      <c r="E97" s="398" t="s">
        <v>192</v>
      </c>
      <c r="F97" s="439"/>
      <c r="G97" s="63"/>
      <c r="H97" s="440" t="s">
        <v>193</v>
      </c>
      <c r="I97" s="171"/>
      <c r="J97" s="171"/>
      <c r="K97" s="156"/>
      <c r="L97" s="156"/>
      <c r="M97" s="156"/>
      <c r="N97" s="139"/>
      <c r="O97" s="361"/>
      <c r="P97" s="358" t="s">
        <v>177</v>
      </c>
      <c r="Q97" s="434"/>
      <c r="R97" s="398" t="s">
        <v>192</v>
      </c>
      <c r="S97" s="439"/>
      <c r="T97" s="63"/>
      <c r="U97" s="440" t="s">
        <v>193</v>
      </c>
      <c r="V97" s="156"/>
      <c r="W97" s="156"/>
      <c r="X97" s="156"/>
      <c r="Y97" s="156"/>
      <c r="Z97" s="303"/>
      <c r="AA97" s="303"/>
      <c r="AB97" s="358" t="s">
        <v>177</v>
      </c>
      <c r="AC97" s="434"/>
      <c r="AD97" s="398" t="s">
        <v>192</v>
      </c>
      <c r="AE97" s="439"/>
      <c r="AF97" s="63"/>
      <c r="AG97" s="440" t="s">
        <v>193</v>
      </c>
      <c r="AH97" s="156"/>
      <c r="AI97" s="156"/>
      <c r="AJ97" s="156"/>
      <c r="AK97" s="156"/>
      <c r="AL97" s="303"/>
      <c r="AM97" s="358" t="s">
        <v>177</v>
      </c>
      <c r="AN97" s="434"/>
      <c r="AO97" s="398" t="s">
        <v>192</v>
      </c>
      <c r="AP97" s="439"/>
      <c r="AQ97" s="63"/>
      <c r="AR97" s="440" t="s">
        <v>193</v>
      </c>
      <c r="AS97" s="156"/>
      <c r="AT97" s="156"/>
      <c r="AU97" s="156"/>
      <c r="AV97" s="156"/>
      <c r="AW97" s="263"/>
      <c r="AZ97" s="405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</row>
    <row r="98">
      <c r="A98" s="412"/>
      <c r="B98" s="50"/>
      <c r="C98" s="441"/>
      <c r="D98" s="442" t="s">
        <v>194</v>
      </c>
      <c r="E98" s="443" t="str">
        <f>IF(G96&gt;0,(G95*G96)/#REF!-G95,"")</f>
        <v/>
      </c>
      <c r="F98" s="444"/>
      <c r="G98" s="63"/>
      <c r="H98" s="445" t="s">
        <v>186</v>
      </c>
      <c r="I98" s="417"/>
      <c r="J98" s="417"/>
      <c r="K98" s="156"/>
      <c r="L98" s="156"/>
      <c r="M98" s="156"/>
      <c r="N98" s="139"/>
      <c r="O98" s="303"/>
      <c r="P98" s="441"/>
      <c r="Q98" s="442" t="s">
        <v>194</v>
      </c>
      <c r="R98" s="443" t="str">
        <f>IF(T96&gt;0,(T95*T96)/#REF!-T95,"")</f>
        <v/>
      </c>
      <c r="S98" s="444"/>
      <c r="T98" s="63"/>
      <c r="U98" s="445" t="s">
        <v>186</v>
      </c>
      <c r="V98" s="156"/>
      <c r="W98" s="156"/>
      <c r="X98" s="156"/>
      <c r="Y98" s="156"/>
      <c r="Z98" s="303"/>
      <c r="AA98" s="303"/>
      <c r="AB98" s="441"/>
      <c r="AC98" s="442" t="s">
        <v>194</v>
      </c>
      <c r="AD98" s="443" t="str">
        <f>IF(AF96&gt;0,(AF95*AF96)/#REF!-AF95,"")</f>
        <v/>
      </c>
      <c r="AE98" s="444"/>
      <c r="AF98" s="63"/>
      <c r="AG98" s="445" t="s">
        <v>186</v>
      </c>
      <c r="AH98" s="156"/>
      <c r="AI98" s="156"/>
      <c r="AJ98" s="156"/>
      <c r="AK98" s="156"/>
      <c r="AL98" s="303"/>
      <c r="AM98" s="441"/>
      <c r="AN98" s="442" t="s">
        <v>194</v>
      </c>
      <c r="AO98" s="443" t="str">
        <f>IF(AQ96&gt;0,(AQ95*AQ96)/#REF!-AQ95,"")</f>
        <v/>
      </c>
      <c r="AP98" s="444"/>
      <c r="AQ98" s="63"/>
      <c r="AR98" s="445" t="s">
        <v>186</v>
      </c>
      <c r="AS98" s="156"/>
      <c r="AT98" s="156"/>
      <c r="AU98" s="156"/>
      <c r="AV98" s="156"/>
      <c r="AW98" s="171"/>
      <c r="AZ98" s="405"/>
      <c r="BA98" s="194"/>
      <c r="BB98" s="194"/>
      <c r="BC98" s="194"/>
      <c r="BD98" s="194"/>
      <c r="BE98" s="194"/>
      <c r="BF98" s="194"/>
      <c r="BG98" s="194"/>
      <c r="BH98" s="194"/>
      <c r="BI98" s="194"/>
      <c r="BJ98" s="194"/>
      <c r="BK98" s="194"/>
      <c r="BL98" s="194"/>
      <c r="BM98" s="194"/>
      <c r="BN98" s="194"/>
      <c r="BO98" s="194"/>
    </row>
    <row r="99">
      <c r="A99" s="412"/>
      <c r="B99" s="50"/>
      <c r="C99" s="447" t="s">
        <v>195</v>
      </c>
      <c r="D99" s="415" t="s">
        <v>181</v>
      </c>
      <c r="E99" s="415" t="s">
        <v>156</v>
      </c>
      <c r="F99" s="444"/>
      <c r="G99" s="63"/>
      <c r="H99" s="358" t="s">
        <v>196</v>
      </c>
      <c r="I99" s="417"/>
      <c r="J99" s="417"/>
      <c r="K99" s="156"/>
      <c r="L99" s="156"/>
      <c r="M99" s="156"/>
      <c r="N99" s="139"/>
      <c r="O99" s="303"/>
      <c r="P99" s="447" t="s">
        <v>195</v>
      </c>
      <c r="Q99" s="415" t="s">
        <v>181</v>
      </c>
      <c r="R99" s="415" t="s">
        <v>156</v>
      </c>
      <c r="S99" s="444"/>
      <c r="T99" s="63"/>
      <c r="U99" s="358" t="s">
        <v>196</v>
      </c>
      <c r="V99" s="156"/>
      <c r="W99" s="156"/>
      <c r="X99" s="156"/>
      <c r="Y99" s="156"/>
      <c r="Z99" s="303"/>
      <c r="AA99" s="303"/>
      <c r="AB99" s="447" t="s">
        <v>195</v>
      </c>
      <c r="AC99" s="415" t="s">
        <v>181</v>
      </c>
      <c r="AD99" s="415" t="s">
        <v>156</v>
      </c>
      <c r="AE99" s="444"/>
      <c r="AF99" s="63"/>
      <c r="AG99" s="358" t="s">
        <v>196</v>
      </c>
      <c r="AH99" s="156"/>
      <c r="AI99" s="156"/>
      <c r="AJ99" s="156"/>
      <c r="AK99" s="156"/>
      <c r="AL99" s="303"/>
      <c r="AM99" s="447" t="s">
        <v>195</v>
      </c>
      <c r="AN99" s="415" t="s">
        <v>181</v>
      </c>
      <c r="AO99" s="415" t="s">
        <v>156</v>
      </c>
      <c r="AP99" s="444"/>
      <c r="AQ99" s="63"/>
      <c r="AR99" s="358" t="s">
        <v>196</v>
      </c>
      <c r="AS99" s="156"/>
      <c r="AT99" s="156"/>
      <c r="AU99" s="156"/>
      <c r="AV99" s="156"/>
      <c r="AW99" s="263"/>
      <c r="AZ99" s="405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</row>
    <row r="100">
      <c r="A100" s="412"/>
      <c r="B100" s="50"/>
      <c r="C100" s="253"/>
      <c r="D100" s="421"/>
      <c r="E100" s="423"/>
      <c r="F100" s="449" t="s">
        <v>182</v>
      </c>
      <c r="G100" s="63"/>
      <c r="H100" s="358" t="s">
        <v>197</v>
      </c>
      <c r="I100" s="361"/>
      <c r="J100" s="361"/>
      <c r="K100" s="156"/>
      <c r="L100" s="156"/>
      <c r="M100" s="156"/>
      <c r="N100" s="139"/>
      <c r="O100" s="303"/>
      <c r="P100" s="253"/>
      <c r="Q100" s="421"/>
      <c r="R100" s="423"/>
      <c r="S100" s="449" t="s">
        <v>182</v>
      </c>
      <c r="T100" s="63"/>
      <c r="U100" s="358" t="s">
        <v>197</v>
      </c>
      <c r="V100" s="156"/>
      <c r="W100" s="156"/>
      <c r="X100" s="156"/>
      <c r="Y100" s="156"/>
      <c r="Z100" s="303"/>
      <c r="AA100" s="303"/>
      <c r="AB100" s="253"/>
      <c r="AC100" s="421"/>
      <c r="AD100" s="423"/>
      <c r="AE100" s="449" t="s">
        <v>182</v>
      </c>
      <c r="AF100" s="63"/>
      <c r="AG100" s="358" t="s">
        <v>197</v>
      </c>
      <c r="AH100" s="234"/>
      <c r="AI100" s="234"/>
      <c r="AJ100" s="234"/>
      <c r="AK100" s="234"/>
      <c r="AL100" s="303"/>
      <c r="AM100" s="253"/>
      <c r="AN100" s="421"/>
      <c r="AO100" s="423"/>
      <c r="AP100" s="449" t="s">
        <v>182</v>
      </c>
      <c r="AQ100" s="63"/>
      <c r="AR100" s="358" t="s">
        <v>197</v>
      </c>
      <c r="AS100" s="156"/>
      <c r="AT100" s="156"/>
      <c r="AU100" s="156"/>
      <c r="AV100" s="156"/>
      <c r="AW100" s="171"/>
      <c r="AX100" s="427"/>
      <c r="AY100" s="405"/>
      <c r="AZ100" s="405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</row>
    <row r="101" ht="18.75" customHeight="1">
      <c r="A101" s="451"/>
      <c r="B101" s="50"/>
      <c r="C101" s="452" t="s">
        <v>32</v>
      </c>
      <c r="D101" s="441"/>
      <c r="E101" s="358" t="s">
        <v>198</v>
      </c>
      <c r="F101" s="453">
        <f>IFERROR(G98+G95,"")</f>
        <v>0</v>
      </c>
      <c r="G101" s="63"/>
      <c r="H101" s="454" t="str">
        <f>IFERROR(G95*G96/G101,"")</f>
        <v/>
      </c>
      <c r="I101" s="455"/>
      <c r="J101" s="455"/>
      <c r="K101" s="156"/>
      <c r="L101" s="156"/>
      <c r="M101" s="156"/>
      <c r="N101" s="139"/>
      <c r="O101" s="303"/>
      <c r="P101" s="452" t="s">
        <v>32</v>
      </c>
      <c r="Q101" s="441"/>
      <c r="R101" s="358" t="s">
        <v>198</v>
      </c>
      <c r="S101" s="453">
        <f>IFERROR(T98+T95,"")</f>
        <v>0</v>
      </c>
      <c r="T101" s="63"/>
      <c r="U101" s="454" t="str">
        <f>IFERROR(T95*T96/T101,"")</f>
        <v/>
      </c>
      <c r="V101" s="156"/>
      <c r="W101" s="156"/>
      <c r="X101" s="156"/>
      <c r="Y101" s="156"/>
      <c r="Z101" s="303"/>
      <c r="AA101" s="303"/>
      <c r="AB101" s="452" t="s">
        <v>32</v>
      </c>
      <c r="AC101" s="441"/>
      <c r="AD101" s="358" t="s">
        <v>198</v>
      </c>
      <c r="AE101" s="453">
        <f>IFERROR(AF98+AF95,"")</f>
        <v>0</v>
      </c>
      <c r="AF101" s="63"/>
      <c r="AG101" s="454" t="str">
        <f>IFERROR(AF95*AF96/AF101,"")</f>
        <v/>
      </c>
      <c r="AH101" s="234"/>
      <c r="AI101" s="234"/>
      <c r="AJ101" s="234"/>
      <c r="AK101" s="234"/>
      <c r="AL101" s="303"/>
      <c r="AM101" s="452" t="s">
        <v>32</v>
      </c>
      <c r="AN101" s="441"/>
      <c r="AO101" s="358" t="s">
        <v>198</v>
      </c>
      <c r="AP101" s="453">
        <f>IFERROR(AQ98+AQ95,"")</f>
        <v>0</v>
      </c>
      <c r="AQ101" s="63"/>
      <c r="AR101" s="454" t="str">
        <f>IFERROR(AQ95*AQ96/AQ101,"")</f>
        <v/>
      </c>
      <c r="AS101" s="156"/>
      <c r="AT101" s="156"/>
      <c r="AU101" s="156"/>
      <c r="AV101" s="156"/>
      <c r="AW101" s="263"/>
      <c r="AX101" s="194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K101" s="194"/>
      <c r="BL101" s="194"/>
      <c r="BM101" s="194"/>
      <c r="BN101" s="194"/>
      <c r="BO101" s="194"/>
    </row>
    <row r="102">
      <c r="A102" s="428"/>
      <c r="B102" s="50"/>
      <c r="C102" s="436" t="s">
        <v>191</v>
      </c>
      <c r="D102" s="63"/>
      <c r="E102" s="456"/>
      <c r="F102" s="62"/>
      <c r="G102" s="62"/>
      <c r="H102" s="63"/>
      <c r="I102" s="432"/>
      <c r="J102" s="432"/>
      <c r="K102" s="432"/>
      <c r="L102" s="432"/>
      <c r="M102" s="432"/>
      <c r="N102" s="139"/>
      <c r="O102" s="303"/>
      <c r="P102" s="446"/>
      <c r="Q102" s="144"/>
      <c r="R102" s="144"/>
      <c r="S102" s="144"/>
      <c r="T102" s="144"/>
      <c r="U102" s="182"/>
      <c r="V102" s="156"/>
      <c r="W102" s="156"/>
      <c r="X102" s="156"/>
      <c r="Y102" s="156"/>
      <c r="Z102" s="303"/>
      <c r="AA102" s="303"/>
      <c r="AB102" s="446"/>
      <c r="AC102" s="144"/>
      <c r="AD102" s="144"/>
      <c r="AE102" s="144"/>
      <c r="AF102" s="144"/>
      <c r="AG102" s="182"/>
      <c r="AH102" s="234"/>
      <c r="AI102" s="234"/>
      <c r="AJ102" s="234"/>
      <c r="AK102" s="234"/>
      <c r="AL102" s="303"/>
      <c r="AM102" s="446"/>
      <c r="AN102" s="144"/>
      <c r="AO102" s="144"/>
      <c r="AP102" s="144"/>
      <c r="AQ102" s="144"/>
      <c r="AR102" s="182"/>
      <c r="AS102" s="156"/>
      <c r="AT102" s="156"/>
      <c r="AU102" s="156"/>
      <c r="AV102" s="156"/>
      <c r="AW102" s="171"/>
      <c r="AX102" s="194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K102" s="194"/>
      <c r="BL102" s="194"/>
      <c r="BM102" s="194"/>
      <c r="BN102" s="194"/>
      <c r="BO102" s="194"/>
    </row>
    <row r="103">
      <c r="A103" s="428"/>
      <c r="B103" s="50"/>
      <c r="C103" s="446"/>
      <c r="D103" s="144"/>
      <c r="E103" s="144"/>
      <c r="F103" s="144"/>
      <c r="G103" s="144"/>
      <c r="H103" s="182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448"/>
      <c r="AG103" s="167"/>
      <c r="AH103" s="234"/>
      <c r="AI103" s="234"/>
      <c r="AJ103" s="234"/>
      <c r="AK103" s="234"/>
      <c r="AL103" s="303"/>
      <c r="AM103" s="448"/>
      <c r="AR103" s="167"/>
      <c r="AS103" s="156"/>
      <c r="AT103" s="156"/>
      <c r="AU103" s="156"/>
      <c r="AV103" s="156"/>
      <c r="AW103" s="171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K103" s="194"/>
      <c r="BL103" s="194"/>
      <c r="BM103" s="194"/>
      <c r="BN103" s="194"/>
      <c r="BO103" s="194"/>
    </row>
    <row r="104" ht="19.5" customHeight="1">
      <c r="A104" s="428"/>
      <c r="B104" s="50"/>
      <c r="C104" s="448"/>
      <c r="H104" s="167"/>
      <c r="I104" s="432"/>
      <c r="J104" s="432"/>
      <c r="K104" s="432"/>
      <c r="L104" s="432"/>
      <c r="M104" s="432"/>
      <c r="N104" s="139"/>
      <c r="O104" s="303"/>
      <c r="P104" s="448"/>
      <c r="U104" s="167"/>
      <c r="V104" s="156"/>
      <c r="W104" s="156"/>
      <c r="X104" s="156"/>
      <c r="Y104" s="156"/>
      <c r="Z104" s="303"/>
      <c r="AA104" s="303"/>
      <c r="AB104" s="448"/>
      <c r="AG104" s="167"/>
      <c r="AH104" s="234"/>
      <c r="AI104" s="234"/>
      <c r="AJ104" s="234"/>
      <c r="AK104" s="234"/>
      <c r="AL104" s="303"/>
      <c r="AM104" s="448"/>
      <c r="AR104" s="167"/>
      <c r="AS104" s="156"/>
      <c r="AT104" s="156"/>
      <c r="AU104" s="156"/>
      <c r="AV104" s="156"/>
      <c r="AW104" s="263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  <c r="BO104" s="194"/>
    </row>
    <row r="105">
      <c r="A105" s="428"/>
      <c r="B105" s="50"/>
      <c r="C105" s="448"/>
      <c r="H105" s="167"/>
      <c r="I105" s="432"/>
      <c r="J105" s="432"/>
      <c r="K105" s="432"/>
      <c r="L105" s="432"/>
      <c r="M105" s="432"/>
      <c r="N105" s="139"/>
      <c r="O105" s="303"/>
      <c r="P105" s="448"/>
      <c r="U105" s="167"/>
      <c r="V105" s="156"/>
      <c r="W105" s="156"/>
      <c r="X105" s="156"/>
      <c r="Y105" s="156"/>
      <c r="Z105" s="303"/>
      <c r="AA105" s="303"/>
      <c r="AB105" s="448"/>
      <c r="AG105" s="167"/>
      <c r="AH105" s="234"/>
      <c r="AI105" s="234"/>
      <c r="AJ105" s="234"/>
      <c r="AK105" s="234"/>
      <c r="AL105" s="303"/>
      <c r="AM105" s="448"/>
      <c r="AR105" s="167"/>
      <c r="AS105" s="156"/>
      <c r="AT105" s="156"/>
      <c r="AU105" s="156"/>
      <c r="AV105" s="156"/>
      <c r="AW105" s="171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  <c r="BO105" s="194"/>
    </row>
    <row r="106">
      <c r="A106" s="428"/>
      <c r="B106" s="50"/>
      <c r="C106" s="184"/>
      <c r="D106" s="52"/>
      <c r="E106" s="52"/>
      <c r="F106" s="52"/>
      <c r="G106" s="52"/>
      <c r="H106" s="132"/>
      <c r="I106" s="432"/>
      <c r="J106" s="432"/>
      <c r="K106" s="432"/>
      <c r="L106" s="432"/>
      <c r="M106" s="432"/>
      <c r="N106" s="139"/>
      <c r="O106" s="303"/>
      <c r="P106" s="184"/>
      <c r="Q106" s="52"/>
      <c r="R106" s="52"/>
      <c r="S106" s="52"/>
      <c r="T106" s="52"/>
      <c r="U106" s="132"/>
      <c r="V106" s="156"/>
      <c r="W106" s="156"/>
      <c r="X106" s="156"/>
      <c r="Y106" s="156"/>
      <c r="Z106" s="303"/>
      <c r="AA106" s="303"/>
      <c r="AB106" s="184"/>
      <c r="AC106" s="52"/>
      <c r="AD106" s="52"/>
      <c r="AE106" s="52"/>
      <c r="AF106" s="52"/>
      <c r="AG106" s="132"/>
      <c r="AH106" s="234"/>
      <c r="AI106" s="234"/>
      <c r="AJ106" s="234"/>
      <c r="AK106" s="234"/>
      <c r="AL106" s="303"/>
      <c r="AM106" s="184"/>
      <c r="AN106" s="52"/>
      <c r="AO106" s="52"/>
      <c r="AP106" s="52"/>
      <c r="AQ106" s="52"/>
      <c r="AR106" s="132"/>
      <c r="AS106" s="156"/>
      <c r="AT106" s="156"/>
      <c r="AU106" s="156"/>
      <c r="AV106" s="156"/>
      <c r="AW106" s="263"/>
      <c r="AX106" s="194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  <c r="BO106" s="194"/>
    </row>
    <row r="107">
      <c r="A107" s="412"/>
      <c r="B107" s="50"/>
      <c r="C107" s="461" t="s">
        <v>201</v>
      </c>
      <c r="D107" s="62"/>
      <c r="E107" s="62"/>
      <c r="F107" s="62"/>
      <c r="G107" s="62"/>
      <c r="H107" s="63"/>
      <c r="I107" s="303"/>
      <c r="J107" s="303"/>
      <c r="K107" s="303"/>
      <c r="L107" s="303"/>
      <c r="M107" s="303"/>
      <c r="N107" s="139"/>
      <c r="O107" s="303"/>
      <c r="P107" s="461" t="s">
        <v>201</v>
      </c>
      <c r="Q107" s="62"/>
      <c r="R107" s="62"/>
      <c r="S107" s="62"/>
      <c r="T107" s="62"/>
      <c r="U107" s="63"/>
      <c r="V107" s="156"/>
      <c r="W107" s="156"/>
      <c r="X107" s="156"/>
      <c r="Y107" s="156"/>
      <c r="Z107" s="303"/>
      <c r="AA107" s="303"/>
      <c r="AB107" s="461" t="s">
        <v>201</v>
      </c>
      <c r="AC107" s="62"/>
      <c r="AD107" s="62"/>
      <c r="AE107" s="62"/>
      <c r="AF107" s="62"/>
      <c r="AG107" s="63"/>
      <c r="AH107" s="234"/>
      <c r="AI107" s="234"/>
      <c r="AJ107" s="234"/>
      <c r="AK107" s="234"/>
      <c r="AL107" s="303"/>
      <c r="AM107" s="461" t="s">
        <v>201</v>
      </c>
      <c r="AN107" s="62"/>
      <c r="AO107" s="62"/>
      <c r="AP107" s="62"/>
      <c r="AQ107" s="62"/>
      <c r="AR107" s="63"/>
      <c r="AS107" s="156"/>
      <c r="AT107" s="156"/>
      <c r="AU107" s="156"/>
      <c r="AV107" s="156"/>
      <c r="AW107" s="171"/>
      <c r="AX107" s="194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194"/>
    </row>
    <row r="108">
      <c r="A108" s="412"/>
      <c r="B108" s="50"/>
      <c r="C108" s="465"/>
      <c r="D108" s="467"/>
      <c r="E108" s="467"/>
      <c r="F108" s="469"/>
      <c r="G108" s="469"/>
      <c r="H108" s="469"/>
      <c r="I108" s="432"/>
      <c r="J108" s="432"/>
      <c r="K108" s="432"/>
      <c r="L108" s="432"/>
      <c r="M108" s="432"/>
      <c r="N108" s="139"/>
      <c r="O108" s="303"/>
      <c r="P108" s="465"/>
      <c r="Q108" s="467"/>
      <c r="R108" s="467"/>
      <c r="S108" s="469"/>
      <c r="T108" s="469"/>
      <c r="U108" s="469"/>
      <c r="V108" s="156"/>
      <c r="W108" s="156"/>
      <c r="X108" s="156"/>
      <c r="Y108" s="156"/>
      <c r="Z108" s="303"/>
      <c r="AA108" s="303"/>
      <c r="AB108" s="465"/>
      <c r="AC108" s="467"/>
      <c r="AD108" s="467"/>
      <c r="AE108" s="469"/>
      <c r="AF108" s="469"/>
      <c r="AG108" s="469"/>
      <c r="AH108" s="234"/>
      <c r="AI108" s="234"/>
      <c r="AJ108" s="234"/>
      <c r="AK108" s="234"/>
      <c r="AL108" s="303"/>
      <c r="AM108" s="465"/>
      <c r="AN108" s="467"/>
      <c r="AO108" s="467"/>
      <c r="AP108" s="469"/>
      <c r="AQ108" s="469"/>
      <c r="AR108" s="469"/>
      <c r="AS108" s="156"/>
      <c r="AT108" s="156"/>
      <c r="AU108" s="156"/>
      <c r="AV108" s="156"/>
      <c r="AW108" s="263"/>
      <c r="AX108" s="194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171"/>
      <c r="O109" s="450"/>
      <c r="P109" s="171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173"/>
      <c r="AT109" s="173"/>
      <c r="AU109" s="173"/>
      <c r="AV109" s="173"/>
      <c r="AW109" s="171"/>
      <c r="AX109" s="194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303"/>
      <c r="AC110" s="303"/>
      <c r="AD110" s="303"/>
      <c r="AE110" s="303"/>
      <c r="AF110" s="303"/>
      <c r="AG110" s="171"/>
      <c r="AH110" s="234"/>
      <c r="AI110" s="234"/>
      <c r="AJ110" s="234"/>
      <c r="AK110" s="234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94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303"/>
      <c r="AC111" s="303"/>
      <c r="AD111" s="303"/>
      <c r="AE111" s="303"/>
      <c r="AF111" s="303"/>
      <c r="AG111" s="171"/>
      <c r="AH111" s="234"/>
      <c r="AI111" s="234"/>
      <c r="AJ111" s="234"/>
      <c r="AK111" s="234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94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0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303"/>
      <c r="AC112" s="303"/>
      <c r="AD112" s="303"/>
      <c r="AE112" s="303"/>
      <c r="AF112" s="303"/>
      <c r="AG112" s="171"/>
      <c r="AH112" s="234"/>
      <c r="AI112" s="234"/>
      <c r="AJ112" s="234"/>
      <c r="AK112" s="234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94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47"/>
      <c r="O113" s="450"/>
      <c r="P113" s="171"/>
      <c r="Q113" s="303"/>
      <c r="R113" s="303"/>
      <c r="S113" s="303"/>
      <c r="T113" s="303"/>
      <c r="U113" s="139"/>
      <c r="V113" s="303"/>
      <c r="W113" s="303"/>
      <c r="X113" s="303"/>
      <c r="Y113" s="303"/>
      <c r="Z113" s="303"/>
      <c r="AA113" s="171"/>
      <c r="AB113" s="303"/>
      <c r="AC113" s="303"/>
      <c r="AD113" s="303"/>
      <c r="AE113" s="303"/>
      <c r="AF113" s="303"/>
      <c r="AG113" s="171"/>
      <c r="AH113" s="234"/>
      <c r="AI113" s="234"/>
      <c r="AJ113" s="234"/>
      <c r="AK113" s="234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7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491"/>
      <c r="AA116" s="48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</row>
    <row r="117">
      <c r="A117" s="412"/>
      <c r="B117" s="47"/>
      <c r="C117" s="458" t="s">
        <v>199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3"/>
      <c r="P117" s="47"/>
      <c r="Q117" s="459" t="s">
        <v>200</v>
      </c>
      <c r="R117" s="62"/>
      <c r="S117" s="62"/>
      <c r="T117" s="62"/>
      <c r="U117" s="62"/>
      <c r="V117" s="62"/>
      <c r="W117" s="62"/>
      <c r="X117" s="62"/>
      <c r="Y117" s="62"/>
      <c r="Z117" s="63"/>
      <c r="AA117" s="494"/>
      <c r="AB117" s="495"/>
      <c r="AC117" s="463"/>
      <c r="AD117" s="463"/>
      <c r="AE117" s="463"/>
      <c r="AF117" s="464"/>
      <c r="AG117" s="460"/>
      <c r="AH117" s="466"/>
      <c r="AI117" s="468"/>
      <c r="AJ117" s="468"/>
      <c r="AK117" s="468"/>
      <c r="AL117" s="470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</row>
    <row r="118">
      <c r="A118" s="412"/>
      <c r="B118" s="47"/>
      <c r="C118" s="471" t="s">
        <v>202</v>
      </c>
      <c r="D118" s="63"/>
      <c r="E118" s="472" t="s">
        <v>203</v>
      </c>
      <c r="F118" s="473" t="s">
        <v>100</v>
      </c>
      <c r="G118" s="474" t="s">
        <v>204</v>
      </c>
      <c r="H118" s="63"/>
      <c r="I118" s="475" t="s">
        <v>85</v>
      </c>
      <c r="J118" s="63"/>
      <c r="K118" s="476"/>
      <c r="L118" s="476"/>
      <c r="M118" s="477"/>
      <c r="N118" s="476"/>
      <c r="O118" s="478"/>
      <c r="P118" s="47"/>
      <c r="Q118" s="479" t="s">
        <v>205</v>
      </c>
      <c r="R118" s="479" t="s">
        <v>206</v>
      </c>
      <c r="S118" s="479" t="s">
        <v>12</v>
      </c>
      <c r="T118" s="479" t="s">
        <v>207</v>
      </c>
      <c r="U118" s="480" t="s">
        <v>208</v>
      </c>
      <c r="V118" s="63"/>
      <c r="W118" s="481" t="s">
        <v>209</v>
      </c>
      <c r="X118" s="482" t="s">
        <v>210</v>
      </c>
      <c r="Y118" s="482" t="s">
        <v>211</v>
      </c>
      <c r="Z118" s="482" t="s">
        <v>212</v>
      </c>
      <c r="AA118" s="506"/>
      <c r="AB118" s="486"/>
      <c r="AC118" s="486"/>
      <c r="AD118" s="487"/>
      <c r="AE118" s="484"/>
      <c r="AF118" s="488"/>
      <c r="AG118" s="405"/>
      <c r="AH118" s="405"/>
      <c r="AI118" s="405"/>
      <c r="AJ118" s="470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</row>
    <row r="119">
      <c r="A119" s="412"/>
      <c r="B119" s="47"/>
      <c r="C119" s="489" t="s">
        <v>213</v>
      </c>
      <c r="D119" s="63"/>
      <c r="E119" s="490" t="str">
        <f t="shared" ref="E119:E121" si="20">U8</f>
        <v/>
      </c>
      <c r="F119" s="492">
        <v>50.0</v>
      </c>
      <c r="G119" s="493">
        <f t="shared" ref="G119:G122" si="21">E119*F119</f>
        <v>0</v>
      </c>
      <c r="H119" s="132"/>
      <c r="I119" s="496" t="str">
        <f t="shared" ref="I119:I122" si="22">IF(ISBLANK(E119)=false , G119/$G$123,"")</f>
        <v/>
      </c>
      <c r="J119" s="132"/>
      <c r="K119" s="497"/>
      <c r="L119" s="498"/>
      <c r="M119" s="499"/>
      <c r="N119" s="497"/>
      <c r="O119" s="500"/>
      <c r="P119" s="47"/>
      <c r="Q119" s="501" t="str">
        <f>D3</f>
        <v/>
      </c>
      <c r="R119" s="507"/>
      <c r="S119" s="503" t="str">
        <f>AB3</f>
        <v/>
      </c>
      <c r="T119" s="504" t="str">
        <f>E81</f>
        <v/>
      </c>
      <c r="U119" s="505" t="str">
        <f>W2</f>
        <v/>
      </c>
      <c r="V119" s="63"/>
      <c r="W119" s="501">
        <f>SUM(AG107*6)</f>
        <v>0</v>
      </c>
      <c r="X119" s="507">
        <f>sum(U8*50)</f>
        <v>0</v>
      </c>
      <c r="Y119" s="512">
        <f>SUM(U16-U17)</f>
        <v>0</v>
      </c>
      <c r="Z119" s="512">
        <f>sum(X119+Y119)</f>
        <v>0</v>
      </c>
      <c r="AA119" s="506"/>
      <c r="AB119" s="486"/>
      <c r="AC119" s="486"/>
      <c r="AD119" s="487"/>
      <c r="AE119" s="484"/>
      <c r="AF119" s="488"/>
      <c r="AG119" s="405"/>
      <c r="AH119" s="405"/>
      <c r="AI119" s="405"/>
      <c r="AJ119" s="470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</row>
    <row r="120">
      <c r="A120" s="412"/>
      <c r="B120" s="47"/>
      <c r="C120" s="489" t="s">
        <v>214</v>
      </c>
      <c r="D120" s="63"/>
      <c r="E120" s="508" t="str">
        <f t="shared" si="20"/>
        <v/>
      </c>
      <c r="F120" s="492">
        <v>50.0</v>
      </c>
      <c r="G120" s="493">
        <f t="shared" si="21"/>
        <v>0</v>
      </c>
      <c r="H120" s="132"/>
      <c r="I120" s="496" t="str">
        <f t="shared" si="22"/>
        <v/>
      </c>
      <c r="J120" s="132"/>
      <c r="K120" s="497"/>
      <c r="L120" s="498"/>
      <c r="M120" s="499"/>
      <c r="N120" s="497"/>
      <c r="O120" s="500"/>
      <c r="P120" s="47"/>
      <c r="Q120" s="463"/>
      <c r="R120" s="463"/>
      <c r="S120" s="463"/>
      <c r="T120" s="464"/>
      <c r="U120" s="509"/>
      <c r="V120" s="462"/>
      <c r="W120" s="463"/>
      <c r="X120" s="463"/>
      <c r="Y120" s="510"/>
      <c r="Z120" s="412"/>
      <c r="AA120" s="9"/>
      <c r="AB120" s="506"/>
      <c r="AC120" s="486"/>
      <c r="AD120" s="486"/>
      <c r="AE120" s="486"/>
      <c r="AF120" s="487"/>
      <c r="AG120" s="8"/>
      <c r="AH120" s="405"/>
      <c r="AI120" s="405"/>
      <c r="AJ120" s="405"/>
      <c r="AK120" s="405"/>
      <c r="AL120" s="470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</row>
    <row r="121">
      <c r="A121" s="412"/>
      <c r="B121" s="47"/>
      <c r="C121" s="513" t="s">
        <v>215</v>
      </c>
      <c r="D121" s="182"/>
      <c r="E121" s="508" t="str">
        <f t="shared" si="20"/>
        <v/>
      </c>
      <c r="F121" s="492">
        <v>50.0</v>
      </c>
      <c r="G121" s="493">
        <f t="shared" si="21"/>
        <v>0</v>
      </c>
      <c r="H121" s="132"/>
      <c r="I121" s="496" t="str">
        <f t="shared" si="22"/>
        <v/>
      </c>
      <c r="J121" s="132"/>
      <c r="K121" s="497"/>
      <c r="L121" s="498"/>
      <c r="M121" s="499"/>
      <c r="N121" s="497"/>
      <c r="O121" s="515"/>
      <c r="P121" s="47"/>
      <c r="Q121" s="486"/>
      <c r="R121" s="486"/>
      <c r="S121" s="486"/>
      <c r="T121" s="487"/>
      <c r="U121" s="2"/>
      <c r="V121" s="485"/>
      <c r="W121" s="486"/>
      <c r="X121" s="486"/>
      <c r="Y121" s="486"/>
      <c r="Z121" s="464"/>
      <c r="AA121" s="520"/>
      <c r="AB121" s="485"/>
      <c r="AC121" s="486"/>
      <c r="AD121" s="486"/>
      <c r="AE121" s="486"/>
      <c r="AF121" s="487"/>
      <c r="AG121" s="8"/>
      <c r="AH121" s="405"/>
      <c r="AI121" s="405"/>
      <c r="AJ121" s="405"/>
      <c r="AK121" s="405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</row>
    <row r="122">
      <c r="A122" s="412"/>
      <c r="B122" s="47"/>
      <c r="C122" s="516" t="s">
        <v>216</v>
      </c>
      <c r="D122" s="182"/>
      <c r="E122" s="508" t="str">
        <f>U12</f>
        <v/>
      </c>
      <c r="F122" s="517">
        <v>9.0</v>
      </c>
      <c r="G122" s="493">
        <f t="shared" si="21"/>
        <v>0</v>
      </c>
      <c r="H122" s="132"/>
      <c r="I122" s="496" t="str">
        <f t="shared" si="22"/>
        <v/>
      </c>
      <c r="J122" s="132"/>
      <c r="K122" s="497"/>
      <c r="L122" s="498"/>
      <c r="M122" s="499"/>
      <c r="N122" s="497"/>
      <c r="O122" s="515"/>
      <c r="P122" s="47"/>
      <c r="Q122" s="518"/>
      <c r="R122" s="518"/>
      <c r="S122" s="518"/>
      <c r="T122" s="519"/>
      <c r="U122" s="2"/>
      <c r="V122" s="485"/>
      <c r="W122" s="486"/>
      <c r="X122" s="486"/>
      <c r="Y122" s="486"/>
      <c r="Z122" s="487"/>
      <c r="AA122" s="8"/>
      <c r="AB122" s="485"/>
      <c r="AC122" s="486"/>
      <c r="AD122" s="486"/>
      <c r="AE122" s="486"/>
      <c r="AF122" s="487"/>
      <c r="AG122" s="8"/>
      <c r="AH122" s="506"/>
      <c r="AI122" s="485"/>
      <c r="AJ122" s="486"/>
      <c r="AK122" s="486"/>
      <c r="AL122" s="486"/>
      <c r="AM122" s="487"/>
      <c r="AN122" s="521"/>
      <c r="AO122" s="485"/>
      <c r="AP122" s="486"/>
      <c r="AQ122" s="486"/>
      <c r="AR122" s="486"/>
      <c r="AS122" s="487"/>
      <c r="AT122" s="521"/>
      <c r="AU122" s="485"/>
      <c r="AV122" s="486"/>
      <c r="AW122" s="486"/>
      <c r="AX122" s="486"/>
      <c r="AY122" s="487"/>
      <c r="AZ122" s="521"/>
      <c r="BA122" s="485"/>
      <c r="BB122" s="506"/>
      <c r="BC122" s="506"/>
      <c r="BD122" s="506"/>
      <c r="BE122" s="506"/>
      <c r="BF122" s="506"/>
      <c r="BG122" s="506"/>
      <c r="BH122" s="486"/>
      <c r="BI122" s="486"/>
      <c r="BJ122" s="486"/>
      <c r="BK122" s="487"/>
      <c r="BL122" s="522"/>
      <c r="BM122" s="522"/>
      <c r="BN122" s="522"/>
      <c r="BO122" s="522"/>
    </row>
    <row r="123">
      <c r="A123" s="412"/>
      <c r="B123" s="47"/>
      <c r="C123" s="523" t="s">
        <v>217</v>
      </c>
      <c r="D123" s="62"/>
      <c r="E123" s="524"/>
      <c r="F123" s="524"/>
      <c r="G123" s="525">
        <f>SUM(G119:G122)</f>
        <v>0</v>
      </c>
      <c r="H123" s="132"/>
      <c r="I123" s="526"/>
      <c r="K123" s="497"/>
      <c r="L123" s="498"/>
      <c r="M123" s="499"/>
      <c r="N123" s="499"/>
      <c r="O123" s="527"/>
      <c r="P123" s="47"/>
      <c r="Q123" s="528" t="s">
        <v>218</v>
      </c>
      <c r="R123" s="62"/>
      <c r="S123" s="62"/>
      <c r="T123" s="63"/>
      <c r="U123" s="529"/>
      <c r="V123" s="485"/>
      <c r="W123" s="486"/>
      <c r="X123" s="486"/>
      <c r="Y123" s="486"/>
      <c r="Z123" s="487"/>
      <c r="AA123" s="8"/>
      <c r="AB123" s="485"/>
      <c r="AC123" s="486"/>
      <c r="AD123" s="486"/>
      <c r="AE123" s="486"/>
      <c r="AF123" s="487"/>
      <c r="AG123" s="8"/>
      <c r="AH123" s="506"/>
      <c r="AI123" s="485"/>
      <c r="AJ123" s="486"/>
      <c r="AK123" s="486"/>
      <c r="AL123" s="486"/>
      <c r="AM123" s="487"/>
      <c r="AN123" s="521"/>
      <c r="AO123" s="485"/>
      <c r="AP123" s="486"/>
      <c r="AQ123" s="486"/>
      <c r="AR123" s="486"/>
      <c r="AS123" s="487"/>
      <c r="AT123" s="521"/>
      <c r="AU123" s="485"/>
      <c r="AV123" s="486"/>
      <c r="AW123" s="486"/>
      <c r="AX123" s="486"/>
      <c r="AY123" s="487"/>
      <c r="AZ123" s="521"/>
      <c r="BA123" s="485"/>
      <c r="BB123" s="506"/>
      <c r="BC123" s="506"/>
      <c r="BD123" s="506"/>
      <c r="BE123" s="506"/>
      <c r="BF123" s="506"/>
      <c r="BG123" s="506"/>
      <c r="BH123" s="486"/>
      <c r="BI123" s="486"/>
      <c r="BJ123" s="486"/>
      <c r="BK123" s="487"/>
      <c r="BL123" s="522"/>
      <c r="BM123" s="522"/>
      <c r="BN123" s="522"/>
      <c r="BO123" s="522"/>
    </row>
    <row r="124">
      <c r="A124" s="412"/>
      <c r="B124" s="47"/>
      <c r="C124" s="530"/>
      <c r="D124" s="530"/>
      <c r="E124" s="530"/>
      <c r="F124" s="530"/>
      <c r="G124" s="531"/>
      <c r="H124" s="531"/>
      <c r="I124" s="531"/>
      <c r="J124" s="532"/>
      <c r="K124" s="533"/>
      <c r="L124" s="534"/>
      <c r="M124" s="534"/>
      <c r="N124" s="534"/>
      <c r="O124" s="533"/>
      <c r="P124" s="47"/>
      <c r="Q124" s="535">
        <f>sum(U119-(W119+Z119))</f>
        <v>0</v>
      </c>
      <c r="R124" s="62"/>
      <c r="S124" s="62"/>
      <c r="T124" s="63"/>
      <c r="U124" s="529"/>
      <c r="V124" s="485"/>
      <c r="W124" s="486"/>
      <c r="X124" s="486"/>
      <c r="Y124" s="486"/>
      <c r="Z124" s="487"/>
      <c r="AA124" s="8"/>
      <c r="AB124" s="485"/>
      <c r="AC124" s="486"/>
      <c r="AD124" s="486"/>
      <c r="AE124" s="486"/>
      <c r="AF124" s="487"/>
      <c r="AG124" s="8"/>
      <c r="AH124" s="506"/>
      <c r="AI124" s="485"/>
      <c r="AJ124" s="486"/>
      <c r="AK124" s="486"/>
      <c r="AL124" s="486"/>
      <c r="AM124" s="487"/>
      <c r="AN124" s="521"/>
      <c r="AO124" s="485"/>
      <c r="AP124" s="486"/>
      <c r="AQ124" s="486"/>
      <c r="AR124" s="486"/>
      <c r="AS124" s="487"/>
      <c r="AT124" s="521"/>
      <c r="AU124" s="485"/>
      <c r="AV124" s="486"/>
      <c r="AW124" s="486"/>
      <c r="AX124" s="486"/>
      <c r="AY124" s="487"/>
      <c r="AZ124" s="521"/>
      <c r="BA124" s="485"/>
      <c r="BB124" s="506"/>
      <c r="BC124" s="506"/>
      <c r="BD124" s="506"/>
      <c r="BE124" s="506"/>
      <c r="BF124" s="506"/>
      <c r="BG124" s="506"/>
      <c r="BH124" s="486"/>
      <c r="BI124" s="486"/>
      <c r="BJ124" s="486"/>
      <c r="BK124" s="487"/>
      <c r="BL124" s="522"/>
      <c r="BM124" s="522"/>
      <c r="BN124" s="522"/>
      <c r="BO124" s="522"/>
    </row>
    <row r="125">
      <c r="A125" s="412"/>
      <c r="B125" s="47"/>
      <c r="C125" s="471" t="s">
        <v>219</v>
      </c>
      <c r="D125" s="62"/>
      <c r="E125" s="62"/>
      <c r="F125" s="63"/>
      <c r="G125" s="537" t="s">
        <v>203</v>
      </c>
      <c r="H125" s="132"/>
      <c r="I125" s="538" t="s">
        <v>220</v>
      </c>
      <c r="J125" s="132"/>
      <c r="K125" s="539" t="s">
        <v>221</v>
      </c>
      <c r="L125" s="538" t="s">
        <v>222</v>
      </c>
      <c r="M125" s="132"/>
      <c r="N125" s="540" t="s">
        <v>216</v>
      </c>
      <c r="O125" s="132"/>
      <c r="P125" s="47"/>
      <c r="Q125" s="463"/>
      <c r="R125" s="463"/>
      <c r="S125" s="463"/>
      <c r="T125" s="464"/>
      <c r="U125" s="2"/>
      <c r="V125" s="485"/>
      <c r="W125" s="486"/>
      <c r="X125" s="486"/>
      <c r="Y125" s="486"/>
      <c r="Z125" s="487"/>
      <c r="AA125" s="8"/>
      <c r="AB125" s="485"/>
      <c r="AC125" s="486"/>
      <c r="AD125" s="486"/>
      <c r="AE125" s="486"/>
      <c r="AF125" s="487"/>
      <c r="AG125" s="8"/>
      <c r="AH125" s="506"/>
      <c r="AI125" s="485"/>
      <c r="AJ125" s="486"/>
      <c r="AK125" s="486"/>
      <c r="AL125" s="486"/>
      <c r="AM125" s="487"/>
      <c r="AN125" s="521"/>
      <c r="AO125" s="485"/>
      <c r="AP125" s="486"/>
      <c r="AQ125" s="486"/>
      <c r="AR125" s="486"/>
      <c r="AS125" s="487"/>
      <c r="AT125" s="521"/>
      <c r="AU125" s="485"/>
      <c r="AV125" s="486"/>
      <c r="AW125" s="486"/>
      <c r="AX125" s="486"/>
      <c r="AY125" s="487"/>
      <c r="AZ125" s="521"/>
      <c r="BA125" s="485"/>
      <c r="BB125" s="506"/>
      <c r="BC125" s="506"/>
      <c r="BD125" s="506"/>
      <c r="BE125" s="506"/>
      <c r="BF125" s="506"/>
      <c r="BG125" s="506"/>
      <c r="BH125" s="486"/>
      <c r="BI125" s="486"/>
      <c r="BJ125" s="486"/>
      <c r="BK125" s="487"/>
      <c r="BL125" s="522"/>
      <c r="BM125" s="522"/>
      <c r="BN125" s="522"/>
      <c r="BO125" s="522"/>
    </row>
    <row r="126">
      <c r="A126" s="412"/>
      <c r="B126" s="47"/>
      <c r="C126" s="541"/>
      <c r="D126" s="62"/>
      <c r="E126" s="62"/>
      <c r="F126" s="63"/>
      <c r="G126" s="537"/>
      <c r="H126" s="132"/>
      <c r="I126" s="542">
        <f t="shared" ref="I126:I166" si="23">G126*$I$119</f>
        <v>0</v>
      </c>
      <c r="J126" s="132"/>
      <c r="K126" s="543">
        <f t="shared" ref="K126:K166" si="24">G126*$I$120</f>
        <v>0</v>
      </c>
      <c r="L126" s="544">
        <f t="shared" ref="L126:L166" si="25">G126*$I$121</f>
        <v>0</v>
      </c>
      <c r="M126" s="132"/>
      <c r="N126" s="545">
        <f t="shared" ref="N126:N166" si="26">G126*$I$122</f>
        <v>0</v>
      </c>
      <c r="O126" s="132"/>
      <c r="P126" s="47"/>
      <c r="Q126" s="486"/>
      <c r="R126" s="486"/>
      <c r="S126" s="486"/>
      <c r="T126" s="487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521"/>
      <c r="BA126" s="485"/>
      <c r="BB126" s="506"/>
      <c r="BC126" s="506"/>
      <c r="BD126" s="506"/>
      <c r="BE126" s="506"/>
      <c r="BF126" s="506"/>
      <c r="BG126" s="506"/>
      <c r="BH126" s="486"/>
      <c r="BI126" s="486"/>
      <c r="BJ126" s="486"/>
      <c r="BK126" s="487"/>
      <c r="BL126" s="522"/>
      <c r="BM126" s="522"/>
      <c r="BN126" s="522"/>
      <c r="BO126" s="522"/>
    </row>
    <row r="127">
      <c r="A127" s="412"/>
      <c r="B127" s="47"/>
      <c r="C127" s="541"/>
      <c r="D127" s="62"/>
      <c r="E127" s="62"/>
      <c r="F127" s="63"/>
      <c r="G127" s="546"/>
      <c r="H127" s="132"/>
      <c r="I127" s="542">
        <f t="shared" si="23"/>
        <v>0</v>
      </c>
      <c r="J127" s="132"/>
      <c r="K127" s="543">
        <f t="shared" si="24"/>
        <v>0</v>
      </c>
      <c r="L127" s="544">
        <f t="shared" si="25"/>
        <v>0</v>
      </c>
      <c r="M127" s="132"/>
      <c r="N127" s="545">
        <f t="shared" si="26"/>
        <v>0</v>
      </c>
      <c r="O127" s="132"/>
      <c r="P127" s="47"/>
      <c r="Q127" s="486"/>
      <c r="R127" s="486"/>
      <c r="S127" s="486"/>
      <c r="T127" s="487"/>
      <c r="U127" s="2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521"/>
      <c r="BA127" s="485"/>
      <c r="BB127" s="506"/>
      <c r="BC127" s="506"/>
      <c r="BD127" s="506"/>
      <c r="BE127" s="506"/>
      <c r="BF127" s="506"/>
      <c r="BG127" s="506"/>
      <c r="BH127" s="486"/>
      <c r="BI127" s="486"/>
      <c r="BJ127" s="486"/>
      <c r="BK127" s="487"/>
      <c r="BL127" s="522"/>
      <c r="BM127" s="522"/>
      <c r="BN127" s="522"/>
      <c r="BO127" s="522"/>
    </row>
    <row r="128">
      <c r="A128" s="412"/>
      <c r="B128" s="47"/>
      <c r="C128" s="541"/>
      <c r="D128" s="62"/>
      <c r="E128" s="62"/>
      <c r="F128" s="63"/>
      <c r="G128" s="546"/>
      <c r="H128" s="132"/>
      <c r="I128" s="542">
        <f t="shared" si="23"/>
        <v>0</v>
      </c>
      <c r="J128" s="132"/>
      <c r="K128" s="543">
        <f t="shared" si="24"/>
        <v>0</v>
      </c>
      <c r="L128" s="544">
        <f t="shared" si="25"/>
        <v>0</v>
      </c>
      <c r="M128" s="132"/>
      <c r="N128" s="545">
        <f t="shared" si="26"/>
        <v>0</v>
      </c>
      <c r="O128" s="132"/>
      <c r="P128" s="47"/>
      <c r="Q128" s="486"/>
      <c r="R128" s="486"/>
      <c r="S128" s="486"/>
      <c r="T128" s="487"/>
      <c r="U128" s="2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521"/>
      <c r="BA128" s="485"/>
      <c r="BB128" s="506"/>
      <c r="BC128" s="506"/>
      <c r="BD128" s="506"/>
      <c r="BE128" s="506"/>
      <c r="BF128" s="506"/>
      <c r="BG128" s="506"/>
      <c r="BH128" s="486"/>
      <c r="BI128" s="486"/>
      <c r="BJ128" s="486"/>
      <c r="BK128" s="487"/>
      <c r="BL128" s="522"/>
      <c r="BM128" s="522"/>
      <c r="BN128" s="522"/>
      <c r="BO128" s="522"/>
    </row>
    <row r="129">
      <c r="A129" s="412"/>
      <c r="B129" s="47"/>
      <c r="C129" s="541"/>
      <c r="D129" s="62"/>
      <c r="E129" s="62"/>
      <c r="F129" s="63"/>
      <c r="G129" s="546"/>
      <c r="H129" s="132"/>
      <c r="I129" s="542">
        <f t="shared" si="23"/>
        <v>0</v>
      </c>
      <c r="J129" s="132"/>
      <c r="K129" s="543">
        <f t="shared" si="24"/>
        <v>0</v>
      </c>
      <c r="L129" s="544">
        <f t="shared" si="25"/>
        <v>0</v>
      </c>
      <c r="M129" s="132"/>
      <c r="N129" s="545">
        <f t="shared" si="26"/>
        <v>0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521"/>
      <c r="BA129" s="485"/>
      <c r="BB129" s="506"/>
      <c r="BC129" s="506"/>
      <c r="BD129" s="506"/>
      <c r="BE129" s="506"/>
      <c r="BF129" s="506"/>
      <c r="BG129" s="506"/>
      <c r="BH129" s="486"/>
      <c r="BI129" s="486"/>
      <c r="BJ129" s="486"/>
      <c r="BK129" s="487"/>
      <c r="BL129" s="522"/>
      <c r="BM129" s="522"/>
      <c r="BN129" s="522"/>
      <c r="BO129" s="522"/>
    </row>
    <row r="130">
      <c r="A130" s="412"/>
      <c r="B130" s="47"/>
      <c r="C130" s="541"/>
      <c r="D130" s="62"/>
      <c r="E130" s="62"/>
      <c r="F130" s="63"/>
      <c r="G130" s="546"/>
      <c r="H130" s="132"/>
      <c r="I130" s="542">
        <f t="shared" si="23"/>
        <v>0</v>
      </c>
      <c r="J130" s="132"/>
      <c r="K130" s="543">
        <f t="shared" si="24"/>
        <v>0</v>
      </c>
      <c r="L130" s="544">
        <f t="shared" si="25"/>
        <v>0</v>
      </c>
      <c r="M130" s="132"/>
      <c r="N130" s="545">
        <f t="shared" si="26"/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521"/>
      <c r="BA130" s="485"/>
      <c r="BB130" s="506"/>
      <c r="BC130" s="506"/>
      <c r="BD130" s="506"/>
      <c r="BE130" s="506"/>
      <c r="BF130" s="506"/>
      <c r="BG130" s="506"/>
      <c r="BH130" s="486"/>
      <c r="BI130" s="486"/>
      <c r="BJ130" s="486"/>
      <c r="BK130" s="487"/>
      <c r="BL130" s="522"/>
      <c r="BM130" s="522"/>
      <c r="BN130" s="522"/>
      <c r="BO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3"/>
        <v>0</v>
      </c>
      <c r="J131" s="132"/>
      <c r="K131" s="543">
        <f t="shared" si="24"/>
        <v>0</v>
      </c>
      <c r="L131" s="544">
        <f t="shared" si="25"/>
        <v>0</v>
      </c>
      <c r="M131" s="132"/>
      <c r="N131" s="545">
        <f t="shared" si="26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521"/>
      <c r="BA131" s="485"/>
      <c r="BB131" s="506"/>
      <c r="BC131" s="506"/>
      <c r="BD131" s="506"/>
      <c r="BE131" s="506"/>
      <c r="BF131" s="506"/>
      <c r="BG131" s="506"/>
      <c r="BH131" s="486"/>
      <c r="BI131" s="486"/>
      <c r="BJ131" s="486"/>
      <c r="BK131" s="487"/>
      <c r="BL131" s="522"/>
      <c r="BM131" s="522"/>
      <c r="BN131" s="522"/>
      <c r="BO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3"/>
        <v>0</v>
      </c>
      <c r="J132" s="132"/>
      <c r="K132" s="543">
        <f t="shared" si="24"/>
        <v>0</v>
      </c>
      <c r="L132" s="544">
        <f t="shared" si="25"/>
        <v>0</v>
      </c>
      <c r="M132" s="132"/>
      <c r="N132" s="545">
        <f t="shared" si="26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521"/>
      <c r="BA132" s="485"/>
      <c r="BB132" s="506"/>
      <c r="BC132" s="506"/>
      <c r="BD132" s="506"/>
      <c r="BE132" s="506"/>
      <c r="BF132" s="506"/>
      <c r="BG132" s="506"/>
      <c r="BH132" s="486"/>
      <c r="BI132" s="486"/>
      <c r="BJ132" s="486"/>
      <c r="BK132" s="487"/>
      <c r="BL132" s="522"/>
      <c r="BM132" s="522"/>
      <c r="BN132" s="522"/>
      <c r="BO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3"/>
        <v>0</v>
      </c>
      <c r="J133" s="132"/>
      <c r="K133" s="543">
        <f t="shared" si="24"/>
        <v>0</v>
      </c>
      <c r="L133" s="544">
        <f t="shared" si="25"/>
        <v>0</v>
      </c>
      <c r="M133" s="132"/>
      <c r="N133" s="545">
        <f t="shared" si="26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521"/>
      <c r="BA133" s="485"/>
      <c r="BB133" s="506"/>
      <c r="BC133" s="506"/>
      <c r="BD133" s="506"/>
      <c r="BE133" s="506"/>
      <c r="BF133" s="506"/>
      <c r="BG133" s="506"/>
      <c r="BH133" s="486"/>
      <c r="BI133" s="486"/>
      <c r="BJ133" s="486"/>
      <c r="BK133" s="487"/>
      <c r="BL133" s="522"/>
      <c r="BM133" s="522"/>
      <c r="BN133" s="522"/>
      <c r="BO133" s="522"/>
    </row>
    <row r="134">
      <c r="A134" s="1"/>
      <c r="B134" s="47"/>
      <c r="C134" s="541"/>
      <c r="D134" s="62"/>
      <c r="E134" s="62"/>
      <c r="F134" s="63"/>
      <c r="G134" s="546"/>
      <c r="H134" s="132"/>
      <c r="I134" s="542">
        <f t="shared" si="23"/>
        <v>0</v>
      </c>
      <c r="J134" s="132"/>
      <c r="K134" s="543">
        <f t="shared" si="24"/>
        <v>0</v>
      </c>
      <c r="L134" s="544">
        <f t="shared" si="25"/>
        <v>0</v>
      </c>
      <c r="M134" s="132"/>
      <c r="N134" s="545">
        <f t="shared" si="26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521"/>
      <c r="BA134" s="485"/>
      <c r="BB134" s="506"/>
      <c r="BC134" s="506"/>
      <c r="BD134" s="506"/>
      <c r="BE134" s="506"/>
      <c r="BF134" s="506"/>
      <c r="BG134" s="506"/>
      <c r="BH134" s="486"/>
      <c r="BI134" s="486"/>
      <c r="BJ134" s="486"/>
      <c r="BK134" s="487"/>
      <c r="BL134" s="522"/>
      <c r="BM134" s="522"/>
      <c r="BN134" s="522"/>
      <c r="BO134" s="522"/>
    </row>
    <row r="135">
      <c r="A135" s="194"/>
      <c r="B135" s="47"/>
      <c r="C135" s="541"/>
      <c r="D135" s="62"/>
      <c r="E135" s="62"/>
      <c r="F135" s="63"/>
      <c r="G135" s="546"/>
      <c r="H135" s="132"/>
      <c r="I135" s="542">
        <f t="shared" si="23"/>
        <v>0</v>
      </c>
      <c r="J135" s="132"/>
      <c r="K135" s="543">
        <f t="shared" si="24"/>
        <v>0</v>
      </c>
      <c r="L135" s="544">
        <f t="shared" si="25"/>
        <v>0</v>
      </c>
      <c r="M135" s="132"/>
      <c r="N135" s="545">
        <f t="shared" si="26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521"/>
      <c r="BA135" s="485"/>
      <c r="BB135" s="506"/>
      <c r="BC135" s="506"/>
      <c r="BD135" s="506"/>
      <c r="BE135" s="506"/>
      <c r="BF135" s="506"/>
      <c r="BG135" s="506"/>
      <c r="BH135" s="486"/>
      <c r="BI135" s="486"/>
      <c r="BJ135" s="486"/>
      <c r="BK135" s="487"/>
      <c r="BL135" s="522"/>
      <c r="BM135" s="522"/>
      <c r="BN135" s="522"/>
      <c r="BO135" s="522"/>
    </row>
    <row r="136">
      <c r="A136" s="194"/>
      <c r="B136" s="47"/>
      <c r="C136" s="541"/>
      <c r="D136" s="62"/>
      <c r="E136" s="62"/>
      <c r="F136" s="63"/>
      <c r="G136" s="546"/>
      <c r="H136" s="132"/>
      <c r="I136" s="542">
        <f t="shared" si="23"/>
        <v>0</v>
      </c>
      <c r="J136" s="132"/>
      <c r="K136" s="543">
        <f t="shared" si="24"/>
        <v>0</v>
      </c>
      <c r="L136" s="544">
        <f t="shared" si="25"/>
        <v>0</v>
      </c>
      <c r="M136" s="132"/>
      <c r="N136" s="545">
        <f t="shared" si="26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521"/>
      <c r="BA136" s="485"/>
      <c r="BB136" s="506"/>
      <c r="BC136" s="506"/>
      <c r="BD136" s="506"/>
      <c r="BE136" s="506"/>
      <c r="BF136" s="506"/>
      <c r="BG136" s="506"/>
      <c r="BH136" s="486"/>
      <c r="BI136" s="486"/>
      <c r="BJ136" s="486"/>
      <c r="BK136" s="487"/>
      <c r="BL136" s="522"/>
      <c r="BM136" s="522"/>
      <c r="BN136" s="522"/>
      <c r="BO136" s="522"/>
    </row>
    <row r="137">
      <c r="A137" s="194"/>
      <c r="B137" s="47"/>
      <c r="C137" s="541"/>
      <c r="D137" s="62"/>
      <c r="E137" s="62"/>
      <c r="F137" s="63"/>
      <c r="G137" s="547"/>
      <c r="H137" s="63"/>
      <c r="I137" s="542">
        <f t="shared" si="23"/>
        <v>0</v>
      </c>
      <c r="J137" s="132"/>
      <c r="K137" s="543">
        <f t="shared" si="24"/>
        <v>0</v>
      </c>
      <c r="L137" s="544">
        <f t="shared" si="25"/>
        <v>0</v>
      </c>
      <c r="M137" s="132"/>
      <c r="N137" s="545">
        <f t="shared" si="26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521"/>
      <c r="BA137" s="485"/>
      <c r="BB137" s="506"/>
      <c r="BC137" s="506"/>
      <c r="BD137" s="506"/>
      <c r="BE137" s="506"/>
      <c r="BF137" s="506"/>
      <c r="BG137" s="506"/>
      <c r="BH137" s="486"/>
      <c r="BI137" s="486"/>
      <c r="BJ137" s="486"/>
      <c r="BK137" s="487"/>
      <c r="BL137" s="522"/>
      <c r="BM137" s="522"/>
      <c r="BN137" s="522"/>
      <c r="BO137" s="522"/>
    </row>
    <row r="138">
      <c r="A138" s="194"/>
      <c r="B138" s="47"/>
      <c r="C138" s="541"/>
      <c r="D138" s="62"/>
      <c r="E138" s="62"/>
      <c r="F138" s="63"/>
      <c r="G138" s="547"/>
      <c r="H138" s="63"/>
      <c r="I138" s="542">
        <f t="shared" si="23"/>
        <v>0</v>
      </c>
      <c r="J138" s="132"/>
      <c r="K138" s="543">
        <f t="shared" si="24"/>
        <v>0</v>
      </c>
      <c r="L138" s="544">
        <f t="shared" si="25"/>
        <v>0</v>
      </c>
      <c r="M138" s="132"/>
      <c r="N138" s="545">
        <f t="shared" si="26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521"/>
      <c r="BA138" s="485"/>
      <c r="BB138" s="506"/>
      <c r="BC138" s="506"/>
      <c r="BD138" s="506"/>
      <c r="BE138" s="506"/>
      <c r="BF138" s="506"/>
      <c r="BG138" s="506"/>
      <c r="BH138" s="486"/>
      <c r="BI138" s="486"/>
      <c r="BJ138" s="486"/>
      <c r="BK138" s="487"/>
      <c r="BL138" s="522"/>
      <c r="BM138" s="522"/>
      <c r="BN138" s="522"/>
      <c r="BO138" s="522"/>
    </row>
    <row r="139">
      <c r="A139" s="194"/>
      <c r="B139" s="47"/>
      <c r="C139" s="541"/>
      <c r="D139" s="62"/>
      <c r="E139" s="62"/>
      <c r="F139" s="63"/>
      <c r="G139" s="547"/>
      <c r="H139" s="63"/>
      <c r="I139" s="542">
        <f t="shared" si="23"/>
        <v>0</v>
      </c>
      <c r="J139" s="132"/>
      <c r="K139" s="543">
        <f t="shared" si="24"/>
        <v>0</v>
      </c>
      <c r="L139" s="544">
        <f t="shared" si="25"/>
        <v>0</v>
      </c>
      <c r="M139" s="132"/>
      <c r="N139" s="545">
        <f t="shared" si="26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521"/>
      <c r="BA139" s="485"/>
      <c r="BB139" s="506"/>
      <c r="BC139" s="506"/>
      <c r="BD139" s="506"/>
      <c r="BE139" s="506"/>
      <c r="BF139" s="506"/>
      <c r="BG139" s="506"/>
      <c r="BH139" s="486"/>
      <c r="BI139" s="486"/>
      <c r="BJ139" s="486"/>
      <c r="BK139" s="487"/>
      <c r="BL139" s="522"/>
      <c r="BM139" s="522"/>
      <c r="BN139" s="522"/>
      <c r="BO139" s="522"/>
    </row>
    <row r="140">
      <c r="A140" s="194"/>
      <c r="B140" s="47"/>
      <c r="C140" s="541"/>
      <c r="D140" s="62"/>
      <c r="E140" s="62"/>
      <c r="F140" s="63"/>
      <c r="G140" s="547"/>
      <c r="H140" s="63"/>
      <c r="I140" s="542">
        <f t="shared" si="23"/>
        <v>0</v>
      </c>
      <c r="J140" s="132"/>
      <c r="K140" s="543">
        <f t="shared" si="24"/>
        <v>0</v>
      </c>
      <c r="L140" s="544">
        <f t="shared" si="25"/>
        <v>0</v>
      </c>
      <c r="M140" s="132"/>
      <c r="N140" s="545">
        <f t="shared" si="26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521"/>
      <c r="BA140" s="485"/>
      <c r="BB140" s="506"/>
      <c r="BC140" s="506"/>
      <c r="BD140" s="506"/>
      <c r="BE140" s="506"/>
      <c r="BF140" s="506"/>
      <c r="BG140" s="506"/>
      <c r="BH140" s="486"/>
      <c r="BI140" s="486"/>
      <c r="BJ140" s="486"/>
      <c r="BK140" s="487"/>
      <c r="BL140" s="522"/>
      <c r="BM140" s="522"/>
      <c r="BN140" s="522"/>
      <c r="BO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3"/>
        <v>0</v>
      </c>
      <c r="J141" s="132"/>
      <c r="K141" s="543">
        <f t="shared" si="24"/>
        <v>0</v>
      </c>
      <c r="L141" s="544">
        <f t="shared" si="25"/>
        <v>0</v>
      </c>
      <c r="M141" s="132"/>
      <c r="N141" s="545">
        <f t="shared" si="26"/>
        <v>0</v>
      </c>
      <c r="O141" s="132"/>
      <c r="P141" s="548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521"/>
      <c r="BA141" s="485"/>
      <c r="BB141" s="506"/>
      <c r="BC141" s="506"/>
      <c r="BD141" s="506"/>
      <c r="BE141" s="506"/>
      <c r="BF141" s="506"/>
      <c r="BG141" s="506"/>
      <c r="BH141" s="486"/>
      <c r="BI141" s="486"/>
      <c r="BJ141" s="486"/>
      <c r="BK141" s="487"/>
      <c r="BL141" s="522"/>
      <c r="BM141" s="522"/>
      <c r="BN141" s="522"/>
      <c r="BO141" s="522"/>
    </row>
    <row r="142">
      <c r="A142" s="194"/>
      <c r="B142" s="47"/>
      <c r="C142" s="549"/>
      <c r="D142" s="62"/>
      <c r="E142" s="62"/>
      <c r="F142" s="63"/>
      <c r="G142" s="547"/>
      <c r="H142" s="63"/>
      <c r="I142" s="542">
        <f t="shared" si="23"/>
        <v>0</v>
      </c>
      <c r="J142" s="132"/>
      <c r="K142" s="543">
        <f t="shared" si="24"/>
        <v>0</v>
      </c>
      <c r="L142" s="544">
        <f t="shared" si="25"/>
        <v>0</v>
      </c>
      <c r="M142" s="132"/>
      <c r="N142" s="545">
        <f t="shared" si="26"/>
        <v>0</v>
      </c>
      <c r="O142" s="132"/>
      <c r="P142" s="548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521"/>
      <c r="BA142" s="485"/>
      <c r="BB142" s="506"/>
      <c r="BC142" s="506"/>
      <c r="BD142" s="506"/>
      <c r="BE142" s="506"/>
      <c r="BF142" s="506"/>
      <c r="BG142" s="506"/>
      <c r="BH142" s="486"/>
      <c r="BI142" s="486"/>
      <c r="BJ142" s="486"/>
      <c r="BK142" s="487"/>
      <c r="BL142" s="522"/>
      <c r="BM142" s="522"/>
      <c r="BN142" s="522"/>
      <c r="BO142" s="522"/>
    </row>
    <row r="143">
      <c r="A143" s="194"/>
      <c r="B143" s="47"/>
      <c r="C143" s="549"/>
      <c r="D143" s="62"/>
      <c r="E143" s="62"/>
      <c r="F143" s="63"/>
      <c r="G143" s="547"/>
      <c r="H143" s="63"/>
      <c r="I143" s="542">
        <f t="shared" si="23"/>
        <v>0</v>
      </c>
      <c r="J143" s="132"/>
      <c r="K143" s="543">
        <f t="shared" si="24"/>
        <v>0</v>
      </c>
      <c r="L143" s="544">
        <f t="shared" si="25"/>
        <v>0</v>
      </c>
      <c r="M143" s="132"/>
      <c r="N143" s="545">
        <f t="shared" si="26"/>
        <v>0</v>
      </c>
      <c r="O143" s="132"/>
      <c r="P143" s="548"/>
      <c r="Q143" s="5"/>
      <c r="R143" s="5"/>
      <c r="S143" s="5"/>
      <c r="T143" s="5"/>
      <c r="U143" s="2"/>
      <c r="V143" s="5"/>
      <c r="W143" s="5"/>
      <c r="X143" s="5"/>
      <c r="Y143" s="5"/>
      <c r="Z143" s="7"/>
      <c r="AA143" s="8"/>
      <c r="AB143" s="7"/>
      <c r="AC143" s="7"/>
      <c r="AD143" s="7"/>
      <c r="AE143" s="7"/>
      <c r="AF143" s="7"/>
      <c r="AG143" s="9"/>
      <c r="AH143" s="7"/>
      <c r="AI143" s="7"/>
      <c r="AJ143" s="7"/>
      <c r="AK143" s="7"/>
      <c r="AL143" s="9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</row>
    <row r="144">
      <c r="A144" s="194"/>
      <c r="B144" s="47"/>
      <c r="C144" s="549"/>
      <c r="D144" s="62"/>
      <c r="E144" s="62"/>
      <c r="F144" s="63"/>
      <c r="G144" s="547"/>
      <c r="H144" s="63"/>
      <c r="I144" s="542">
        <f t="shared" si="23"/>
        <v>0</v>
      </c>
      <c r="J144" s="132"/>
      <c r="K144" s="543">
        <f t="shared" si="24"/>
        <v>0</v>
      </c>
      <c r="L144" s="544">
        <f t="shared" si="25"/>
        <v>0</v>
      </c>
      <c r="M144" s="132"/>
      <c r="N144" s="545">
        <f t="shared" si="26"/>
        <v>0</v>
      </c>
      <c r="O144" s="132"/>
      <c r="P144" s="548"/>
      <c r="Q144" s="194"/>
      <c r="R144" s="194"/>
      <c r="S144" s="194"/>
      <c r="T144" s="194"/>
      <c r="U144" s="470"/>
      <c r="V144" s="194"/>
      <c r="W144" s="194"/>
      <c r="X144" s="194"/>
      <c r="Y144" s="194"/>
      <c r="Z144" s="194"/>
      <c r="AA144" s="470"/>
      <c r="AB144" s="194"/>
      <c r="AC144" s="194"/>
      <c r="AD144" s="194"/>
      <c r="AE144" s="194"/>
      <c r="AF144" s="194"/>
      <c r="AG144" s="470"/>
      <c r="AH144" s="194"/>
      <c r="AI144" s="194"/>
      <c r="AJ144" s="194"/>
      <c r="AK144" s="194"/>
      <c r="AL144" s="470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3"/>
        <v>0</v>
      </c>
      <c r="J145" s="132"/>
      <c r="K145" s="543">
        <f t="shared" si="24"/>
        <v>0</v>
      </c>
      <c r="L145" s="544">
        <f t="shared" si="25"/>
        <v>0</v>
      </c>
      <c r="M145" s="132"/>
      <c r="N145" s="545">
        <f t="shared" si="26"/>
        <v>0</v>
      </c>
      <c r="O145" s="132"/>
      <c r="P145" s="548"/>
      <c r="Q145" s="194"/>
      <c r="R145" s="194"/>
      <c r="S145" s="194"/>
      <c r="T145" s="194"/>
      <c r="U145" s="470"/>
      <c r="V145" s="194"/>
      <c r="W145" s="194"/>
      <c r="X145" s="194"/>
      <c r="Y145" s="194"/>
      <c r="Z145" s="194"/>
      <c r="AA145" s="470"/>
      <c r="AB145" s="194"/>
      <c r="AC145" s="194"/>
      <c r="AD145" s="194"/>
      <c r="AE145" s="194"/>
      <c r="AF145" s="194"/>
      <c r="AG145" s="470"/>
      <c r="AH145" s="194"/>
      <c r="AI145" s="194"/>
      <c r="AJ145" s="194"/>
      <c r="AK145" s="194"/>
      <c r="AL145" s="470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3"/>
        <v>0</v>
      </c>
      <c r="J146" s="132"/>
      <c r="K146" s="543">
        <f t="shared" si="24"/>
        <v>0</v>
      </c>
      <c r="L146" s="544">
        <f t="shared" si="25"/>
        <v>0</v>
      </c>
      <c r="M146" s="132"/>
      <c r="N146" s="545">
        <f t="shared" si="26"/>
        <v>0</v>
      </c>
      <c r="O146" s="132"/>
      <c r="P146" s="548"/>
      <c r="Q146" s="194"/>
      <c r="R146" s="194"/>
      <c r="S146" s="194"/>
      <c r="T146" s="194"/>
      <c r="U146" s="470"/>
      <c r="V146" s="194"/>
      <c r="W146" s="194"/>
      <c r="X146" s="194"/>
      <c r="Y146" s="194"/>
      <c r="Z146" s="194"/>
      <c r="AA146" s="470"/>
      <c r="AB146" s="194"/>
      <c r="AC146" s="194"/>
      <c r="AD146" s="194"/>
      <c r="AE146" s="194"/>
      <c r="AF146" s="194"/>
      <c r="AG146" s="470"/>
      <c r="AH146" s="194"/>
      <c r="AI146" s="194"/>
      <c r="AJ146" s="194"/>
      <c r="AK146" s="194"/>
      <c r="AL146" s="470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3"/>
        <v>0</v>
      </c>
      <c r="J147" s="132"/>
      <c r="K147" s="543">
        <f t="shared" si="24"/>
        <v>0</v>
      </c>
      <c r="L147" s="544">
        <f t="shared" si="25"/>
        <v>0</v>
      </c>
      <c r="M147" s="132"/>
      <c r="N147" s="545">
        <f t="shared" si="26"/>
        <v>0</v>
      </c>
      <c r="O147" s="132"/>
      <c r="P147" s="548"/>
      <c r="Q147" s="194"/>
      <c r="R147" s="194"/>
      <c r="S147" s="194"/>
      <c r="T147" s="194"/>
      <c r="U147" s="470"/>
      <c r="V147" s="194"/>
      <c r="W147" s="194"/>
      <c r="X147" s="194"/>
      <c r="Y147" s="194"/>
      <c r="Z147" s="194"/>
      <c r="AA147" s="470"/>
      <c r="AB147" s="194"/>
      <c r="AC147" s="194"/>
      <c r="AD147" s="194"/>
      <c r="AE147" s="194"/>
      <c r="AF147" s="194"/>
      <c r="AG147" s="470"/>
      <c r="AH147" s="194"/>
      <c r="AI147" s="194"/>
      <c r="AJ147" s="194"/>
      <c r="AK147" s="194"/>
      <c r="AL147" s="470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3"/>
        <v>0</v>
      </c>
      <c r="J148" s="132"/>
      <c r="K148" s="543">
        <f t="shared" si="24"/>
        <v>0</v>
      </c>
      <c r="L148" s="544">
        <f t="shared" si="25"/>
        <v>0</v>
      </c>
      <c r="M148" s="132"/>
      <c r="N148" s="545">
        <f t="shared" si="26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3"/>
        <v>0</v>
      </c>
      <c r="J149" s="132"/>
      <c r="K149" s="543">
        <f t="shared" si="24"/>
        <v>0</v>
      </c>
      <c r="L149" s="544">
        <f t="shared" si="25"/>
        <v>0</v>
      </c>
      <c r="M149" s="132"/>
      <c r="N149" s="545">
        <f t="shared" si="26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3"/>
        <v>0</v>
      </c>
      <c r="J150" s="132"/>
      <c r="K150" s="543">
        <f t="shared" si="24"/>
        <v>0</v>
      </c>
      <c r="L150" s="544">
        <f t="shared" si="25"/>
        <v>0</v>
      </c>
      <c r="M150" s="132"/>
      <c r="N150" s="545">
        <f t="shared" si="26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3"/>
        <v>0</v>
      </c>
      <c r="J151" s="132"/>
      <c r="K151" s="543">
        <f t="shared" si="24"/>
        <v>0</v>
      </c>
      <c r="L151" s="544">
        <f t="shared" si="25"/>
        <v>0</v>
      </c>
      <c r="M151" s="132"/>
      <c r="N151" s="545">
        <f t="shared" si="26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3"/>
        <v>0</v>
      </c>
      <c r="J152" s="132"/>
      <c r="K152" s="543">
        <f t="shared" si="24"/>
        <v>0</v>
      </c>
      <c r="L152" s="544">
        <f t="shared" si="25"/>
        <v>0</v>
      </c>
      <c r="M152" s="132"/>
      <c r="N152" s="545">
        <f t="shared" si="26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3"/>
        <v>0</v>
      </c>
      <c r="J153" s="132"/>
      <c r="K153" s="543">
        <f t="shared" si="24"/>
        <v>0</v>
      </c>
      <c r="L153" s="544">
        <f t="shared" si="25"/>
        <v>0</v>
      </c>
      <c r="M153" s="132"/>
      <c r="N153" s="545">
        <f t="shared" si="26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3"/>
        <v>0</v>
      </c>
      <c r="J154" s="132"/>
      <c r="K154" s="543">
        <f t="shared" si="24"/>
        <v>0</v>
      </c>
      <c r="L154" s="544">
        <f t="shared" si="25"/>
        <v>0</v>
      </c>
      <c r="M154" s="132"/>
      <c r="N154" s="545">
        <f t="shared" si="26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3"/>
        <v>0</v>
      </c>
      <c r="J155" s="132"/>
      <c r="K155" s="543">
        <f t="shared" si="24"/>
        <v>0</v>
      </c>
      <c r="L155" s="544">
        <f t="shared" si="25"/>
        <v>0</v>
      </c>
      <c r="M155" s="132"/>
      <c r="N155" s="545">
        <f t="shared" si="26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3"/>
        <v>0</v>
      </c>
      <c r="J156" s="132"/>
      <c r="K156" s="543">
        <f t="shared" si="24"/>
        <v>0</v>
      </c>
      <c r="L156" s="544">
        <f t="shared" si="25"/>
        <v>0</v>
      </c>
      <c r="M156" s="132"/>
      <c r="N156" s="545">
        <f t="shared" si="26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3"/>
        <v>0</v>
      </c>
      <c r="J157" s="132"/>
      <c r="K157" s="543">
        <f t="shared" si="24"/>
        <v>0</v>
      </c>
      <c r="L157" s="544">
        <f t="shared" si="25"/>
        <v>0</v>
      </c>
      <c r="M157" s="132"/>
      <c r="N157" s="545">
        <f t="shared" si="26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3"/>
        <v>0</v>
      </c>
      <c r="J158" s="132"/>
      <c r="K158" s="543">
        <f t="shared" si="24"/>
        <v>0</v>
      </c>
      <c r="L158" s="544">
        <f t="shared" si="25"/>
        <v>0</v>
      </c>
      <c r="M158" s="132"/>
      <c r="N158" s="545">
        <f t="shared" si="26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3"/>
        <v>0</v>
      </c>
      <c r="J159" s="132"/>
      <c r="K159" s="543">
        <f t="shared" si="24"/>
        <v>0</v>
      </c>
      <c r="L159" s="544">
        <f t="shared" si="25"/>
        <v>0</v>
      </c>
      <c r="M159" s="132"/>
      <c r="N159" s="545">
        <f t="shared" si="26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3"/>
        <v>0</v>
      </c>
      <c r="J160" s="132"/>
      <c r="K160" s="543">
        <f t="shared" si="24"/>
        <v>0</v>
      </c>
      <c r="L160" s="544">
        <f t="shared" si="25"/>
        <v>0</v>
      </c>
      <c r="M160" s="132"/>
      <c r="N160" s="545">
        <f t="shared" si="26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3"/>
        <v>0</v>
      </c>
      <c r="J161" s="132"/>
      <c r="K161" s="543">
        <f t="shared" si="24"/>
        <v>0</v>
      </c>
      <c r="L161" s="544">
        <f t="shared" si="25"/>
        <v>0</v>
      </c>
      <c r="M161" s="132"/>
      <c r="N161" s="545">
        <f t="shared" si="26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3"/>
        <v>0</v>
      </c>
      <c r="J162" s="132"/>
      <c r="K162" s="543">
        <f t="shared" si="24"/>
        <v>0</v>
      </c>
      <c r="L162" s="544">
        <f t="shared" si="25"/>
        <v>0</v>
      </c>
      <c r="M162" s="132"/>
      <c r="N162" s="545">
        <f t="shared" si="26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3"/>
        <v>0</v>
      </c>
      <c r="J163" s="132"/>
      <c r="K163" s="543">
        <f t="shared" si="24"/>
        <v>0</v>
      </c>
      <c r="L163" s="544">
        <f t="shared" si="25"/>
        <v>0</v>
      </c>
      <c r="M163" s="132"/>
      <c r="N163" s="545">
        <f t="shared" si="26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3"/>
        <v>0</v>
      </c>
      <c r="J164" s="132"/>
      <c r="K164" s="543">
        <f t="shared" si="24"/>
        <v>0</v>
      </c>
      <c r="L164" s="544">
        <f t="shared" si="25"/>
        <v>0</v>
      </c>
      <c r="M164" s="132"/>
      <c r="N164" s="545">
        <f t="shared" si="26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3"/>
        <v>0</v>
      </c>
      <c r="J165" s="132"/>
      <c r="K165" s="543">
        <f t="shared" si="24"/>
        <v>0</v>
      </c>
      <c r="L165" s="544">
        <f t="shared" si="25"/>
        <v>0</v>
      </c>
      <c r="M165" s="132"/>
      <c r="N165" s="545">
        <f t="shared" si="26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3"/>
        <v>0</v>
      </c>
      <c r="J166" s="132"/>
      <c r="K166" s="543">
        <f t="shared" si="24"/>
        <v>0</v>
      </c>
      <c r="L166" s="544">
        <f t="shared" si="25"/>
        <v>0</v>
      </c>
      <c r="M166" s="132"/>
      <c r="N166" s="545">
        <f t="shared" si="26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</row>
    <row r="167">
      <c r="A167" s="194"/>
      <c r="B167" s="194"/>
      <c r="C167" s="194"/>
      <c r="G167" s="194"/>
      <c r="H167" s="194"/>
      <c r="I167" s="194"/>
      <c r="J167" s="194"/>
      <c r="K167" s="194"/>
      <c r="L167" s="194"/>
      <c r="M167" s="194"/>
      <c r="N167" s="470"/>
      <c r="O167" s="194"/>
      <c r="P167" s="194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</row>
    <row r="168">
      <c r="A168" s="194"/>
      <c r="B168" s="194"/>
      <c r="C168" s="194"/>
      <c r="G168" s="194"/>
      <c r="H168" s="194"/>
      <c r="I168" s="194"/>
      <c r="J168" s="194"/>
      <c r="K168" s="194"/>
      <c r="L168" s="194"/>
      <c r="M168" s="194"/>
      <c r="N168" s="470"/>
      <c r="O168" s="194"/>
      <c r="P168" s="194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</row>
    <row r="169">
      <c r="A169" s="194"/>
      <c r="B169" s="194"/>
      <c r="C169" s="552" t="s">
        <v>224</v>
      </c>
      <c r="D169" s="553"/>
      <c r="E169" s="554"/>
      <c r="F169" s="194"/>
      <c r="G169" s="194"/>
      <c r="H169" s="194"/>
      <c r="I169" s="194"/>
      <c r="J169" s="194"/>
      <c r="K169" s="194"/>
      <c r="L169" s="194"/>
      <c r="M169" s="194"/>
      <c r="N169" s="470"/>
      <c r="O169" s="194"/>
      <c r="P169" s="194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</row>
    <row r="170">
      <c r="A170" s="194"/>
      <c r="B170" s="194"/>
      <c r="C170" s="555" t="s">
        <v>225</v>
      </c>
      <c r="D170" s="556"/>
      <c r="E170" s="557"/>
      <c r="F170" s="194"/>
      <c r="G170" s="194"/>
      <c r="H170" s="194"/>
      <c r="I170" s="194"/>
      <c r="J170" s="194"/>
      <c r="K170" s="194"/>
      <c r="L170" s="194"/>
      <c r="M170" s="194"/>
      <c r="N170" s="470"/>
      <c r="O170" s="194"/>
      <c r="P170" s="194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</row>
    <row r="171">
      <c r="A171" s="194"/>
      <c r="B171" s="194"/>
      <c r="C171" s="555" t="s">
        <v>226</v>
      </c>
      <c r="D171" s="556"/>
      <c r="E171" s="558"/>
      <c r="F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</row>
    <row r="172">
      <c r="A172" s="194"/>
      <c r="B172" s="194"/>
      <c r="C172" s="555" t="s">
        <v>227</v>
      </c>
      <c r="D172" s="556"/>
      <c r="E172" s="558"/>
      <c r="F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</row>
    <row r="173">
      <c r="A173" s="194"/>
      <c r="B173" s="194"/>
      <c r="C173" s="559" t="s">
        <v>228</v>
      </c>
      <c r="D173" s="556"/>
      <c r="E173" s="558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</row>
    <row r="174">
      <c r="A174" s="194"/>
      <c r="B174" s="194"/>
      <c r="C174" s="555" t="s">
        <v>229</v>
      </c>
      <c r="D174" s="556"/>
      <c r="E174" s="558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</row>
    <row r="175">
      <c r="A175" s="194"/>
      <c r="B175" s="194"/>
      <c r="C175" s="559" t="s">
        <v>230</v>
      </c>
      <c r="D175" s="556"/>
      <c r="E175" s="560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</row>
    <row r="176">
      <c r="A176" s="194"/>
      <c r="B176" s="194"/>
      <c r="C176" s="559" t="s">
        <v>231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</row>
    <row r="177">
      <c r="A177" s="194"/>
      <c r="B177" s="194"/>
      <c r="C177" s="561" t="s">
        <v>232</v>
      </c>
      <c r="D177" s="562"/>
      <c r="E177" s="563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</row>
    <row r="178">
      <c r="A178" s="194"/>
      <c r="B178" s="194"/>
      <c r="C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</row>
    <row r="179">
      <c r="A179" s="194"/>
      <c r="B179" s="194"/>
      <c r="C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</row>
    <row r="180">
      <c r="A180" s="194"/>
      <c r="B180" s="194"/>
      <c r="C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</row>
    <row r="187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</row>
    <row r="188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236</v>
      </c>
      <c r="O202" s="565" t="str">
        <f>E80</f>
        <v/>
      </c>
      <c r="P202" s="566" t="str">
        <f>U11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  <c r="BO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  <c r="BO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  <c r="BO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  <c r="BO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  <c r="BO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  <c r="BO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  <c r="BO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  <c r="BO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  <c r="BO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  <c r="BO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  <c r="BO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  <c r="BO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  <c r="BO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  <c r="BO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  <c r="BO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  <c r="BO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  <c r="BO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  <c r="BO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  <c r="BO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  <c r="BO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  <c r="BO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  <c r="BO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  <c r="BO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  <c r="BO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  <c r="BO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  <c r="BO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  <c r="BO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  <c r="BO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  <c r="BO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  <c r="BO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  <c r="BO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  <c r="BO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  <c r="BO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  <c r="BO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  <c r="BO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  <c r="BO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  <c r="BO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  <c r="BO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  <c r="BO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  <c r="BO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  <c r="BO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  <c r="BO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  <c r="BO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  <c r="BO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  <c r="BO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  <c r="BO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  <c r="BO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  <c r="BO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  <c r="BO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  <c r="BO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  <c r="BO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  <c r="BO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  <c r="BO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  <c r="BO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  <c r="BO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  <c r="BO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  <c r="BO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  <c r="BO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  <c r="BO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  <c r="BO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  <c r="BO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  <c r="BO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  <c r="BO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  <c r="BO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  <c r="BO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  <c r="BO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  <c r="BO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  <c r="BO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  <c r="BO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  <c r="BO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  <c r="BO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  <c r="BO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  <c r="BO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  <c r="BO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  <c r="BO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  <c r="BO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  <c r="BO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  <c r="BO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  <c r="BO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  <c r="BO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  <c r="BO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  <c r="BO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  <c r="BO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  <c r="BO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  <c r="BO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  <c r="BO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  <c r="BO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  <c r="BO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  <c r="BO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  <c r="BO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  <c r="BO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  <c r="BO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  <c r="BO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  <c r="BO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  <c r="BO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  <c r="BO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  <c r="BO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  <c r="BO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  <c r="BO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  <c r="BO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  <c r="BO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  <c r="BO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  <c r="BO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  <c r="BO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  <c r="BO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  <c r="BO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  <c r="BO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  <c r="BO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  <c r="BO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  <c r="BO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  <c r="BO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  <c r="BO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  <c r="BO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  <c r="BO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  <c r="BO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  <c r="BO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  <c r="BO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  <c r="BO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  <c r="BO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  <c r="BO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  <c r="BO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  <c r="BO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  <c r="BO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  <c r="BO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  <c r="BO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  <c r="BO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  <c r="BO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  <c r="BO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  <c r="BO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  <c r="BO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  <c r="BO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  <c r="BO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  <c r="BO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  <c r="BO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  <c r="BO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  <c r="BO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  <c r="BO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  <c r="BO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  <c r="BO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  <c r="BO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  <c r="BO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  <c r="BO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  <c r="BO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  <c r="BO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  <c r="BO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  <c r="BO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  <c r="BO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  <c r="BO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  <c r="BO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  <c r="BO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  <c r="BO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  <c r="BO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  <c r="BO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  <c r="BO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  <c r="BO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  <c r="BO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  <c r="BO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  <c r="BO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  <c r="BO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  <c r="BO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  <c r="BO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  <c r="BO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  <c r="BO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  <c r="BO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  <c r="BO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  <c r="BO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  <c r="BO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  <c r="BO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  <c r="BO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  <c r="BO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  <c r="BO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  <c r="BO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  <c r="BO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  <c r="BO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  <c r="BO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  <c r="BO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  <c r="BO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  <c r="BO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  <c r="BO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  <c r="BO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  <c r="BO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  <c r="BO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  <c r="BO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  <c r="BO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  <c r="BO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  <c r="BO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  <c r="BO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  <c r="BO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  <c r="BO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  <c r="BO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  <c r="BO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  <c r="BO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  <c r="BO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  <c r="BO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  <c r="BO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  <c r="BO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  <c r="BO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  <c r="BO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  <c r="BO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  <c r="BO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  <c r="BO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  <c r="BO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  <c r="BO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  <c r="BO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  <c r="BO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  <c r="BO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  <c r="BO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  <c r="BO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  <c r="BO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  <c r="BO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  <c r="BO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  <c r="BO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  <c r="BO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  <c r="BO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  <c r="BO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  <c r="BO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  <c r="BO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  <c r="BO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  <c r="BO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  <c r="BO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  <c r="BO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  <c r="BO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  <c r="BO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  <c r="BO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  <c r="BO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  <c r="BO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  <c r="BO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  <c r="BO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  <c r="BO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  <c r="BO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  <c r="BO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  <c r="BO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  <c r="BO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  <c r="BO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  <c r="BO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  <c r="BO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  <c r="BO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  <c r="BO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  <c r="BO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  <c r="BO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  <c r="BO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  <c r="BO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  <c r="BO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  <c r="BO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  <c r="BO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  <c r="BO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  <c r="BO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  <c r="BO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  <c r="BO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  <c r="BO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  <c r="BO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  <c r="BO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  <c r="BO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  <c r="BO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  <c r="BO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  <c r="BO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  <c r="BO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  <c r="BO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  <c r="BO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  <c r="BO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  <c r="BO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  <c r="BO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  <c r="BO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  <c r="BO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  <c r="BO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  <c r="BO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  <c r="BO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  <c r="BO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  <c r="BO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  <c r="BO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  <c r="BO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  <c r="BO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  <c r="BO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  <c r="BO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  <c r="BO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  <c r="BO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  <c r="BO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  <c r="BO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  <c r="BO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  <c r="BO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  <c r="BO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  <c r="BO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  <c r="BO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  <c r="BO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  <c r="BN546" s="194"/>
      <c r="BO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  <c r="BN547" s="194"/>
      <c r="BO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  <c r="BN548" s="194"/>
      <c r="BO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  <c r="BN549" s="194"/>
      <c r="BO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  <c r="BN550" s="194"/>
      <c r="BO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  <c r="BN551" s="194"/>
      <c r="BO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  <c r="BN552" s="194"/>
      <c r="BO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  <c r="BN553" s="194"/>
      <c r="BO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  <c r="BN554" s="194"/>
      <c r="BO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  <c r="BN555" s="194"/>
      <c r="BO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  <c r="BN556" s="194"/>
      <c r="BO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  <c r="BN557" s="194"/>
      <c r="BO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  <c r="BN558" s="194"/>
      <c r="BO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  <c r="BN559" s="194"/>
      <c r="BO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  <c r="BN560" s="194"/>
      <c r="BO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  <c r="BN561" s="194"/>
      <c r="BO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  <c r="BN562" s="194"/>
      <c r="BO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  <c r="BN563" s="194"/>
      <c r="BO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  <c r="BN564" s="194"/>
      <c r="BO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  <c r="BN565" s="194"/>
      <c r="BO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  <c r="BN566" s="194"/>
      <c r="BO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  <c r="BN567" s="194"/>
      <c r="BO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  <c r="BN568" s="194"/>
      <c r="BO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  <c r="BN569" s="194"/>
      <c r="BO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  <c r="BN570" s="194"/>
      <c r="BO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  <c r="BN571" s="194"/>
      <c r="BO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  <c r="BN572" s="194"/>
      <c r="BO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  <c r="BN573" s="194"/>
      <c r="BO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  <c r="BN574" s="194"/>
      <c r="BO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  <c r="BN575" s="194"/>
      <c r="BO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  <c r="BN576" s="194"/>
      <c r="BO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  <c r="BN577" s="194"/>
      <c r="BO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  <c r="BN578" s="194"/>
      <c r="BO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  <c r="BN579" s="194"/>
      <c r="BO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  <c r="BN580" s="194"/>
      <c r="BO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  <c r="BN581" s="194"/>
      <c r="BO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  <c r="BN582" s="194"/>
      <c r="BO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  <c r="BN583" s="194"/>
      <c r="BO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  <c r="BN584" s="194"/>
      <c r="BO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  <c r="BN585" s="194"/>
      <c r="BO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  <c r="BN586" s="194"/>
      <c r="BO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  <c r="BN587" s="194"/>
      <c r="BO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  <c r="BN588" s="194"/>
      <c r="BO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  <c r="BN589" s="194"/>
      <c r="BO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  <c r="BN590" s="194"/>
      <c r="BO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  <c r="BN591" s="194"/>
      <c r="BO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  <c r="BN592" s="194"/>
      <c r="BO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  <c r="BN593" s="194"/>
      <c r="BO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  <c r="BN594" s="194"/>
      <c r="BO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  <c r="BN595" s="194"/>
      <c r="BO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  <c r="BN596" s="194"/>
      <c r="BO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  <c r="BN597" s="194"/>
      <c r="BO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  <c r="BN598" s="194"/>
      <c r="BO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  <c r="BN599" s="194"/>
      <c r="BO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  <c r="BN600" s="194"/>
      <c r="BO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  <c r="BN601" s="194"/>
      <c r="BO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  <c r="BN602" s="194"/>
      <c r="BO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  <c r="BN603" s="194"/>
      <c r="BO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  <c r="BN604" s="194"/>
      <c r="BO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  <c r="BN605" s="194"/>
      <c r="BO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  <c r="BN606" s="194"/>
      <c r="BO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  <c r="BN607" s="194"/>
      <c r="BO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  <c r="BN608" s="194"/>
      <c r="BO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  <c r="BN609" s="194"/>
      <c r="BO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  <c r="BN610" s="194"/>
      <c r="BO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  <c r="BN611" s="194"/>
      <c r="BO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  <c r="BN612" s="194"/>
      <c r="BO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  <c r="BN613" s="194"/>
      <c r="BO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  <c r="BN614" s="194"/>
      <c r="BO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  <c r="BN615" s="194"/>
      <c r="BO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  <c r="BN616" s="194"/>
      <c r="BO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  <c r="BN617" s="194"/>
      <c r="BO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  <c r="BN618" s="194"/>
      <c r="BO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  <c r="BN619" s="194"/>
      <c r="BO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  <c r="BN620" s="194"/>
      <c r="BO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  <c r="BN621" s="194"/>
      <c r="BO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  <c r="BN622" s="194"/>
      <c r="BO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  <c r="BN623" s="194"/>
      <c r="BO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  <c r="BN624" s="194"/>
      <c r="BO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  <c r="BN625" s="194"/>
      <c r="BO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  <c r="BN626" s="194"/>
      <c r="BO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  <c r="BO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  <c r="BO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  <c r="BN629" s="194"/>
      <c r="BO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  <c r="BO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  <c r="BO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  <c r="BN632" s="194"/>
      <c r="BO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  <c r="BO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  <c r="BN634" s="194"/>
      <c r="BO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  <c r="BO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  <c r="BN636" s="194"/>
      <c r="BO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  <c r="BN637" s="194"/>
      <c r="BO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  <c r="BN638" s="194"/>
      <c r="BO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  <c r="BN639" s="194"/>
      <c r="BO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  <c r="BN640" s="194"/>
      <c r="BO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  <c r="BO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  <c r="BN642" s="194"/>
      <c r="BO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  <c r="BN643" s="194"/>
      <c r="BO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  <c r="BN644" s="194"/>
      <c r="BO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  <c r="BN645" s="194"/>
      <c r="BO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  <c r="BN646" s="194"/>
      <c r="BO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  <c r="BN647" s="194"/>
      <c r="BO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  <c r="BN648" s="194"/>
      <c r="BO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  <c r="BN649" s="194"/>
      <c r="BO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  <c r="BN650" s="194"/>
      <c r="BO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  <c r="BN651" s="194"/>
      <c r="BO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  <c r="BN652" s="194"/>
      <c r="BO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  <c r="BN653" s="194"/>
      <c r="BO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  <c r="BN654" s="194"/>
      <c r="BO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  <c r="BN655" s="194"/>
      <c r="BO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  <c r="BN656" s="194"/>
      <c r="BO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  <c r="BN657" s="194"/>
      <c r="BO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  <c r="BN658" s="194"/>
      <c r="BO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  <c r="BN659" s="194"/>
      <c r="BO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  <c r="BN660" s="194"/>
      <c r="BO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  <c r="BN661" s="194"/>
      <c r="BO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  <c r="BN662" s="194"/>
      <c r="BO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  <c r="BN663" s="194"/>
      <c r="BO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  <c r="BN664" s="194"/>
      <c r="BO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  <c r="BN665" s="194"/>
      <c r="BO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  <c r="BN666" s="194"/>
      <c r="BO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  <c r="BN667" s="194"/>
      <c r="BO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  <c r="BN668" s="194"/>
      <c r="BO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  <c r="BN669" s="194"/>
      <c r="BO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  <c r="BN670" s="194"/>
      <c r="BO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  <c r="BN671" s="194"/>
      <c r="BO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  <c r="BN672" s="194"/>
      <c r="BO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  <c r="BN673" s="194"/>
      <c r="BO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  <c r="BN674" s="194"/>
      <c r="BO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  <c r="BN675" s="194"/>
      <c r="BO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  <c r="BN676" s="194"/>
      <c r="BO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  <c r="BN677" s="194"/>
      <c r="BO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  <c r="BN678" s="194"/>
      <c r="BO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  <c r="BN679" s="194"/>
      <c r="BO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  <c r="BN680" s="194"/>
      <c r="BO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  <c r="BN681" s="194"/>
      <c r="BO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  <c r="BN682" s="194"/>
      <c r="BO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  <c r="BN683" s="194"/>
      <c r="BO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  <c r="BN684" s="194"/>
      <c r="BO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  <c r="BN685" s="194"/>
      <c r="BO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  <c r="BN686" s="194"/>
      <c r="BO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  <c r="BN687" s="194"/>
      <c r="BO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  <c r="BN688" s="194"/>
      <c r="BO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  <c r="BN689" s="194"/>
      <c r="BO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  <c r="BN690" s="194"/>
      <c r="BO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  <c r="BN691" s="194"/>
      <c r="BO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  <c r="BN692" s="194"/>
      <c r="BO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  <c r="BN693" s="194"/>
      <c r="BO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  <c r="BN694" s="194"/>
      <c r="BO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  <c r="BN695" s="194"/>
      <c r="BO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  <c r="BN696" s="194"/>
      <c r="BO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  <c r="BN697" s="194"/>
      <c r="BO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  <c r="BN698" s="194"/>
      <c r="BO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  <c r="BN699" s="194"/>
      <c r="BO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  <c r="BN700" s="194"/>
      <c r="BO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  <c r="BN701" s="194"/>
      <c r="BO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  <c r="BN702" s="194"/>
      <c r="BO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  <c r="BN703" s="194"/>
      <c r="BO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  <c r="BN704" s="194"/>
      <c r="BO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  <c r="BN705" s="194"/>
      <c r="BO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  <c r="BN706" s="194"/>
      <c r="BO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  <c r="BN707" s="194"/>
      <c r="BO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  <c r="BN708" s="194"/>
      <c r="BO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  <c r="BN709" s="194"/>
      <c r="BO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  <c r="BN710" s="194"/>
      <c r="BO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  <c r="BN711" s="194"/>
      <c r="BO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  <c r="BN712" s="194"/>
      <c r="BO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  <c r="BN713" s="194"/>
      <c r="BO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  <c r="BN714" s="194"/>
      <c r="BO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  <c r="BN715" s="194"/>
      <c r="BO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  <c r="BN716" s="194"/>
      <c r="BO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  <c r="BN717" s="194"/>
      <c r="BO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  <c r="BN718" s="194"/>
      <c r="BO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  <c r="BN719" s="194"/>
      <c r="BO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  <c r="BN720" s="194"/>
      <c r="BO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  <c r="BN721" s="194"/>
      <c r="BO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  <c r="BN722" s="194"/>
      <c r="BO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  <c r="BN723" s="194"/>
      <c r="BO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  <c r="BN724" s="194"/>
      <c r="BO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  <c r="BN725" s="194"/>
      <c r="BO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  <c r="BN726" s="194"/>
      <c r="BO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  <c r="BN727" s="194"/>
      <c r="BO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  <c r="BN728" s="194"/>
      <c r="BO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  <c r="BN729" s="194"/>
      <c r="BO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  <c r="BN730" s="194"/>
      <c r="BO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  <c r="BN731" s="194"/>
      <c r="BO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  <c r="BN732" s="194"/>
      <c r="BO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  <c r="BN733" s="194"/>
      <c r="BO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  <c r="BN734" s="194"/>
      <c r="BO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  <c r="BN735" s="194"/>
      <c r="BO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  <c r="BN736" s="194"/>
      <c r="BO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  <c r="BN737" s="194"/>
      <c r="BO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  <c r="BN738" s="194"/>
      <c r="BO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  <c r="BN739" s="194"/>
      <c r="BO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  <c r="BN740" s="194"/>
      <c r="BO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  <c r="BN741" s="194"/>
      <c r="BO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  <c r="BN742" s="194"/>
      <c r="BO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  <c r="BN743" s="194"/>
      <c r="BO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  <c r="BN744" s="194"/>
      <c r="BO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  <c r="BN745" s="194"/>
      <c r="BO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  <c r="BN746" s="194"/>
      <c r="BO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  <c r="BN747" s="194"/>
      <c r="BO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  <c r="BN748" s="194"/>
      <c r="BO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  <c r="BN749" s="194"/>
      <c r="BO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  <c r="BN750" s="194"/>
      <c r="BO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  <c r="BN751" s="194"/>
      <c r="BO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  <c r="BN752" s="194"/>
      <c r="BO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  <c r="BN753" s="194"/>
      <c r="BO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  <c r="BN754" s="194"/>
      <c r="BO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  <c r="BN755" s="194"/>
      <c r="BO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  <c r="BN756" s="194"/>
      <c r="BO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  <c r="BN757" s="194"/>
      <c r="BO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  <c r="BN758" s="194"/>
      <c r="BO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  <c r="BN759" s="194"/>
      <c r="BO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  <c r="BN760" s="194"/>
      <c r="BO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  <c r="BN761" s="194"/>
      <c r="BO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  <c r="BN762" s="194"/>
      <c r="BO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  <c r="BN763" s="194"/>
      <c r="BO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  <c r="BN764" s="194"/>
      <c r="BO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  <c r="BN765" s="194"/>
      <c r="BO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  <c r="BN766" s="194"/>
      <c r="BO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  <c r="BN767" s="194"/>
      <c r="BO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  <c r="BN768" s="194"/>
      <c r="BO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  <c r="BN769" s="194"/>
      <c r="BO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  <c r="BN770" s="194"/>
      <c r="BO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  <c r="BN771" s="194"/>
      <c r="BO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  <c r="BN772" s="194"/>
      <c r="BO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  <c r="BN773" s="194"/>
      <c r="BO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  <c r="BN774" s="194"/>
      <c r="BO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  <c r="BN775" s="194"/>
      <c r="BO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  <c r="BN776" s="194"/>
      <c r="BO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  <c r="BN777" s="194"/>
      <c r="BO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  <c r="BN778" s="194"/>
      <c r="BO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  <c r="BN779" s="194"/>
      <c r="BO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  <c r="BN780" s="194"/>
      <c r="BO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  <c r="BN781" s="194"/>
      <c r="BO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  <c r="BN782" s="194"/>
      <c r="BO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  <c r="BN783" s="194"/>
      <c r="BO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  <c r="BN784" s="194"/>
      <c r="BO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  <c r="BN785" s="194"/>
      <c r="BO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  <c r="BN786" s="194"/>
      <c r="BO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  <c r="BN787" s="194"/>
      <c r="BO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  <c r="BN788" s="194"/>
      <c r="BO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  <c r="BN789" s="194"/>
      <c r="BO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  <c r="BN790" s="194"/>
      <c r="BO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  <c r="BN791" s="194"/>
      <c r="BO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  <c r="BN792" s="194"/>
      <c r="BO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  <c r="BN793" s="194"/>
      <c r="BO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  <c r="BN794" s="194"/>
      <c r="BO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  <c r="BN795" s="194"/>
      <c r="BO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  <c r="BN796" s="194"/>
      <c r="BO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  <c r="BN797" s="194"/>
      <c r="BO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  <c r="BN798" s="194"/>
      <c r="BO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  <c r="BN799" s="194"/>
      <c r="BO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  <c r="BN800" s="194"/>
      <c r="BO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  <c r="BN801" s="194"/>
      <c r="BO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  <c r="BN802" s="194"/>
      <c r="BO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  <c r="BN803" s="194"/>
      <c r="BO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  <c r="BN804" s="194"/>
      <c r="BO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  <c r="BN805" s="194"/>
      <c r="BO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  <c r="BN806" s="194"/>
      <c r="BO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  <c r="BN807" s="194"/>
      <c r="BO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  <c r="BN808" s="194"/>
      <c r="BO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  <c r="BN809" s="194"/>
      <c r="BO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  <c r="BN810" s="194"/>
      <c r="BO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  <c r="BN811" s="194"/>
      <c r="BO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  <c r="BN812" s="194"/>
      <c r="BO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  <c r="BN813" s="194"/>
      <c r="BO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  <c r="BN814" s="194"/>
      <c r="BO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  <c r="BN815" s="194"/>
      <c r="BO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  <c r="BN816" s="194"/>
      <c r="BO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  <c r="BN817" s="194"/>
      <c r="BO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  <c r="BN818" s="194"/>
      <c r="BO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  <c r="BN819" s="194"/>
      <c r="BO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  <c r="BN820" s="194"/>
      <c r="BO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  <c r="BN821" s="194"/>
      <c r="BO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  <c r="BN822" s="194"/>
      <c r="BO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  <c r="BN823" s="194"/>
      <c r="BO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  <c r="BN824" s="194"/>
      <c r="BO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  <c r="BN825" s="194"/>
      <c r="BO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  <c r="BN826" s="194"/>
      <c r="BO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  <c r="BN827" s="194"/>
      <c r="BO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  <c r="BN828" s="194"/>
      <c r="BO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  <c r="BN829" s="194"/>
      <c r="BO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  <c r="BN830" s="194"/>
      <c r="BO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  <c r="BN831" s="194"/>
      <c r="BO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  <c r="BN832" s="194"/>
      <c r="BO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  <c r="BN833" s="194"/>
      <c r="BO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  <c r="BN834" s="194"/>
      <c r="BO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  <c r="BN835" s="194"/>
      <c r="BO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  <c r="BN836" s="194"/>
      <c r="BO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  <c r="BN837" s="194"/>
      <c r="BO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  <c r="BN838" s="194"/>
      <c r="BO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  <c r="BN839" s="194"/>
      <c r="BO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  <c r="BN840" s="194"/>
      <c r="BO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  <c r="BN841" s="194"/>
      <c r="BO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  <c r="BN842" s="194"/>
      <c r="BO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  <c r="BN843" s="194"/>
      <c r="BO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  <c r="BN844" s="194"/>
      <c r="BO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  <c r="BN845" s="194"/>
      <c r="BO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  <c r="BN846" s="194"/>
      <c r="BO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  <c r="BN847" s="194"/>
      <c r="BO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  <c r="BN848" s="194"/>
      <c r="BO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  <c r="BN849" s="194"/>
      <c r="BO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  <c r="BN850" s="194"/>
      <c r="BO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  <c r="BN851" s="194"/>
      <c r="BO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  <c r="BN852" s="194"/>
      <c r="BO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  <c r="BN853" s="194"/>
      <c r="BO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  <c r="BN854" s="194"/>
      <c r="BO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  <c r="BN855" s="194"/>
      <c r="BO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  <c r="BN856" s="194"/>
      <c r="BO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  <c r="BN857" s="194"/>
      <c r="BO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  <c r="BN858" s="194"/>
      <c r="BO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  <c r="BN859" s="194"/>
      <c r="BO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  <c r="BN860" s="194"/>
      <c r="BO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  <c r="BN861" s="194"/>
      <c r="BO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  <c r="BN862" s="194"/>
      <c r="BO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  <c r="BN863" s="194"/>
      <c r="BO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  <c r="BN864" s="194"/>
      <c r="BO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  <c r="BN865" s="194"/>
      <c r="BO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  <c r="BN866" s="194"/>
      <c r="BO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  <c r="BN867" s="194"/>
      <c r="BO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  <c r="BN868" s="194"/>
      <c r="BO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  <c r="BN869" s="194"/>
      <c r="BO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  <c r="BN870" s="194"/>
      <c r="BO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  <c r="BN871" s="194"/>
      <c r="BO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  <c r="BN872" s="194"/>
      <c r="BO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  <c r="BN873" s="194"/>
      <c r="BO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  <c r="BN874" s="194"/>
      <c r="BO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  <c r="BN875" s="194"/>
      <c r="BO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  <c r="BN876" s="194"/>
      <c r="BO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  <c r="BN877" s="194"/>
      <c r="BO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  <c r="BN878" s="194"/>
      <c r="BO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  <c r="BN879" s="194"/>
      <c r="BO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  <c r="BN880" s="194"/>
      <c r="BO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  <c r="BN881" s="194"/>
      <c r="BO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  <c r="BN882" s="194"/>
      <c r="BO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  <c r="BN883" s="194"/>
      <c r="BO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  <c r="BN884" s="194"/>
      <c r="BO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  <c r="BN885" s="194"/>
      <c r="BO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  <c r="BN886" s="194"/>
      <c r="BO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  <c r="BN887" s="194"/>
      <c r="BO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  <c r="BN888" s="194"/>
      <c r="BO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  <c r="BN889" s="194"/>
      <c r="BO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  <c r="BN890" s="194"/>
      <c r="BO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  <c r="BN891" s="194"/>
      <c r="BO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  <c r="BN892" s="194"/>
      <c r="BO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  <c r="BN893" s="194"/>
      <c r="BO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  <c r="BN894" s="194"/>
      <c r="BO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  <c r="BN895" s="194"/>
      <c r="BO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  <c r="BN896" s="194"/>
      <c r="BO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  <c r="BN897" s="194"/>
      <c r="BO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  <c r="BN898" s="194"/>
      <c r="BO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  <c r="BN899" s="194"/>
      <c r="BO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  <c r="BN900" s="194"/>
      <c r="BO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  <c r="BN901" s="194"/>
      <c r="BO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  <c r="BN902" s="194"/>
      <c r="BO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  <c r="BN903" s="194"/>
      <c r="BO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  <c r="BN904" s="194"/>
      <c r="BO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  <c r="BN905" s="194"/>
      <c r="BO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  <c r="BN906" s="194"/>
      <c r="BO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  <c r="BN907" s="194"/>
      <c r="BO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  <c r="BN908" s="194"/>
      <c r="BO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  <c r="BN909" s="194"/>
      <c r="BO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  <c r="BN910" s="194"/>
      <c r="BO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  <c r="BN911" s="194"/>
      <c r="BO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  <c r="BN912" s="194"/>
      <c r="BO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  <c r="BN913" s="194"/>
      <c r="BO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  <c r="BN914" s="194"/>
      <c r="BO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  <c r="BN915" s="194"/>
      <c r="BO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  <c r="BN916" s="194"/>
      <c r="BO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  <c r="BN917" s="194"/>
      <c r="BO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  <c r="BN918" s="194"/>
      <c r="BO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  <c r="BN919" s="194"/>
      <c r="BO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  <c r="BN920" s="194"/>
      <c r="BO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  <c r="BN921" s="194"/>
      <c r="BO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  <c r="BN922" s="194"/>
      <c r="BO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  <c r="BN923" s="194"/>
      <c r="BO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  <c r="BN924" s="194"/>
      <c r="BO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  <c r="BN925" s="194"/>
      <c r="BO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  <c r="BN926" s="194"/>
      <c r="BO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  <c r="BN927" s="194"/>
      <c r="BO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  <c r="BN928" s="194"/>
      <c r="BO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  <c r="BN929" s="194"/>
      <c r="BO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  <c r="BN930" s="194"/>
      <c r="BO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  <c r="BN931" s="194"/>
      <c r="BO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  <c r="BN932" s="194"/>
      <c r="BO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  <c r="BN933" s="194"/>
      <c r="BO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  <c r="BN934" s="194"/>
      <c r="BO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  <c r="BN935" s="194"/>
      <c r="BO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  <c r="BN936" s="194"/>
      <c r="BO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  <c r="BN937" s="194"/>
      <c r="BO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  <c r="BN938" s="194"/>
      <c r="BO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  <c r="BN939" s="194"/>
      <c r="BO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  <c r="BN940" s="194"/>
      <c r="BO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  <c r="BN941" s="194"/>
      <c r="BO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  <c r="BN942" s="194"/>
      <c r="BO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  <c r="BN943" s="194"/>
      <c r="BO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  <c r="BN944" s="194"/>
      <c r="BO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  <c r="BN945" s="194"/>
      <c r="BO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  <c r="BN946" s="194"/>
      <c r="BO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  <c r="BN947" s="194"/>
      <c r="BO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  <c r="BN948" s="194"/>
      <c r="BO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  <c r="BN949" s="194"/>
      <c r="BO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  <c r="BN950" s="194"/>
      <c r="BO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  <c r="BN951" s="194"/>
      <c r="BO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  <c r="BN952" s="194"/>
      <c r="BO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  <c r="BN953" s="194"/>
      <c r="BO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  <c r="BN954" s="194"/>
      <c r="BO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  <c r="BN955" s="194"/>
      <c r="BO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  <c r="BN956" s="194"/>
      <c r="BO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  <c r="BN957" s="194"/>
      <c r="BO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  <c r="BN958" s="194"/>
      <c r="BO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  <c r="BN959" s="194"/>
      <c r="BO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  <c r="BN960" s="194"/>
      <c r="BO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  <c r="BN961" s="194"/>
      <c r="BO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  <c r="BN962" s="194"/>
      <c r="BO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  <c r="BN963" s="194"/>
      <c r="BO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  <c r="BN964" s="194"/>
      <c r="BO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  <c r="BN965" s="194"/>
      <c r="BO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  <c r="BN966" s="194"/>
      <c r="BO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  <c r="BN967" s="194"/>
      <c r="BO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  <c r="BN968" s="194"/>
      <c r="BO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  <c r="BN969" s="194"/>
      <c r="BO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  <c r="BN970" s="194"/>
      <c r="BO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  <c r="BN971" s="194"/>
      <c r="BO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  <c r="BN972" s="194"/>
      <c r="BO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  <c r="BN973" s="194"/>
      <c r="BO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  <c r="BN974" s="194"/>
      <c r="BO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  <c r="BN975" s="194"/>
      <c r="BO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  <c r="BN976" s="194"/>
      <c r="BO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  <c r="BN977" s="194"/>
      <c r="BO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  <c r="BN978" s="194"/>
      <c r="BO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  <c r="BN979" s="194"/>
      <c r="BO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  <c r="BN980" s="194"/>
      <c r="BO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  <c r="BN981" s="194"/>
      <c r="BO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  <c r="BN982" s="194"/>
      <c r="BO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  <c r="BN983" s="194"/>
      <c r="BO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  <c r="BN984" s="194"/>
      <c r="BO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  <c r="BN985" s="194"/>
      <c r="BO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  <c r="BN986" s="194"/>
      <c r="BO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  <c r="BN987" s="194"/>
      <c r="BO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  <c r="BN988" s="194"/>
      <c r="BO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  <c r="BN989" s="194"/>
      <c r="BO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  <c r="BN990" s="194"/>
      <c r="BO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  <c r="BN991" s="194"/>
      <c r="BO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  <c r="BN992" s="194"/>
      <c r="BO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  <c r="BN993" s="194"/>
      <c r="BO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  <c r="BN994" s="194"/>
      <c r="BO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  <c r="BN995" s="194"/>
      <c r="BO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  <c r="BN996" s="194"/>
      <c r="BO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  <c r="BN997" s="194"/>
      <c r="BO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  <c r="BN998" s="194"/>
      <c r="BO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  <c r="BN999" s="194"/>
      <c r="BO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  <c r="BN1000" s="194"/>
      <c r="BO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  <c r="BN1001" s="194"/>
      <c r="BO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  <c r="BN1002" s="194"/>
      <c r="BO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  <c r="BN1003" s="194"/>
      <c r="BO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  <c r="BN1004" s="194"/>
      <c r="BO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  <c r="BN1005" s="194"/>
      <c r="BO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  <c r="BN1006" s="194"/>
      <c r="BO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  <c r="BN1007" s="194"/>
      <c r="BO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  <c r="BN1008" s="194"/>
      <c r="BO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  <c r="BN1009" s="194"/>
      <c r="BO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  <c r="BN1010" s="194"/>
      <c r="BO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  <c r="BN1011" s="194"/>
      <c r="BO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  <c r="BN1012" s="194"/>
      <c r="BO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  <c r="BN1013" s="194"/>
      <c r="BO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  <c r="BN1014" s="194"/>
      <c r="BO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  <c r="BN1015" s="194"/>
      <c r="BO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  <c r="BN1016" s="194"/>
      <c r="BO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  <c r="BN1017" s="194"/>
      <c r="BO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  <c r="BN1018" s="194"/>
      <c r="BO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  <c r="BN1019" s="194"/>
      <c r="BO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  <c r="BN1020" s="194"/>
      <c r="BO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  <c r="BN1021" s="194"/>
      <c r="BO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  <c r="BN1022" s="194"/>
      <c r="BO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  <c r="BN1023" s="194"/>
      <c r="BO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  <c r="BN1024" s="194"/>
      <c r="BO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  <c r="BN1025" s="194"/>
      <c r="BO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  <c r="BN1026" s="194"/>
      <c r="BO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  <c r="BN1027" s="194"/>
      <c r="BO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  <c r="BN1028" s="194"/>
      <c r="BO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  <c r="BN1029" s="194"/>
      <c r="BO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  <c r="BN1030" s="194"/>
      <c r="BO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  <c r="BN1031" s="194"/>
      <c r="BO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  <c r="BN1032" s="194"/>
      <c r="BO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  <c r="BN1033" s="194"/>
      <c r="BO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  <c r="BN1034" s="194"/>
      <c r="BO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  <c r="BN1035" s="194"/>
      <c r="BO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  <c r="BN1036" s="194"/>
      <c r="BO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  <c r="BN1037" s="194"/>
      <c r="BO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  <c r="BN1038" s="194"/>
      <c r="BO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  <c r="BN1039" s="194"/>
      <c r="BO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  <c r="BN1040" s="194"/>
      <c r="BO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  <c r="BN1041" s="194"/>
      <c r="BO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  <c r="BN1042" s="194"/>
      <c r="BO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  <c r="BN1043" s="194"/>
      <c r="BO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  <c r="BN1044" s="194"/>
      <c r="BO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  <c r="BN1045" s="194"/>
      <c r="BO1045" s="194"/>
    </row>
  </sheetData>
  <mergeCells count="754">
    <mergeCell ref="E2:F2"/>
    <mergeCell ref="G2:H2"/>
    <mergeCell ref="I2:J2"/>
    <mergeCell ref="AG2:AH2"/>
    <mergeCell ref="D4:Y4"/>
    <mergeCell ref="AA4:AL4"/>
    <mergeCell ref="AP4:AQ4"/>
    <mergeCell ref="S6:T6"/>
    <mergeCell ref="AC6:AR6"/>
    <mergeCell ref="AN7:AP7"/>
    <mergeCell ref="AQ7:AR7"/>
    <mergeCell ref="AS7:AT7"/>
    <mergeCell ref="D5:K5"/>
    <mergeCell ref="M5:Q5"/>
    <mergeCell ref="S5:Y5"/>
    <mergeCell ref="AN5:AP5"/>
    <mergeCell ref="AQ5:AR5"/>
    <mergeCell ref="AS5:AT5"/>
    <mergeCell ref="D6:J6"/>
    <mergeCell ref="M6:O6"/>
    <mergeCell ref="P6:Q6"/>
    <mergeCell ref="D7:J7"/>
    <mergeCell ref="M7:O7"/>
    <mergeCell ref="P7:Q7"/>
    <mergeCell ref="S7:T7"/>
    <mergeCell ref="S8:T8"/>
    <mergeCell ref="M8:O8"/>
    <mergeCell ref="P8:Q8"/>
    <mergeCell ref="AN8:AP8"/>
    <mergeCell ref="AQ8:AR8"/>
    <mergeCell ref="AS8:AT8"/>
    <mergeCell ref="AQ9:AR9"/>
    <mergeCell ref="AS9:AT9"/>
    <mergeCell ref="S11:T11"/>
    <mergeCell ref="S12:T12"/>
    <mergeCell ref="AN9:AP9"/>
    <mergeCell ref="AN10:AP10"/>
    <mergeCell ref="AQ10:AR10"/>
    <mergeCell ref="AS10:AT10"/>
    <mergeCell ref="AN11:AP11"/>
    <mergeCell ref="AQ11:AR11"/>
    <mergeCell ref="AS11:AT11"/>
    <mergeCell ref="S21:T21"/>
    <mergeCell ref="S23:T23"/>
    <mergeCell ref="S14:T14"/>
    <mergeCell ref="S15:T15"/>
    <mergeCell ref="S16:T16"/>
    <mergeCell ref="S17:T17"/>
    <mergeCell ref="S18:T18"/>
    <mergeCell ref="S19:T19"/>
    <mergeCell ref="S20:T20"/>
    <mergeCell ref="AQ23:AR23"/>
    <mergeCell ref="AS23:AT23"/>
    <mergeCell ref="AN21:AP21"/>
    <mergeCell ref="AQ21:AR21"/>
    <mergeCell ref="AS21:AT21"/>
    <mergeCell ref="AN22:AP22"/>
    <mergeCell ref="AQ22:AR22"/>
    <mergeCell ref="AS22:AT22"/>
    <mergeCell ref="AN23:AP23"/>
    <mergeCell ref="AQ14:AR14"/>
    <mergeCell ref="AS14:AT14"/>
    <mergeCell ref="AN12:AP12"/>
    <mergeCell ref="AQ12:AR12"/>
    <mergeCell ref="AS12:AT12"/>
    <mergeCell ref="AN13:AP13"/>
    <mergeCell ref="AQ13:AR13"/>
    <mergeCell ref="AS13:AT13"/>
    <mergeCell ref="AN14:AP14"/>
    <mergeCell ref="AQ17:AR17"/>
    <mergeCell ref="AS17:AT17"/>
    <mergeCell ref="AN15:AP15"/>
    <mergeCell ref="AQ15:AR15"/>
    <mergeCell ref="AS15:AT15"/>
    <mergeCell ref="AN16:AP16"/>
    <mergeCell ref="AQ16:AR16"/>
    <mergeCell ref="AS16:AT16"/>
    <mergeCell ref="AN17:AP17"/>
    <mergeCell ref="AQ20:AR20"/>
    <mergeCell ref="AS20:AT20"/>
    <mergeCell ref="AN18:AP18"/>
    <mergeCell ref="AQ18:AR18"/>
    <mergeCell ref="AS18:AT18"/>
    <mergeCell ref="AN19:AP19"/>
    <mergeCell ref="AQ19:AR19"/>
    <mergeCell ref="AS19:AT19"/>
    <mergeCell ref="AN20:AP20"/>
    <mergeCell ref="AQ26:AR26"/>
    <mergeCell ref="AS26:AT26"/>
    <mergeCell ref="AN24:AP24"/>
    <mergeCell ref="AQ24:AR24"/>
    <mergeCell ref="AS24:AT24"/>
    <mergeCell ref="AN25:AP25"/>
    <mergeCell ref="AQ25:AR25"/>
    <mergeCell ref="AS25:AT25"/>
    <mergeCell ref="AN26:AP26"/>
    <mergeCell ref="D8:J8"/>
    <mergeCell ref="D9:J9"/>
    <mergeCell ref="M9:O9"/>
    <mergeCell ref="P9:Q9"/>
    <mergeCell ref="S9:T9"/>
    <mergeCell ref="M10:O10"/>
    <mergeCell ref="P10:Q10"/>
    <mergeCell ref="D10:J10"/>
    <mergeCell ref="D11:J11"/>
    <mergeCell ref="M11:O11"/>
    <mergeCell ref="P11:Q11"/>
    <mergeCell ref="D12:J12"/>
    <mergeCell ref="P12:Q12"/>
    <mergeCell ref="P13:Q13"/>
    <mergeCell ref="M12:O12"/>
    <mergeCell ref="M13:O13"/>
    <mergeCell ref="S13:T13"/>
    <mergeCell ref="M14:O14"/>
    <mergeCell ref="P14:Q14"/>
    <mergeCell ref="M15:O15"/>
    <mergeCell ref="P15:Q15"/>
    <mergeCell ref="M19:O19"/>
    <mergeCell ref="M20:O20"/>
    <mergeCell ref="P20:Q20"/>
    <mergeCell ref="M21:O21"/>
    <mergeCell ref="P21:Q21"/>
    <mergeCell ref="S22:Z22"/>
    <mergeCell ref="D20:J20"/>
    <mergeCell ref="D21:J21"/>
    <mergeCell ref="D22:J22"/>
    <mergeCell ref="D13:J13"/>
    <mergeCell ref="D14:J14"/>
    <mergeCell ref="D15:J15"/>
    <mergeCell ref="D16:J16"/>
    <mergeCell ref="D17:J17"/>
    <mergeCell ref="D18:J18"/>
    <mergeCell ref="D19:J19"/>
    <mergeCell ref="M16:O16"/>
    <mergeCell ref="P16:Q16"/>
    <mergeCell ref="M17:O17"/>
    <mergeCell ref="P17:Q17"/>
    <mergeCell ref="M18:O18"/>
    <mergeCell ref="P18:Q18"/>
    <mergeCell ref="P19:Q19"/>
    <mergeCell ref="S26:T26"/>
    <mergeCell ref="S27:T27"/>
    <mergeCell ref="M24:O24"/>
    <mergeCell ref="S24:T24"/>
    <mergeCell ref="M25:O25"/>
    <mergeCell ref="S25:T25"/>
    <mergeCell ref="M26:O26"/>
    <mergeCell ref="AB26:AC26"/>
    <mergeCell ref="N27:P27"/>
    <mergeCell ref="N28:P28"/>
    <mergeCell ref="S28:T28"/>
    <mergeCell ref="N29:P29"/>
    <mergeCell ref="D30:M31"/>
    <mergeCell ref="P30:Y31"/>
    <mergeCell ref="AB30:AK31"/>
    <mergeCell ref="AM30:AV31"/>
    <mergeCell ref="K32:L32"/>
    <mergeCell ref="W32:X32"/>
    <mergeCell ref="AB32:AH32"/>
    <mergeCell ref="AI32:AJ32"/>
    <mergeCell ref="AM32:AN32"/>
    <mergeCell ref="AO32:AS32"/>
    <mergeCell ref="AT32:AU32"/>
    <mergeCell ref="AM33:AS33"/>
    <mergeCell ref="AT33:AU33"/>
    <mergeCell ref="D32:J32"/>
    <mergeCell ref="D33:J33"/>
    <mergeCell ref="K33:L33"/>
    <mergeCell ref="P33:V33"/>
    <mergeCell ref="W33:X33"/>
    <mergeCell ref="AB33:AH33"/>
    <mergeCell ref="AI33:AJ33"/>
    <mergeCell ref="AM35:AS35"/>
    <mergeCell ref="AT35:AU35"/>
    <mergeCell ref="K38:L38"/>
    <mergeCell ref="P38:V38"/>
    <mergeCell ref="W38:X38"/>
    <mergeCell ref="AB38:AH38"/>
    <mergeCell ref="AI38:AJ38"/>
    <mergeCell ref="AM38:AS38"/>
    <mergeCell ref="AT38:AU38"/>
    <mergeCell ref="D38:J38"/>
    <mergeCell ref="D39:J39"/>
    <mergeCell ref="K39:L39"/>
    <mergeCell ref="P39:V39"/>
    <mergeCell ref="W39:X39"/>
    <mergeCell ref="AB39:AH39"/>
    <mergeCell ref="AI39:AJ39"/>
    <mergeCell ref="AB59:AC59"/>
    <mergeCell ref="AB60:AC60"/>
    <mergeCell ref="AB61:AC61"/>
    <mergeCell ref="AB55:AJ56"/>
    <mergeCell ref="AM55:AU56"/>
    <mergeCell ref="AB57:AC58"/>
    <mergeCell ref="AD57:AJ57"/>
    <mergeCell ref="AM57:AN58"/>
    <mergeCell ref="AO57:AU57"/>
    <mergeCell ref="AM59:AN59"/>
    <mergeCell ref="P47:V47"/>
    <mergeCell ref="P48:V48"/>
    <mergeCell ref="P49:V49"/>
    <mergeCell ref="W49:X49"/>
    <mergeCell ref="P50:V50"/>
    <mergeCell ref="W50:X50"/>
    <mergeCell ref="D46:J46"/>
    <mergeCell ref="D47:J47"/>
    <mergeCell ref="K47:L47"/>
    <mergeCell ref="W47:X47"/>
    <mergeCell ref="AB47:AH47"/>
    <mergeCell ref="AI47:AJ47"/>
    <mergeCell ref="K48:L48"/>
    <mergeCell ref="AM49:AS49"/>
    <mergeCell ref="AM50:AS50"/>
    <mergeCell ref="AB48:AH48"/>
    <mergeCell ref="AM48:AS48"/>
    <mergeCell ref="AB49:AH49"/>
    <mergeCell ref="AI49:AJ49"/>
    <mergeCell ref="AT49:AU49"/>
    <mergeCell ref="AB50:AH50"/>
    <mergeCell ref="AI50:AJ50"/>
    <mergeCell ref="AT50:AU50"/>
    <mergeCell ref="F51:G51"/>
    <mergeCell ref="F53:G53"/>
    <mergeCell ref="D49:J49"/>
    <mergeCell ref="K49:L49"/>
    <mergeCell ref="D50:J50"/>
    <mergeCell ref="K50:L50"/>
    <mergeCell ref="D51:E51"/>
    <mergeCell ref="D52:D53"/>
    <mergeCell ref="K52:L52"/>
    <mergeCell ref="AM60:AN60"/>
    <mergeCell ref="AM61:AN61"/>
    <mergeCell ref="AM65:AN65"/>
    <mergeCell ref="AM68:AN68"/>
    <mergeCell ref="AB62:AC62"/>
    <mergeCell ref="AB64:AC64"/>
    <mergeCell ref="AM64:AN64"/>
    <mergeCell ref="AB65:AC65"/>
    <mergeCell ref="AB66:AC66"/>
    <mergeCell ref="AB67:AC67"/>
    <mergeCell ref="AB68:AC68"/>
    <mergeCell ref="F52:G52"/>
    <mergeCell ref="I52:J52"/>
    <mergeCell ref="M52:N52"/>
    <mergeCell ref="D55:N56"/>
    <mergeCell ref="F57:L57"/>
    <mergeCell ref="I53:J53"/>
    <mergeCell ref="K53:L53"/>
    <mergeCell ref="M53:N53"/>
    <mergeCell ref="K54:L54"/>
    <mergeCell ref="M54:N54"/>
    <mergeCell ref="D57:E58"/>
    <mergeCell ref="P57:Q58"/>
    <mergeCell ref="P62:Q62"/>
    <mergeCell ref="P63:Q63"/>
    <mergeCell ref="D63:E63"/>
    <mergeCell ref="D64:E64"/>
    <mergeCell ref="D65:E65"/>
    <mergeCell ref="D66:E66"/>
    <mergeCell ref="D67:E67"/>
    <mergeCell ref="D68:E68"/>
    <mergeCell ref="D59:E59"/>
    <mergeCell ref="D60:E60"/>
    <mergeCell ref="D61:E61"/>
    <mergeCell ref="D62:E62"/>
    <mergeCell ref="AM62:AN62"/>
    <mergeCell ref="AB63:AC63"/>
    <mergeCell ref="AM63:AN63"/>
    <mergeCell ref="AM66:AN66"/>
    <mergeCell ref="AM67:AN67"/>
    <mergeCell ref="K40:L40"/>
    <mergeCell ref="P40:V40"/>
    <mergeCell ref="W40:X40"/>
    <mergeCell ref="AB40:AH40"/>
    <mergeCell ref="AI40:AJ40"/>
    <mergeCell ref="AM40:AS40"/>
    <mergeCell ref="AT40:AU40"/>
    <mergeCell ref="D40:J40"/>
    <mergeCell ref="D41:J41"/>
    <mergeCell ref="K41:L41"/>
    <mergeCell ref="P41:V41"/>
    <mergeCell ref="W41:X41"/>
    <mergeCell ref="AB41:AH41"/>
    <mergeCell ref="AI41:AJ41"/>
    <mergeCell ref="AM41:AS41"/>
    <mergeCell ref="AM42:AS42"/>
    <mergeCell ref="AT41:AU41"/>
    <mergeCell ref="K42:L42"/>
    <mergeCell ref="P42:V42"/>
    <mergeCell ref="W42:X42"/>
    <mergeCell ref="AB42:AH42"/>
    <mergeCell ref="AI42:AJ42"/>
    <mergeCell ref="AT42:AU42"/>
    <mergeCell ref="AM43:AS43"/>
    <mergeCell ref="AT43:AU43"/>
    <mergeCell ref="D42:J42"/>
    <mergeCell ref="D43:J43"/>
    <mergeCell ref="K43:L43"/>
    <mergeCell ref="P43:V43"/>
    <mergeCell ref="W43:X43"/>
    <mergeCell ref="AB43:AH43"/>
    <mergeCell ref="AI43:AJ43"/>
    <mergeCell ref="K44:L44"/>
    <mergeCell ref="P44:V44"/>
    <mergeCell ref="W44:X44"/>
    <mergeCell ref="AB44:AH44"/>
    <mergeCell ref="AI44:AJ44"/>
    <mergeCell ref="AM44:AS44"/>
    <mergeCell ref="AT44:AU44"/>
    <mergeCell ref="D44:J44"/>
    <mergeCell ref="D45:J45"/>
    <mergeCell ref="K45:L45"/>
    <mergeCell ref="P45:V45"/>
    <mergeCell ref="W45:X45"/>
    <mergeCell ref="AB45:AH45"/>
    <mergeCell ref="AI45:AJ45"/>
    <mergeCell ref="AM45:AS45"/>
    <mergeCell ref="AM46:AS46"/>
    <mergeCell ref="AT45:AU45"/>
    <mergeCell ref="K46:L46"/>
    <mergeCell ref="P46:V46"/>
    <mergeCell ref="W46:X46"/>
    <mergeCell ref="AB46:AH46"/>
    <mergeCell ref="AI46:AJ46"/>
    <mergeCell ref="AT46:AU46"/>
    <mergeCell ref="K34:L34"/>
    <mergeCell ref="P34:V34"/>
    <mergeCell ref="W34:X34"/>
    <mergeCell ref="AB34:AH34"/>
    <mergeCell ref="AI34:AJ34"/>
    <mergeCell ref="AM34:AS34"/>
    <mergeCell ref="AT34:AU34"/>
    <mergeCell ref="D34:J34"/>
    <mergeCell ref="D35:J35"/>
    <mergeCell ref="K35:L35"/>
    <mergeCell ref="P35:V35"/>
    <mergeCell ref="W35:X35"/>
    <mergeCell ref="AB35:AH35"/>
    <mergeCell ref="AI35:AJ35"/>
    <mergeCell ref="K36:L36"/>
    <mergeCell ref="P36:V36"/>
    <mergeCell ref="W36:X36"/>
    <mergeCell ref="AB36:AH36"/>
    <mergeCell ref="AI36:AJ36"/>
    <mergeCell ref="AM36:AS36"/>
    <mergeCell ref="AT36:AU36"/>
    <mergeCell ref="AM37:AS37"/>
    <mergeCell ref="AT37:AU37"/>
    <mergeCell ref="D36:J36"/>
    <mergeCell ref="D37:J37"/>
    <mergeCell ref="K37:L37"/>
    <mergeCell ref="P37:V37"/>
    <mergeCell ref="W37:X37"/>
    <mergeCell ref="AB37:AH37"/>
    <mergeCell ref="AI37:AJ37"/>
    <mergeCell ref="AM39:AS39"/>
    <mergeCell ref="AT39:AU39"/>
    <mergeCell ref="AM47:AS47"/>
    <mergeCell ref="AT47:AU47"/>
    <mergeCell ref="P65:Q65"/>
    <mergeCell ref="P66:Q66"/>
    <mergeCell ref="P67:Q67"/>
    <mergeCell ref="P68:Q68"/>
    <mergeCell ref="D69:E69"/>
    <mergeCell ref="P69:Q69"/>
    <mergeCell ref="AM69:AN69"/>
    <mergeCell ref="P70:Q70"/>
    <mergeCell ref="AM70:AN70"/>
    <mergeCell ref="P71:Q71"/>
    <mergeCell ref="P72:Q72"/>
    <mergeCell ref="P55:X56"/>
    <mergeCell ref="R57:X57"/>
    <mergeCell ref="Y57:Y73"/>
    <mergeCell ref="P59:Q59"/>
    <mergeCell ref="P60:Q60"/>
    <mergeCell ref="P61:Q61"/>
    <mergeCell ref="P64:Q64"/>
    <mergeCell ref="P73:Q73"/>
    <mergeCell ref="AM73:AN73"/>
    <mergeCell ref="AJ76:AK76"/>
    <mergeCell ref="AJ77:AK77"/>
    <mergeCell ref="AJ78:AK78"/>
    <mergeCell ref="AB69:AC69"/>
    <mergeCell ref="AB70:AC70"/>
    <mergeCell ref="AB71:AC71"/>
    <mergeCell ref="AM71:AN71"/>
    <mergeCell ref="AB72:AC72"/>
    <mergeCell ref="AM72:AN72"/>
    <mergeCell ref="AB73:AC73"/>
    <mergeCell ref="D70:E70"/>
    <mergeCell ref="D71:E71"/>
    <mergeCell ref="D72:E72"/>
    <mergeCell ref="F72:N72"/>
    <mergeCell ref="D73:E73"/>
    <mergeCell ref="F73:N73"/>
    <mergeCell ref="D76:E76"/>
    <mergeCell ref="AE90:AF90"/>
    <mergeCell ref="AE91:AF91"/>
    <mergeCell ref="AE101:AF101"/>
    <mergeCell ref="AE83:AF83"/>
    <mergeCell ref="AE84:AF84"/>
    <mergeCell ref="AE85:AF85"/>
    <mergeCell ref="AE86:AF86"/>
    <mergeCell ref="AE87:AF87"/>
    <mergeCell ref="AE88:AF88"/>
    <mergeCell ref="AE89:AF89"/>
    <mergeCell ref="S92:T92"/>
    <mergeCell ref="S93:T93"/>
    <mergeCell ref="S86:T86"/>
    <mergeCell ref="S87:T87"/>
    <mergeCell ref="S88:T88"/>
    <mergeCell ref="S89:T89"/>
    <mergeCell ref="S90:T90"/>
    <mergeCell ref="S91:T91"/>
    <mergeCell ref="AE92:AF92"/>
    <mergeCell ref="AE93:AF93"/>
    <mergeCell ref="S94:T94"/>
    <mergeCell ref="S95:T95"/>
    <mergeCell ref="P102:U106"/>
    <mergeCell ref="P107:U107"/>
    <mergeCell ref="P78:U79"/>
    <mergeCell ref="S80:T80"/>
    <mergeCell ref="Q81:U81"/>
    <mergeCell ref="Q82:U82"/>
    <mergeCell ref="S83:T83"/>
    <mergeCell ref="S84:T84"/>
    <mergeCell ref="S85:T85"/>
    <mergeCell ref="AP94:AQ94"/>
    <mergeCell ref="AP97:AQ97"/>
    <mergeCell ref="AP91:AQ91"/>
    <mergeCell ref="AP92:AQ92"/>
    <mergeCell ref="AP93:AQ93"/>
    <mergeCell ref="AE94:AF94"/>
    <mergeCell ref="AE95:AF95"/>
    <mergeCell ref="AE96:AF96"/>
    <mergeCell ref="AE97:AF97"/>
    <mergeCell ref="AE99:AF99"/>
    <mergeCell ref="AE100:AF100"/>
    <mergeCell ref="AB102:AG106"/>
    <mergeCell ref="AM102:AR106"/>
    <mergeCell ref="AB107:AG107"/>
    <mergeCell ref="AM107:AR107"/>
    <mergeCell ref="AP95:AQ95"/>
    <mergeCell ref="AP96:AQ96"/>
    <mergeCell ref="AE98:AF98"/>
    <mergeCell ref="AP98:AQ98"/>
    <mergeCell ref="AB99:AB100"/>
    <mergeCell ref="AM99:AM100"/>
    <mergeCell ref="AP99:AQ99"/>
    <mergeCell ref="D77:E77"/>
    <mergeCell ref="C78:H79"/>
    <mergeCell ref="I78:N79"/>
    <mergeCell ref="AB78:AG79"/>
    <mergeCell ref="AM78:AR79"/>
    <mergeCell ref="AE80:AF80"/>
    <mergeCell ref="AP80:AQ80"/>
    <mergeCell ref="AJ79:AK79"/>
    <mergeCell ref="AJ80:AK80"/>
    <mergeCell ref="AC81:AG81"/>
    <mergeCell ref="AN81:AR81"/>
    <mergeCell ref="AC82:AG82"/>
    <mergeCell ref="AN82:AR82"/>
    <mergeCell ref="AP83:AQ83"/>
    <mergeCell ref="F80:G80"/>
    <mergeCell ref="D81:H81"/>
    <mergeCell ref="D82:H82"/>
    <mergeCell ref="F83:G83"/>
    <mergeCell ref="F84:G84"/>
    <mergeCell ref="F85:G85"/>
    <mergeCell ref="F86:G86"/>
    <mergeCell ref="AP84:AQ84"/>
    <mergeCell ref="AP85:AQ85"/>
    <mergeCell ref="AP86:AQ86"/>
    <mergeCell ref="AP87:AQ87"/>
    <mergeCell ref="AP88:AQ88"/>
    <mergeCell ref="AP89:AQ89"/>
    <mergeCell ref="AP90:AQ90"/>
    <mergeCell ref="F97:G97"/>
    <mergeCell ref="F98:G98"/>
    <mergeCell ref="C99:C100"/>
    <mergeCell ref="F99:G99"/>
    <mergeCell ref="C102:D102"/>
    <mergeCell ref="E102:H102"/>
    <mergeCell ref="F87:G87"/>
    <mergeCell ref="F88:G88"/>
    <mergeCell ref="F89:G89"/>
    <mergeCell ref="F90:G90"/>
    <mergeCell ref="F91:G91"/>
    <mergeCell ref="F92:G92"/>
    <mergeCell ref="F93:G93"/>
    <mergeCell ref="AP100:AQ100"/>
    <mergeCell ref="AP101:AQ101"/>
    <mergeCell ref="S100:T100"/>
    <mergeCell ref="S101:T101"/>
    <mergeCell ref="Q117:Z117"/>
    <mergeCell ref="U118:V118"/>
    <mergeCell ref="U119:V119"/>
    <mergeCell ref="F94:G94"/>
    <mergeCell ref="F95:G95"/>
    <mergeCell ref="S96:T96"/>
    <mergeCell ref="S97:T97"/>
    <mergeCell ref="S98:T98"/>
    <mergeCell ref="P99:P100"/>
    <mergeCell ref="S99:T99"/>
    <mergeCell ref="F96:G96"/>
    <mergeCell ref="F100:G100"/>
    <mergeCell ref="F101:G101"/>
    <mergeCell ref="C103:H106"/>
    <mergeCell ref="C107:H107"/>
    <mergeCell ref="C117:O117"/>
    <mergeCell ref="C118:D118"/>
    <mergeCell ref="G118:H118"/>
    <mergeCell ref="I118:J118"/>
    <mergeCell ref="C119:D119"/>
    <mergeCell ref="G119:H119"/>
    <mergeCell ref="I119:J119"/>
    <mergeCell ref="G120:H120"/>
    <mergeCell ref="I120:J120"/>
    <mergeCell ref="I123:J123"/>
    <mergeCell ref="L125:M125"/>
    <mergeCell ref="N125:O125"/>
    <mergeCell ref="G121:H121"/>
    <mergeCell ref="I121:J121"/>
    <mergeCell ref="G122:H122"/>
    <mergeCell ref="I122:J122"/>
    <mergeCell ref="G123:H123"/>
    <mergeCell ref="Q123:T123"/>
    <mergeCell ref="Q124:T124"/>
    <mergeCell ref="C120:D120"/>
    <mergeCell ref="C121:D121"/>
    <mergeCell ref="C122:D122"/>
    <mergeCell ref="C123:D123"/>
    <mergeCell ref="C125:F125"/>
    <mergeCell ref="G125:H125"/>
    <mergeCell ref="I125:J125"/>
    <mergeCell ref="L163:M163"/>
    <mergeCell ref="N163:O163"/>
    <mergeCell ref="C161:F161"/>
    <mergeCell ref="C162:F162"/>
    <mergeCell ref="G162:H162"/>
    <mergeCell ref="I162:J162"/>
    <mergeCell ref="L162:M162"/>
    <mergeCell ref="N162:O162"/>
    <mergeCell ref="C163:F163"/>
    <mergeCell ref="L165:M165"/>
    <mergeCell ref="L166:M166"/>
    <mergeCell ref="M200:Q200"/>
    <mergeCell ref="P201:Q201"/>
    <mergeCell ref="P202:Q202"/>
    <mergeCell ref="C165:F165"/>
    <mergeCell ref="G165:H165"/>
    <mergeCell ref="I165:J165"/>
    <mergeCell ref="N165:O165"/>
    <mergeCell ref="G166:H166"/>
    <mergeCell ref="I166:J166"/>
    <mergeCell ref="N166:O166"/>
    <mergeCell ref="C182:F182"/>
    <mergeCell ref="C183:F183"/>
    <mergeCell ref="C184:F184"/>
    <mergeCell ref="C185:F185"/>
    <mergeCell ref="C186:F186"/>
    <mergeCell ref="C166:F166"/>
    <mergeCell ref="C167:F167"/>
    <mergeCell ref="C168:F168"/>
    <mergeCell ref="C178:F178"/>
    <mergeCell ref="C179:F179"/>
    <mergeCell ref="C180:F180"/>
    <mergeCell ref="C181:F181"/>
    <mergeCell ref="L152:M152"/>
    <mergeCell ref="L153:M153"/>
    <mergeCell ref="L154:M154"/>
    <mergeCell ref="N154:O154"/>
    <mergeCell ref="L155:M155"/>
    <mergeCell ref="N155:O155"/>
    <mergeCell ref="C152:F152"/>
    <mergeCell ref="G152:H152"/>
    <mergeCell ref="I152:J152"/>
    <mergeCell ref="N152:O152"/>
    <mergeCell ref="G153:H153"/>
    <mergeCell ref="I153:J153"/>
    <mergeCell ref="N153:O153"/>
    <mergeCell ref="C153:F153"/>
    <mergeCell ref="C154:F154"/>
    <mergeCell ref="G154:H154"/>
    <mergeCell ref="I154:J154"/>
    <mergeCell ref="C155:F155"/>
    <mergeCell ref="G155:H155"/>
    <mergeCell ref="I155:J155"/>
    <mergeCell ref="L156:M156"/>
    <mergeCell ref="L157:M157"/>
    <mergeCell ref="L158:M158"/>
    <mergeCell ref="N158:O158"/>
    <mergeCell ref="L159:M159"/>
    <mergeCell ref="N159:O159"/>
    <mergeCell ref="C156:F156"/>
    <mergeCell ref="G156:H156"/>
    <mergeCell ref="I156:J156"/>
    <mergeCell ref="N156:O156"/>
    <mergeCell ref="G157:H157"/>
    <mergeCell ref="I157:J157"/>
    <mergeCell ref="N157:O157"/>
    <mergeCell ref="C157:F157"/>
    <mergeCell ref="C158:F158"/>
    <mergeCell ref="G158:H158"/>
    <mergeCell ref="I158:J158"/>
    <mergeCell ref="C159:F159"/>
    <mergeCell ref="G159:H159"/>
    <mergeCell ref="I159:J159"/>
    <mergeCell ref="G163:H163"/>
    <mergeCell ref="I163:J163"/>
    <mergeCell ref="C164:F164"/>
    <mergeCell ref="G164:H164"/>
    <mergeCell ref="I164:J164"/>
    <mergeCell ref="L164:M164"/>
    <mergeCell ref="N164:O164"/>
    <mergeCell ref="L134:M134"/>
    <mergeCell ref="L135:M135"/>
    <mergeCell ref="C134:F134"/>
    <mergeCell ref="G134:H134"/>
    <mergeCell ref="I134:J134"/>
    <mergeCell ref="N134:O134"/>
    <mergeCell ref="G135:H135"/>
    <mergeCell ref="I135:J135"/>
    <mergeCell ref="N135:O135"/>
    <mergeCell ref="L137:M137"/>
    <mergeCell ref="N137:O137"/>
    <mergeCell ref="C135:F135"/>
    <mergeCell ref="C136:F136"/>
    <mergeCell ref="G136:H136"/>
    <mergeCell ref="I136:J136"/>
    <mergeCell ref="L136:M136"/>
    <mergeCell ref="N136:O136"/>
    <mergeCell ref="C137:F137"/>
    <mergeCell ref="L126:M126"/>
    <mergeCell ref="L127:M127"/>
    <mergeCell ref="L128:M128"/>
    <mergeCell ref="N128:O128"/>
    <mergeCell ref="L129:M129"/>
    <mergeCell ref="N129:O129"/>
    <mergeCell ref="C126:F126"/>
    <mergeCell ref="G126:H126"/>
    <mergeCell ref="I126:J126"/>
    <mergeCell ref="N126:O126"/>
    <mergeCell ref="G127:H127"/>
    <mergeCell ref="I127:J127"/>
    <mergeCell ref="N127:O127"/>
    <mergeCell ref="C127:F127"/>
    <mergeCell ref="C128:F128"/>
    <mergeCell ref="G128:H128"/>
    <mergeCell ref="I128:J128"/>
    <mergeCell ref="C129:F129"/>
    <mergeCell ref="G129:H129"/>
    <mergeCell ref="I129:J129"/>
    <mergeCell ref="L130:M130"/>
    <mergeCell ref="L131:M131"/>
    <mergeCell ref="L132:M132"/>
    <mergeCell ref="N132:O132"/>
    <mergeCell ref="L133:M133"/>
    <mergeCell ref="N133:O133"/>
    <mergeCell ref="C130:F130"/>
    <mergeCell ref="G130:H130"/>
    <mergeCell ref="I130:J130"/>
    <mergeCell ref="N130:O130"/>
    <mergeCell ref="G131:H131"/>
    <mergeCell ref="I131:J131"/>
    <mergeCell ref="N131:O131"/>
    <mergeCell ref="C131:F131"/>
    <mergeCell ref="C132:F132"/>
    <mergeCell ref="G132:H132"/>
    <mergeCell ref="I132:J132"/>
    <mergeCell ref="C133:F133"/>
    <mergeCell ref="G133:H133"/>
    <mergeCell ref="I133:J133"/>
    <mergeCell ref="G137:H137"/>
    <mergeCell ref="I137:J137"/>
    <mergeCell ref="C138:F138"/>
    <mergeCell ref="G138:H138"/>
    <mergeCell ref="I138:J138"/>
    <mergeCell ref="L138:M138"/>
    <mergeCell ref="N138:O138"/>
    <mergeCell ref="L147:M147"/>
    <mergeCell ref="L148:M148"/>
    <mergeCell ref="C147:F147"/>
    <mergeCell ref="G147:H147"/>
    <mergeCell ref="I147:J147"/>
    <mergeCell ref="N147:O147"/>
    <mergeCell ref="G148:H148"/>
    <mergeCell ref="I148:J148"/>
    <mergeCell ref="N148:O148"/>
    <mergeCell ref="L150:M150"/>
    <mergeCell ref="N150:O150"/>
    <mergeCell ref="C148:F148"/>
    <mergeCell ref="C149:F149"/>
    <mergeCell ref="G149:H149"/>
    <mergeCell ref="I149:J149"/>
    <mergeCell ref="L149:M149"/>
    <mergeCell ref="N149:O149"/>
    <mergeCell ref="C150:F150"/>
    <mergeCell ref="L139:M139"/>
    <mergeCell ref="L140:M140"/>
    <mergeCell ref="L141:M141"/>
    <mergeCell ref="N141:O141"/>
    <mergeCell ref="L142:M142"/>
    <mergeCell ref="N142:O142"/>
    <mergeCell ref="C139:F139"/>
    <mergeCell ref="G139:H139"/>
    <mergeCell ref="I139:J139"/>
    <mergeCell ref="N139:O139"/>
    <mergeCell ref="G140:H140"/>
    <mergeCell ref="I140:J140"/>
    <mergeCell ref="N140:O140"/>
    <mergeCell ref="C140:F140"/>
    <mergeCell ref="C141:F141"/>
    <mergeCell ref="G141:H141"/>
    <mergeCell ref="I141:J141"/>
    <mergeCell ref="C142:F142"/>
    <mergeCell ref="G142:H142"/>
    <mergeCell ref="I142:J142"/>
    <mergeCell ref="L143:M143"/>
    <mergeCell ref="L144:M144"/>
    <mergeCell ref="L145:M145"/>
    <mergeCell ref="N145:O145"/>
    <mergeCell ref="L146:M146"/>
    <mergeCell ref="N146:O146"/>
    <mergeCell ref="C143:F143"/>
    <mergeCell ref="G143:H143"/>
    <mergeCell ref="I143:J143"/>
    <mergeCell ref="N143:O143"/>
    <mergeCell ref="G144:H144"/>
    <mergeCell ref="I144:J144"/>
    <mergeCell ref="N144:O144"/>
    <mergeCell ref="C144:F144"/>
    <mergeCell ref="C145:F145"/>
    <mergeCell ref="G145:H145"/>
    <mergeCell ref="I145:J145"/>
    <mergeCell ref="C146:F146"/>
    <mergeCell ref="G146:H146"/>
    <mergeCell ref="I146:J146"/>
    <mergeCell ref="G150:H150"/>
    <mergeCell ref="I150:J150"/>
    <mergeCell ref="C151:F151"/>
    <mergeCell ref="G151:H151"/>
    <mergeCell ref="I151:J151"/>
    <mergeCell ref="L151:M151"/>
    <mergeCell ref="N151:O151"/>
    <mergeCell ref="L160:M160"/>
    <mergeCell ref="L161:M161"/>
    <mergeCell ref="C160:F160"/>
    <mergeCell ref="G160:H160"/>
    <mergeCell ref="I160:J160"/>
    <mergeCell ref="N160:O160"/>
    <mergeCell ref="G161:H161"/>
    <mergeCell ref="I161:J161"/>
    <mergeCell ref="N161:O161"/>
  </mergeCells>
  <conditionalFormatting sqref="AA7:AA26">
    <cfRule type="expression" dxfId="5" priority="1">
      <formula>AA7&lt;33.0</formula>
    </cfRule>
  </conditionalFormatting>
  <conditionalFormatting sqref="AI7:AJ26 AK7:AK24">
    <cfRule type="expression" dxfId="2" priority="2">
      <formula>"NOT(ISBLANK(AC6))"</formula>
    </cfRule>
  </conditionalFormatting>
  <conditionalFormatting sqref="G2:H2">
    <cfRule type="containsText" dxfId="3" priority="3" operator="containsText" text="Yes">
      <formula>NOT(ISERROR(SEARCH(("Yes"),(G2))))</formula>
    </cfRule>
  </conditionalFormatting>
  <conditionalFormatting sqref="G2:H2">
    <cfRule type="containsText" dxfId="4" priority="4" operator="containsText" text="No">
      <formula>NOT(ISERROR(SEARCH(("No"),(G2))))</formula>
    </cfRule>
  </conditionalFormatting>
  <conditionalFormatting sqref="AI7:AI26 AJ7:AJ26">
    <cfRule type="cellIs" dxfId="4" priority="5" operator="greaterThan">
      <formula>100</formula>
    </cfRule>
  </conditionalFormatting>
  <conditionalFormatting sqref="AI7:AI26 AJ7:AJ26">
    <cfRule type="cellIs" dxfId="3" priority="6" operator="lessThanOrEqual">
      <formula>100</formula>
    </cfRule>
  </conditionalFormatting>
  <conditionalFormatting sqref="AF7:AF26 AG7:AG26 AH7:AH26 AI7:AI26">
    <cfRule type="cellIs" dxfId="4" priority="7" operator="lessThan">
      <formula>2.4</formula>
    </cfRule>
  </conditionalFormatting>
  <conditionalFormatting sqref="AF7:AF26 AG7:AG26 AH7:AH26 AI7:AI26">
    <cfRule type="cellIs" dxfId="4" priority="8" operator="greaterThan">
      <formula>2.9</formula>
    </cfRule>
  </conditionalFormatting>
  <conditionalFormatting sqref="AF7:AF26 AG7:AG26 AH7:AH26 AI7:AI26">
    <cfRule type="cellIs" dxfId="3" priority="9" operator="between">
      <formula>2.4</formula>
      <formula>2.9</formula>
    </cfRule>
  </conditionalFormatting>
  <conditionalFormatting sqref="AG7:AG26 AH7:AH26">
    <cfRule type="cellIs" dxfId="4" priority="10" operator="greaterThan">
      <formula>40</formula>
    </cfRule>
  </conditionalFormatting>
  <conditionalFormatting sqref="AG7:AG26 AH7:AH26">
    <cfRule type="cellIs" dxfId="3" priority="11" operator="lessThanOrEqual">
      <formula>40</formula>
    </cfRule>
  </conditionalFormatting>
  <conditionalFormatting sqref="AF2">
    <cfRule type="cellIs" dxfId="1" priority="12" operator="equal">
      <formula>"YES"</formula>
    </cfRule>
  </conditionalFormatting>
  <conditionalFormatting sqref="AF2">
    <cfRule type="cellIs" dxfId="0" priority="13" operator="equal">
      <formula>"NO"</formula>
    </cfRule>
  </conditionalFormatting>
  <conditionalFormatting sqref="U24:Z28">
    <cfRule type="cellIs" dxfId="0" priority="14" operator="greaterThan">
      <formula>50</formula>
    </cfRule>
  </conditionalFormatting>
  <conditionalFormatting sqref="U24:Z28">
    <cfRule type="cellIs" dxfId="1" priority="15" operator="lessThanOrEqual">
      <formula>50</formula>
    </cfRule>
  </conditionalFormatting>
  <dataValidations>
    <dataValidation type="list" allowBlank="1" sqref="G2">
      <formula1>"Yes,No"</formula1>
    </dataValidation>
    <dataValidation type="list" allowBlank="1" sqref="F90 S90 AE90 AP90">
      <formula1>"Lactic,Citric"</formula1>
    </dataValidation>
    <dataValidation type="list" allowBlank="1" showErrorMessage="1" sqref="AL7:AL26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4.13"/>
    <col customWidth="1" min="25" max="25" width="13.63"/>
    <col customWidth="1" min="26" max="26" width="13.13"/>
    <col customWidth="1" min="27" max="27" width="9.38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8.75"/>
    <col customWidth="1" min="40" max="40" width="8.13"/>
    <col customWidth="1" min="41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1" width="5.88"/>
    <col customWidth="1" min="52" max="52" width="2.25"/>
    <col customWidth="1" min="53" max="61" width="9.13"/>
    <col customWidth="1" min="62" max="62" width="8.0"/>
    <col customWidth="1" min="63" max="63" width="5.88"/>
    <col customWidth="1" min="64" max="64" width="4.38"/>
    <col customWidth="1" min="65" max="65" width="10.38"/>
    <col customWidth="1" min="66" max="66" width="20.75"/>
    <col customWidth="1" min="67" max="67" width="2.25"/>
  </cols>
  <sheetData>
    <row r="1" ht="7.5" customHeight="1">
      <c r="A1" s="6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AVERAGE(IF(D100&lt;&gt;"",D100),IF(Q100&lt;&gt;"",Q100),IF(AC100&lt;&gt;"",AC100),IF(AN100&lt;&gt;"",AN100))</f>
        <v>#DIV/0!</v>
      </c>
      <c r="T2" s="23" t="s">
        <v>9</v>
      </c>
      <c r="U2" s="24">
        <f>SUM(F97,S97,AE97,AP97)</f>
        <v>0</v>
      </c>
      <c r="V2" s="25" t="s">
        <v>10</v>
      </c>
      <c r="W2" s="26"/>
      <c r="X2" s="27" t="s">
        <v>11</v>
      </c>
      <c r="Y2" s="28" t="str">
        <f>AVERAGE(E100,R100,AD100,AO100)</f>
        <v>#DIV/0!</v>
      </c>
      <c r="Z2" s="29"/>
      <c r="AA2" s="30"/>
      <c r="AB2" s="31" t="str">
        <f>IFERROR(__xludf.DUMMYFUNCTION("INDEX(AK7:AK26, MAX(FILTER(ROW(AK7:AK26)-ROW(AK7)+1, LEN(AK7:AK26))))"),"#N/A")</f>
        <v>#N/A</v>
      </c>
      <c r="AC2" s="32" t="s">
        <v>12</v>
      </c>
      <c r="AD2" s="31"/>
      <c r="AE2" s="32" t="s">
        <v>13</v>
      </c>
      <c r="AF2" s="35" t="str">
        <f>IF(COUNTA(U6:U19)&gt;0,"YES","NO")</f>
        <v>NO</v>
      </c>
      <c r="AG2" s="37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M4" s="55"/>
      <c r="AN4" s="7"/>
      <c r="AO4" s="9"/>
      <c r="AP4" s="58"/>
      <c r="AQ4" s="52"/>
      <c r="AR4" s="56"/>
      <c r="AS4" s="59"/>
      <c r="AT4" s="59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IF(K19&gt;0,K19/$K$49,"")</f>
        <v>0.005473684211</v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25</v>
      </c>
      <c r="AH5" s="71" t="s">
        <v>26</v>
      </c>
      <c r="AI5" s="71" t="s">
        <v>27</v>
      </c>
      <c r="AJ5" s="71" t="s">
        <v>28</v>
      </c>
      <c r="AK5" s="71" t="s">
        <v>29</v>
      </c>
      <c r="AL5" s="74" t="s">
        <v>30</v>
      </c>
      <c r="AM5" s="75" t="s">
        <v>31</v>
      </c>
      <c r="AN5" s="76" t="s">
        <v>32</v>
      </c>
      <c r="AO5" s="62"/>
      <c r="AP5" s="63"/>
      <c r="AQ5" s="76" t="s">
        <v>33</v>
      </c>
      <c r="AR5" s="63"/>
      <c r="AS5" s="76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D33</f>
        <v>Pale</v>
      </c>
      <c r="E6" s="62"/>
      <c r="F6" s="62"/>
      <c r="G6" s="62"/>
      <c r="H6" s="62"/>
      <c r="I6" s="62"/>
      <c r="J6" s="63"/>
      <c r="K6" s="81">
        <f t="shared" ref="K6:K7" si="2">SUM(K33,W33,AI33,AT33)</f>
        <v>1700</v>
      </c>
      <c r="L6" s="64"/>
      <c r="M6" s="82" t="str">
        <f t="shared" ref="M6:M20" si="3">D59</f>
        <v>CTZ</v>
      </c>
      <c r="N6" s="62"/>
      <c r="O6" s="62"/>
      <c r="P6" s="83">
        <f t="shared" ref="P6:P18" si="4">SUM(F59:M59)+SUM(R59:X59)+SUM(AD59:AJ59)+SUM(AO59:AU59)</f>
        <v>2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E80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3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>Dexter</v>
      </c>
      <c r="E7" s="62"/>
      <c r="F7" s="62"/>
      <c r="G7" s="62"/>
      <c r="H7" s="62"/>
      <c r="I7" s="62"/>
      <c r="J7" s="63"/>
      <c r="K7" s="93">
        <f t="shared" si="2"/>
        <v>100</v>
      </c>
      <c r="L7" s="64"/>
      <c r="M7" s="82" t="str">
        <f t="shared" si="3"/>
        <v>Krush</v>
      </c>
      <c r="N7" s="62"/>
      <c r="O7" s="62"/>
      <c r="P7" s="94">
        <f t="shared" si="4"/>
        <v>20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6"/>
      <c r="AH7" s="88" t="s">
        <v>0</v>
      </c>
      <c r="AI7" s="97"/>
      <c r="AJ7" s="88"/>
      <c r="AK7" s="98" t="str">
        <f t="shared" ref="AK7:AK23" si="6">IF(ISBLANK(AD7)=false , IFERROR((76.08 * (($S$2*0.004+1)-(AD7*0.004+1)) / (1.775-($S$2*0.004+1))) * ((AD7*0.004+1) / 0.794),0),"")</f>
        <v/>
      </c>
      <c r="AL7" s="99"/>
      <c r="AM7" s="100"/>
      <c r="AN7" s="101"/>
      <c r="AO7" s="62"/>
      <c r="AP7" s="63"/>
      <c r="AQ7" s="102"/>
      <c r="AR7" s="63"/>
      <c r="AS7" s="102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>Wheat</v>
      </c>
      <c r="E8" s="62"/>
      <c r="F8" s="62"/>
      <c r="G8" s="62"/>
      <c r="H8" s="62"/>
      <c r="I8" s="62"/>
      <c r="J8" s="63"/>
      <c r="K8" s="103">
        <f>K35+W35+AI35+AT35</f>
        <v>100</v>
      </c>
      <c r="L8" s="64"/>
      <c r="M8" s="82" t="str">
        <f t="shared" si="3"/>
        <v>Simcoe Dynaboost</v>
      </c>
      <c r="N8" s="62"/>
      <c r="O8" s="62"/>
      <c r="P8" s="83">
        <f t="shared" si="4"/>
        <v>1</v>
      </c>
      <c r="Q8" s="62"/>
      <c r="R8" s="66"/>
      <c r="S8" s="84" t="s">
        <v>38</v>
      </c>
      <c r="T8" s="63"/>
      <c r="U8" s="104"/>
      <c r="V8" s="105"/>
      <c r="W8" s="105"/>
      <c r="X8" s="10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6"/>
      <c r="AH8" s="107"/>
      <c r="AI8" s="107"/>
      <c r="AJ8" s="107"/>
      <c r="AK8" s="98" t="str">
        <f t="shared" si="6"/>
        <v/>
      </c>
      <c r="AL8" s="99"/>
      <c r="AM8" s="100"/>
      <c r="AN8" s="101"/>
      <c r="AO8" s="62"/>
      <c r="AP8" s="63"/>
      <c r="AQ8" s="102"/>
      <c r="AR8" s="63"/>
      <c r="AS8" s="102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</row>
    <row r="9">
      <c r="A9" s="1"/>
      <c r="B9" s="50"/>
      <c r="C9" s="46"/>
      <c r="D9" s="92" t="str">
        <f t="shared" si="1"/>
        <v/>
      </c>
      <c r="E9" s="62"/>
      <c r="F9" s="62"/>
      <c r="G9" s="62"/>
      <c r="H9" s="62"/>
      <c r="I9" s="62"/>
      <c r="J9" s="63"/>
      <c r="K9" s="93">
        <f>SUM(K36,W36,AI36,AT36)</f>
        <v>0</v>
      </c>
      <c r="L9" s="64"/>
      <c r="M9" s="82" t="str">
        <f t="shared" si="3"/>
        <v>Superdelic</v>
      </c>
      <c r="N9" s="62"/>
      <c r="O9" s="62"/>
      <c r="P9" s="94">
        <f t="shared" si="4"/>
        <v>10</v>
      </c>
      <c r="Q9" s="62"/>
      <c r="R9" s="66"/>
      <c r="S9" s="84" t="s">
        <v>39</v>
      </c>
      <c r="T9" s="63"/>
      <c r="U9" s="85"/>
      <c r="V9" s="85"/>
      <c r="W9" s="85"/>
      <c r="X9" s="8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6"/>
      <c r="AH9" s="107"/>
      <c r="AI9" s="107"/>
      <c r="AJ9" s="107"/>
      <c r="AK9" s="98" t="str">
        <f t="shared" si="6"/>
        <v/>
      </c>
      <c r="AL9" s="99"/>
      <c r="AM9" s="100"/>
      <c r="AN9" s="101"/>
      <c r="AO9" s="62"/>
      <c r="AP9" s="63"/>
      <c r="AQ9" s="102"/>
      <c r="AR9" s="63"/>
      <c r="AS9" s="102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K37+W37+AI37+AT37</f>
        <v>0</v>
      </c>
      <c r="L10" s="64"/>
      <c r="M10" s="82" t="str">
        <f t="shared" si="3"/>
        <v>Cryo Simcoe </v>
      </c>
      <c r="N10" s="62"/>
      <c r="O10" s="62"/>
      <c r="P10" s="83">
        <f t="shared" si="4"/>
        <v>5</v>
      </c>
      <c r="Q10" s="62"/>
      <c r="R10" s="66"/>
      <c r="S10" s="86"/>
      <c r="T10" s="86"/>
      <c r="U10" s="86"/>
      <c r="V10" s="86"/>
      <c r="W10" s="86"/>
      <c r="X10" s="86"/>
      <c r="Y10" s="8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6"/>
      <c r="AH10" s="107"/>
      <c r="AI10" s="107"/>
      <c r="AJ10" s="107"/>
      <c r="AK10" s="98" t="str">
        <f t="shared" si="6"/>
        <v/>
      </c>
      <c r="AL10" s="99"/>
      <c r="AM10" s="100"/>
      <c r="AN10" s="101"/>
      <c r="AO10" s="62"/>
      <c r="AP10" s="63"/>
      <c r="AQ10" s="102"/>
      <c r="AR10" s="63"/>
      <c r="AS10" s="102"/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SUM(K38,W38,AI38,AT38)</f>
        <v>0</v>
      </c>
      <c r="L11" s="64"/>
      <c r="M11" s="82" t="str">
        <f t="shared" si="3"/>
        <v>Centennial</v>
      </c>
      <c r="N11" s="62"/>
      <c r="O11" s="62"/>
      <c r="P11" s="94">
        <f t="shared" si="4"/>
        <v>10</v>
      </c>
      <c r="Q11" s="62"/>
      <c r="R11" s="66"/>
      <c r="S11" s="118" t="s">
        <v>44</v>
      </c>
      <c r="T11" s="63"/>
      <c r="U11" s="119"/>
      <c r="V11" s="119"/>
      <c r="W11" s="119"/>
      <c r="X11" s="119"/>
      <c r="Y11" s="8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6"/>
      <c r="AH11" s="107"/>
      <c r="AI11" s="107"/>
      <c r="AJ11" s="107"/>
      <c r="AK11" s="98" t="str">
        <f t="shared" si="6"/>
        <v/>
      </c>
      <c r="AL11" s="99"/>
      <c r="AM11" s="100"/>
      <c r="AN11" s="101"/>
      <c r="AO11" s="62"/>
      <c r="AP11" s="63"/>
      <c r="AQ11" s="102"/>
      <c r="AR11" s="63"/>
      <c r="AS11" s="120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K39+W39+AI39+AT39</f>
        <v>0</v>
      </c>
      <c r="L12" s="64"/>
      <c r="M12" s="82" t="str">
        <f t="shared" si="3"/>
        <v>Abstrax BrewGas Pineapple Express</v>
      </c>
      <c r="N12" s="62"/>
      <c r="O12" s="62"/>
      <c r="P12" s="83">
        <f t="shared" si="4"/>
        <v>0.04</v>
      </c>
      <c r="Q12" s="62"/>
      <c r="R12" s="66"/>
      <c r="S12" s="118" t="s">
        <v>46</v>
      </c>
      <c r="T12" s="63"/>
      <c r="U12" s="119"/>
      <c r="V12" s="119"/>
      <c r="W12" s="119"/>
      <c r="X12" s="119"/>
      <c r="Y12" s="8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6"/>
      <c r="AH12" s="107"/>
      <c r="AI12" s="107"/>
      <c r="AJ12" s="107"/>
      <c r="AK12" s="98" t="str">
        <f t="shared" si="6"/>
        <v/>
      </c>
      <c r="AL12" s="99"/>
      <c r="AM12" s="100"/>
      <c r="AN12" s="101"/>
      <c r="AO12" s="62"/>
      <c r="AP12" s="63"/>
      <c r="AQ12" s="102"/>
      <c r="AR12" s="63"/>
      <c r="AS12" s="120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SUM(K40,W40,AI40,AT40)</f>
        <v>0</v>
      </c>
      <c r="L13" s="64"/>
      <c r="M13" s="82" t="str">
        <f t="shared" si="3"/>
        <v>El Dorado</v>
      </c>
      <c r="N13" s="62"/>
      <c r="O13" s="62"/>
      <c r="P13" s="94">
        <f t="shared" si="4"/>
        <v>20</v>
      </c>
      <c r="Q13" s="62"/>
      <c r="R13" s="66"/>
      <c r="S13" s="118" t="s">
        <v>48</v>
      </c>
      <c r="T13" s="63"/>
      <c r="U13" s="124"/>
      <c r="V13" s="124"/>
      <c r="W13" s="124"/>
      <c r="X13" s="124"/>
      <c r="Y13" s="106">
        <f>SUM(U13:X13)</f>
        <v>0</v>
      </c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6"/>
      <c r="AH13" s="107"/>
      <c r="AI13" s="107"/>
      <c r="AJ13" s="107"/>
      <c r="AK13" s="98" t="str">
        <f t="shared" si="6"/>
        <v/>
      </c>
      <c r="AL13" s="99"/>
      <c r="AM13" s="100"/>
      <c r="AN13" s="101"/>
      <c r="AO13" s="62"/>
      <c r="AP13" s="63"/>
      <c r="AQ13" s="102"/>
      <c r="AR13" s="63"/>
      <c r="AS13" s="102"/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K41+W41+AI41+AT41</f>
        <v>0</v>
      </c>
      <c r="L14" s="64"/>
      <c r="M14" s="82" t="str">
        <f t="shared" si="3"/>
        <v>Clarex</v>
      </c>
      <c r="N14" s="62"/>
      <c r="O14" s="62"/>
      <c r="P14" s="83">
        <f t="shared" si="4"/>
        <v>0.25</v>
      </c>
      <c r="Q14" s="62"/>
      <c r="R14" s="66"/>
      <c r="S14" s="126" t="s">
        <v>49</v>
      </c>
      <c r="T14" s="63"/>
      <c r="U14" s="119"/>
      <c r="V14" s="119"/>
      <c r="W14" s="119"/>
      <c r="X14" s="119"/>
      <c r="Y14" s="109">
        <f>sum(Y13*6)</f>
        <v>0</v>
      </c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6"/>
      <c r="AH14" s="107"/>
      <c r="AI14" s="107"/>
      <c r="AJ14" s="107"/>
      <c r="AK14" s="98" t="str">
        <f t="shared" si="6"/>
        <v/>
      </c>
      <c r="AL14" s="99"/>
      <c r="AM14" s="100"/>
      <c r="AN14" s="101"/>
      <c r="AO14" s="62"/>
      <c r="AP14" s="63"/>
      <c r="AQ14" s="102"/>
      <c r="AR14" s="63"/>
      <c r="AS14" s="102"/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SUM(K42,W42,AI42,AT42)</f>
        <v>0</v>
      </c>
      <c r="L15" s="64"/>
      <c r="M15" s="82" t="str">
        <f t="shared" si="3"/>
        <v>Lactic Acid</v>
      </c>
      <c r="N15" s="62"/>
      <c r="O15" s="62"/>
      <c r="P15" s="94">
        <f t="shared" si="4"/>
        <v>0.4</v>
      </c>
      <c r="Q15" s="62"/>
      <c r="R15" s="66"/>
      <c r="S15" s="118" t="s">
        <v>39</v>
      </c>
      <c r="T15" s="63"/>
      <c r="U15" s="119"/>
      <c r="V15" s="119"/>
      <c r="W15" s="119"/>
      <c r="X15" s="119"/>
      <c r="Y15" s="86"/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6"/>
      <c r="AH15" s="96"/>
      <c r="AI15" s="96"/>
      <c r="AJ15" s="96"/>
      <c r="AK15" s="98" t="str">
        <f t="shared" si="6"/>
        <v/>
      </c>
      <c r="AL15" s="99"/>
      <c r="AM15" s="100"/>
      <c r="AN15" s="101"/>
      <c r="AO15" s="62"/>
      <c r="AP15" s="63"/>
      <c r="AQ15" s="120"/>
      <c r="AR15" s="63"/>
      <c r="AS15" s="120"/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K43+W43+AI43+AT43</f>
        <v>0</v>
      </c>
      <c r="L16" s="64"/>
      <c r="M16" s="82" t="str">
        <f t="shared" si="3"/>
        <v/>
      </c>
      <c r="N16" s="62"/>
      <c r="O16" s="62"/>
      <c r="P16" s="83">
        <f t="shared" si="4"/>
        <v>0</v>
      </c>
      <c r="Q16" s="62"/>
      <c r="R16" s="66"/>
      <c r="S16" s="118" t="s">
        <v>54</v>
      </c>
      <c r="T16" s="63"/>
      <c r="U16" s="119"/>
      <c r="V16" s="119"/>
      <c r="W16" s="119"/>
      <c r="X16" s="119"/>
      <c r="Y16" s="128"/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6"/>
      <c r="AH16" s="107"/>
      <c r="AI16" s="107"/>
      <c r="AJ16" s="107"/>
      <c r="AK16" s="98" t="str">
        <f t="shared" si="6"/>
        <v/>
      </c>
      <c r="AL16" s="99"/>
      <c r="AM16" s="100"/>
      <c r="AN16" s="101"/>
      <c r="AO16" s="62"/>
      <c r="AP16" s="63"/>
      <c r="AQ16" s="120"/>
      <c r="AR16" s="63"/>
      <c r="AS16" s="120"/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SUM(K44,W44,AI44,AT44)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0.4</v>
      </c>
      <c r="Q17" s="62"/>
      <c r="R17" s="66"/>
      <c r="S17" s="118" t="s">
        <v>55</v>
      </c>
      <c r="T17" s="63"/>
      <c r="U17" s="119"/>
      <c r="V17" s="119"/>
      <c r="W17" s="119"/>
      <c r="X17" s="119"/>
      <c r="Y17" s="130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6"/>
      <c r="AH17" s="107"/>
      <c r="AI17" s="107"/>
      <c r="AJ17" s="107"/>
      <c r="AK17" s="98" t="str">
        <f t="shared" si="6"/>
        <v/>
      </c>
      <c r="AL17" s="99"/>
      <c r="AM17" s="100"/>
      <c r="AN17" s="101"/>
      <c r="AO17" s="62"/>
      <c r="AP17" s="63"/>
      <c r="AQ17" s="102"/>
      <c r="AR17" s="63"/>
      <c r="AS17" s="102"/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K45+W45+AI45+AT45</f>
        <v>2.2</v>
      </c>
      <c r="L18" s="64"/>
      <c r="M18" s="82" t="str">
        <f t="shared" si="3"/>
        <v>Whirlfloc</v>
      </c>
      <c r="N18" s="62"/>
      <c r="O18" s="62"/>
      <c r="P18" s="83">
        <f t="shared" si="4"/>
        <v>0.4</v>
      </c>
      <c r="Q18" s="62"/>
      <c r="R18" s="66"/>
      <c r="S18" s="118" t="s">
        <v>56</v>
      </c>
      <c r="T18" s="63"/>
      <c r="U18" s="119"/>
      <c r="V18" s="119"/>
      <c r="W18" s="119"/>
      <c r="X18" s="119"/>
      <c r="Y18" s="128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6"/>
      <c r="AH18" s="107"/>
      <c r="AI18" s="107"/>
      <c r="AJ18" s="107"/>
      <c r="AK18" s="98" t="str">
        <f t="shared" si="6"/>
        <v/>
      </c>
      <c r="AL18" s="99"/>
      <c r="AM18" s="100"/>
      <c r="AN18" s="101"/>
      <c r="AO18" s="62"/>
      <c r="AP18" s="63"/>
      <c r="AQ18" s="131"/>
      <c r="AR18" s="132"/>
      <c r="AS18" s="120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SUM(K46,W46,AI46,AT46)</f>
        <v>2.6</v>
      </c>
      <c r="L19" s="64"/>
      <c r="M19" s="129" t="str">
        <f t="shared" si="3"/>
        <v>Yeast</v>
      </c>
      <c r="N19" s="62"/>
      <c r="O19" s="62"/>
      <c r="P19" s="94" t="str">
        <f t="shared" ref="P19:P20" si="7">F72</f>
        <v>5kg AY4</v>
      </c>
      <c r="Q19" s="62"/>
      <c r="R19" s="66"/>
      <c r="S19" s="118" t="s">
        <v>59</v>
      </c>
      <c r="T19" s="63"/>
      <c r="U19" s="119"/>
      <c r="V19" s="119"/>
      <c r="W19" s="119"/>
      <c r="X19" s="119"/>
      <c r="Y19" s="128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6"/>
      <c r="AH19" s="107"/>
      <c r="AI19" s="107"/>
      <c r="AJ19" s="107"/>
      <c r="AK19" s="98" t="str">
        <f t="shared" si="6"/>
        <v/>
      </c>
      <c r="AL19" s="99"/>
      <c r="AM19" s="100"/>
      <c r="AN19" s="101"/>
      <c r="AO19" s="62"/>
      <c r="AP19" s="63"/>
      <c r="AQ19" s="102"/>
      <c r="AR19" s="63"/>
      <c r="AS19" s="120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K47+W47+AI47+AT47</f>
        <v>3.4</v>
      </c>
      <c r="L20" s="64"/>
      <c r="M20" s="82" t="str">
        <f t="shared" si="3"/>
        <v>Biofine</v>
      </c>
      <c r="N20" s="62"/>
      <c r="O20" s="62"/>
      <c r="P20" s="83" t="str">
        <f t="shared" si="7"/>
        <v>1.25L per turn</v>
      </c>
      <c r="Q20" s="62"/>
      <c r="R20" s="139"/>
      <c r="S20" s="118" t="s">
        <v>61</v>
      </c>
      <c r="T20" s="63"/>
      <c r="U20" s="119"/>
      <c r="V20" s="119"/>
      <c r="W20" s="119"/>
      <c r="X20" s="119"/>
      <c r="Y20" s="128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6"/>
      <c r="AH20" s="107"/>
      <c r="AI20" s="107"/>
      <c r="AJ20" s="107"/>
      <c r="AK20" s="98" t="str">
        <f t="shared" si="6"/>
        <v/>
      </c>
      <c r="AL20" s="99"/>
      <c r="AM20" s="100"/>
      <c r="AN20" s="101"/>
      <c r="AO20" s="62"/>
      <c r="AP20" s="63"/>
      <c r="AQ20" s="102"/>
      <c r="AR20" s="63"/>
      <c r="AS20" s="120"/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63</v>
      </c>
      <c r="T21" s="63"/>
      <c r="U21" s="119"/>
      <c r="V21" s="119"/>
      <c r="W21" s="119"/>
      <c r="X21" s="119"/>
      <c r="Y21" s="128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6"/>
      <c r="AH21" s="107"/>
      <c r="AI21" s="107"/>
      <c r="AJ21" s="107"/>
      <c r="AK21" s="98" t="str">
        <f t="shared" si="6"/>
        <v/>
      </c>
      <c r="AL21" s="99"/>
      <c r="AM21" s="100"/>
      <c r="AN21" s="101"/>
      <c r="AO21" s="62"/>
      <c r="AP21" s="63"/>
      <c r="AQ21" s="120"/>
      <c r="AR21" s="63"/>
      <c r="AS21" s="120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50" t="s">
        <v>66</v>
      </c>
      <c r="T22" s="52"/>
      <c r="U22" s="52"/>
      <c r="V22" s="52"/>
      <c r="W22" s="52"/>
      <c r="X22" s="52"/>
      <c r="Y22" s="52"/>
      <c r="Z22" s="132"/>
      <c r="AA22" s="95">
        <f t="shared" si="5"/>
        <v>16</v>
      </c>
      <c r="AB22" s="88">
        <v>16.0</v>
      </c>
      <c r="AC22" s="96"/>
      <c r="AD22" s="96"/>
      <c r="AE22" s="96"/>
      <c r="AF22" s="107"/>
      <c r="AG22" s="96"/>
      <c r="AH22" s="107"/>
      <c r="AI22" s="107"/>
      <c r="AJ22" s="107"/>
      <c r="AK22" s="98" t="str">
        <f t="shared" si="6"/>
        <v/>
      </c>
      <c r="AL22" s="99"/>
      <c r="AM22" s="100"/>
      <c r="AN22" s="101"/>
      <c r="AO22" s="62"/>
      <c r="AP22" s="63"/>
      <c r="AQ22" s="120"/>
      <c r="AR22" s="63"/>
      <c r="AS22" s="120"/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52"/>
      <c r="T23" s="132"/>
      <c r="U23" s="153" t="s">
        <v>68</v>
      </c>
      <c r="V23" s="154" t="s">
        <v>69</v>
      </c>
      <c r="W23" s="154" t="s">
        <v>70</v>
      </c>
      <c r="X23" s="154" t="s">
        <v>71</v>
      </c>
      <c r="Y23" s="154" t="s">
        <v>72</v>
      </c>
      <c r="Z23" s="157" t="s">
        <v>73</v>
      </c>
      <c r="AA23" s="95">
        <f t="shared" si="5"/>
        <v>17</v>
      </c>
      <c r="AB23" s="88">
        <v>17.0</v>
      </c>
      <c r="AC23" s="96"/>
      <c r="AD23" s="96"/>
      <c r="AE23" s="96"/>
      <c r="AF23" s="107"/>
      <c r="AG23" s="96"/>
      <c r="AH23" s="107"/>
      <c r="AI23" s="107"/>
      <c r="AJ23" s="107"/>
      <c r="AK23" s="98" t="str">
        <f t="shared" si="6"/>
        <v/>
      </c>
      <c r="AL23" s="99"/>
      <c r="AM23" s="100"/>
      <c r="AN23" s="101"/>
      <c r="AO23" s="62"/>
      <c r="AP23" s="63"/>
      <c r="AQ23" s="120"/>
      <c r="AR23" s="63"/>
      <c r="AS23" s="120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61" t="s">
        <v>74</v>
      </c>
      <c r="T24" s="132"/>
      <c r="U24" s="162"/>
      <c r="V24" s="162"/>
      <c r="W24" s="162"/>
      <c r="X24" s="162"/>
      <c r="Y24" s="162"/>
      <c r="Z24" s="162"/>
      <c r="AA24" s="95">
        <f t="shared" si="5"/>
        <v>18</v>
      </c>
      <c r="AB24" s="88">
        <v>18.0</v>
      </c>
      <c r="AC24" s="96"/>
      <c r="AD24" s="96"/>
      <c r="AE24" s="96"/>
      <c r="AF24" s="107"/>
      <c r="AG24" s="96"/>
      <c r="AH24" s="107"/>
      <c r="AI24" s="107"/>
      <c r="AJ24" s="107"/>
      <c r="AK24" s="151"/>
      <c r="AL24" s="99"/>
      <c r="AM24" s="100"/>
      <c r="AN24" s="101"/>
      <c r="AO24" s="62"/>
      <c r="AP24" s="63"/>
      <c r="AQ24" s="120"/>
      <c r="AR24" s="63"/>
      <c r="AS24" s="120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61" t="s">
        <v>75</v>
      </c>
      <c r="T25" s="132"/>
      <c r="U25" s="162"/>
      <c r="V25" s="162"/>
      <c r="W25" s="162"/>
      <c r="X25" s="162"/>
      <c r="Y25" s="162"/>
      <c r="Z25" s="162"/>
      <c r="AA25" s="95">
        <f t="shared" si="5"/>
        <v>19</v>
      </c>
      <c r="AB25" s="88">
        <v>19.0</v>
      </c>
      <c r="AC25" s="96"/>
      <c r="AD25" s="96"/>
      <c r="AE25" s="96"/>
      <c r="AF25" s="107"/>
      <c r="AG25" s="96"/>
      <c r="AH25" s="107"/>
      <c r="AI25" s="107"/>
      <c r="AJ25" s="107"/>
      <c r="AK25" s="164"/>
      <c r="AL25" s="99"/>
      <c r="AM25" s="100"/>
      <c r="AN25" s="101"/>
      <c r="AO25" s="62"/>
      <c r="AP25" s="63"/>
      <c r="AQ25" s="120"/>
      <c r="AR25" s="63"/>
      <c r="AS25" s="120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65" t="s">
        <v>76</v>
      </c>
      <c r="T26" s="132"/>
      <c r="U26" s="162"/>
      <c r="V26" s="162"/>
      <c r="W26" s="162"/>
      <c r="X26" s="162"/>
      <c r="Y26" s="162"/>
      <c r="Z26" s="162"/>
      <c r="AA26" s="95">
        <f t="shared" si="5"/>
        <v>20</v>
      </c>
      <c r="AB26" s="88">
        <v>20.0</v>
      </c>
      <c r="AC26" s="96"/>
      <c r="AD26" s="96"/>
      <c r="AE26" s="96"/>
      <c r="AF26" s="107"/>
      <c r="AG26" s="96"/>
      <c r="AH26" s="107"/>
      <c r="AI26" s="107"/>
      <c r="AJ26" s="107"/>
      <c r="AK26" s="168"/>
      <c r="AL26" s="99"/>
      <c r="AM26" s="100"/>
      <c r="AN26" s="101"/>
      <c r="AO26" s="62"/>
      <c r="AP26" s="63"/>
      <c r="AQ26" s="120"/>
      <c r="AR26" s="63"/>
      <c r="AS26" s="120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ht="17.25" customHeight="1">
      <c r="A27" s="1"/>
      <c r="B27" s="46"/>
      <c r="C27" s="46"/>
      <c r="D27" s="169"/>
      <c r="E27" s="156"/>
      <c r="F27" s="156"/>
      <c r="G27" s="156"/>
      <c r="H27" s="156"/>
      <c r="I27" s="156"/>
      <c r="J27" s="156"/>
      <c r="K27" s="156"/>
      <c r="L27" s="156"/>
      <c r="M27" s="156"/>
      <c r="N27" s="158"/>
      <c r="O27" s="62"/>
      <c r="P27" s="63"/>
      <c r="Q27" s="163"/>
      <c r="R27" s="160"/>
      <c r="S27" s="170" t="s">
        <v>77</v>
      </c>
      <c r="T27" s="132"/>
      <c r="U27" s="162"/>
      <c r="V27" s="162"/>
      <c r="W27" s="162"/>
      <c r="X27" s="162"/>
      <c r="Y27" s="162"/>
      <c r="Z27" s="162"/>
      <c r="AA27" s="171"/>
      <c r="AB27" s="173"/>
      <c r="AC27" s="173"/>
      <c r="AD27" s="173"/>
      <c r="AE27" s="173"/>
      <c r="AF27" s="171"/>
      <c r="AG27" s="171"/>
      <c r="AH27" s="160"/>
      <c r="AI27" s="171"/>
      <c r="AJ27" s="160"/>
      <c r="AK27" s="160"/>
      <c r="AL27" s="160"/>
      <c r="AM27" s="175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ht="17.25" customHeight="1">
      <c r="A28" s="1"/>
      <c r="B28" s="39"/>
      <c r="C28" s="46"/>
      <c r="D28" s="169"/>
      <c r="E28" s="156"/>
      <c r="F28" s="156"/>
      <c r="G28" s="156"/>
      <c r="H28" s="156"/>
      <c r="I28" s="156"/>
      <c r="J28" s="156"/>
      <c r="K28" s="156"/>
      <c r="L28" s="156"/>
      <c r="M28" s="156"/>
      <c r="N28" s="158"/>
      <c r="O28" s="62"/>
      <c r="P28" s="63"/>
      <c r="Q28" s="159"/>
      <c r="R28" s="160"/>
      <c r="S28" s="170" t="s">
        <v>78</v>
      </c>
      <c r="T28" s="132"/>
      <c r="U28" s="162"/>
      <c r="V28" s="162"/>
      <c r="W28" s="162"/>
      <c r="X28" s="162"/>
      <c r="Y28" s="162"/>
      <c r="Z28" s="162"/>
      <c r="AA28" s="171"/>
      <c r="AB28" s="173"/>
      <c r="AC28" s="173"/>
      <c r="AD28" s="173"/>
      <c r="AE28" s="173"/>
      <c r="AF28" s="171"/>
      <c r="AG28" s="171"/>
      <c r="AH28" s="160"/>
      <c r="AI28" s="160"/>
      <c r="AJ28" s="160"/>
      <c r="AK28" s="160"/>
      <c r="AL28" s="160"/>
      <c r="AM28" s="171"/>
      <c r="AN28" s="176"/>
      <c r="AO28" s="176"/>
      <c r="AP28" s="176"/>
      <c r="AQ28" s="176"/>
      <c r="AR28" s="176"/>
      <c r="AS28" s="176"/>
      <c r="AT28" s="176"/>
      <c r="AU28" s="176"/>
      <c r="AV28" s="176"/>
      <c r="AW28" s="47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ht="17.25" customHeight="1">
      <c r="A29" s="1"/>
      <c r="B29" s="50"/>
      <c r="C29" s="46"/>
      <c r="D29" s="169"/>
      <c r="E29" s="156"/>
      <c r="F29" s="156"/>
      <c r="G29" s="156"/>
      <c r="H29" s="156"/>
      <c r="I29" s="156"/>
      <c r="J29" s="156"/>
      <c r="K29" s="156"/>
      <c r="L29" s="156"/>
      <c r="M29" s="156"/>
      <c r="N29" s="158"/>
      <c r="O29" s="62"/>
      <c r="P29" s="63"/>
      <c r="Q29" s="163"/>
      <c r="R29" s="160"/>
      <c r="S29" s="177"/>
      <c r="T29" s="178"/>
      <c r="U29" s="178"/>
      <c r="V29" s="179"/>
      <c r="W29" s="179"/>
      <c r="X29" s="179"/>
      <c r="Y29" s="178"/>
      <c r="Z29" s="171"/>
      <c r="AA29" s="171"/>
      <c r="AB29" s="173"/>
      <c r="AC29" s="173"/>
      <c r="AD29" s="173"/>
      <c r="AE29" s="173"/>
      <c r="AF29" s="171"/>
      <c r="AG29" s="171"/>
      <c r="AH29" s="160"/>
      <c r="AI29" s="160"/>
      <c r="AJ29" s="160"/>
      <c r="AK29" s="160"/>
      <c r="AL29" s="160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47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>
      <c r="B30" s="50"/>
      <c r="C30" s="46"/>
      <c r="D30" s="181" t="s">
        <v>79</v>
      </c>
      <c r="E30" s="144"/>
      <c r="F30" s="144"/>
      <c r="G30" s="144"/>
      <c r="H30" s="144"/>
      <c r="I30" s="144"/>
      <c r="J30" s="144"/>
      <c r="K30" s="144"/>
      <c r="L30" s="144"/>
      <c r="M30" s="182"/>
      <c r="N30" s="139"/>
      <c r="O30" s="139"/>
      <c r="P30" s="183" t="s">
        <v>80</v>
      </c>
      <c r="Q30" s="144"/>
      <c r="R30" s="144"/>
      <c r="S30" s="144"/>
      <c r="T30" s="144"/>
      <c r="U30" s="144"/>
      <c r="V30" s="144"/>
      <c r="W30" s="144"/>
      <c r="X30" s="144"/>
      <c r="Y30" s="182"/>
      <c r="Z30" s="139"/>
      <c r="AA30" s="171"/>
      <c r="AB30" s="183" t="s">
        <v>81</v>
      </c>
      <c r="AC30" s="144"/>
      <c r="AD30" s="144"/>
      <c r="AE30" s="144"/>
      <c r="AF30" s="144"/>
      <c r="AG30" s="144"/>
      <c r="AH30" s="144"/>
      <c r="AI30" s="144"/>
      <c r="AJ30" s="144"/>
      <c r="AK30" s="182"/>
      <c r="AL30" s="160"/>
      <c r="AM30" s="183" t="s">
        <v>82</v>
      </c>
      <c r="AN30" s="144"/>
      <c r="AO30" s="144"/>
      <c r="AP30" s="144"/>
      <c r="AQ30" s="144"/>
      <c r="AR30" s="144"/>
      <c r="AS30" s="144"/>
      <c r="AT30" s="144"/>
      <c r="AU30" s="144"/>
      <c r="AV30" s="182"/>
      <c r="AW30" s="171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>
      <c r="A31" s="1"/>
      <c r="B31" s="46"/>
      <c r="C31" s="46"/>
      <c r="D31" s="52"/>
      <c r="E31" s="52"/>
      <c r="F31" s="52"/>
      <c r="G31" s="52"/>
      <c r="H31" s="52"/>
      <c r="I31" s="52"/>
      <c r="J31" s="52"/>
      <c r="K31" s="52"/>
      <c r="L31" s="52"/>
      <c r="M31" s="132"/>
      <c r="N31" s="139"/>
      <c r="O31" s="160"/>
      <c r="P31" s="184"/>
      <c r="Q31" s="52"/>
      <c r="R31" s="52"/>
      <c r="S31" s="52"/>
      <c r="T31" s="52"/>
      <c r="U31" s="52"/>
      <c r="V31" s="52"/>
      <c r="W31" s="52"/>
      <c r="X31" s="52"/>
      <c r="Y31" s="132"/>
      <c r="Z31" s="156"/>
      <c r="AA31" s="171"/>
      <c r="AB31" s="184"/>
      <c r="AC31" s="52"/>
      <c r="AD31" s="52"/>
      <c r="AE31" s="52"/>
      <c r="AF31" s="52"/>
      <c r="AG31" s="52"/>
      <c r="AH31" s="52"/>
      <c r="AI31" s="52"/>
      <c r="AJ31" s="52"/>
      <c r="AK31" s="132"/>
      <c r="AL31" s="156"/>
      <c r="AM31" s="184"/>
      <c r="AN31" s="52"/>
      <c r="AO31" s="52"/>
      <c r="AP31" s="52"/>
      <c r="AQ31" s="52"/>
      <c r="AR31" s="52"/>
      <c r="AS31" s="52"/>
      <c r="AT31" s="52"/>
      <c r="AU31" s="52"/>
      <c r="AV31" s="132"/>
      <c r="AW31" s="171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>
      <c r="A32" s="1"/>
      <c r="B32" s="39"/>
      <c r="C32" s="46"/>
      <c r="D32" s="185" t="s">
        <v>83</v>
      </c>
      <c r="E32" s="62"/>
      <c r="F32" s="62"/>
      <c r="G32" s="62"/>
      <c r="H32" s="62"/>
      <c r="I32" s="62"/>
      <c r="J32" s="63"/>
      <c r="K32" s="186" t="s">
        <v>84</v>
      </c>
      <c r="L32" s="63"/>
      <c r="M32" s="187" t="s">
        <v>85</v>
      </c>
      <c r="N32" s="139"/>
      <c r="O32" s="188"/>
      <c r="P32" s="189" t="s">
        <v>83</v>
      </c>
      <c r="Q32" s="190"/>
      <c r="R32" s="190"/>
      <c r="S32" s="190"/>
      <c r="T32" s="190"/>
      <c r="U32" s="190"/>
      <c r="V32" s="191"/>
      <c r="W32" s="186" t="s">
        <v>86</v>
      </c>
      <c r="X32" s="63"/>
      <c r="Y32" s="187" t="s">
        <v>85</v>
      </c>
      <c r="Z32" s="156"/>
      <c r="AA32" s="171"/>
      <c r="AB32" s="192" t="s">
        <v>83</v>
      </c>
      <c r="AC32" s="62"/>
      <c r="AD32" s="62"/>
      <c r="AE32" s="62"/>
      <c r="AF32" s="62"/>
      <c r="AG32" s="62"/>
      <c r="AH32" s="63"/>
      <c r="AI32" s="186" t="s">
        <v>84</v>
      </c>
      <c r="AJ32" s="63"/>
      <c r="AK32" s="187" t="s">
        <v>85</v>
      </c>
      <c r="AL32" s="156"/>
      <c r="AM32" s="192" t="s">
        <v>83</v>
      </c>
      <c r="AN32" s="63"/>
      <c r="AO32" s="193"/>
      <c r="AP32" s="62"/>
      <c r="AQ32" s="62"/>
      <c r="AR32" s="62"/>
      <c r="AS32" s="63"/>
      <c r="AT32" s="186" t="s">
        <v>84</v>
      </c>
      <c r="AU32" s="63"/>
      <c r="AV32" s="187" t="s">
        <v>85</v>
      </c>
      <c r="AW32" s="171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32"/>
      <c r="BJ32" s="194"/>
      <c r="BK32" s="194"/>
      <c r="BL32" s="194"/>
      <c r="BM32" s="194"/>
      <c r="BN32" s="7"/>
      <c r="BO32" s="7"/>
    </row>
    <row r="33" ht="15.0" customHeight="1">
      <c r="A33" s="195"/>
      <c r="B33" s="50"/>
      <c r="C33" s="196"/>
      <c r="D33" s="199" t="s">
        <v>87</v>
      </c>
      <c r="E33" s="62"/>
      <c r="F33" s="62"/>
      <c r="G33" s="62"/>
      <c r="H33" s="62"/>
      <c r="I33" s="62"/>
      <c r="J33" s="63"/>
      <c r="K33" s="201">
        <v>425.0</v>
      </c>
      <c r="L33" s="63"/>
      <c r="M33" s="200">
        <f t="shared" ref="M33:M42" si="8">IF(K33&gt;0,K33/$K$49,"")</f>
        <v>0.8947368421</v>
      </c>
      <c r="N33" s="202"/>
      <c r="O33" s="203"/>
      <c r="P33" s="204" t="str">
        <f t="shared" ref="P33:P47" si="9">D33</f>
        <v>Pale</v>
      </c>
      <c r="Q33" s="62"/>
      <c r="R33" s="62"/>
      <c r="S33" s="62"/>
      <c r="T33" s="62"/>
      <c r="U33" s="62"/>
      <c r="V33" s="63"/>
      <c r="W33" s="198">
        <v>425.0</v>
      </c>
      <c r="X33" s="63"/>
      <c r="Y33" s="200">
        <f t="shared" ref="Y33:Y42" si="10">IF(W33&gt;0,W33/$K$49,"")</f>
        <v>0.8947368421</v>
      </c>
      <c r="Z33" s="205"/>
      <c r="AA33" s="206"/>
      <c r="AB33" s="204" t="str">
        <f t="shared" ref="AB33:AB47" si="11">D33</f>
        <v>Pale</v>
      </c>
      <c r="AC33" s="62"/>
      <c r="AD33" s="62"/>
      <c r="AE33" s="62"/>
      <c r="AF33" s="62"/>
      <c r="AG33" s="62"/>
      <c r="AH33" s="63"/>
      <c r="AI33" s="198">
        <v>425.0</v>
      </c>
      <c r="AJ33" s="63"/>
      <c r="AK33" s="200">
        <f t="shared" ref="AK33:AK42" si="12">IF(AI33&gt;0,AI33/$K$49,"")</f>
        <v>0.8947368421</v>
      </c>
      <c r="AL33" s="205"/>
      <c r="AM33" s="204" t="str">
        <f t="shared" ref="AM33:AM47" si="13">D33</f>
        <v>Pale</v>
      </c>
      <c r="AN33" s="62"/>
      <c r="AO33" s="62"/>
      <c r="AP33" s="62"/>
      <c r="AQ33" s="62"/>
      <c r="AR33" s="62"/>
      <c r="AS33" s="63"/>
      <c r="AT33" s="198">
        <v>425.0</v>
      </c>
      <c r="AU33" s="63"/>
      <c r="AV33" s="200">
        <f t="shared" ref="AV33:AV42" si="14">IF(AT33&gt;0,AT33/$K$49,"")</f>
        <v>0.8947368421</v>
      </c>
      <c r="AW33" s="206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</row>
    <row r="34">
      <c r="A34" s="195"/>
      <c r="B34" s="50"/>
      <c r="C34" s="196"/>
      <c r="D34" s="211" t="s">
        <v>88</v>
      </c>
      <c r="E34" s="52"/>
      <c r="F34" s="52"/>
      <c r="G34" s="52"/>
      <c r="H34" s="52"/>
      <c r="I34" s="52"/>
      <c r="J34" s="132"/>
      <c r="K34" s="213">
        <v>25.0</v>
      </c>
      <c r="L34" s="132"/>
      <c r="M34" s="214">
        <f t="shared" si="8"/>
        <v>0.05263157895</v>
      </c>
      <c r="N34" s="202"/>
      <c r="O34" s="203"/>
      <c r="P34" s="215" t="str">
        <f t="shared" si="9"/>
        <v>Dexter</v>
      </c>
      <c r="Q34" s="62"/>
      <c r="R34" s="62"/>
      <c r="S34" s="62"/>
      <c r="T34" s="62"/>
      <c r="U34" s="62"/>
      <c r="V34" s="63"/>
      <c r="W34" s="212">
        <v>25.0</v>
      </c>
      <c r="X34" s="63"/>
      <c r="Y34" s="214">
        <f t="shared" si="10"/>
        <v>0.05263157895</v>
      </c>
      <c r="Z34" s="205"/>
      <c r="AA34" s="206"/>
      <c r="AB34" s="215" t="str">
        <f t="shared" si="11"/>
        <v>Dexter</v>
      </c>
      <c r="AC34" s="62"/>
      <c r="AD34" s="62"/>
      <c r="AE34" s="62"/>
      <c r="AF34" s="62"/>
      <c r="AG34" s="62"/>
      <c r="AH34" s="63"/>
      <c r="AI34" s="212">
        <v>25.0</v>
      </c>
      <c r="AJ34" s="63"/>
      <c r="AK34" s="214">
        <f t="shared" si="12"/>
        <v>0.05263157895</v>
      </c>
      <c r="AL34" s="205"/>
      <c r="AM34" s="215" t="str">
        <f t="shared" si="13"/>
        <v>Dexter</v>
      </c>
      <c r="AN34" s="62"/>
      <c r="AO34" s="62"/>
      <c r="AP34" s="62"/>
      <c r="AQ34" s="62"/>
      <c r="AR34" s="62"/>
      <c r="AS34" s="63"/>
      <c r="AT34" s="212">
        <v>25.0</v>
      </c>
      <c r="AU34" s="63"/>
      <c r="AV34" s="214">
        <f t="shared" si="14"/>
        <v>0.05263157895</v>
      </c>
      <c r="AW34" s="206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</row>
    <row r="35">
      <c r="A35" s="195"/>
      <c r="B35" s="46"/>
      <c r="C35" s="196"/>
      <c r="D35" s="217" t="s">
        <v>90</v>
      </c>
      <c r="E35" s="52"/>
      <c r="F35" s="52"/>
      <c r="G35" s="52"/>
      <c r="H35" s="52"/>
      <c r="I35" s="52"/>
      <c r="J35" s="132"/>
      <c r="K35" s="218">
        <v>25.0</v>
      </c>
      <c r="L35" s="132"/>
      <c r="M35" s="200">
        <f t="shared" si="8"/>
        <v>0.05263157895</v>
      </c>
      <c r="N35" s="202"/>
      <c r="O35" s="203"/>
      <c r="P35" s="204" t="str">
        <f t="shared" si="9"/>
        <v>Wheat</v>
      </c>
      <c r="Q35" s="62"/>
      <c r="R35" s="62"/>
      <c r="S35" s="62"/>
      <c r="T35" s="62"/>
      <c r="U35" s="62"/>
      <c r="V35" s="63"/>
      <c r="W35" s="198">
        <v>25.0</v>
      </c>
      <c r="X35" s="63"/>
      <c r="Y35" s="200">
        <f t="shared" si="10"/>
        <v>0.05263157895</v>
      </c>
      <c r="Z35" s="205"/>
      <c r="AA35" s="206"/>
      <c r="AB35" s="204" t="str">
        <f t="shared" si="11"/>
        <v>Wheat</v>
      </c>
      <c r="AC35" s="62"/>
      <c r="AD35" s="62"/>
      <c r="AE35" s="62"/>
      <c r="AF35" s="62"/>
      <c r="AG35" s="62"/>
      <c r="AH35" s="63"/>
      <c r="AI35" s="198">
        <v>25.0</v>
      </c>
      <c r="AJ35" s="63"/>
      <c r="AK35" s="200">
        <f t="shared" si="12"/>
        <v>0.05263157895</v>
      </c>
      <c r="AL35" s="205"/>
      <c r="AM35" s="204" t="str">
        <f t="shared" si="13"/>
        <v>Wheat</v>
      </c>
      <c r="AN35" s="62"/>
      <c r="AO35" s="62"/>
      <c r="AP35" s="62"/>
      <c r="AQ35" s="62"/>
      <c r="AR35" s="62"/>
      <c r="AS35" s="63"/>
      <c r="AT35" s="198">
        <v>25.0</v>
      </c>
      <c r="AU35" s="63"/>
      <c r="AV35" s="200">
        <f t="shared" si="14"/>
        <v>0.05263157895</v>
      </c>
      <c r="AW35" s="206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09"/>
      <c r="BM35" s="209"/>
      <c r="BN35" s="209"/>
      <c r="BO35" s="209"/>
    </row>
    <row r="36">
      <c r="A36" s="195"/>
      <c r="B36" s="39"/>
      <c r="C36" s="196"/>
      <c r="D36" s="220"/>
      <c r="E36" s="52"/>
      <c r="F36" s="52"/>
      <c r="G36" s="52"/>
      <c r="H36" s="52"/>
      <c r="I36" s="52"/>
      <c r="J36" s="132"/>
      <c r="K36" s="220"/>
      <c r="L36" s="132"/>
      <c r="M36" s="214" t="str">
        <f t="shared" si="8"/>
        <v/>
      </c>
      <c r="N36" s="202"/>
      <c r="O36" s="203"/>
      <c r="P36" s="215" t="str">
        <f t="shared" si="9"/>
        <v/>
      </c>
      <c r="Q36" s="62"/>
      <c r="R36" s="62"/>
      <c r="S36" s="62"/>
      <c r="T36" s="62"/>
      <c r="U36" s="62"/>
      <c r="V36" s="63"/>
      <c r="W36" s="212"/>
      <c r="X36" s="63"/>
      <c r="Y36" s="214" t="str">
        <f t="shared" si="10"/>
        <v/>
      </c>
      <c r="Z36" s="205"/>
      <c r="AA36" s="206"/>
      <c r="AB36" s="215" t="str">
        <f t="shared" si="11"/>
        <v/>
      </c>
      <c r="AC36" s="62"/>
      <c r="AD36" s="62"/>
      <c r="AE36" s="62"/>
      <c r="AF36" s="62"/>
      <c r="AG36" s="62"/>
      <c r="AH36" s="63"/>
      <c r="AI36" s="212"/>
      <c r="AJ36" s="63"/>
      <c r="AK36" s="214" t="str">
        <f t="shared" si="12"/>
        <v/>
      </c>
      <c r="AL36" s="205"/>
      <c r="AM36" s="215" t="str">
        <f t="shared" si="13"/>
        <v/>
      </c>
      <c r="AN36" s="62"/>
      <c r="AO36" s="62"/>
      <c r="AP36" s="62"/>
      <c r="AQ36" s="62"/>
      <c r="AR36" s="62"/>
      <c r="AS36" s="63"/>
      <c r="AT36" s="212"/>
      <c r="AU36" s="63"/>
      <c r="AV36" s="214" t="str">
        <f t="shared" si="14"/>
        <v/>
      </c>
      <c r="AW36" s="206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</row>
    <row r="37">
      <c r="A37" s="195"/>
      <c r="B37" s="50"/>
      <c r="C37" s="196"/>
      <c r="D37" s="221"/>
      <c r="E37" s="52"/>
      <c r="F37" s="52"/>
      <c r="G37" s="52"/>
      <c r="H37" s="52"/>
      <c r="I37" s="52"/>
      <c r="J37" s="132"/>
      <c r="K37" s="221"/>
      <c r="L37" s="132"/>
      <c r="M37" s="200" t="str">
        <f t="shared" si="8"/>
        <v/>
      </c>
      <c r="N37" s="202"/>
      <c r="O37" s="203"/>
      <c r="P37" s="204" t="str">
        <f t="shared" si="9"/>
        <v/>
      </c>
      <c r="Q37" s="62"/>
      <c r="R37" s="62"/>
      <c r="S37" s="62"/>
      <c r="T37" s="62"/>
      <c r="U37" s="62"/>
      <c r="V37" s="63"/>
      <c r="W37" s="198"/>
      <c r="X37" s="63"/>
      <c r="Y37" s="200" t="str">
        <f t="shared" si="10"/>
        <v/>
      </c>
      <c r="Z37" s="205"/>
      <c r="AA37" s="206"/>
      <c r="AB37" s="204" t="str">
        <f t="shared" si="11"/>
        <v/>
      </c>
      <c r="AC37" s="62"/>
      <c r="AD37" s="62"/>
      <c r="AE37" s="62"/>
      <c r="AF37" s="62"/>
      <c r="AG37" s="62"/>
      <c r="AH37" s="63"/>
      <c r="AI37" s="198"/>
      <c r="AJ37" s="63"/>
      <c r="AK37" s="200" t="str">
        <f t="shared" si="12"/>
        <v/>
      </c>
      <c r="AL37" s="205"/>
      <c r="AM37" s="204" t="str">
        <f t="shared" si="13"/>
        <v/>
      </c>
      <c r="AN37" s="62"/>
      <c r="AO37" s="62"/>
      <c r="AP37" s="62"/>
      <c r="AQ37" s="62"/>
      <c r="AR37" s="62"/>
      <c r="AS37" s="63"/>
      <c r="AT37" s="198"/>
      <c r="AU37" s="63"/>
      <c r="AV37" s="200" t="str">
        <f t="shared" si="14"/>
        <v/>
      </c>
      <c r="AW37" s="206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</row>
    <row r="38">
      <c r="A38" s="195"/>
      <c r="B38" s="50"/>
      <c r="C38" s="196"/>
      <c r="D38" s="220"/>
      <c r="E38" s="52"/>
      <c r="F38" s="52"/>
      <c r="G38" s="52"/>
      <c r="H38" s="52"/>
      <c r="I38" s="52"/>
      <c r="J38" s="132"/>
      <c r="K38" s="220"/>
      <c r="L38" s="132"/>
      <c r="M38" s="214" t="str">
        <f t="shared" si="8"/>
        <v/>
      </c>
      <c r="N38" s="202"/>
      <c r="O38" s="203"/>
      <c r="P38" s="215" t="str">
        <f t="shared" si="9"/>
        <v/>
      </c>
      <c r="Q38" s="62"/>
      <c r="R38" s="62"/>
      <c r="S38" s="62"/>
      <c r="T38" s="62"/>
      <c r="U38" s="62"/>
      <c r="V38" s="63"/>
      <c r="W38" s="212"/>
      <c r="X38" s="63"/>
      <c r="Y38" s="214" t="str">
        <f t="shared" si="10"/>
        <v/>
      </c>
      <c r="Z38" s="205"/>
      <c r="AA38" s="206"/>
      <c r="AB38" s="215" t="str">
        <f t="shared" si="11"/>
        <v/>
      </c>
      <c r="AC38" s="62"/>
      <c r="AD38" s="62"/>
      <c r="AE38" s="62"/>
      <c r="AF38" s="62"/>
      <c r="AG38" s="62"/>
      <c r="AH38" s="63"/>
      <c r="AI38" s="212"/>
      <c r="AJ38" s="63"/>
      <c r="AK38" s="214" t="str">
        <f t="shared" si="12"/>
        <v/>
      </c>
      <c r="AL38" s="205"/>
      <c r="AM38" s="215" t="str">
        <f t="shared" si="13"/>
        <v/>
      </c>
      <c r="AN38" s="62"/>
      <c r="AO38" s="62"/>
      <c r="AP38" s="62"/>
      <c r="AQ38" s="62"/>
      <c r="AR38" s="62"/>
      <c r="AS38" s="63"/>
      <c r="AT38" s="212"/>
      <c r="AU38" s="63"/>
      <c r="AV38" s="214" t="str">
        <f t="shared" si="14"/>
        <v/>
      </c>
      <c r="AW38" s="206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</row>
    <row r="39">
      <c r="A39" s="195"/>
      <c r="B39" s="46"/>
      <c r="C39" s="196"/>
      <c r="D39" s="221"/>
      <c r="E39" s="52"/>
      <c r="F39" s="52"/>
      <c r="G39" s="52"/>
      <c r="H39" s="52"/>
      <c r="I39" s="52"/>
      <c r="J39" s="132"/>
      <c r="K39" s="221"/>
      <c r="L39" s="132"/>
      <c r="M39" s="200" t="str">
        <f t="shared" si="8"/>
        <v/>
      </c>
      <c r="N39" s="202"/>
      <c r="O39" s="203"/>
      <c r="P39" s="204" t="str">
        <f t="shared" si="9"/>
        <v/>
      </c>
      <c r="Q39" s="62"/>
      <c r="R39" s="62"/>
      <c r="S39" s="62"/>
      <c r="T39" s="62"/>
      <c r="U39" s="62"/>
      <c r="V39" s="63"/>
      <c r="W39" s="198"/>
      <c r="X39" s="63"/>
      <c r="Y39" s="200" t="str">
        <f t="shared" si="10"/>
        <v/>
      </c>
      <c r="Z39" s="205"/>
      <c r="AA39" s="206"/>
      <c r="AB39" s="204" t="str">
        <f t="shared" si="11"/>
        <v/>
      </c>
      <c r="AC39" s="62"/>
      <c r="AD39" s="62"/>
      <c r="AE39" s="62"/>
      <c r="AF39" s="62"/>
      <c r="AG39" s="62"/>
      <c r="AH39" s="63"/>
      <c r="AI39" s="198"/>
      <c r="AJ39" s="63"/>
      <c r="AK39" s="200" t="str">
        <f t="shared" si="12"/>
        <v/>
      </c>
      <c r="AL39" s="205"/>
      <c r="AM39" s="204" t="str">
        <f t="shared" si="13"/>
        <v/>
      </c>
      <c r="AN39" s="62"/>
      <c r="AO39" s="62"/>
      <c r="AP39" s="62"/>
      <c r="AQ39" s="62"/>
      <c r="AR39" s="62"/>
      <c r="AS39" s="63"/>
      <c r="AT39" s="198"/>
      <c r="AU39" s="63"/>
      <c r="AV39" s="200" t="str">
        <f t="shared" si="14"/>
        <v/>
      </c>
      <c r="AW39" s="206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22" t="s">
        <v>92</v>
      </c>
    </row>
    <row r="40">
      <c r="A40" s="195"/>
      <c r="B40" s="39"/>
      <c r="C40" s="196"/>
      <c r="D40" s="220"/>
      <c r="E40" s="52"/>
      <c r="F40" s="52"/>
      <c r="G40" s="52"/>
      <c r="H40" s="52"/>
      <c r="I40" s="52"/>
      <c r="J40" s="132"/>
      <c r="K40" s="220"/>
      <c r="L40" s="132"/>
      <c r="M40" s="214" t="str">
        <f t="shared" si="8"/>
        <v/>
      </c>
      <c r="N40" s="202"/>
      <c r="O40" s="203"/>
      <c r="P40" s="215" t="str">
        <f t="shared" si="9"/>
        <v/>
      </c>
      <c r="Q40" s="62"/>
      <c r="R40" s="62"/>
      <c r="S40" s="62"/>
      <c r="T40" s="62"/>
      <c r="U40" s="62"/>
      <c r="V40" s="63"/>
      <c r="W40" s="212"/>
      <c r="X40" s="63"/>
      <c r="Y40" s="214" t="str">
        <f t="shared" si="10"/>
        <v/>
      </c>
      <c r="Z40" s="205"/>
      <c r="AA40" s="206"/>
      <c r="AB40" s="215" t="str">
        <f t="shared" si="11"/>
        <v/>
      </c>
      <c r="AC40" s="62"/>
      <c r="AD40" s="62"/>
      <c r="AE40" s="62"/>
      <c r="AF40" s="62"/>
      <c r="AG40" s="62"/>
      <c r="AH40" s="63"/>
      <c r="AI40" s="212"/>
      <c r="AJ40" s="63"/>
      <c r="AK40" s="214" t="str">
        <f t="shared" si="12"/>
        <v/>
      </c>
      <c r="AL40" s="205"/>
      <c r="AM40" s="215" t="str">
        <f t="shared" si="13"/>
        <v/>
      </c>
      <c r="AN40" s="62"/>
      <c r="AO40" s="62"/>
      <c r="AP40" s="62"/>
      <c r="AQ40" s="62"/>
      <c r="AR40" s="62"/>
      <c r="AS40" s="63"/>
      <c r="AT40" s="212"/>
      <c r="AU40" s="63"/>
      <c r="AV40" s="214" t="str">
        <f t="shared" si="14"/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</row>
    <row r="41">
      <c r="A41" s="195"/>
      <c r="B41" s="50"/>
      <c r="C41" s="196"/>
      <c r="D41" s="221"/>
      <c r="E41" s="52"/>
      <c r="F41" s="52"/>
      <c r="G41" s="52"/>
      <c r="H41" s="52"/>
      <c r="I41" s="52"/>
      <c r="J41" s="132"/>
      <c r="K41" s="221"/>
      <c r="L41" s="132"/>
      <c r="M41" s="200" t="str">
        <f t="shared" si="8"/>
        <v/>
      </c>
      <c r="N41" s="202"/>
      <c r="O41" s="203"/>
      <c r="P41" s="204" t="str">
        <f t="shared" si="9"/>
        <v/>
      </c>
      <c r="Q41" s="62"/>
      <c r="R41" s="62"/>
      <c r="S41" s="62"/>
      <c r="T41" s="62"/>
      <c r="U41" s="62"/>
      <c r="V41" s="63"/>
      <c r="W41" s="198"/>
      <c r="X41" s="63"/>
      <c r="Y41" s="200" t="str">
        <f t="shared" si="10"/>
        <v/>
      </c>
      <c r="Z41" s="205"/>
      <c r="AA41" s="206"/>
      <c r="AB41" s="204" t="str">
        <f t="shared" si="11"/>
        <v/>
      </c>
      <c r="AC41" s="62"/>
      <c r="AD41" s="62"/>
      <c r="AE41" s="62"/>
      <c r="AF41" s="62"/>
      <c r="AG41" s="62"/>
      <c r="AH41" s="63"/>
      <c r="AI41" s="198"/>
      <c r="AJ41" s="63"/>
      <c r="AK41" s="200" t="str">
        <f t="shared" si="12"/>
        <v/>
      </c>
      <c r="AL41" s="205"/>
      <c r="AM41" s="204" t="str">
        <f t="shared" si="13"/>
        <v/>
      </c>
      <c r="AN41" s="62"/>
      <c r="AO41" s="62"/>
      <c r="AP41" s="62"/>
      <c r="AQ41" s="62"/>
      <c r="AR41" s="62"/>
      <c r="AS41" s="63"/>
      <c r="AT41" s="198"/>
      <c r="AU41" s="63"/>
      <c r="AV41" s="200" t="str">
        <f t="shared" si="14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</row>
    <row r="42">
      <c r="A42" s="195"/>
      <c r="B42" s="50"/>
      <c r="C42" s="196"/>
      <c r="D42" s="220"/>
      <c r="E42" s="52"/>
      <c r="F42" s="52"/>
      <c r="G42" s="52"/>
      <c r="H42" s="52"/>
      <c r="I42" s="52"/>
      <c r="J42" s="132"/>
      <c r="K42" s="226"/>
      <c r="L42" s="132"/>
      <c r="M42" s="214" t="str">
        <f t="shared" si="8"/>
        <v/>
      </c>
      <c r="N42" s="202"/>
      <c r="O42" s="203"/>
      <c r="P42" s="215" t="str">
        <f t="shared" si="9"/>
        <v/>
      </c>
      <c r="Q42" s="62"/>
      <c r="R42" s="62"/>
      <c r="S42" s="62"/>
      <c r="T42" s="62"/>
      <c r="U42" s="62"/>
      <c r="V42" s="63"/>
      <c r="W42" s="223"/>
      <c r="X42" s="63"/>
      <c r="Y42" s="214" t="str">
        <f t="shared" si="10"/>
        <v/>
      </c>
      <c r="Z42" s="205"/>
      <c r="AA42" s="206"/>
      <c r="AB42" s="215" t="str">
        <f t="shared" si="11"/>
        <v/>
      </c>
      <c r="AC42" s="62"/>
      <c r="AD42" s="62"/>
      <c r="AE42" s="62"/>
      <c r="AF42" s="62"/>
      <c r="AG42" s="62"/>
      <c r="AH42" s="63"/>
      <c r="AI42" s="223"/>
      <c r="AJ42" s="63"/>
      <c r="AK42" s="214" t="str">
        <f t="shared" si="12"/>
        <v/>
      </c>
      <c r="AL42" s="205"/>
      <c r="AM42" s="215" t="str">
        <f t="shared" si="13"/>
        <v/>
      </c>
      <c r="AN42" s="62"/>
      <c r="AO42" s="62"/>
      <c r="AP42" s="62"/>
      <c r="AQ42" s="62"/>
      <c r="AR42" s="62"/>
      <c r="AS42" s="63"/>
      <c r="AT42" s="223"/>
      <c r="AU42" s="63"/>
      <c r="AV42" s="214" t="str">
        <f t="shared" si="14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</row>
    <row r="43">
      <c r="A43" s="195"/>
      <c r="B43" s="46"/>
      <c r="C43" s="196"/>
      <c r="D43" s="221"/>
      <c r="E43" s="52"/>
      <c r="F43" s="52"/>
      <c r="G43" s="52"/>
      <c r="H43" s="52"/>
      <c r="I43" s="52"/>
      <c r="J43" s="132"/>
      <c r="K43" s="221"/>
      <c r="L43" s="132"/>
      <c r="M43" s="225"/>
      <c r="N43" s="202"/>
      <c r="O43" s="203"/>
      <c r="P43" s="204" t="str">
        <f t="shared" si="9"/>
        <v/>
      </c>
      <c r="Q43" s="62"/>
      <c r="R43" s="62"/>
      <c r="S43" s="62"/>
      <c r="T43" s="62"/>
      <c r="U43" s="62"/>
      <c r="V43" s="63"/>
      <c r="W43" s="224"/>
      <c r="X43" s="63"/>
      <c r="Y43" s="225"/>
      <c r="Z43" s="205"/>
      <c r="AA43" s="206"/>
      <c r="AB43" s="204" t="str">
        <f t="shared" si="11"/>
        <v/>
      </c>
      <c r="AC43" s="62"/>
      <c r="AD43" s="62"/>
      <c r="AE43" s="62"/>
      <c r="AF43" s="62"/>
      <c r="AG43" s="62"/>
      <c r="AH43" s="63"/>
      <c r="AI43" s="224"/>
      <c r="AJ43" s="63"/>
      <c r="AK43" s="225"/>
      <c r="AL43" s="205"/>
      <c r="AM43" s="204" t="str">
        <f t="shared" si="13"/>
        <v/>
      </c>
      <c r="AN43" s="62"/>
      <c r="AO43" s="62"/>
      <c r="AP43" s="62"/>
      <c r="AQ43" s="62"/>
      <c r="AR43" s="62"/>
      <c r="AS43" s="63"/>
      <c r="AT43" s="224"/>
      <c r="AU43" s="63"/>
      <c r="AV43" s="225"/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</row>
    <row r="44">
      <c r="A44" s="195"/>
      <c r="B44" s="39"/>
      <c r="C44" s="196"/>
      <c r="D44" s="220"/>
      <c r="E44" s="52"/>
      <c r="F44" s="52"/>
      <c r="G44" s="52"/>
      <c r="H44" s="52"/>
      <c r="I44" s="52"/>
      <c r="J44" s="132"/>
      <c r="K44" s="226"/>
      <c r="L44" s="132"/>
      <c r="M44" s="214" t="str">
        <f>IF(K44&gt;0,K44/$K$49,"")</f>
        <v/>
      </c>
      <c r="N44" s="202"/>
      <c r="O44" s="203"/>
      <c r="P44" s="215" t="str">
        <f t="shared" si="9"/>
        <v/>
      </c>
      <c r="Q44" s="62"/>
      <c r="R44" s="62"/>
      <c r="S44" s="62"/>
      <c r="T44" s="62"/>
      <c r="U44" s="62"/>
      <c r="V44" s="63"/>
      <c r="W44" s="227"/>
      <c r="X44" s="63"/>
      <c r="Y44" s="214" t="str">
        <f>IF(W44&gt;0,W44/$K$49,"")</f>
        <v/>
      </c>
      <c r="Z44" s="205"/>
      <c r="AA44" s="206"/>
      <c r="AB44" s="215" t="str">
        <f t="shared" si="11"/>
        <v/>
      </c>
      <c r="AC44" s="62"/>
      <c r="AD44" s="62"/>
      <c r="AE44" s="62"/>
      <c r="AF44" s="62"/>
      <c r="AG44" s="62"/>
      <c r="AH44" s="63"/>
      <c r="AI44" s="227"/>
      <c r="AJ44" s="63"/>
      <c r="AK44" s="214" t="str">
        <f>IF(AI44&gt;0,AI44/$K$49,"")</f>
        <v/>
      </c>
      <c r="AL44" s="205"/>
      <c r="AM44" s="215" t="str">
        <f t="shared" si="13"/>
        <v/>
      </c>
      <c r="AN44" s="62"/>
      <c r="AO44" s="62"/>
      <c r="AP44" s="62"/>
      <c r="AQ44" s="62"/>
      <c r="AR44" s="62"/>
      <c r="AS44" s="63"/>
      <c r="AT44" s="227"/>
      <c r="AU44" s="63"/>
      <c r="AV44" s="214" t="str">
        <f>IF(AT44&gt;0,AT44/$K$49,"")</f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</row>
    <row r="45">
      <c r="A45" s="195"/>
      <c r="B45" s="50"/>
      <c r="C45" s="196"/>
      <c r="D45" s="217" t="s">
        <v>94</v>
      </c>
      <c r="E45" s="52"/>
      <c r="F45" s="52"/>
      <c r="G45" s="52"/>
      <c r="H45" s="52"/>
      <c r="I45" s="52"/>
      <c r="J45" s="132"/>
      <c r="K45" s="230">
        <v>0.4</v>
      </c>
      <c r="L45" s="132"/>
      <c r="M45" s="200"/>
      <c r="N45" s="202"/>
      <c r="O45" s="203"/>
      <c r="P45" s="204" t="str">
        <f t="shared" si="9"/>
        <v>Calcium Sulphate</v>
      </c>
      <c r="Q45" s="62"/>
      <c r="R45" s="62"/>
      <c r="S45" s="62"/>
      <c r="T45" s="62"/>
      <c r="U45" s="62"/>
      <c r="V45" s="63"/>
      <c r="W45" s="198">
        <v>0.6</v>
      </c>
      <c r="X45" s="63"/>
      <c r="Y45" s="200"/>
      <c r="Z45" s="228"/>
      <c r="AA45" s="206"/>
      <c r="AB45" s="204" t="str">
        <f t="shared" si="11"/>
        <v>Calcium Sulphate</v>
      </c>
      <c r="AC45" s="62"/>
      <c r="AD45" s="62"/>
      <c r="AE45" s="62"/>
      <c r="AF45" s="62"/>
      <c r="AG45" s="62"/>
      <c r="AH45" s="63"/>
      <c r="AI45" s="198">
        <v>0.6</v>
      </c>
      <c r="AJ45" s="63"/>
      <c r="AK45" s="200"/>
      <c r="AL45" s="229"/>
      <c r="AM45" s="204" t="str">
        <f t="shared" si="13"/>
        <v>Calcium Sulphate</v>
      </c>
      <c r="AN45" s="62"/>
      <c r="AO45" s="62"/>
      <c r="AP45" s="62"/>
      <c r="AQ45" s="62"/>
      <c r="AR45" s="62"/>
      <c r="AS45" s="63"/>
      <c r="AT45" s="198">
        <v>0.6</v>
      </c>
      <c r="AU45" s="63"/>
      <c r="AV45" s="200"/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  <c r="BO45" s="209"/>
    </row>
    <row r="46" ht="15.0" customHeight="1">
      <c r="A46" s="195"/>
      <c r="B46" s="50"/>
      <c r="C46" s="196"/>
      <c r="D46" s="211" t="s">
        <v>95</v>
      </c>
      <c r="E46" s="52"/>
      <c r="F46" s="52"/>
      <c r="G46" s="52"/>
      <c r="H46" s="52"/>
      <c r="I46" s="52"/>
      <c r="J46" s="132"/>
      <c r="K46" s="235">
        <v>0.8</v>
      </c>
      <c r="L46" s="132"/>
      <c r="M46" s="214"/>
      <c r="N46" s="202"/>
      <c r="O46" s="203"/>
      <c r="P46" s="215" t="str">
        <f t="shared" si="9"/>
        <v>Calcium Chloride</v>
      </c>
      <c r="Q46" s="62"/>
      <c r="R46" s="62"/>
      <c r="S46" s="62"/>
      <c r="T46" s="62"/>
      <c r="U46" s="62"/>
      <c r="V46" s="63"/>
      <c r="W46" s="212">
        <v>0.6</v>
      </c>
      <c r="X46" s="63"/>
      <c r="Y46" s="214"/>
      <c r="Z46" s="228"/>
      <c r="AA46" s="206"/>
      <c r="AB46" s="215" t="str">
        <f t="shared" si="11"/>
        <v>Calcium Chloride</v>
      </c>
      <c r="AC46" s="62"/>
      <c r="AD46" s="62"/>
      <c r="AE46" s="62"/>
      <c r="AF46" s="62"/>
      <c r="AG46" s="62"/>
      <c r="AH46" s="63"/>
      <c r="AI46" s="212">
        <v>0.6</v>
      </c>
      <c r="AJ46" s="63"/>
      <c r="AK46" s="214"/>
      <c r="AL46" s="229"/>
      <c r="AM46" s="215" t="str">
        <f t="shared" si="13"/>
        <v>Calcium Chloride</v>
      </c>
      <c r="AN46" s="62"/>
      <c r="AO46" s="62"/>
      <c r="AP46" s="62"/>
      <c r="AQ46" s="62"/>
      <c r="AR46" s="62"/>
      <c r="AS46" s="63"/>
      <c r="AT46" s="212">
        <v>0.6</v>
      </c>
      <c r="AU46" s="63"/>
      <c r="AV46" s="214"/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  <c r="BO46" s="209"/>
    </row>
    <row r="47" ht="15.0" customHeight="1">
      <c r="A47" s="195"/>
      <c r="B47" s="46"/>
      <c r="C47" s="196"/>
      <c r="D47" s="217" t="s">
        <v>96</v>
      </c>
      <c r="E47" s="52"/>
      <c r="F47" s="52"/>
      <c r="G47" s="52"/>
      <c r="H47" s="52"/>
      <c r="I47" s="52"/>
      <c r="J47" s="132"/>
      <c r="K47" s="218">
        <v>0.85</v>
      </c>
      <c r="L47" s="132"/>
      <c r="M47" s="200"/>
      <c r="N47" s="202"/>
      <c r="O47" s="203"/>
      <c r="P47" s="204" t="str">
        <f t="shared" si="9"/>
        <v>Lactic Acid</v>
      </c>
      <c r="Q47" s="62"/>
      <c r="R47" s="62"/>
      <c r="S47" s="62"/>
      <c r="T47" s="62"/>
      <c r="U47" s="62"/>
      <c r="V47" s="63"/>
      <c r="W47" s="198">
        <v>0.85</v>
      </c>
      <c r="X47" s="63"/>
      <c r="Y47" s="200"/>
      <c r="Z47" s="228"/>
      <c r="AA47" s="206"/>
      <c r="AB47" s="204" t="str">
        <f t="shared" si="11"/>
        <v>Lactic Acid</v>
      </c>
      <c r="AC47" s="62"/>
      <c r="AD47" s="62"/>
      <c r="AE47" s="62"/>
      <c r="AF47" s="62"/>
      <c r="AG47" s="62"/>
      <c r="AH47" s="63"/>
      <c r="AI47" s="198">
        <v>0.85</v>
      </c>
      <c r="AJ47" s="63"/>
      <c r="AK47" s="200"/>
      <c r="AL47" s="229"/>
      <c r="AM47" s="204" t="str">
        <f t="shared" si="13"/>
        <v>Lactic Acid</v>
      </c>
      <c r="AN47" s="62"/>
      <c r="AO47" s="62"/>
      <c r="AP47" s="62"/>
      <c r="AQ47" s="62"/>
      <c r="AR47" s="62"/>
      <c r="AS47" s="63"/>
      <c r="AT47" s="198">
        <v>0.85</v>
      </c>
      <c r="AU47" s="63"/>
      <c r="AV47" s="200"/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  <c r="BO47" s="209"/>
    </row>
    <row r="48" ht="15.0" hidden="1" customHeight="1">
      <c r="A48" s="1"/>
      <c r="B48" s="39"/>
      <c r="C48" s="46"/>
      <c r="D48" s="232"/>
      <c r="E48" s="233"/>
      <c r="F48" s="233"/>
      <c r="G48" s="233"/>
      <c r="H48" s="233"/>
      <c r="I48" s="233"/>
      <c r="J48" s="233"/>
      <c r="K48" s="227"/>
      <c r="L48" s="63"/>
      <c r="M48" s="214" t="str">
        <f>IF(K48&gt;0,K48/$K$49,"")</f>
        <v/>
      </c>
      <c r="N48" s="234"/>
      <c r="O48" s="156"/>
      <c r="P48" s="236"/>
      <c r="Q48" s="62"/>
      <c r="R48" s="62"/>
      <c r="S48" s="62"/>
      <c r="T48" s="62"/>
      <c r="U48" s="62"/>
      <c r="V48" s="63"/>
      <c r="W48" s="237"/>
      <c r="X48" s="237"/>
      <c r="Y48" s="237"/>
      <c r="Z48" s="238"/>
      <c r="AA48" s="171"/>
      <c r="AB48" s="236"/>
      <c r="AC48" s="62"/>
      <c r="AD48" s="62"/>
      <c r="AE48" s="62"/>
      <c r="AF48" s="62"/>
      <c r="AG48" s="62"/>
      <c r="AH48" s="63"/>
      <c r="AI48" s="237"/>
      <c r="AJ48" s="237"/>
      <c r="AK48" s="237"/>
      <c r="AL48" s="66"/>
      <c r="AM48" s="236"/>
      <c r="AN48" s="62"/>
      <c r="AO48" s="62"/>
      <c r="AP48" s="62"/>
      <c r="AQ48" s="62"/>
      <c r="AR48" s="62"/>
      <c r="AS48" s="63"/>
      <c r="AT48" s="237"/>
      <c r="AU48" s="237"/>
      <c r="AV48" s="237"/>
      <c r="AW48" s="171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 ht="15.0" customHeight="1">
      <c r="A49" s="1"/>
      <c r="B49" s="50"/>
      <c r="C49" s="46"/>
      <c r="D49" s="239" t="s">
        <v>97</v>
      </c>
      <c r="E49" s="62"/>
      <c r="F49" s="62"/>
      <c r="G49" s="62"/>
      <c r="H49" s="62"/>
      <c r="I49" s="62"/>
      <c r="J49" s="63"/>
      <c r="K49" s="240">
        <f>SUM(K33:K44)</f>
        <v>475</v>
      </c>
      <c r="L49" s="62"/>
      <c r="M49" s="241" t="s">
        <v>98</v>
      </c>
      <c r="N49" s="234"/>
      <c r="O49" s="156"/>
      <c r="P49" s="240" t="s">
        <v>97</v>
      </c>
      <c r="Q49" s="62"/>
      <c r="R49" s="62"/>
      <c r="S49" s="62"/>
      <c r="T49" s="62"/>
      <c r="U49" s="62"/>
      <c r="V49" s="63"/>
      <c r="W49" s="240">
        <f>SUM(W33:W44)</f>
        <v>475</v>
      </c>
      <c r="X49" s="62"/>
      <c r="Y49" s="241" t="s">
        <v>98</v>
      </c>
      <c r="Z49" s="238"/>
      <c r="AA49" s="171"/>
      <c r="AB49" s="240" t="s">
        <v>97</v>
      </c>
      <c r="AC49" s="62"/>
      <c r="AD49" s="62"/>
      <c r="AE49" s="62"/>
      <c r="AF49" s="62"/>
      <c r="AG49" s="62"/>
      <c r="AH49" s="63"/>
      <c r="AI49" s="240">
        <f>SUM(AI33:AI44)</f>
        <v>475</v>
      </c>
      <c r="AJ49" s="62"/>
      <c r="AK49" s="241" t="s">
        <v>98</v>
      </c>
      <c r="AL49" s="66"/>
      <c r="AM49" s="240" t="s">
        <v>97</v>
      </c>
      <c r="AN49" s="62"/>
      <c r="AO49" s="62"/>
      <c r="AP49" s="62"/>
      <c r="AQ49" s="62"/>
      <c r="AR49" s="62"/>
      <c r="AS49" s="63"/>
      <c r="AT49" s="240">
        <f>SUM(AT33:AT44)</f>
        <v>475</v>
      </c>
      <c r="AU49" s="62"/>
      <c r="AV49" s="241" t="s">
        <v>98</v>
      </c>
      <c r="AW49" s="171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</row>
    <row r="50">
      <c r="A50" s="1"/>
      <c r="B50" s="50"/>
      <c r="C50" s="46"/>
      <c r="D50" s="242" t="s">
        <v>99</v>
      </c>
      <c r="E50" s="62"/>
      <c r="F50" s="62"/>
      <c r="G50" s="62"/>
      <c r="H50" s="62"/>
      <c r="I50" s="62"/>
      <c r="J50" s="63"/>
      <c r="K50" s="243">
        <f>K49*3</f>
        <v>1425</v>
      </c>
      <c r="L50" s="62"/>
      <c r="M50" s="244" t="s">
        <v>100</v>
      </c>
      <c r="N50" s="234"/>
      <c r="O50" s="245"/>
      <c r="P50" s="243" t="s">
        <v>99</v>
      </c>
      <c r="Q50" s="62"/>
      <c r="R50" s="62"/>
      <c r="S50" s="62"/>
      <c r="T50" s="62"/>
      <c r="U50" s="62"/>
      <c r="V50" s="63"/>
      <c r="W50" s="243">
        <f>W49*3</f>
        <v>1425</v>
      </c>
      <c r="X50" s="62"/>
      <c r="Y50" s="244" t="s">
        <v>100</v>
      </c>
      <c r="Z50" s="246"/>
      <c r="AA50" s="171"/>
      <c r="AB50" s="243" t="s">
        <v>99</v>
      </c>
      <c r="AC50" s="62"/>
      <c r="AD50" s="62"/>
      <c r="AE50" s="62"/>
      <c r="AF50" s="62"/>
      <c r="AG50" s="62"/>
      <c r="AH50" s="63"/>
      <c r="AI50" s="243">
        <f>AI49*3</f>
        <v>1425</v>
      </c>
      <c r="AJ50" s="62"/>
      <c r="AK50" s="244" t="s">
        <v>100</v>
      </c>
      <c r="AL50" s="66"/>
      <c r="AM50" s="243" t="s">
        <v>99</v>
      </c>
      <c r="AN50" s="62"/>
      <c r="AO50" s="62"/>
      <c r="AP50" s="62"/>
      <c r="AQ50" s="62"/>
      <c r="AR50" s="62"/>
      <c r="AS50" s="63"/>
      <c r="AT50" s="243">
        <f>AT49*3</f>
        <v>1425</v>
      </c>
      <c r="AU50" s="62"/>
      <c r="AV50" s="244" t="s">
        <v>100</v>
      </c>
      <c r="AW50" s="171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>
      <c r="A51" s="1"/>
      <c r="B51" s="50"/>
      <c r="C51" s="46"/>
      <c r="D51" s="247"/>
      <c r="E51" s="63"/>
      <c r="F51" s="247"/>
      <c r="G51" s="63"/>
      <c r="H51" s="245"/>
      <c r="I51" s="245"/>
      <c r="J51" s="245"/>
      <c r="K51" s="245"/>
      <c r="L51" s="245"/>
      <c r="M51" s="245"/>
      <c r="N51" s="234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6"/>
      <c r="AA51" s="171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66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171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</row>
    <row r="52">
      <c r="A52" s="1"/>
      <c r="B52" s="50"/>
      <c r="C52" s="46"/>
      <c r="D52" s="249" t="s">
        <v>101</v>
      </c>
      <c r="E52" s="250" t="s">
        <v>102</v>
      </c>
      <c r="F52" s="251" t="s">
        <v>103</v>
      </c>
      <c r="G52" s="63"/>
      <c r="H52" s="250" t="s">
        <v>104</v>
      </c>
      <c r="I52" s="251" t="s">
        <v>105</v>
      </c>
      <c r="J52" s="63"/>
      <c r="K52" s="252" t="s">
        <v>106</v>
      </c>
      <c r="L52" s="63"/>
      <c r="M52" s="252">
        <v>18.0</v>
      </c>
      <c r="N52" s="63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6"/>
      <c r="AA52" s="171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66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171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</row>
    <row r="53">
      <c r="A53" s="1"/>
      <c r="B53" s="50"/>
      <c r="C53" s="46"/>
      <c r="D53" s="253"/>
      <c r="E53" s="254">
        <v>54.0</v>
      </c>
      <c r="F53" s="255">
        <v>67.0</v>
      </c>
      <c r="G53" s="63"/>
      <c r="H53" s="254">
        <v>67.0</v>
      </c>
      <c r="I53" s="255">
        <v>75.0</v>
      </c>
      <c r="J53" s="63"/>
      <c r="K53" s="256" t="s">
        <v>8</v>
      </c>
      <c r="L53" s="63"/>
      <c r="M53" s="256">
        <v>11.0</v>
      </c>
      <c r="N53" s="63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6"/>
      <c r="AA53" s="171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66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171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</row>
    <row r="54">
      <c r="A54" s="1"/>
      <c r="B54" s="46"/>
      <c r="C54" s="257"/>
      <c r="D54" s="258"/>
      <c r="E54" s="245"/>
      <c r="F54" s="245"/>
      <c r="G54" s="245"/>
      <c r="H54" s="245"/>
      <c r="I54" s="245"/>
      <c r="J54" s="245"/>
      <c r="K54" s="256" t="s">
        <v>107</v>
      </c>
      <c r="L54" s="63"/>
      <c r="M54" s="256">
        <v>3.0</v>
      </c>
      <c r="N54" s="63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171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</row>
    <row r="55">
      <c r="A55" s="259"/>
      <c r="B55" s="39"/>
      <c r="C55" s="260"/>
      <c r="D55" s="181" t="s">
        <v>108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82"/>
      <c r="O55" s="261"/>
      <c r="P55" s="183" t="s">
        <v>109</v>
      </c>
      <c r="Q55" s="144"/>
      <c r="R55" s="144"/>
      <c r="S55" s="144"/>
      <c r="T55" s="144"/>
      <c r="U55" s="144"/>
      <c r="V55" s="144"/>
      <c r="W55" s="144"/>
      <c r="X55" s="182"/>
      <c r="Y55" s="261"/>
      <c r="Z55" s="262"/>
      <c r="AA55" s="263"/>
      <c r="AB55" s="183" t="s">
        <v>110</v>
      </c>
      <c r="AC55" s="144"/>
      <c r="AD55" s="144"/>
      <c r="AE55" s="144"/>
      <c r="AF55" s="144"/>
      <c r="AG55" s="144"/>
      <c r="AH55" s="144"/>
      <c r="AI55" s="144"/>
      <c r="AJ55" s="182"/>
      <c r="AK55" s="264"/>
      <c r="AL55" s="265"/>
      <c r="AM55" s="183" t="s">
        <v>111</v>
      </c>
      <c r="AN55" s="144"/>
      <c r="AO55" s="144"/>
      <c r="AP55" s="144"/>
      <c r="AQ55" s="144"/>
      <c r="AR55" s="144"/>
      <c r="AS55" s="144"/>
      <c r="AT55" s="144"/>
      <c r="AU55" s="182"/>
      <c r="AV55" s="266"/>
      <c r="AW55" s="263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</row>
    <row r="56">
      <c r="A56" s="259"/>
      <c r="B56" s="50"/>
      <c r="C56" s="260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132"/>
      <c r="O56" s="261"/>
      <c r="P56" s="184"/>
      <c r="Q56" s="52"/>
      <c r="R56" s="52"/>
      <c r="S56" s="52"/>
      <c r="T56" s="52"/>
      <c r="U56" s="52"/>
      <c r="V56" s="52"/>
      <c r="W56" s="52"/>
      <c r="X56" s="132"/>
      <c r="Y56" s="261"/>
      <c r="Z56" s="262"/>
      <c r="AA56" s="263"/>
      <c r="AB56" s="184"/>
      <c r="AC56" s="52"/>
      <c r="AD56" s="52"/>
      <c r="AE56" s="52"/>
      <c r="AF56" s="52"/>
      <c r="AG56" s="52"/>
      <c r="AH56" s="52"/>
      <c r="AI56" s="52"/>
      <c r="AJ56" s="132"/>
      <c r="AK56" s="264"/>
      <c r="AL56" s="265"/>
      <c r="AM56" s="184"/>
      <c r="AN56" s="52"/>
      <c r="AO56" s="52"/>
      <c r="AP56" s="52"/>
      <c r="AQ56" s="52"/>
      <c r="AR56" s="52"/>
      <c r="AS56" s="52"/>
      <c r="AT56" s="52"/>
      <c r="AU56" s="132"/>
      <c r="AV56" s="264"/>
      <c r="AW56" s="263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  <c r="BN56" s="267"/>
      <c r="BO56" s="267"/>
    </row>
    <row r="57">
      <c r="A57" s="259"/>
      <c r="B57" s="50"/>
      <c r="C57" s="260"/>
      <c r="D57" s="268" t="s">
        <v>112</v>
      </c>
      <c r="E57" s="182"/>
      <c r="F57" s="269" t="s">
        <v>113</v>
      </c>
      <c r="G57" s="62"/>
      <c r="H57" s="62"/>
      <c r="I57" s="62"/>
      <c r="J57" s="62"/>
      <c r="K57" s="62"/>
      <c r="L57" s="63"/>
      <c r="M57" s="270" t="s">
        <v>114</v>
      </c>
      <c r="N57" s="271">
        <v>4.0</v>
      </c>
      <c r="O57" s="264"/>
      <c r="P57" s="272" t="s">
        <v>115</v>
      </c>
      <c r="Q57" s="182"/>
      <c r="R57" s="269" t="s">
        <v>113</v>
      </c>
      <c r="S57" s="62"/>
      <c r="T57" s="62"/>
      <c r="U57" s="62"/>
      <c r="V57" s="62"/>
      <c r="W57" s="62"/>
      <c r="X57" s="63"/>
      <c r="Y57" s="273"/>
      <c r="Z57" s="262"/>
      <c r="AA57" s="263"/>
      <c r="AB57" s="272" t="s">
        <v>112</v>
      </c>
      <c r="AC57" s="182"/>
      <c r="AD57" s="269" t="s">
        <v>113</v>
      </c>
      <c r="AE57" s="62"/>
      <c r="AF57" s="62"/>
      <c r="AG57" s="62"/>
      <c r="AH57" s="62"/>
      <c r="AI57" s="62"/>
      <c r="AJ57" s="63"/>
      <c r="AK57" s="264"/>
      <c r="AL57" s="265"/>
      <c r="AM57" s="272" t="s">
        <v>112</v>
      </c>
      <c r="AN57" s="182"/>
      <c r="AO57" s="269" t="s">
        <v>113</v>
      </c>
      <c r="AP57" s="62"/>
      <c r="AQ57" s="62"/>
      <c r="AR57" s="62"/>
      <c r="AS57" s="62"/>
      <c r="AT57" s="62"/>
      <c r="AU57" s="63"/>
      <c r="AV57" s="266"/>
      <c r="AW57" s="263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  <c r="BN57" s="267"/>
      <c r="BO57" s="267"/>
    </row>
    <row r="58">
      <c r="A58" s="259"/>
      <c r="B58" s="46"/>
      <c r="C58" s="260"/>
      <c r="D58" s="52"/>
      <c r="E58" s="132"/>
      <c r="F58" s="274">
        <v>60.0</v>
      </c>
      <c r="G58" s="274">
        <v>45.0</v>
      </c>
      <c r="H58" s="274">
        <v>20.0</v>
      </c>
      <c r="I58" s="274">
        <v>15.0</v>
      </c>
      <c r="J58" s="274">
        <v>10.0</v>
      </c>
      <c r="K58" s="274">
        <v>5.0</v>
      </c>
      <c r="L58" s="274" t="s">
        <v>116</v>
      </c>
      <c r="M58" s="275" t="s">
        <v>117</v>
      </c>
      <c r="N58" s="276" t="s">
        <v>118</v>
      </c>
      <c r="O58" s="264"/>
      <c r="P58" s="184"/>
      <c r="Q58" s="132"/>
      <c r="R58" s="274">
        <v>60.0</v>
      </c>
      <c r="S58" s="274">
        <v>45.0</v>
      </c>
      <c r="T58" s="274">
        <v>20.0</v>
      </c>
      <c r="U58" s="274">
        <v>15.0</v>
      </c>
      <c r="V58" s="274">
        <v>10.0</v>
      </c>
      <c r="W58" s="274">
        <v>5.0</v>
      </c>
      <c r="X58" s="274" t="s">
        <v>116</v>
      </c>
      <c r="Y58" s="277"/>
      <c r="Z58" s="262"/>
      <c r="AA58" s="263"/>
      <c r="AB58" s="184"/>
      <c r="AC58" s="132"/>
      <c r="AD58" s="274">
        <v>60.0</v>
      </c>
      <c r="AE58" s="274">
        <v>45.0</v>
      </c>
      <c r="AF58" s="274">
        <v>20.0</v>
      </c>
      <c r="AG58" s="274">
        <v>15.0</v>
      </c>
      <c r="AH58" s="274">
        <v>10.0</v>
      </c>
      <c r="AI58" s="274">
        <v>5.0</v>
      </c>
      <c r="AJ58" s="274" t="s">
        <v>116</v>
      </c>
      <c r="AK58" s="264"/>
      <c r="AL58" s="265"/>
      <c r="AM58" s="184"/>
      <c r="AN58" s="132"/>
      <c r="AO58" s="278">
        <v>60.0</v>
      </c>
      <c r="AP58" s="278">
        <v>45.0</v>
      </c>
      <c r="AQ58" s="278">
        <v>20.0</v>
      </c>
      <c r="AR58" s="278">
        <v>15.0</v>
      </c>
      <c r="AS58" s="278">
        <v>10.0</v>
      </c>
      <c r="AT58" s="278">
        <v>5.0</v>
      </c>
      <c r="AU58" s="278" t="s">
        <v>116</v>
      </c>
      <c r="AV58" s="266"/>
      <c r="AW58" s="263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</row>
    <row r="59">
      <c r="A59" s="259"/>
      <c r="B59" s="39"/>
      <c r="C59" s="260"/>
      <c r="D59" s="279" t="s">
        <v>120</v>
      </c>
      <c r="E59" s="63"/>
      <c r="F59" s="281">
        <v>0.5</v>
      </c>
      <c r="G59" s="282"/>
      <c r="H59" s="282"/>
      <c r="I59" s="282"/>
      <c r="J59" s="282"/>
      <c r="K59" s="282"/>
      <c r="L59" s="282"/>
      <c r="M59" s="281">
        <f t="shared" ref="M59:M71" si="15">sum(N59*$N$57)</f>
        <v>0</v>
      </c>
      <c r="N59" s="282"/>
      <c r="O59" s="284"/>
      <c r="P59" s="286" t="str">
        <f t="shared" ref="P59:P72" si="16">D59</f>
        <v>CTZ</v>
      </c>
      <c r="Q59" s="63"/>
      <c r="R59" s="281">
        <v>0.5</v>
      </c>
      <c r="S59" s="282"/>
      <c r="T59" s="282"/>
      <c r="U59" s="282"/>
      <c r="V59" s="282"/>
      <c r="W59" s="282"/>
      <c r="X59" s="285"/>
      <c r="Y59" s="277"/>
      <c r="Z59" s="262"/>
      <c r="AA59" s="263"/>
      <c r="AB59" s="286" t="str">
        <f t="shared" ref="AB59:AB72" si="17">D59</f>
        <v>CTZ</v>
      </c>
      <c r="AC59" s="63"/>
      <c r="AD59" s="281">
        <v>0.5</v>
      </c>
      <c r="AE59" s="282"/>
      <c r="AF59" s="282"/>
      <c r="AG59" s="282"/>
      <c r="AH59" s="282"/>
      <c r="AI59" s="282"/>
      <c r="AJ59" s="285"/>
      <c r="AK59" s="284"/>
      <c r="AL59" s="265"/>
      <c r="AM59" s="286" t="str">
        <f t="shared" ref="AM59:AM72" si="18">D59</f>
        <v>CTZ</v>
      </c>
      <c r="AN59" s="63"/>
      <c r="AO59" s="281">
        <v>0.5</v>
      </c>
      <c r="AP59" s="282"/>
      <c r="AQ59" s="282"/>
      <c r="AR59" s="282"/>
      <c r="AS59" s="282"/>
      <c r="AT59" s="282"/>
      <c r="AU59" s="287"/>
      <c r="AV59" s="288"/>
      <c r="AW59" s="263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</row>
    <row r="60">
      <c r="A60" s="259"/>
      <c r="B60" s="50"/>
      <c r="C60" s="260"/>
      <c r="D60" s="289" t="s">
        <v>122</v>
      </c>
      <c r="E60" s="132"/>
      <c r="F60" s="293"/>
      <c r="G60" s="293"/>
      <c r="H60" s="293"/>
      <c r="I60" s="293"/>
      <c r="J60" s="293"/>
      <c r="K60" s="293"/>
      <c r="L60" s="293"/>
      <c r="M60" s="292">
        <f t="shared" si="15"/>
        <v>20</v>
      </c>
      <c r="N60" s="295">
        <v>5.0</v>
      </c>
      <c r="O60" s="284"/>
      <c r="P60" s="294" t="str">
        <f t="shared" si="16"/>
        <v>Krush</v>
      </c>
      <c r="Q60" s="63"/>
      <c r="R60" s="293"/>
      <c r="S60" s="293"/>
      <c r="T60" s="293"/>
      <c r="U60" s="293"/>
      <c r="V60" s="293"/>
      <c r="W60" s="293"/>
      <c r="X60" s="296"/>
      <c r="Y60" s="277"/>
      <c r="Z60" s="262"/>
      <c r="AA60" s="263"/>
      <c r="AB60" s="294" t="str">
        <f t="shared" si="17"/>
        <v>Krush</v>
      </c>
      <c r="AC60" s="63"/>
      <c r="AD60" s="293"/>
      <c r="AE60" s="293"/>
      <c r="AF60" s="293"/>
      <c r="AG60" s="293"/>
      <c r="AH60" s="293"/>
      <c r="AI60" s="293"/>
      <c r="AJ60" s="296"/>
      <c r="AK60" s="284"/>
      <c r="AL60" s="265"/>
      <c r="AM60" s="294" t="str">
        <f t="shared" si="18"/>
        <v>Krush</v>
      </c>
      <c r="AN60" s="63"/>
      <c r="AO60" s="293"/>
      <c r="AP60" s="293"/>
      <c r="AQ60" s="293"/>
      <c r="AR60" s="293"/>
      <c r="AS60" s="293"/>
      <c r="AT60" s="293"/>
      <c r="AU60" s="297"/>
      <c r="AV60" s="298"/>
      <c r="AW60" s="263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</row>
    <row r="61">
      <c r="A61" s="259"/>
      <c r="B61" s="50"/>
      <c r="C61" s="260"/>
      <c r="D61" s="299" t="s">
        <v>124</v>
      </c>
      <c r="E61" s="132"/>
      <c r="F61" s="301"/>
      <c r="G61" s="301"/>
      <c r="H61" s="301"/>
      <c r="I61" s="301"/>
      <c r="J61" s="301"/>
      <c r="K61" s="301"/>
      <c r="L61" s="292">
        <v>1.0</v>
      </c>
      <c r="M61" s="292">
        <f t="shared" si="15"/>
        <v>0</v>
      </c>
      <c r="N61" s="301"/>
      <c r="O61" s="284"/>
      <c r="P61" s="286" t="str">
        <f t="shared" si="16"/>
        <v>Simcoe Dynaboost</v>
      </c>
      <c r="Q61" s="63"/>
      <c r="R61" s="301"/>
      <c r="S61" s="301"/>
      <c r="T61" s="301"/>
      <c r="U61" s="301"/>
      <c r="V61" s="301"/>
      <c r="W61" s="301"/>
      <c r="X61" s="285"/>
      <c r="Y61" s="277"/>
      <c r="Z61" s="262"/>
      <c r="AA61" s="263"/>
      <c r="AB61" s="286" t="str">
        <f t="shared" si="17"/>
        <v>Simcoe Dynaboost</v>
      </c>
      <c r="AC61" s="63"/>
      <c r="AD61" s="301"/>
      <c r="AE61" s="301"/>
      <c r="AF61" s="301"/>
      <c r="AG61" s="301"/>
      <c r="AH61" s="301"/>
      <c r="AI61" s="301"/>
      <c r="AJ61" s="285"/>
      <c r="AK61" s="284"/>
      <c r="AL61" s="303"/>
      <c r="AM61" s="286" t="str">
        <f t="shared" si="18"/>
        <v>Simcoe Dynaboost</v>
      </c>
      <c r="AN61" s="63"/>
      <c r="AO61" s="301"/>
      <c r="AP61" s="301"/>
      <c r="AQ61" s="301"/>
      <c r="AR61" s="301"/>
      <c r="AS61" s="301"/>
      <c r="AT61" s="301"/>
      <c r="AU61" s="304"/>
      <c r="AV61" s="288"/>
      <c r="AW61" s="263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  <c r="BO61" s="267"/>
    </row>
    <row r="62">
      <c r="A62" s="259"/>
      <c r="B62" s="46"/>
      <c r="C62" s="260"/>
      <c r="D62" s="289" t="s">
        <v>126</v>
      </c>
      <c r="E62" s="132"/>
      <c r="F62" s="293"/>
      <c r="G62" s="293"/>
      <c r="H62" s="293"/>
      <c r="I62" s="293"/>
      <c r="J62" s="293"/>
      <c r="K62" s="293"/>
      <c r="L62" s="293"/>
      <c r="M62" s="292">
        <f t="shared" si="15"/>
        <v>10</v>
      </c>
      <c r="N62" s="295">
        <v>2.5</v>
      </c>
      <c r="O62" s="284"/>
      <c r="P62" s="294" t="str">
        <f t="shared" si="16"/>
        <v>Superdelic</v>
      </c>
      <c r="Q62" s="63"/>
      <c r="R62" s="293"/>
      <c r="S62" s="293"/>
      <c r="T62" s="293"/>
      <c r="U62" s="293"/>
      <c r="V62" s="293"/>
      <c r="W62" s="293"/>
      <c r="X62" s="296"/>
      <c r="Y62" s="277"/>
      <c r="Z62" s="262"/>
      <c r="AA62" s="263"/>
      <c r="AB62" s="294" t="str">
        <f t="shared" si="17"/>
        <v>Superdelic</v>
      </c>
      <c r="AC62" s="63"/>
      <c r="AD62" s="293"/>
      <c r="AE62" s="293"/>
      <c r="AF62" s="293"/>
      <c r="AG62" s="293"/>
      <c r="AH62" s="293"/>
      <c r="AI62" s="293"/>
      <c r="AJ62" s="296"/>
      <c r="AK62" s="284"/>
      <c r="AL62" s="303"/>
      <c r="AM62" s="294" t="str">
        <f t="shared" si="18"/>
        <v>Superdelic</v>
      </c>
      <c r="AN62" s="63"/>
      <c r="AO62" s="293"/>
      <c r="AP62" s="293"/>
      <c r="AQ62" s="293"/>
      <c r="AR62" s="293"/>
      <c r="AS62" s="293"/>
      <c r="AT62" s="293"/>
      <c r="AU62" s="297"/>
      <c r="AV62" s="298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</row>
    <row r="63">
      <c r="A63" s="259"/>
      <c r="B63" s="39"/>
      <c r="C63" s="260"/>
      <c r="D63" s="299" t="s">
        <v>128</v>
      </c>
      <c r="E63" s="132"/>
      <c r="F63" s="306"/>
      <c r="G63" s="306"/>
      <c r="H63" s="306"/>
      <c r="I63" s="306"/>
      <c r="J63" s="306"/>
      <c r="K63" s="306"/>
      <c r="L63" s="301"/>
      <c r="M63" s="292">
        <f t="shared" si="15"/>
        <v>5</v>
      </c>
      <c r="N63" s="292">
        <v>1.25</v>
      </c>
      <c r="O63" s="284"/>
      <c r="P63" s="286" t="str">
        <f t="shared" si="16"/>
        <v>Cryo Simcoe </v>
      </c>
      <c r="Q63" s="63"/>
      <c r="R63" s="306"/>
      <c r="S63" s="306"/>
      <c r="T63" s="306"/>
      <c r="U63" s="306"/>
      <c r="V63" s="306"/>
      <c r="W63" s="306"/>
      <c r="X63" s="285"/>
      <c r="Y63" s="277"/>
      <c r="Z63" s="262"/>
      <c r="AA63" s="263"/>
      <c r="AB63" s="286" t="str">
        <f t="shared" si="17"/>
        <v>Cryo Simcoe </v>
      </c>
      <c r="AC63" s="63"/>
      <c r="AD63" s="306"/>
      <c r="AE63" s="306"/>
      <c r="AF63" s="306"/>
      <c r="AG63" s="306"/>
      <c r="AH63" s="306"/>
      <c r="AI63" s="306"/>
      <c r="AJ63" s="285"/>
      <c r="AK63" s="284"/>
      <c r="AL63" s="303"/>
      <c r="AM63" s="286" t="str">
        <f t="shared" si="18"/>
        <v>Cryo Simcoe </v>
      </c>
      <c r="AN63" s="63"/>
      <c r="AO63" s="306"/>
      <c r="AP63" s="306"/>
      <c r="AQ63" s="306"/>
      <c r="AR63" s="306"/>
      <c r="AS63" s="306"/>
      <c r="AT63" s="306"/>
      <c r="AU63" s="287"/>
      <c r="AV63" s="288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  <c r="BO63" s="267"/>
    </row>
    <row r="64">
      <c r="A64" s="259"/>
      <c r="B64" s="50"/>
      <c r="C64" s="260"/>
      <c r="D64" s="289" t="s">
        <v>121</v>
      </c>
      <c r="E64" s="293"/>
      <c r="F64" s="309"/>
      <c r="G64" s="309"/>
      <c r="H64" s="309"/>
      <c r="I64" s="309"/>
      <c r="J64" s="309"/>
      <c r="K64" s="309"/>
      <c r="L64" s="311">
        <v>10.0</v>
      </c>
      <c r="M64" s="292">
        <f t="shared" si="15"/>
        <v>0</v>
      </c>
      <c r="N64" s="312"/>
      <c r="O64" s="284"/>
      <c r="P64" s="294" t="str">
        <f t="shared" si="16"/>
        <v>Centennial</v>
      </c>
      <c r="Q64" s="63"/>
      <c r="R64" s="309"/>
      <c r="S64" s="309"/>
      <c r="T64" s="309"/>
      <c r="U64" s="309"/>
      <c r="V64" s="309"/>
      <c r="W64" s="309"/>
      <c r="X64" s="313"/>
      <c r="Y64" s="277"/>
      <c r="Z64" s="262"/>
      <c r="AA64" s="263"/>
      <c r="AB64" s="294" t="str">
        <f t="shared" si="17"/>
        <v>Centennial</v>
      </c>
      <c r="AC64" s="63"/>
      <c r="AD64" s="309"/>
      <c r="AE64" s="309"/>
      <c r="AF64" s="309"/>
      <c r="AG64" s="309"/>
      <c r="AH64" s="309"/>
      <c r="AI64" s="309"/>
      <c r="AJ64" s="313"/>
      <c r="AK64" s="314"/>
      <c r="AL64" s="303"/>
      <c r="AM64" s="294" t="str">
        <f t="shared" si="18"/>
        <v>Centennial</v>
      </c>
      <c r="AN64" s="63"/>
      <c r="AO64" s="309"/>
      <c r="AP64" s="309"/>
      <c r="AQ64" s="309"/>
      <c r="AR64" s="309"/>
      <c r="AS64" s="309"/>
      <c r="AT64" s="309"/>
      <c r="AU64" s="297"/>
      <c r="AV64" s="298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</row>
    <row r="65">
      <c r="A65" s="259"/>
      <c r="B65" s="50"/>
      <c r="C65" s="260"/>
      <c r="D65" s="299" t="s">
        <v>129</v>
      </c>
      <c r="E65" s="301"/>
      <c r="F65" s="306"/>
      <c r="G65" s="306"/>
      <c r="H65" s="306"/>
      <c r="I65" s="306"/>
      <c r="J65" s="306"/>
      <c r="K65" s="306"/>
      <c r="L65" s="306"/>
      <c r="M65" s="292">
        <f t="shared" si="15"/>
        <v>0.04</v>
      </c>
      <c r="N65" s="292">
        <v>0.01</v>
      </c>
      <c r="O65" s="284"/>
      <c r="P65" s="286" t="str">
        <f t="shared" si="16"/>
        <v>Abstrax BrewGas Pineapple Express</v>
      </c>
      <c r="Q65" s="63"/>
      <c r="R65" s="306"/>
      <c r="S65" s="306"/>
      <c r="T65" s="306"/>
      <c r="U65" s="306"/>
      <c r="V65" s="306"/>
      <c r="W65" s="306"/>
      <c r="X65" s="307"/>
      <c r="Y65" s="277"/>
      <c r="Z65" s="262"/>
      <c r="AA65" s="263"/>
      <c r="AB65" s="286" t="str">
        <f t="shared" si="17"/>
        <v>Abstrax BrewGas Pineapple Express</v>
      </c>
      <c r="AC65" s="63"/>
      <c r="AD65" s="306"/>
      <c r="AE65" s="306"/>
      <c r="AF65" s="306"/>
      <c r="AG65" s="306"/>
      <c r="AH65" s="306"/>
      <c r="AI65" s="306"/>
      <c r="AJ65" s="307"/>
      <c r="AK65" s="314"/>
      <c r="AL65" s="303"/>
      <c r="AM65" s="286" t="str">
        <f t="shared" si="18"/>
        <v>Abstrax BrewGas Pineapple Express</v>
      </c>
      <c r="AN65" s="63"/>
      <c r="AO65" s="306"/>
      <c r="AP65" s="306"/>
      <c r="AQ65" s="306"/>
      <c r="AR65" s="306"/>
      <c r="AS65" s="306"/>
      <c r="AT65" s="306"/>
      <c r="AU65" s="316"/>
      <c r="AV65" s="317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  <c r="BO65" s="267"/>
    </row>
    <row r="66" ht="18.0" customHeight="1">
      <c r="A66" s="259"/>
      <c r="B66" s="46"/>
      <c r="C66" s="260"/>
      <c r="D66" s="289" t="s">
        <v>130</v>
      </c>
      <c r="E66" s="132"/>
      <c r="F66" s="309"/>
      <c r="G66" s="309"/>
      <c r="H66" s="309"/>
      <c r="I66" s="309"/>
      <c r="J66" s="309"/>
      <c r="K66" s="309"/>
      <c r="L66" s="309"/>
      <c r="M66" s="292">
        <f t="shared" si="15"/>
        <v>20</v>
      </c>
      <c r="N66" s="319">
        <v>5.0</v>
      </c>
      <c r="O66" s="284"/>
      <c r="P66" s="294" t="str">
        <f t="shared" si="16"/>
        <v>El Dorado</v>
      </c>
      <c r="Q66" s="63"/>
      <c r="R66" s="309"/>
      <c r="S66" s="309"/>
      <c r="T66" s="309"/>
      <c r="U66" s="309"/>
      <c r="V66" s="309"/>
      <c r="W66" s="309"/>
      <c r="X66" s="313"/>
      <c r="Y66" s="277"/>
      <c r="Z66" s="262"/>
      <c r="AA66" s="263"/>
      <c r="AB66" s="294" t="str">
        <f t="shared" si="17"/>
        <v>El Dorado</v>
      </c>
      <c r="AC66" s="63"/>
      <c r="AD66" s="309"/>
      <c r="AE66" s="309"/>
      <c r="AF66" s="309"/>
      <c r="AG66" s="309"/>
      <c r="AH66" s="309"/>
      <c r="AI66" s="309"/>
      <c r="AJ66" s="313"/>
      <c r="AK66" s="314"/>
      <c r="AL66" s="303"/>
      <c r="AM66" s="294" t="str">
        <f t="shared" si="18"/>
        <v>El Dorado</v>
      </c>
      <c r="AN66" s="63"/>
      <c r="AO66" s="309"/>
      <c r="AP66" s="309"/>
      <c r="AQ66" s="309"/>
      <c r="AR66" s="309"/>
      <c r="AS66" s="309"/>
      <c r="AT66" s="309"/>
      <c r="AU66" s="315"/>
      <c r="AV66" s="317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  <c r="BO66" s="267"/>
    </row>
    <row r="67">
      <c r="A67" s="259"/>
      <c r="B67" s="39"/>
      <c r="C67" s="260"/>
      <c r="D67" s="299" t="s">
        <v>131</v>
      </c>
      <c r="E67" s="132"/>
      <c r="F67" s="306"/>
      <c r="G67" s="306"/>
      <c r="H67" s="306"/>
      <c r="I67" s="306"/>
      <c r="J67" s="306"/>
      <c r="K67" s="306"/>
      <c r="L67" s="306"/>
      <c r="M67" s="292">
        <f t="shared" si="15"/>
        <v>0.25</v>
      </c>
      <c r="N67" s="292">
        <v>0.0625</v>
      </c>
      <c r="O67" s="284"/>
      <c r="P67" s="286" t="str">
        <f t="shared" si="16"/>
        <v>Clarex</v>
      </c>
      <c r="Q67" s="63"/>
      <c r="R67" s="306"/>
      <c r="S67" s="306"/>
      <c r="T67" s="306"/>
      <c r="U67" s="306"/>
      <c r="V67" s="306"/>
      <c r="W67" s="306"/>
      <c r="X67" s="307"/>
      <c r="Y67" s="277"/>
      <c r="Z67" s="262"/>
      <c r="AA67" s="263"/>
      <c r="AB67" s="286" t="str">
        <f t="shared" si="17"/>
        <v>Clarex</v>
      </c>
      <c r="AC67" s="63"/>
      <c r="AD67" s="306"/>
      <c r="AE67" s="306"/>
      <c r="AF67" s="306"/>
      <c r="AG67" s="306"/>
      <c r="AH67" s="306"/>
      <c r="AI67" s="306"/>
      <c r="AJ67" s="307"/>
      <c r="AK67" s="314"/>
      <c r="AL67" s="303"/>
      <c r="AM67" s="286" t="str">
        <f t="shared" si="18"/>
        <v>Clarex</v>
      </c>
      <c r="AN67" s="63"/>
      <c r="AO67" s="306"/>
      <c r="AP67" s="306"/>
      <c r="AQ67" s="306"/>
      <c r="AR67" s="306"/>
      <c r="AS67" s="306"/>
      <c r="AT67" s="306"/>
      <c r="AU67" s="316"/>
      <c r="AV67" s="317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  <c r="BO67" s="267"/>
    </row>
    <row r="68">
      <c r="A68" s="259"/>
      <c r="B68" s="50"/>
      <c r="C68" s="260"/>
      <c r="D68" s="320" t="s">
        <v>96</v>
      </c>
      <c r="E68" s="132"/>
      <c r="F68" s="321">
        <v>0.1</v>
      </c>
      <c r="G68" s="309"/>
      <c r="H68" s="309"/>
      <c r="I68" s="309"/>
      <c r="J68" s="309"/>
      <c r="K68" s="309"/>
      <c r="L68" s="309"/>
      <c r="M68" s="292">
        <f t="shared" si="15"/>
        <v>0</v>
      </c>
      <c r="N68" s="312"/>
      <c r="O68" s="284"/>
      <c r="P68" s="294" t="str">
        <f t="shared" si="16"/>
        <v>Lactic Acid</v>
      </c>
      <c r="Q68" s="63"/>
      <c r="R68" s="321">
        <v>0.1</v>
      </c>
      <c r="S68" s="309"/>
      <c r="T68" s="309"/>
      <c r="U68" s="309"/>
      <c r="V68" s="309"/>
      <c r="W68" s="309"/>
      <c r="X68" s="313"/>
      <c r="Y68" s="277"/>
      <c r="Z68" s="262"/>
      <c r="AA68" s="263"/>
      <c r="AB68" s="294" t="str">
        <f t="shared" si="17"/>
        <v>Lactic Acid</v>
      </c>
      <c r="AC68" s="63"/>
      <c r="AD68" s="321">
        <v>0.1</v>
      </c>
      <c r="AE68" s="309"/>
      <c r="AF68" s="309"/>
      <c r="AG68" s="309"/>
      <c r="AH68" s="309"/>
      <c r="AI68" s="309"/>
      <c r="AJ68" s="313"/>
      <c r="AK68" s="314"/>
      <c r="AL68" s="303"/>
      <c r="AM68" s="294" t="str">
        <f t="shared" si="18"/>
        <v>Lactic Acid</v>
      </c>
      <c r="AN68" s="63"/>
      <c r="AO68" s="321">
        <v>0.1</v>
      </c>
      <c r="AP68" s="309"/>
      <c r="AQ68" s="309"/>
      <c r="AR68" s="309"/>
      <c r="AS68" s="309"/>
      <c r="AT68" s="309"/>
      <c r="AU68" s="315"/>
      <c r="AV68" s="317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  <c r="BO68" s="267"/>
    </row>
    <row r="69">
      <c r="A69" s="259"/>
      <c r="B69" s="50"/>
      <c r="C69" s="260"/>
      <c r="D69" s="323"/>
      <c r="E69" s="132"/>
      <c r="F69" s="306"/>
      <c r="G69" s="306"/>
      <c r="H69" s="306"/>
      <c r="I69" s="306"/>
      <c r="J69" s="306"/>
      <c r="K69" s="306"/>
      <c r="L69" s="306"/>
      <c r="M69" s="292">
        <f t="shared" si="15"/>
        <v>0</v>
      </c>
      <c r="N69" s="301"/>
      <c r="O69" s="284"/>
      <c r="P69" s="286" t="str">
        <f t="shared" si="16"/>
        <v/>
      </c>
      <c r="Q69" s="63"/>
      <c r="R69" s="306"/>
      <c r="S69" s="306"/>
      <c r="T69" s="306"/>
      <c r="U69" s="306"/>
      <c r="V69" s="306"/>
      <c r="W69" s="306"/>
      <c r="X69" s="307"/>
      <c r="Y69" s="277"/>
      <c r="Z69" s="262"/>
      <c r="AA69" s="263"/>
      <c r="AB69" s="286" t="str">
        <f t="shared" si="17"/>
        <v/>
      </c>
      <c r="AC69" s="63"/>
      <c r="AD69" s="306"/>
      <c r="AE69" s="306"/>
      <c r="AF69" s="306"/>
      <c r="AG69" s="306"/>
      <c r="AH69" s="306"/>
      <c r="AI69" s="306"/>
      <c r="AJ69" s="307"/>
      <c r="AK69" s="314"/>
      <c r="AL69" s="303"/>
      <c r="AM69" s="286" t="str">
        <f t="shared" si="18"/>
        <v/>
      </c>
      <c r="AN69" s="63"/>
      <c r="AO69" s="306"/>
      <c r="AP69" s="306"/>
      <c r="AQ69" s="306"/>
      <c r="AR69" s="306"/>
      <c r="AS69" s="306"/>
      <c r="AT69" s="306"/>
      <c r="AU69" s="316"/>
      <c r="AV69" s="317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</row>
    <row r="70">
      <c r="A70" s="259"/>
      <c r="B70" s="46"/>
      <c r="C70" s="260"/>
      <c r="D70" s="289" t="s">
        <v>133</v>
      </c>
      <c r="E70" s="132"/>
      <c r="F70" s="309"/>
      <c r="G70" s="309"/>
      <c r="H70" s="309"/>
      <c r="I70" s="295">
        <v>0.1</v>
      </c>
      <c r="J70" s="309"/>
      <c r="K70" s="309"/>
      <c r="L70" s="309"/>
      <c r="M70" s="292">
        <f t="shared" si="15"/>
        <v>0</v>
      </c>
      <c r="N70" s="293"/>
      <c r="O70" s="284"/>
      <c r="P70" s="322" t="str">
        <f t="shared" si="16"/>
        <v>Yeast Nutrient</v>
      </c>
      <c r="Q70" s="63"/>
      <c r="R70" s="309"/>
      <c r="S70" s="309"/>
      <c r="T70" s="309"/>
      <c r="U70" s="295">
        <v>0.1</v>
      </c>
      <c r="V70" s="309"/>
      <c r="W70" s="309"/>
      <c r="X70" s="326"/>
      <c r="Y70" s="277"/>
      <c r="Z70" s="262"/>
      <c r="AA70" s="263"/>
      <c r="AB70" s="294" t="str">
        <f t="shared" si="17"/>
        <v>Yeast Nutrient</v>
      </c>
      <c r="AC70" s="63"/>
      <c r="AD70" s="309"/>
      <c r="AE70" s="309"/>
      <c r="AF70" s="309"/>
      <c r="AG70" s="295">
        <v>0.1</v>
      </c>
      <c r="AH70" s="309"/>
      <c r="AI70" s="309"/>
      <c r="AJ70" s="313"/>
      <c r="AK70" s="314"/>
      <c r="AL70" s="303"/>
      <c r="AM70" s="294" t="str">
        <f t="shared" si="18"/>
        <v>Yeast Nutrient</v>
      </c>
      <c r="AN70" s="63"/>
      <c r="AO70" s="309"/>
      <c r="AP70" s="309"/>
      <c r="AQ70" s="309"/>
      <c r="AR70" s="295">
        <v>0.1</v>
      </c>
      <c r="AS70" s="309"/>
      <c r="AT70" s="309"/>
      <c r="AU70" s="315"/>
      <c r="AV70" s="317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  <c r="BO70" s="267"/>
    </row>
    <row r="71">
      <c r="A71" s="259"/>
      <c r="B71" s="39"/>
      <c r="C71" s="260"/>
      <c r="D71" s="299" t="s">
        <v>134</v>
      </c>
      <c r="E71" s="132"/>
      <c r="F71" s="306"/>
      <c r="G71" s="306"/>
      <c r="H71" s="306"/>
      <c r="I71" s="292">
        <v>0.1</v>
      </c>
      <c r="J71" s="306"/>
      <c r="K71" s="306"/>
      <c r="L71" s="306"/>
      <c r="M71" s="292">
        <f t="shared" si="15"/>
        <v>0</v>
      </c>
      <c r="N71" s="301"/>
      <c r="O71" s="324"/>
      <c r="P71" s="286" t="str">
        <f t="shared" si="16"/>
        <v>Whirlfloc</v>
      </c>
      <c r="Q71" s="63"/>
      <c r="R71" s="306"/>
      <c r="S71" s="306"/>
      <c r="T71" s="306"/>
      <c r="U71" s="292">
        <v>0.1</v>
      </c>
      <c r="V71" s="306"/>
      <c r="W71" s="306"/>
      <c r="X71" s="307"/>
      <c r="Y71" s="277"/>
      <c r="Z71" s="262"/>
      <c r="AA71" s="263"/>
      <c r="AB71" s="286" t="str">
        <f t="shared" si="17"/>
        <v>Whirlfloc</v>
      </c>
      <c r="AC71" s="63"/>
      <c r="AD71" s="306"/>
      <c r="AE71" s="306"/>
      <c r="AF71" s="306"/>
      <c r="AG71" s="292">
        <v>0.1</v>
      </c>
      <c r="AH71" s="306"/>
      <c r="AI71" s="306"/>
      <c r="AJ71" s="307"/>
      <c r="AK71" s="314"/>
      <c r="AL71" s="303"/>
      <c r="AM71" s="286" t="str">
        <f t="shared" si="18"/>
        <v>Whirlfloc</v>
      </c>
      <c r="AN71" s="63"/>
      <c r="AO71" s="306"/>
      <c r="AP71" s="306"/>
      <c r="AQ71" s="306"/>
      <c r="AR71" s="292">
        <v>0.1</v>
      </c>
      <c r="AS71" s="306"/>
      <c r="AT71" s="306"/>
      <c r="AU71" s="316"/>
      <c r="AV71" s="317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</row>
    <row r="72">
      <c r="A72" s="259"/>
      <c r="B72" s="50"/>
      <c r="C72" s="260"/>
      <c r="D72" s="289" t="s">
        <v>135</v>
      </c>
      <c r="E72" s="132"/>
      <c r="F72" s="332" t="s">
        <v>140</v>
      </c>
      <c r="G72" s="52"/>
      <c r="H72" s="52"/>
      <c r="I72" s="52"/>
      <c r="J72" s="52"/>
      <c r="K72" s="52"/>
      <c r="L72" s="52"/>
      <c r="M72" s="52"/>
      <c r="N72" s="132"/>
      <c r="O72" s="284"/>
      <c r="P72" s="322" t="str">
        <f t="shared" si="16"/>
        <v>Yeast</v>
      </c>
      <c r="Q72" s="63"/>
      <c r="R72" s="326"/>
      <c r="S72" s="326"/>
      <c r="T72" s="326"/>
      <c r="U72" s="327"/>
      <c r="V72" s="326"/>
      <c r="W72" s="326"/>
      <c r="X72" s="326"/>
      <c r="Y72" s="277"/>
      <c r="Z72" s="262"/>
      <c r="AA72" s="263"/>
      <c r="AB72" s="294" t="str">
        <f t="shared" si="17"/>
        <v>Yeast</v>
      </c>
      <c r="AC72" s="63"/>
      <c r="AD72" s="313"/>
      <c r="AE72" s="313"/>
      <c r="AF72" s="313"/>
      <c r="AG72" s="296"/>
      <c r="AH72" s="313"/>
      <c r="AI72" s="313"/>
      <c r="AJ72" s="313"/>
      <c r="AK72" s="314"/>
      <c r="AL72" s="303"/>
      <c r="AM72" s="294" t="str">
        <f t="shared" si="18"/>
        <v>Yeast</v>
      </c>
      <c r="AN72" s="63"/>
      <c r="AO72" s="315"/>
      <c r="AP72" s="315"/>
      <c r="AQ72" s="315"/>
      <c r="AR72" s="315"/>
      <c r="AS72" s="315"/>
      <c r="AT72" s="315"/>
      <c r="AU72" s="315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  <c r="BO72" s="267"/>
    </row>
    <row r="73">
      <c r="A73" s="259"/>
      <c r="B73" s="50"/>
      <c r="C73" s="260"/>
      <c r="D73" s="283" t="s">
        <v>138</v>
      </c>
      <c r="E73" s="63"/>
      <c r="F73" s="328" t="s">
        <v>143</v>
      </c>
      <c r="G73" s="62"/>
      <c r="H73" s="62"/>
      <c r="I73" s="62"/>
      <c r="J73" s="62"/>
      <c r="K73" s="62"/>
      <c r="L73" s="62"/>
      <c r="M73" s="62"/>
      <c r="N73" s="63"/>
      <c r="O73" s="324"/>
      <c r="P73" s="329"/>
      <c r="Q73" s="63"/>
      <c r="R73" s="330"/>
      <c r="S73" s="330"/>
      <c r="T73" s="330"/>
      <c r="U73" s="331"/>
      <c r="V73" s="330"/>
      <c r="W73" s="330"/>
      <c r="X73" s="330"/>
      <c r="Y73" s="253"/>
      <c r="Z73" s="262"/>
      <c r="AA73" s="263"/>
      <c r="AB73" s="329"/>
      <c r="AC73" s="63"/>
      <c r="AD73" s="330"/>
      <c r="AE73" s="330"/>
      <c r="AF73" s="330"/>
      <c r="AG73" s="331"/>
      <c r="AH73" s="330"/>
      <c r="AI73" s="330"/>
      <c r="AJ73" s="330"/>
      <c r="AK73" s="314"/>
      <c r="AL73" s="303"/>
      <c r="AM73" s="329"/>
      <c r="AN73" s="63"/>
      <c r="AO73" s="333"/>
      <c r="AP73" s="333"/>
      <c r="AQ73" s="333"/>
      <c r="AR73" s="333"/>
      <c r="AS73" s="333"/>
      <c r="AT73" s="333"/>
      <c r="AU73" s="333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</row>
    <row r="74">
      <c r="A74" s="1"/>
      <c r="B74" s="46"/>
      <c r="C74" s="334"/>
      <c r="D74" s="283" t="s">
        <v>141</v>
      </c>
      <c r="E74" s="63"/>
      <c r="F74" s="328" t="s">
        <v>142</v>
      </c>
      <c r="G74" s="62"/>
      <c r="H74" s="62"/>
      <c r="I74" s="62"/>
      <c r="J74" s="62"/>
      <c r="K74" s="62"/>
      <c r="L74" s="62"/>
      <c r="M74" s="62"/>
      <c r="N74" s="63"/>
      <c r="O74" s="234"/>
      <c r="P74" s="234"/>
      <c r="Q74" s="238"/>
      <c r="R74" s="238"/>
      <c r="S74" s="238"/>
      <c r="T74" s="238"/>
      <c r="U74" s="234"/>
      <c r="V74" s="335"/>
      <c r="W74" s="238"/>
      <c r="X74" s="238"/>
      <c r="Y74" s="238"/>
      <c r="Z74" s="303"/>
      <c r="AA74" s="303"/>
      <c r="AB74" s="171"/>
      <c r="AC74" s="173"/>
      <c r="AD74" s="173"/>
      <c r="AE74" s="173"/>
      <c r="AF74" s="173"/>
      <c r="AG74" s="171"/>
      <c r="AH74" s="171"/>
      <c r="AI74" s="171"/>
      <c r="AJ74" s="171"/>
      <c r="AK74" s="234"/>
      <c r="AL74" s="303"/>
      <c r="AM74" s="66"/>
      <c r="AN74" s="171"/>
      <c r="AO74" s="171"/>
      <c r="AP74" s="173"/>
      <c r="AQ74" s="173"/>
      <c r="AR74" s="173"/>
      <c r="AS74" s="173"/>
      <c r="AT74" s="171"/>
      <c r="AU74" s="171"/>
      <c r="AV74" s="171"/>
      <c r="AW74" s="171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>
      <c r="A75" s="1"/>
      <c r="B75" s="46"/>
      <c r="C75" s="334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4"/>
      <c r="O75" s="234"/>
      <c r="P75" s="234"/>
      <c r="Q75" s="238"/>
      <c r="R75" s="238"/>
      <c r="S75" s="238"/>
      <c r="T75" s="238"/>
      <c r="U75" s="234"/>
      <c r="V75" s="335"/>
      <c r="W75" s="238"/>
      <c r="X75" s="238"/>
      <c r="Y75" s="238"/>
      <c r="Z75" s="303"/>
      <c r="AA75" s="303"/>
      <c r="AB75" s="171"/>
      <c r="AC75" s="173"/>
      <c r="AD75" s="173"/>
      <c r="AE75" s="173"/>
      <c r="AF75" s="173"/>
      <c r="AG75" s="171"/>
      <c r="AH75" s="171"/>
      <c r="AI75" s="171"/>
      <c r="AJ75" s="171"/>
      <c r="AK75" s="234"/>
      <c r="AL75" s="303"/>
      <c r="AM75" s="66"/>
      <c r="AN75" s="171"/>
      <c r="AO75" s="171"/>
      <c r="AP75" s="173"/>
      <c r="AQ75" s="173"/>
      <c r="AR75" s="173"/>
      <c r="AS75" s="173"/>
      <c r="AT75" s="171"/>
      <c r="AU75" s="171"/>
      <c r="AV75" s="171"/>
      <c r="AW75" s="171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hidden="1">
      <c r="A76" s="1"/>
      <c r="B76" s="39"/>
      <c r="C76" s="336"/>
      <c r="D76" s="337"/>
      <c r="E76" s="63"/>
      <c r="F76" s="338"/>
      <c r="G76" s="338"/>
      <c r="H76" s="338"/>
      <c r="I76" s="338"/>
      <c r="J76" s="338"/>
      <c r="K76" s="338"/>
      <c r="L76" s="338"/>
      <c r="M76" s="338"/>
      <c r="N76" s="339"/>
      <c r="O76" s="338"/>
      <c r="P76" s="338"/>
      <c r="Q76" s="340"/>
      <c r="R76" s="336"/>
      <c r="S76" s="336"/>
      <c r="T76" s="336"/>
      <c r="U76" s="336"/>
      <c r="V76" s="341"/>
      <c r="W76" s="341"/>
      <c r="X76" s="341"/>
      <c r="Y76" s="341"/>
      <c r="Z76" s="303"/>
      <c r="AA76" s="303"/>
      <c r="AB76" s="342"/>
      <c r="AC76" s="342"/>
      <c r="AD76" s="342"/>
      <c r="AE76" s="342"/>
      <c r="AF76" s="342"/>
      <c r="AG76" s="343"/>
      <c r="AH76" s="343"/>
      <c r="AI76" s="342"/>
      <c r="AJ76" s="344"/>
      <c r="AK76" s="63"/>
      <c r="AL76" s="303"/>
      <c r="AM76" s="345" t="str">
        <f t="shared" ref="AM76:AM77" si="19">IF(AL76&gt;0,AL76/$M$69,"")</f>
        <v/>
      </c>
      <c r="AN76" s="342"/>
      <c r="AO76" s="342"/>
      <c r="AP76" s="342"/>
      <c r="AQ76" s="342"/>
      <c r="AR76" s="342"/>
      <c r="AS76" s="342"/>
      <c r="AT76" s="342"/>
      <c r="AU76" s="342"/>
      <c r="AV76" s="342"/>
      <c r="AW76" s="263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 ht="28.5" hidden="1" customHeight="1">
      <c r="A77" s="1"/>
      <c r="B77" s="50"/>
      <c r="C77" s="336"/>
      <c r="D77" s="346"/>
      <c r="E77" s="63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0"/>
      <c r="R77" s="336"/>
      <c r="S77" s="336"/>
      <c r="T77" s="336"/>
      <c r="U77" s="336"/>
      <c r="V77" s="341"/>
      <c r="W77" s="341"/>
      <c r="X77" s="341"/>
      <c r="Y77" s="341"/>
      <c r="Z77" s="303"/>
      <c r="AA77" s="303"/>
      <c r="AB77" s="342"/>
      <c r="AC77" s="342"/>
      <c r="AD77" s="342"/>
      <c r="AE77" s="342"/>
      <c r="AF77" s="342"/>
      <c r="AG77" s="343"/>
      <c r="AH77" s="343"/>
      <c r="AI77" s="342"/>
      <c r="AJ77" s="344"/>
      <c r="AK77" s="63"/>
      <c r="AL77" s="303"/>
      <c r="AM77" s="345" t="str">
        <f t="shared" si="19"/>
        <v/>
      </c>
      <c r="AN77" s="342"/>
      <c r="AO77" s="342"/>
      <c r="AP77" s="342"/>
      <c r="AQ77" s="342"/>
      <c r="AR77" s="342"/>
      <c r="AS77" s="342"/>
      <c r="AT77" s="342"/>
      <c r="AU77" s="342"/>
      <c r="AV77" s="342"/>
      <c r="AW77" s="17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>
      <c r="A78" s="1"/>
      <c r="B78" s="50"/>
      <c r="C78" s="348">
        <v>1.0</v>
      </c>
      <c r="D78" s="144"/>
      <c r="E78" s="144"/>
      <c r="F78" s="144"/>
      <c r="G78" s="144"/>
      <c r="H78" s="182"/>
      <c r="I78" s="349"/>
      <c r="J78" s="144"/>
      <c r="K78" s="144"/>
      <c r="L78" s="144"/>
      <c r="M78" s="144"/>
      <c r="N78" s="182"/>
      <c r="O78" s="173"/>
      <c r="P78" s="350">
        <v>2.0</v>
      </c>
      <c r="Q78" s="144"/>
      <c r="R78" s="144"/>
      <c r="S78" s="144"/>
      <c r="T78" s="144"/>
      <c r="U78" s="182"/>
      <c r="V78" s="156"/>
      <c r="W78" s="156"/>
      <c r="X78" s="156"/>
      <c r="Y78" s="156"/>
      <c r="Z78" s="303"/>
      <c r="AA78" s="303"/>
      <c r="AB78" s="350">
        <v>3.0</v>
      </c>
      <c r="AC78" s="144"/>
      <c r="AD78" s="144"/>
      <c r="AE78" s="144"/>
      <c r="AF78" s="144"/>
      <c r="AG78" s="182"/>
      <c r="AH78" s="351"/>
      <c r="AI78" s="351"/>
      <c r="AJ78" s="175"/>
      <c r="AK78" s="63"/>
      <c r="AL78" s="303"/>
      <c r="AM78" s="350">
        <v>4.0</v>
      </c>
      <c r="AN78" s="144"/>
      <c r="AO78" s="144"/>
      <c r="AP78" s="144"/>
      <c r="AQ78" s="144"/>
      <c r="AR78" s="182"/>
      <c r="AS78" s="156"/>
      <c r="AT78" s="156"/>
      <c r="AU78" s="156"/>
      <c r="AV78" s="156"/>
      <c r="AW78" s="263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</row>
    <row r="79">
      <c r="A79" s="1"/>
      <c r="B79" s="50"/>
      <c r="C79" s="184"/>
      <c r="D79" s="52"/>
      <c r="E79" s="52"/>
      <c r="F79" s="52"/>
      <c r="G79" s="52"/>
      <c r="H79" s="132"/>
      <c r="I79" s="184"/>
      <c r="J79" s="52"/>
      <c r="K79" s="52"/>
      <c r="L79" s="52"/>
      <c r="M79" s="52"/>
      <c r="N79" s="132"/>
      <c r="O79" s="173"/>
      <c r="P79" s="184"/>
      <c r="Q79" s="52"/>
      <c r="R79" s="52"/>
      <c r="S79" s="52"/>
      <c r="T79" s="52"/>
      <c r="U79" s="132"/>
      <c r="V79" s="156"/>
      <c r="W79" s="156"/>
      <c r="X79" s="156"/>
      <c r="Y79" s="156"/>
      <c r="Z79" s="303"/>
      <c r="AA79" s="303"/>
      <c r="AB79" s="184"/>
      <c r="AC79" s="52"/>
      <c r="AD79" s="52"/>
      <c r="AE79" s="52"/>
      <c r="AF79" s="52"/>
      <c r="AG79" s="132"/>
      <c r="AH79" s="234"/>
      <c r="AI79" s="234"/>
      <c r="AJ79" s="175"/>
      <c r="AK79" s="63"/>
      <c r="AL79" s="303"/>
      <c r="AM79" s="184"/>
      <c r="AN79" s="52"/>
      <c r="AO79" s="52"/>
      <c r="AP79" s="52"/>
      <c r="AQ79" s="52"/>
      <c r="AR79" s="132"/>
      <c r="AS79" s="156"/>
      <c r="AT79" s="156"/>
      <c r="AU79" s="156"/>
      <c r="AV79" s="156"/>
      <c r="AW79" s="171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</row>
    <row r="80" ht="21.75" customHeight="1">
      <c r="A80" s="1"/>
      <c r="B80" s="50"/>
      <c r="C80" s="341"/>
      <c r="D80" s="352" t="s">
        <v>144</v>
      </c>
      <c r="E80" s="355"/>
      <c r="F80" s="354" t="s">
        <v>145</v>
      </c>
      <c r="G80" s="63"/>
      <c r="H80" s="355"/>
      <c r="I80" s="356"/>
      <c r="J80" s="356"/>
      <c r="K80" s="156"/>
      <c r="L80" s="156"/>
      <c r="M80" s="156"/>
      <c r="N80" s="171"/>
      <c r="O80" s="171"/>
      <c r="P80" s="341"/>
      <c r="Q80" s="352" t="s">
        <v>144</v>
      </c>
      <c r="R80" s="355"/>
      <c r="S80" s="354" t="s">
        <v>145</v>
      </c>
      <c r="T80" s="63"/>
      <c r="U80" s="355"/>
      <c r="V80" s="156"/>
      <c r="W80" s="156"/>
      <c r="X80" s="156"/>
      <c r="Y80" s="156"/>
      <c r="Z80" s="303"/>
      <c r="AA80" s="303"/>
      <c r="AB80" s="341"/>
      <c r="AC80" s="352" t="s">
        <v>144</v>
      </c>
      <c r="AD80" s="355"/>
      <c r="AE80" s="354" t="s">
        <v>145</v>
      </c>
      <c r="AF80" s="63"/>
      <c r="AG80" s="355"/>
      <c r="AH80" s="234"/>
      <c r="AI80" s="234"/>
      <c r="AJ80" s="175"/>
      <c r="AK80" s="63"/>
      <c r="AL80" s="303"/>
      <c r="AM80" s="341"/>
      <c r="AN80" s="352" t="s">
        <v>144</v>
      </c>
      <c r="AO80" s="355"/>
      <c r="AP80" s="354" t="s">
        <v>145</v>
      </c>
      <c r="AQ80" s="63"/>
      <c r="AR80" s="355"/>
      <c r="AS80" s="156"/>
      <c r="AT80" s="156"/>
      <c r="AU80" s="156"/>
      <c r="AV80" s="156"/>
      <c r="AW80" s="263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</row>
    <row r="81">
      <c r="A81" s="357"/>
      <c r="B81" s="50"/>
      <c r="C81" s="358" t="s">
        <v>146</v>
      </c>
      <c r="D81" s="359"/>
      <c r="E81" s="62"/>
      <c r="F81" s="62"/>
      <c r="G81" s="62"/>
      <c r="H81" s="63"/>
      <c r="I81" s="360"/>
      <c r="J81" s="360"/>
      <c r="K81" s="156"/>
      <c r="L81" s="156"/>
      <c r="M81" s="156"/>
      <c r="N81" s="303"/>
      <c r="O81" s="361"/>
      <c r="P81" s="358" t="s">
        <v>146</v>
      </c>
      <c r="Q81" s="359"/>
      <c r="R81" s="62"/>
      <c r="S81" s="62"/>
      <c r="T81" s="62"/>
      <c r="U81" s="63"/>
      <c r="V81" s="156"/>
      <c r="W81" s="156"/>
      <c r="X81" s="156"/>
      <c r="Y81" s="156"/>
      <c r="Z81" s="303"/>
      <c r="AA81" s="303"/>
      <c r="AB81" s="358" t="s">
        <v>146</v>
      </c>
      <c r="AC81" s="359"/>
      <c r="AD81" s="62"/>
      <c r="AE81" s="62"/>
      <c r="AF81" s="62"/>
      <c r="AG81" s="63"/>
      <c r="AH81" s="234"/>
      <c r="AI81" s="234"/>
      <c r="AJ81" s="234"/>
      <c r="AK81" s="234"/>
      <c r="AL81" s="303"/>
      <c r="AM81" s="358" t="s">
        <v>146</v>
      </c>
      <c r="AN81" s="359"/>
      <c r="AO81" s="62"/>
      <c r="AP81" s="62"/>
      <c r="AQ81" s="62"/>
      <c r="AR81" s="63"/>
      <c r="AS81" s="156"/>
      <c r="AT81" s="156"/>
      <c r="AU81" s="156"/>
      <c r="AV81" s="156"/>
      <c r="AW81" s="171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</row>
    <row r="82" ht="27.0" customHeight="1">
      <c r="A82" s="362"/>
      <c r="B82" s="50"/>
      <c r="C82" s="367" t="s">
        <v>151</v>
      </c>
      <c r="D82" s="364"/>
      <c r="E82" s="62"/>
      <c r="F82" s="62"/>
      <c r="G82" s="62"/>
      <c r="H82" s="63"/>
      <c r="I82" s="365"/>
      <c r="J82" s="365"/>
      <c r="K82" s="156"/>
      <c r="L82" s="156"/>
      <c r="M82" s="156"/>
      <c r="N82" s="303"/>
      <c r="O82" s="366"/>
      <c r="P82" s="367" t="s">
        <v>151</v>
      </c>
      <c r="Q82" s="364"/>
      <c r="R82" s="62"/>
      <c r="S82" s="62"/>
      <c r="T82" s="62"/>
      <c r="U82" s="63"/>
      <c r="V82" s="156"/>
      <c r="W82" s="156"/>
      <c r="X82" s="156"/>
      <c r="Y82" s="156"/>
      <c r="Z82" s="303"/>
      <c r="AA82" s="303"/>
      <c r="AB82" s="367" t="s">
        <v>151</v>
      </c>
      <c r="AC82" s="364"/>
      <c r="AD82" s="62"/>
      <c r="AE82" s="62"/>
      <c r="AF82" s="62"/>
      <c r="AG82" s="63"/>
      <c r="AH82" s="234"/>
      <c r="AI82" s="234"/>
      <c r="AJ82" s="234"/>
      <c r="AK82" s="234"/>
      <c r="AL82" s="303"/>
      <c r="AM82" s="367" t="s">
        <v>151</v>
      </c>
      <c r="AN82" s="364"/>
      <c r="AO82" s="62"/>
      <c r="AP82" s="62"/>
      <c r="AQ82" s="62"/>
      <c r="AR82" s="63"/>
      <c r="AS82" s="156"/>
      <c r="AT82" s="156"/>
      <c r="AU82" s="156"/>
      <c r="AV82" s="156"/>
      <c r="AW82" s="263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</row>
    <row r="83" ht="27.75" customHeight="1">
      <c r="A83" s="362"/>
      <c r="B83" s="50"/>
      <c r="C83" s="367" t="s">
        <v>152</v>
      </c>
      <c r="D83" s="368"/>
      <c r="E83" s="367" t="s">
        <v>153</v>
      </c>
      <c r="F83" s="364"/>
      <c r="G83" s="63"/>
      <c r="H83" s="342"/>
      <c r="I83" s="365"/>
      <c r="J83" s="365"/>
      <c r="K83" s="156"/>
      <c r="L83" s="156"/>
      <c r="M83" s="156"/>
      <c r="N83" s="303"/>
      <c r="O83" s="366"/>
      <c r="P83" s="367" t="s">
        <v>152</v>
      </c>
      <c r="Q83" s="368"/>
      <c r="R83" s="367" t="s">
        <v>153</v>
      </c>
      <c r="S83" s="364"/>
      <c r="T83" s="63"/>
      <c r="U83" s="342"/>
      <c r="V83" s="156"/>
      <c r="W83" s="156"/>
      <c r="X83" s="156"/>
      <c r="Y83" s="156"/>
      <c r="Z83" s="303"/>
      <c r="AA83" s="303"/>
      <c r="AB83" s="367" t="s">
        <v>152</v>
      </c>
      <c r="AC83" s="368"/>
      <c r="AD83" s="367" t="s">
        <v>153</v>
      </c>
      <c r="AE83" s="364"/>
      <c r="AF83" s="63"/>
      <c r="AG83" s="342"/>
      <c r="AH83" s="234"/>
      <c r="AI83" s="234"/>
      <c r="AJ83" s="234"/>
      <c r="AK83" s="234"/>
      <c r="AL83" s="303"/>
      <c r="AM83" s="367" t="s">
        <v>152</v>
      </c>
      <c r="AN83" s="368"/>
      <c r="AO83" s="367" t="s">
        <v>153</v>
      </c>
      <c r="AP83" s="364"/>
      <c r="AQ83" s="63"/>
      <c r="AR83" s="342"/>
      <c r="AS83" s="156"/>
      <c r="AT83" s="156"/>
      <c r="AU83" s="156"/>
      <c r="AV83" s="156"/>
      <c r="AW83" s="171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</row>
    <row r="84">
      <c r="A84" s="379"/>
      <c r="B84" s="50"/>
      <c r="C84" s="380" t="s">
        <v>160</v>
      </c>
      <c r="D84" s="382" t="str">
        <f>#REF!-G82</f>
        <v>#REF!</v>
      </c>
      <c r="E84" s="383" t="s">
        <v>162</v>
      </c>
      <c r="F84" s="384"/>
      <c r="G84" s="63"/>
      <c r="H84" s="385" t="s">
        <v>163</v>
      </c>
      <c r="I84" s="387"/>
      <c r="J84" s="387"/>
      <c r="K84" s="156"/>
      <c r="L84" s="156"/>
      <c r="M84" s="156"/>
      <c r="N84" s="303"/>
      <c r="O84" s="388"/>
      <c r="P84" s="380" t="s">
        <v>160</v>
      </c>
      <c r="Q84" s="382" t="str">
        <f>#REF!-T82</f>
        <v>#REF!</v>
      </c>
      <c r="R84" s="383" t="s">
        <v>162</v>
      </c>
      <c r="S84" s="384"/>
      <c r="T84" s="63"/>
      <c r="U84" s="385" t="s">
        <v>163</v>
      </c>
      <c r="V84" s="156"/>
      <c r="W84" s="156"/>
      <c r="X84" s="156"/>
      <c r="Y84" s="156"/>
      <c r="Z84" s="303"/>
      <c r="AA84" s="303"/>
      <c r="AB84" s="380" t="s">
        <v>160</v>
      </c>
      <c r="AC84" s="382" t="str">
        <f>#REF!-AF82</f>
        <v>#REF!</v>
      </c>
      <c r="AD84" s="383" t="s">
        <v>162</v>
      </c>
      <c r="AE84" s="384"/>
      <c r="AF84" s="63"/>
      <c r="AG84" s="385" t="s">
        <v>163</v>
      </c>
      <c r="AH84" s="234"/>
      <c r="AI84" s="234"/>
      <c r="AJ84" s="234"/>
      <c r="AK84" s="234"/>
      <c r="AL84" s="303"/>
      <c r="AM84" s="380" t="s">
        <v>160</v>
      </c>
      <c r="AN84" s="382" t="str">
        <f>#REF!-AQ82</f>
        <v>#REF!</v>
      </c>
      <c r="AO84" s="383" t="s">
        <v>162</v>
      </c>
      <c r="AP84" s="384"/>
      <c r="AQ84" s="63"/>
      <c r="AR84" s="385" t="s">
        <v>163</v>
      </c>
      <c r="AS84" s="156"/>
      <c r="AT84" s="156"/>
      <c r="AU84" s="156"/>
      <c r="AV84" s="156"/>
      <c r="AW84" s="263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</row>
    <row r="85">
      <c r="A85" s="379"/>
      <c r="B85" s="50"/>
      <c r="C85" s="380" t="s">
        <v>166</v>
      </c>
      <c r="D85" s="389"/>
      <c r="E85" s="390" t="s">
        <v>167</v>
      </c>
      <c r="F85" s="393" t="str">
        <f>IF(D82&gt;0,(((D82+G82)*4)/$M$69+C80),"")</f>
        <v/>
      </c>
      <c r="G85" s="63"/>
      <c r="H85" s="342"/>
      <c r="I85" s="395"/>
      <c r="J85" s="395"/>
      <c r="K85" s="156"/>
      <c r="L85" s="156"/>
      <c r="M85" s="156"/>
      <c r="N85" s="396"/>
      <c r="O85" s="388"/>
      <c r="P85" s="380" t="s">
        <v>166</v>
      </c>
      <c r="Q85" s="389"/>
      <c r="R85" s="390" t="s">
        <v>167</v>
      </c>
      <c r="S85" s="393" t="str">
        <f>IF(Q82&gt;0,(((Q82+T82)*4)/$M$69+P80),"")</f>
        <v/>
      </c>
      <c r="T85" s="63"/>
      <c r="U85" s="342"/>
      <c r="V85" s="156"/>
      <c r="W85" s="156"/>
      <c r="X85" s="156"/>
      <c r="Y85" s="156"/>
      <c r="Z85" s="303"/>
      <c r="AA85" s="303"/>
      <c r="AB85" s="380" t="s">
        <v>166</v>
      </c>
      <c r="AC85" s="389"/>
      <c r="AD85" s="390" t="s">
        <v>167</v>
      </c>
      <c r="AE85" s="393" t="str">
        <f>IF(AC82&gt;0,(((AC82+AF82)*4)/$M$69+AB80),"")</f>
        <v/>
      </c>
      <c r="AF85" s="63"/>
      <c r="AG85" s="342"/>
      <c r="AH85" s="234"/>
      <c r="AI85" s="234"/>
      <c r="AJ85" s="234"/>
      <c r="AK85" s="234"/>
      <c r="AL85" s="303"/>
      <c r="AM85" s="380" t="s">
        <v>166</v>
      </c>
      <c r="AN85" s="389"/>
      <c r="AO85" s="390" t="s">
        <v>167</v>
      </c>
      <c r="AP85" s="393" t="str">
        <f>IF(AN82&gt;0,(((AN82+AQ82)*4)/$M$69+AM80),"")</f>
        <v/>
      </c>
      <c r="AQ85" s="63"/>
      <c r="AR85" s="342"/>
      <c r="AS85" s="156"/>
      <c r="AT85" s="156"/>
      <c r="AU85" s="156"/>
      <c r="AV85" s="156"/>
      <c r="AW85" s="171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</row>
    <row r="86">
      <c r="A86" s="357"/>
      <c r="B86" s="50"/>
      <c r="C86" s="358" t="s">
        <v>154</v>
      </c>
      <c r="D86" s="373"/>
      <c r="E86" s="340"/>
      <c r="F86" s="370" t="s">
        <v>155</v>
      </c>
      <c r="G86" s="63"/>
      <c r="H86" s="371" t="s">
        <v>156</v>
      </c>
      <c r="I86" s="372"/>
      <c r="J86" s="372"/>
      <c r="K86" s="156"/>
      <c r="L86" s="156"/>
      <c r="M86" s="156"/>
      <c r="N86" s="171"/>
      <c r="O86" s="361"/>
      <c r="P86" s="358" t="s">
        <v>154</v>
      </c>
      <c r="Q86" s="373"/>
      <c r="R86" s="340"/>
      <c r="S86" s="370" t="s">
        <v>155</v>
      </c>
      <c r="T86" s="63"/>
      <c r="U86" s="371" t="s">
        <v>156</v>
      </c>
      <c r="V86" s="156"/>
      <c r="W86" s="156"/>
      <c r="X86" s="156"/>
      <c r="Y86" s="156"/>
      <c r="Z86" s="303"/>
      <c r="AA86" s="303"/>
      <c r="AB86" s="358" t="s">
        <v>154</v>
      </c>
      <c r="AC86" s="373"/>
      <c r="AD86" s="340"/>
      <c r="AE86" s="370" t="s">
        <v>155</v>
      </c>
      <c r="AF86" s="63"/>
      <c r="AG86" s="371" t="s">
        <v>156</v>
      </c>
      <c r="AH86" s="234"/>
      <c r="AI86" s="234"/>
      <c r="AJ86" s="234"/>
      <c r="AK86" s="234"/>
      <c r="AL86" s="303"/>
      <c r="AM86" s="358" t="s">
        <v>154</v>
      </c>
      <c r="AN86" s="373"/>
      <c r="AO86" s="340"/>
      <c r="AP86" s="370" t="s">
        <v>155</v>
      </c>
      <c r="AQ86" s="63"/>
      <c r="AR86" s="371" t="s">
        <v>156</v>
      </c>
      <c r="AS86" s="156"/>
      <c r="AT86" s="156"/>
      <c r="AU86" s="156"/>
      <c r="AV86" s="156"/>
      <c r="AW86" s="171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</row>
    <row r="87">
      <c r="A87" s="357"/>
      <c r="B87" s="50"/>
      <c r="C87" s="358" t="s">
        <v>158</v>
      </c>
      <c r="D87" s="374"/>
      <c r="E87" s="375" t="s">
        <v>159</v>
      </c>
      <c r="F87" s="376"/>
      <c r="G87" s="63"/>
      <c r="H87" s="377"/>
      <c r="I87" s="378"/>
      <c r="J87" s="378"/>
      <c r="K87" s="156"/>
      <c r="L87" s="156"/>
      <c r="M87" s="156"/>
      <c r="N87" s="381"/>
      <c r="O87" s="361"/>
      <c r="P87" s="358" t="s">
        <v>158</v>
      </c>
      <c r="Q87" s="374"/>
      <c r="R87" s="375" t="s">
        <v>159</v>
      </c>
      <c r="S87" s="376"/>
      <c r="T87" s="63"/>
      <c r="U87" s="377"/>
      <c r="V87" s="156"/>
      <c r="W87" s="156"/>
      <c r="X87" s="156"/>
      <c r="Y87" s="156"/>
      <c r="Z87" s="303"/>
      <c r="AA87" s="303"/>
      <c r="AB87" s="358" t="s">
        <v>158</v>
      </c>
      <c r="AC87" s="374"/>
      <c r="AD87" s="375" t="s">
        <v>159</v>
      </c>
      <c r="AE87" s="376"/>
      <c r="AF87" s="63"/>
      <c r="AG87" s="377"/>
      <c r="AH87" s="386"/>
      <c r="AI87" s="386"/>
      <c r="AJ87" s="386"/>
      <c r="AK87" s="386"/>
      <c r="AL87" s="303"/>
      <c r="AM87" s="358" t="s">
        <v>158</v>
      </c>
      <c r="AN87" s="374"/>
      <c r="AO87" s="375" t="s">
        <v>159</v>
      </c>
      <c r="AP87" s="376"/>
      <c r="AQ87" s="63"/>
      <c r="AR87" s="377"/>
      <c r="AS87" s="156"/>
      <c r="AT87" s="156"/>
      <c r="AU87" s="156"/>
      <c r="AV87" s="156"/>
      <c r="AW87" s="263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  <c r="BO87" s="194"/>
    </row>
    <row r="88">
      <c r="A88" s="357"/>
      <c r="B88" s="50"/>
      <c r="C88" s="358" t="s">
        <v>164</v>
      </c>
      <c r="D88" s="373"/>
      <c r="E88" s="375" t="s">
        <v>165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164</v>
      </c>
      <c r="Q88" s="373"/>
      <c r="R88" s="375" t="s">
        <v>165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58" t="s">
        <v>164</v>
      </c>
      <c r="AC88" s="373"/>
      <c r="AD88" s="375" t="s">
        <v>165</v>
      </c>
      <c r="AE88" s="376"/>
      <c r="AF88" s="63"/>
      <c r="AG88" s="377"/>
      <c r="AH88" s="386"/>
      <c r="AI88" s="386"/>
      <c r="AJ88" s="386"/>
      <c r="AK88" s="386"/>
      <c r="AL88" s="303"/>
      <c r="AM88" s="358" t="s">
        <v>164</v>
      </c>
      <c r="AN88" s="373"/>
      <c r="AO88" s="375" t="s">
        <v>165</v>
      </c>
      <c r="AP88" s="376"/>
      <c r="AQ88" s="63"/>
      <c r="AR88" s="377"/>
      <c r="AS88" s="156"/>
      <c r="AT88" s="156"/>
      <c r="AU88" s="156"/>
      <c r="AV88" s="156"/>
      <c r="AW88" s="263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</row>
    <row r="89">
      <c r="A89" s="357"/>
      <c r="B89" s="50"/>
      <c r="C89" s="358" t="s">
        <v>168</v>
      </c>
      <c r="D89" s="408"/>
      <c r="E89" s="358" t="s">
        <v>176</v>
      </c>
      <c r="F89" s="409"/>
      <c r="G89" s="63"/>
      <c r="H89" s="342" t="s">
        <v>178</v>
      </c>
      <c r="I89" s="392"/>
      <c r="J89" s="392"/>
      <c r="K89" s="156"/>
      <c r="L89" s="156"/>
      <c r="M89" s="156"/>
      <c r="N89" s="381"/>
      <c r="O89" s="361"/>
      <c r="P89" s="358" t="s">
        <v>168</v>
      </c>
      <c r="Q89" s="408"/>
      <c r="R89" s="358" t="s">
        <v>176</v>
      </c>
      <c r="S89" s="409"/>
      <c r="T89" s="63"/>
      <c r="U89" s="342" t="s">
        <v>178</v>
      </c>
      <c r="V89" s="156"/>
      <c r="W89" s="156"/>
      <c r="X89" s="156"/>
      <c r="Y89" s="156"/>
      <c r="Z89" s="303"/>
      <c r="AA89" s="303"/>
      <c r="AB89" s="358" t="s">
        <v>168</v>
      </c>
      <c r="AC89" s="408"/>
      <c r="AD89" s="358" t="s">
        <v>176</v>
      </c>
      <c r="AE89" s="409"/>
      <c r="AF89" s="63"/>
      <c r="AG89" s="342" t="s">
        <v>178</v>
      </c>
      <c r="AH89" s="394"/>
      <c r="AI89" s="394"/>
      <c r="AJ89" s="386"/>
      <c r="AK89" s="386"/>
      <c r="AL89" s="303"/>
      <c r="AM89" s="358" t="s">
        <v>168</v>
      </c>
      <c r="AN89" s="408"/>
      <c r="AO89" s="358" t="s">
        <v>176</v>
      </c>
      <c r="AP89" s="409"/>
      <c r="AQ89" s="63"/>
      <c r="AR89" s="342" t="s">
        <v>178</v>
      </c>
      <c r="AS89" s="156"/>
      <c r="AT89" s="156"/>
      <c r="AU89" s="156"/>
      <c r="AV89" s="156"/>
      <c r="AW89" s="263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</row>
    <row r="90">
      <c r="A90" s="357"/>
      <c r="B90" s="50"/>
      <c r="C90" s="358" t="s">
        <v>169</v>
      </c>
      <c r="D90" s="373"/>
      <c r="E90" s="411"/>
      <c r="F90" s="413" t="s">
        <v>179</v>
      </c>
      <c r="G90" s="63"/>
      <c r="H90" s="342"/>
      <c r="I90" s="392"/>
      <c r="J90" s="392"/>
      <c r="K90" s="156"/>
      <c r="L90" s="156"/>
      <c r="M90" s="156"/>
      <c r="N90" s="381"/>
      <c r="O90" s="361"/>
      <c r="P90" s="358" t="s">
        <v>169</v>
      </c>
      <c r="Q90" s="373"/>
      <c r="R90" s="411"/>
      <c r="S90" s="413" t="s">
        <v>179</v>
      </c>
      <c r="T90" s="63"/>
      <c r="U90" s="342"/>
      <c r="V90" s="156"/>
      <c r="W90" s="156"/>
      <c r="X90" s="156"/>
      <c r="Y90" s="156"/>
      <c r="Z90" s="303"/>
      <c r="AA90" s="303"/>
      <c r="AB90" s="358" t="s">
        <v>169</v>
      </c>
      <c r="AC90" s="373"/>
      <c r="AD90" s="411"/>
      <c r="AE90" s="413" t="s">
        <v>179</v>
      </c>
      <c r="AF90" s="63"/>
      <c r="AG90" s="342"/>
      <c r="AH90" s="386"/>
      <c r="AI90" s="386"/>
      <c r="AJ90" s="386"/>
      <c r="AK90" s="386"/>
      <c r="AL90" s="303"/>
      <c r="AM90" s="358" t="s">
        <v>169</v>
      </c>
      <c r="AN90" s="373"/>
      <c r="AO90" s="411"/>
      <c r="AP90" s="413" t="s">
        <v>179</v>
      </c>
      <c r="AQ90" s="63"/>
      <c r="AR90" s="342"/>
      <c r="AS90" s="156"/>
      <c r="AT90" s="156"/>
      <c r="AU90" s="156"/>
      <c r="AV90" s="156"/>
      <c r="AW90" s="171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</row>
    <row r="91">
      <c r="A91" s="397"/>
      <c r="B91" s="50"/>
      <c r="C91" s="398"/>
      <c r="D91" s="418"/>
      <c r="E91" s="398" t="s">
        <v>183</v>
      </c>
      <c r="F91" s="419" t="s">
        <v>184</v>
      </c>
      <c r="G91" s="63"/>
      <c r="H91" s="420"/>
      <c r="I91" s="422"/>
      <c r="J91" s="422"/>
      <c r="K91" s="156"/>
      <c r="L91" s="156"/>
      <c r="M91" s="156"/>
      <c r="N91" s="381"/>
      <c r="O91" s="399"/>
      <c r="P91" s="398"/>
      <c r="Q91" s="418"/>
      <c r="R91" s="398" t="s">
        <v>183</v>
      </c>
      <c r="S91" s="419" t="s">
        <v>184</v>
      </c>
      <c r="T91" s="63"/>
      <c r="U91" s="420"/>
      <c r="V91" s="156"/>
      <c r="W91" s="156"/>
      <c r="X91" s="156"/>
      <c r="Y91" s="156"/>
      <c r="Z91" s="303"/>
      <c r="AA91" s="303"/>
      <c r="AB91" s="398"/>
      <c r="AC91" s="418"/>
      <c r="AD91" s="398" t="s">
        <v>183</v>
      </c>
      <c r="AE91" s="419" t="s">
        <v>184</v>
      </c>
      <c r="AF91" s="63"/>
      <c r="AG91" s="420"/>
      <c r="AH91" s="386"/>
      <c r="AI91" s="386"/>
      <c r="AJ91" s="386"/>
      <c r="AK91" s="386"/>
      <c r="AL91" s="303"/>
      <c r="AM91" s="398"/>
      <c r="AN91" s="418"/>
      <c r="AO91" s="398" t="s">
        <v>183</v>
      </c>
      <c r="AP91" s="419" t="s">
        <v>184</v>
      </c>
      <c r="AQ91" s="63"/>
      <c r="AR91" s="420"/>
      <c r="AS91" s="156"/>
      <c r="AT91" s="156"/>
      <c r="AU91" s="156"/>
      <c r="AV91" s="156"/>
      <c r="AW91" s="263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</row>
    <row r="92">
      <c r="A92" s="397"/>
      <c r="B92" s="50"/>
      <c r="C92" s="398" t="s">
        <v>170</v>
      </c>
      <c r="D92" s="408"/>
      <c r="E92" s="425" t="str">
        <f>IF(D92&gt;0,D92+"0:45","")</f>
        <v/>
      </c>
      <c r="F92" s="426"/>
      <c r="G92" s="63"/>
      <c r="H92" s="420"/>
      <c r="I92" s="396"/>
      <c r="J92" s="396"/>
      <c r="K92" s="156"/>
      <c r="L92" s="156"/>
      <c r="M92" s="156"/>
      <c r="N92" s="381"/>
      <c r="O92" s="399"/>
      <c r="P92" s="398" t="s">
        <v>170</v>
      </c>
      <c r="Q92" s="408"/>
      <c r="R92" s="425" t="str">
        <f>IF(Q92&gt;0,Q92+"0:45","")</f>
        <v/>
      </c>
      <c r="S92" s="426"/>
      <c r="T92" s="63"/>
      <c r="U92" s="420"/>
      <c r="V92" s="156"/>
      <c r="W92" s="156"/>
      <c r="X92" s="156"/>
      <c r="Y92" s="156"/>
      <c r="Z92" s="303"/>
      <c r="AA92" s="303"/>
      <c r="AB92" s="398" t="s">
        <v>170</v>
      </c>
      <c r="AC92" s="408"/>
      <c r="AD92" s="425" t="str">
        <f>IF(AC92&gt;0,AC92+"0:45","")</f>
        <v/>
      </c>
      <c r="AE92" s="426"/>
      <c r="AF92" s="63"/>
      <c r="AG92" s="420"/>
      <c r="AH92" s="156"/>
      <c r="AI92" s="156"/>
      <c r="AJ92" s="156"/>
      <c r="AK92" s="156"/>
      <c r="AL92" s="303"/>
      <c r="AM92" s="398" t="s">
        <v>170</v>
      </c>
      <c r="AN92" s="408"/>
      <c r="AO92" s="425" t="str">
        <f>IF(AN92&gt;0,AN92+"0:45","")</f>
        <v/>
      </c>
      <c r="AP92" s="426"/>
      <c r="AQ92" s="63"/>
      <c r="AR92" s="420"/>
      <c r="AS92" s="156"/>
      <c r="AT92" s="156"/>
      <c r="AU92" s="156"/>
      <c r="AV92" s="156"/>
      <c r="AW92" s="171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3"/>
      <c r="H93" s="430" t="s">
        <v>186</v>
      </c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3"/>
      <c r="U93" s="430" t="s">
        <v>186</v>
      </c>
      <c r="V93" s="156"/>
      <c r="W93" s="156"/>
      <c r="X93" s="156"/>
      <c r="Y93" s="156"/>
      <c r="Z93" s="303"/>
      <c r="AA93" s="303"/>
      <c r="AB93" s="398" t="s">
        <v>171</v>
      </c>
      <c r="AC93" s="373"/>
      <c r="AD93" s="358" t="s">
        <v>172</v>
      </c>
      <c r="AE93" s="400"/>
      <c r="AF93" s="63"/>
      <c r="AG93" s="430" t="s">
        <v>186</v>
      </c>
      <c r="AH93" s="156"/>
      <c r="AI93" s="156"/>
      <c r="AJ93" s="156"/>
      <c r="AK93" s="156"/>
      <c r="AL93" s="303"/>
      <c r="AM93" s="398" t="s">
        <v>171</v>
      </c>
      <c r="AN93" s="373"/>
      <c r="AO93" s="358" t="s">
        <v>172</v>
      </c>
      <c r="AP93" s="400"/>
      <c r="AQ93" s="63"/>
      <c r="AR93" s="430" t="s">
        <v>186</v>
      </c>
      <c r="AS93" s="156"/>
      <c r="AT93" s="156"/>
      <c r="AU93" s="156"/>
      <c r="AV93" s="156"/>
      <c r="AW93" s="263"/>
      <c r="AZ93" s="402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</row>
    <row r="94">
      <c r="A94" s="357"/>
      <c r="B94" s="50"/>
      <c r="C94" s="358" t="s">
        <v>187</v>
      </c>
      <c r="D94" s="373"/>
      <c r="E94" s="358" t="s">
        <v>173</v>
      </c>
      <c r="F94" s="403"/>
      <c r="G94" s="63"/>
      <c r="H94" s="433"/>
      <c r="I94" s="404"/>
      <c r="J94" s="404"/>
      <c r="K94" s="156"/>
      <c r="L94" s="156"/>
      <c r="M94" s="156"/>
      <c r="N94" s="171"/>
      <c r="O94" s="361"/>
      <c r="P94" s="358" t="s">
        <v>187</v>
      </c>
      <c r="Q94" s="373"/>
      <c r="R94" s="358" t="s">
        <v>173</v>
      </c>
      <c r="S94" s="403"/>
      <c r="T94" s="63"/>
      <c r="U94" s="433"/>
      <c r="V94" s="156"/>
      <c r="W94" s="156"/>
      <c r="X94" s="156"/>
      <c r="Y94" s="156"/>
      <c r="Z94" s="303"/>
      <c r="AA94" s="303"/>
      <c r="AB94" s="358" t="s">
        <v>187</v>
      </c>
      <c r="AC94" s="373"/>
      <c r="AD94" s="358" t="s">
        <v>173</v>
      </c>
      <c r="AE94" s="403"/>
      <c r="AF94" s="63"/>
      <c r="AG94" s="433"/>
      <c r="AH94" s="156"/>
      <c r="AI94" s="156"/>
      <c r="AJ94" s="156"/>
      <c r="AK94" s="156"/>
      <c r="AL94" s="303"/>
      <c r="AM94" s="358" t="s">
        <v>187</v>
      </c>
      <c r="AN94" s="373"/>
      <c r="AO94" s="358" t="s">
        <v>173</v>
      </c>
      <c r="AP94" s="403"/>
      <c r="AQ94" s="63"/>
      <c r="AR94" s="433"/>
      <c r="AS94" s="156"/>
      <c r="AT94" s="156"/>
      <c r="AU94" s="156"/>
      <c r="AV94" s="156"/>
      <c r="AW94" s="171"/>
      <c r="AZ94" s="405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</row>
    <row r="95">
      <c r="A95" s="357"/>
      <c r="B95" s="50"/>
      <c r="C95" s="358" t="s">
        <v>189</v>
      </c>
      <c r="D95" s="434"/>
      <c r="E95" s="358" t="s">
        <v>190</v>
      </c>
      <c r="F95" s="407"/>
      <c r="G95" s="63"/>
      <c r="H95" s="435" t="s">
        <v>186</v>
      </c>
      <c r="I95" s="404"/>
      <c r="J95" s="404"/>
      <c r="K95" s="156"/>
      <c r="L95" s="156"/>
      <c r="M95" s="156"/>
      <c r="N95" s="139"/>
      <c r="O95" s="361"/>
      <c r="P95" s="358" t="s">
        <v>189</v>
      </c>
      <c r="Q95" s="434"/>
      <c r="R95" s="358" t="s">
        <v>190</v>
      </c>
      <c r="S95" s="407"/>
      <c r="T95" s="63"/>
      <c r="U95" s="435" t="s">
        <v>186</v>
      </c>
      <c r="V95" s="156"/>
      <c r="W95" s="156"/>
      <c r="X95" s="156"/>
      <c r="Y95" s="156"/>
      <c r="Z95" s="303"/>
      <c r="AA95" s="303"/>
      <c r="AB95" s="358" t="s">
        <v>189</v>
      </c>
      <c r="AC95" s="434"/>
      <c r="AD95" s="358" t="s">
        <v>190</v>
      </c>
      <c r="AE95" s="407"/>
      <c r="AF95" s="63"/>
      <c r="AG95" s="435" t="s">
        <v>186</v>
      </c>
      <c r="AH95" s="156"/>
      <c r="AI95" s="156"/>
      <c r="AJ95" s="156"/>
      <c r="AK95" s="156"/>
      <c r="AL95" s="303"/>
      <c r="AM95" s="358" t="s">
        <v>189</v>
      </c>
      <c r="AN95" s="434"/>
      <c r="AO95" s="358" t="s">
        <v>190</v>
      </c>
      <c r="AP95" s="407"/>
      <c r="AQ95" s="63"/>
      <c r="AR95" s="435" t="s">
        <v>186</v>
      </c>
      <c r="AS95" s="156"/>
      <c r="AT95" s="156"/>
      <c r="AU95" s="156"/>
      <c r="AV95" s="156"/>
      <c r="AW95" s="263"/>
      <c r="AZ95" s="405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</row>
    <row r="96">
      <c r="A96" s="357"/>
      <c r="B96" s="50"/>
      <c r="C96" s="358" t="s">
        <v>174</v>
      </c>
      <c r="D96" s="406"/>
      <c r="E96" s="358" t="s">
        <v>175</v>
      </c>
      <c r="F96" s="407"/>
      <c r="G96" s="63"/>
      <c r="H96" s="437"/>
      <c r="I96" s="404"/>
      <c r="J96" s="404"/>
      <c r="K96" s="156"/>
      <c r="L96" s="156"/>
      <c r="M96" s="156"/>
      <c r="N96" s="139"/>
      <c r="O96" s="361"/>
      <c r="P96" s="358" t="s">
        <v>174</v>
      </c>
      <c r="Q96" s="406"/>
      <c r="R96" s="358" t="s">
        <v>175</v>
      </c>
      <c r="S96" s="407"/>
      <c r="T96" s="63"/>
      <c r="U96" s="437"/>
      <c r="V96" s="156"/>
      <c r="W96" s="156"/>
      <c r="X96" s="156"/>
      <c r="Y96" s="156"/>
      <c r="Z96" s="303"/>
      <c r="AA96" s="303"/>
      <c r="AB96" s="358" t="s">
        <v>174</v>
      </c>
      <c r="AC96" s="406"/>
      <c r="AD96" s="358" t="s">
        <v>175</v>
      </c>
      <c r="AE96" s="407"/>
      <c r="AF96" s="63"/>
      <c r="AG96" s="437"/>
      <c r="AH96" s="156"/>
      <c r="AI96" s="156"/>
      <c r="AJ96" s="156"/>
      <c r="AK96" s="156"/>
      <c r="AL96" s="303"/>
      <c r="AM96" s="358" t="s">
        <v>174</v>
      </c>
      <c r="AN96" s="406"/>
      <c r="AO96" s="358" t="s">
        <v>175</v>
      </c>
      <c r="AP96" s="407"/>
      <c r="AQ96" s="63"/>
      <c r="AR96" s="437"/>
      <c r="AS96" s="156"/>
      <c r="AT96" s="156"/>
      <c r="AU96" s="156"/>
      <c r="AV96" s="156"/>
      <c r="AW96" s="171"/>
      <c r="AZ96" s="405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</row>
    <row r="97">
      <c r="A97" s="357"/>
      <c r="B97" s="50"/>
      <c r="C97" s="358" t="s">
        <v>177</v>
      </c>
      <c r="D97" s="434"/>
      <c r="E97" s="398" t="s">
        <v>192</v>
      </c>
      <c r="F97" s="439"/>
      <c r="G97" s="63"/>
      <c r="H97" s="440" t="s">
        <v>193</v>
      </c>
      <c r="I97" s="171"/>
      <c r="J97" s="171"/>
      <c r="K97" s="156"/>
      <c r="L97" s="156"/>
      <c r="M97" s="156"/>
      <c r="N97" s="139"/>
      <c r="O97" s="361"/>
      <c r="P97" s="358" t="s">
        <v>177</v>
      </c>
      <c r="Q97" s="434"/>
      <c r="R97" s="398" t="s">
        <v>192</v>
      </c>
      <c r="S97" s="439"/>
      <c r="T97" s="63"/>
      <c r="U97" s="440" t="s">
        <v>193</v>
      </c>
      <c r="V97" s="156"/>
      <c r="W97" s="156"/>
      <c r="X97" s="156"/>
      <c r="Y97" s="156"/>
      <c r="Z97" s="303"/>
      <c r="AA97" s="303"/>
      <c r="AB97" s="358" t="s">
        <v>177</v>
      </c>
      <c r="AC97" s="434"/>
      <c r="AD97" s="398" t="s">
        <v>192</v>
      </c>
      <c r="AE97" s="439"/>
      <c r="AF97" s="63"/>
      <c r="AG97" s="440" t="s">
        <v>193</v>
      </c>
      <c r="AH97" s="156"/>
      <c r="AI97" s="156"/>
      <c r="AJ97" s="156"/>
      <c r="AK97" s="156"/>
      <c r="AL97" s="303"/>
      <c r="AM97" s="358" t="s">
        <v>177</v>
      </c>
      <c r="AN97" s="434"/>
      <c r="AO97" s="398" t="s">
        <v>192</v>
      </c>
      <c r="AP97" s="439"/>
      <c r="AQ97" s="63"/>
      <c r="AR97" s="440" t="s">
        <v>193</v>
      </c>
      <c r="AS97" s="156"/>
      <c r="AT97" s="156"/>
      <c r="AU97" s="156"/>
      <c r="AV97" s="156"/>
      <c r="AW97" s="263"/>
      <c r="AZ97" s="405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</row>
    <row r="98">
      <c r="A98" s="412"/>
      <c r="B98" s="50"/>
      <c r="C98" s="441"/>
      <c r="D98" s="442" t="s">
        <v>194</v>
      </c>
      <c r="E98" s="443" t="str">
        <f>IF(G96&gt;0,(G95*G96)/#REF!-G95,"")</f>
        <v/>
      </c>
      <c r="F98" s="444"/>
      <c r="G98" s="63"/>
      <c r="H98" s="445" t="s">
        <v>186</v>
      </c>
      <c r="I98" s="417"/>
      <c r="J98" s="417"/>
      <c r="K98" s="156"/>
      <c r="L98" s="156"/>
      <c r="M98" s="156"/>
      <c r="N98" s="139"/>
      <c r="O98" s="303"/>
      <c r="P98" s="441"/>
      <c r="Q98" s="442" t="s">
        <v>194</v>
      </c>
      <c r="R98" s="443" t="str">
        <f>IF(T96&gt;0,(T95*T96)/#REF!-T95,"")</f>
        <v/>
      </c>
      <c r="S98" s="444"/>
      <c r="T98" s="63"/>
      <c r="U98" s="445" t="s">
        <v>186</v>
      </c>
      <c r="V98" s="156"/>
      <c r="W98" s="156"/>
      <c r="X98" s="156"/>
      <c r="Y98" s="156"/>
      <c r="Z98" s="303"/>
      <c r="AA98" s="303"/>
      <c r="AB98" s="441"/>
      <c r="AC98" s="442" t="s">
        <v>194</v>
      </c>
      <c r="AD98" s="443" t="str">
        <f>IF(AF96&gt;0,(AF95*AF96)/#REF!-AF95,"")</f>
        <v/>
      </c>
      <c r="AE98" s="444"/>
      <c r="AF98" s="63"/>
      <c r="AG98" s="445" t="s">
        <v>186</v>
      </c>
      <c r="AH98" s="156"/>
      <c r="AI98" s="156"/>
      <c r="AJ98" s="156"/>
      <c r="AK98" s="156"/>
      <c r="AL98" s="303"/>
      <c r="AM98" s="441"/>
      <c r="AN98" s="442" t="s">
        <v>194</v>
      </c>
      <c r="AO98" s="443" t="str">
        <f>IF(AQ96&gt;0,(AQ95*AQ96)/#REF!-AQ95,"")</f>
        <v/>
      </c>
      <c r="AP98" s="444"/>
      <c r="AQ98" s="63"/>
      <c r="AR98" s="445" t="s">
        <v>186</v>
      </c>
      <c r="AS98" s="156"/>
      <c r="AT98" s="156"/>
      <c r="AU98" s="156"/>
      <c r="AV98" s="156"/>
      <c r="AW98" s="171"/>
      <c r="AZ98" s="405"/>
      <c r="BA98" s="194"/>
      <c r="BB98" s="194"/>
      <c r="BC98" s="194"/>
      <c r="BD98" s="194"/>
      <c r="BE98" s="194"/>
      <c r="BF98" s="194"/>
      <c r="BG98" s="194"/>
      <c r="BH98" s="194"/>
      <c r="BI98" s="194"/>
      <c r="BJ98" s="194"/>
      <c r="BK98" s="194"/>
      <c r="BL98" s="194"/>
      <c r="BM98" s="194"/>
      <c r="BN98" s="194"/>
      <c r="BO98" s="194"/>
    </row>
    <row r="99">
      <c r="A99" s="412"/>
      <c r="B99" s="50"/>
      <c r="C99" s="447" t="s">
        <v>195</v>
      </c>
      <c r="D99" s="415" t="s">
        <v>181</v>
      </c>
      <c r="E99" s="415" t="s">
        <v>156</v>
      </c>
      <c r="F99" s="444"/>
      <c r="G99" s="63"/>
      <c r="H99" s="358" t="s">
        <v>196</v>
      </c>
      <c r="I99" s="417"/>
      <c r="J99" s="417"/>
      <c r="K99" s="156"/>
      <c r="L99" s="156"/>
      <c r="M99" s="156"/>
      <c r="N99" s="139"/>
      <c r="O99" s="303"/>
      <c r="P99" s="447" t="s">
        <v>195</v>
      </c>
      <c r="Q99" s="415" t="s">
        <v>181</v>
      </c>
      <c r="R99" s="415" t="s">
        <v>156</v>
      </c>
      <c r="S99" s="444"/>
      <c r="T99" s="63"/>
      <c r="U99" s="358" t="s">
        <v>196</v>
      </c>
      <c r="V99" s="156"/>
      <c r="W99" s="156"/>
      <c r="X99" s="156"/>
      <c r="Y99" s="156"/>
      <c r="Z99" s="303"/>
      <c r="AA99" s="303"/>
      <c r="AB99" s="447" t="s">
        <v>195</v>
      </c>
      <c r="AC99" s="415" t="s">
        <v>181</v>
      </c>
      <c r="AD99" s="415" t="s">
        <v>156</v>
      </c>
      <c r="AE99" s="444"/>
      <c r="AF99" s="63"/>
      <c r="AG99" s="358" t="s">
        <v>196</v>
      </c>
      <c r="AH99" s="156"/>
      <c r="AI99" s="156"/>
      <c r="AJ99" s="156"/>
      <c r="AK99" s="156"/>
      <c r="AL99" s="303"/>
      <c r="AM99" s="447" t="s">
        <v>195</v>
      </c>
      <c r="AN99" s="415" t="s">
        <v>181</v>
      </c>
      <c r="AO99" s="415" t="s">
        <v>156</v>
      </c>
      <c r="AP99" s="444"/>
      <c r="AQ99" s="63"/>
      <c r="AR99" s="358" t="s">
        <v>196</v>
      </c>
      <c r="AS99" s="156"/>
      <c r="AT99" s="156"/>
      <c r="AU99" s="156"/>
      <c r="AV99" s="156"/>
      <c r="AW99" s="263"/>
      <c r="AZ99" s="405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</row>
    <row r="100">
      <c r="A100" s="412"/>
      <c r="B100" s="50"/>
      <c r="C100" s="253"/>
      <c r="D100" s="421"/>
      <c r="E100" s="423"/>
      <c r="F100" s="449" t="s">
        <v>182</v>
      </c>
      <c r="G100" s="63"/>
      <c r="H100" s="358" t="s">
        <v>197</v>
      </c>
      <c r="I100" s="361"/>
      <c r="J100" s="361"/>
      <c r="K100" s="156"/>
      <c r="L100" s="156"/>
      <c r="M100" s="156"/>
      <c r="N100" s="139"/>
      <c r="O100" s="303"/>
      <c r="P100" s="253"/>
      <c r="Q100" s="421"/>
      <c r="R100" s="423"/>
      <c r="S100" s="449" t="s">
        <v>182</v>
      </c>
      <c r="T100" s="63"/>
      <c r="U100" s="358" t="s">
        <v>197</v>
      </c>
      <c r="V100" s="156"/>
      <c r="W100" s="156"/>
      <c r="X100" s="156"/>
      <c r="Y100" s="156"/>
      <c r="Z100" s="303"/>
      <c r="AA100" s="303"/>
      <c r="AB100" s="253"/>
      <c r="AC100" s="421"/>
      <c r="AD100" s="423"/>
      <c r="AE100" s="449" t="s">
        <v>182</v>
      </c>
      <c r="AF100" s="63"/>
      <c r="AG100" s="358" t="s">
        <v>197</v>
      </c>
      <c r="AH100" s="234"/>
      <c r="AI100" s="234"/>
      <c r="AJ100" s="234"/>
      <c r="AK100" s="234"/>
      <c r="AL100" s="303"/>
      <c r="AM100" s="253"/>
      <c r="AN100" s="421"/>
      <c r="AO100" s="423"/>
      <c r="AP100" s="449" t="s">
        <v>182</v>
      </c>
      <c r="AQ100" s="63"/>
      <c r="AR100" s="358" t="s">
        <v>197</v>
      </c>
      <c r="AS100" s="156"/>
      <c r="AT100" s="156"/>
      <c r="AU100" s="156"/>
      <c r="AV100" s="156"/>
      <c r="AW100" s="171"/>
      <c r="AX100" s="427"/>
      <c r="AY100" s="405"/>
      <c r="AZ100" s="405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</row>
    <row r="101" ht="18.75" customHeight="1">
      <c r="A101" s="451"/>
      <c r="B101" s="50"/>
      <c r="C101" s="452" t="s">
        <v>32</v>
      </c>
      <c r="D101" s="441"/>
      <c r="E101" s="358" t="s">
        <v>198</v>
      </c>
      <c r="F101" s="453">
        <f>IFERROR(G98+G95,"")</f>
        <v>0</v>
      </c>
      <c r="G101" s="63"/>
      <c r="H101" s="454" t="str">
        <f>IFERROR(G95*G96/G101,"")</f>
        <v/>
      </c>
      <c r="I101" s="455"/>
      <c r="J101" s="455"/>
      <c r="K101" s="156"/>
      <c r="L101" s="156"/>
      <c r="M101" s="156"/>
      <c r="N101" s="139"/>
      <c r="O101" s="303"/>
      <c r="P101" s="452" t="s">
        <v>32</v>
      </c>
      <c r="Q101" s="441"/>
      <c r="R101" s="358" t="s">
        <v>198</v>
      </c>
      <c r="S101" s="453">
        <f>IFERROR(T98+T95,"")</f>
        <v>0</v>
      </c>
      <c r="T101" s="63"/>
      <c r="U101" s="454" t="str">
        <f>IFERROR(T95*T96/T101,"")</f>
        <v/>
      </c>
      <c r="V101" s="156"/>
      <c r="W101" s="156"/>
      <c r="X101" s="156"/>
      <c r="Y101" s="156"/>
      <c r="Z101" s="303"/>
      <c r="AA101" s="303"/>
      <c r="AB101" s="452" t="s">
        <v>32</v>
      </c>
      <c r="AC101" s="441"/>
      <c r="AD101" s="358" t="s">
        <v>198</v>
      </c>
      <c r="AE101" s="453">
        <f>IFERROR(AF98+AF95,"")</f>
        <v>0</v>
      </c>
      <c r="AF101" s="63"/>
      <c r="AG101" s="454" t="str">
        <f>IFERROR(AF95*AF96/AF101,"")</f>
        <v/>
      </c>
      <c r="AH101" s="234"/>
      <c r="AI101" s="234"/>
      <c r="AJ101" s="234"/>
      <c r="AK101" s="234"/>
      <c r="AL101" s="303"/>
      <c r="AM101" s="452" t="s">
        <v>32</v>
      </c>
      <c r="AN101" s="441"/>
      <c r="AO101" s="358" t="s">
        <v>198</v>
      </c>
      <c r="AP101" s="453">
        <f>IFERROR(AQ98+AQ95,"")</f>
        <v>0</v>
      </c>
      <c r="AQ101" s="63"/>
      <c r="AR101" s="454" t="str">
        <f>IFERROR(AQ95*AQ96/AQ101,"")</f>
        <v/>
      </c>
      <c r="AS101" s="156"/>
      <c r="AT101" s="156"/>
      <c r="AU101" s="156"/>
      <c r="AV101" s="156"/>
      <c r="AW101" s="263"/>
      <c r="AX101" s="194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K101" s="194"/>
      <c r="BL101" s="194"/>
      <c r="BM101" s="194"/>
      <c r="BN101" s="194"/>
      <c r="BO101" s="194"/>
    </row>
    <row r="102">
      <c r="A102" s="428"/>
      <c r="B102" s="50"/>
      <c r="C102" s="436" t="s">
        <v>191</v>
      </c>
      <c r="D102" s="63"/>
      <c r="E102" s="456"/>
      <c r="F102" s="62"/>
      <c r="G102" s="62"/>
      <c r="H102" s="63"/>
      <c r="I102" s="432"/>
      <c r="J102" s="432"/>
      <c r="K102" s="432"/>
      <c r="L102" s="432"/>
      <c r="M102" s="432"/>
      <c r="N102" s="139"/>
      <c r="O102" s="303"/>
      <c r="P102" s="446"/>
      <c r="Q102" s="144"/>
      <c r="R102" s="144"/>
      <c r="S102" s="144"/>
      <c r="T102" s="144"/>
      <c r="U102" s="182"/>
      <c r="V102" s="156"/>
      <c r="W102" s="156"/>
      <c r="X102" s="156"/>
      <c r="Y102" s="156"/>
      <c r="Z102" s="303"/>
      <c r="AA102" s="303"/>
      <c r="AB102" s="446"/>
      <c r="AC102" s="144"/>
      <c r="AD102" s="144"/>
      <c r="AE102" s="144"/>
      <c r="AF102" s="144"/>
      <c r="AG102" s="182"/>
      <c r="AH102" s="234"/>
      <c r="AI102" s="234"/>
      <c r="AJ102" s="234"/>
      <c r="AK102" s="234"/>
      <c r="AL102" s="303"/>
      <c r="AM102" s="446"/>
      <c r="AN102" s="144"/>
      <c r="AO102" s="144"/>
      <c r="AP102" s="144"/>
      <c r="AQ102" s="144"/>
      <c r="AR102" s="182"/>
      <c r="AS102" s="156"/>
      <c r="AT102" s="156"/>
      <c r="AU102" s="156"/>
      <c r="AV102" s="156"/>
      <c r="AW102" s="171"/>
      <c r="AX102" s="194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K102" s="194"/>
      <c r="BL102" s="194"/>
      <c r="BM102" s="194"/>
      <c r="BN102" s="194"/>
      <c r="BO102" s="194"/>
    </row>
    <row r="103">
      <c r="A103" s="428"/>
      <c r="B103" s="50"/>
      <c r="C103" s="446"/>
      <c r="D103" s="144"/>
      <c r="E103" s="144"/>
      <c r="F103" s="144"/>
      <c r="G103" s="144"/>
      <c r="H103" s="182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448"/>
      <c r="AG103" s="167"/>
      <c r="AH103" s="234"/>
      <c r="AI103" s="234"/>
      <c r="AJ103" s="234"/>
      <c r="AK103" s="234"/>
      <c r="AL103" s="303"/>
      <c r="AM103" s="448"/>
      <c r="AR103" s="167"/>
      <c r="AS103" s="156"/>
      <c r="AT103" s="156"/>
      <c r="AU103" s="156"/>
      <c r="AV103" s="156"/>
      <c r="AW103" s="171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K103" s="194"/>
      <c r="BL103" s="194"/>
      <c r="BM103" s="194"/>
      <c r="BN103" s="194"/>
      <c r="BO103" s="194"/>
    </row>
    <row r="104" ht="19.5" customHeight="1">
      <c r="A104" s="428"/>
      <c r="B104" s="50"/>
      <c r="C104" s="448"/>
      <c r="H104" s="167"/>
      <c r="I104" s="432"/>
      <c r="J104" s="432"/>
      <c r="K104" s="432"/>
      <c r="L104" s="432"/>
      <c r="M104" s="432"/>
      <c r="N104" s="139"/>
      <c r="O104" s="303"/>
      <c r="P104" s="448"/>
      <c r="U104" s="167"/>
      <c r="V104" s="156"/>
      <c r="W104" s="156"/>
      <c r="X104" s="156"/>
      <c r="Y104" s="156"/>
      <c r="Z104" s="303"/>
      <c r="AA104" s="303"/>
      <c r="AB104" s="448"/>
      <c r="AG104" s="167"/>
      <c r="AH104" s="234"/>
      <c r="AI104" s="234"/>
      <c r="AJ104" s="234"/>
      <c r="AK104" s="234"/>
      <c r="AL104" s="303"/>
      <c r="AM104" s="448"/>
      <c r="AR104" s="167"/>
      <c r="AS104" s="156"/>
      <c r="AT104" s="156"/>
      <c r="AU104" s="156"/>
      <c r="AV104" s="156"/>
      <c r="AW104" s="263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  <c r="BO104" s="194"/>
    </row>
    <row r="105">
      <c r="A105" s="428"/>
      <c r="B105" s="50"/>
      <c r="C105" s="448"/>
      <c r="H105" s="167"/>
      <c r="I105" s="432"/>
      <c r="J105" s="432"/>
      <c r="K105" s="432"/>
      <c r="L105" s="432"/>
      <c r="M105" s="432"/>
      <c r="N105" s="139"/>
      <c r="O105" s="303"/>
      <c r="P105" s="448"/>
      <c r="U105" s="167"/>
      <c r="V105" s="156"/>
      <c r="W105" s="156"/>
      <c r="X105" s="156"/>
      <c r="Y105" s="156"/>
      <c r="Z105" s="303"/>
      <c r="AA105" s="303"/>
      <c r="AB105" s="448"/>
      <c r="AG105" s="167"/>
      <c r="AH105" s="234"/>
      <c r="AI105" s="234"/>
      <c r="AJ105" s="234"/>
      <c r="AK105" s="234"/>
      <c r="AL105" s="303"/>
      <c r="AM105" s="448"/>
      <c r="AR105" s="167"/>
      <c r="AS105" s="156"/>
      <c r="AT105" s="156"/>
      <c r="AU105" s="156"/>
      <c r="AV105" s="156"/>
      <c r="AW105" s="171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  <c r="BO105" s="194"/>
    </row>
    <row r="106">
      <c r="A106" s="428"/>
      <c r="B106" s="50"/>
      <c r="C106" s="184"/>
      <c r="D106" s="52"/>
      <c r="E106" s="52"/>
      <c r="F106" s="52"/>
      <c r="G106" s="52"/>
      <c r="H106" s="132"/>
      <c r="I106" s="432"/>
      <c r="J106" s="432"/>
      <c r="K106" s="432"/>
      <c r="L106" s="432"/>
      <c r="M106" s="432"/>
      <c r="N106" s="139"/>
      <c r="O106" s="303"/>
      <c r="P106" s="184"/>
      <c r="Q106" s="52"/>
      <c r="R106" s="52"/>
      <c r="S106" s="52"/>
      <c r="T106" s="52"/>
      <c r="U106" s="132"/>
      <c r="V106" s="156"/>
      <c r="W106" s="156"/>
      <c r="X106" s="156"/>
      <c r="Y106" s="156"/>
      <c r="Z106" s="303"/>
      <c r="AA106" s="303"/>
      <c r="AB106" s="184"/>
      <c r="AC106" s="52"/>
      <c r="AD106" s="52"/>
      <c r="AE106" s="52"/>
      <c r="AF106" s="52"/>
      <c r="AG106" s="132"/>
      <c r="AH106" s="234"/>
      <c r="AI106" s="234"/>
      <c r="AJ106" s="234"/>
      <c r="AK106" s="234"/>
      <c r="AL106" s="303"/>
      <c r="AM106" s="184"/>
      <c r="AN106" s="52"/>
      <c r="AO106" s="52"/>
      <c r="AP106" s="52"/>
      <c r="AQ106" s="52"/>
      <c r="AR106" s="132"/>
      <c r="AS106" s="156"/>
      <c r="AT106" s="156"/>
      <c r="AU106" s="156"/>
      <c r="AV106" s="156"/>
      <c r="AW106" s="263"/>
      <c r="AX106" s="194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  <c r="BO106" s="194"/>
    </row>
    <row r="107">
      <c r="A107" s="412"/>
      <c r="B107" s="50"/>
      <c r="C107" s="461" t="s">
        <v>201</v>
      </c>
      <c r="D107" s="62"/>
      <c r="E107" s="62"/>
      <c r="F107" s="62"/>
      <c r="G107" s="62"/>
      <c r="H107" s="63"/>
      <c r="I107" s="303"/>
      <c r="J107" s="303"/>
      <c r="K107" s="303"/>
      <c r="L107" s="303"/>
      <c r="M107" s="303"/>
      <c r="N107" s="139"/>
      <c r="O107" s="303"/>
      <c r="P107" s="461" t="s">
        <v>201</v>
      </c>
      <c r="Q107" s="62"/>
      <c r="R107" s="62"/>
      <c r="S107" s="62"/>
      <c r="T107" s="62"/>
      <c r="U107" s="63"/>
      <c r="V107" s="156"/>
      <c r="W107" s="156"/>
      <c r="X107" s="156"/>
      <c r="Y107" s="156"/>
      <c r="Z107" s="303"/>
      <c r="AA107" s="303"/>
      <c r="AB107" s="461" t="s">
        <v>201</v>
      </c>
      <c r="AC107" s="62"/>
      <c r="AD107" s="62"/>
      <c r="AE107" s="62"/>
      <c r="AF107" s="62"/>
      <c r="AG107" s="63"/>
      <c r="AH107" s="234"/>
      <c r="AI107" s="234"/>
      <c r="AJ107" s="234"/>
      <c r="AK107" s="234"/>
      <c r="AL107" s="303"/>
      <c r="AM107" s="461" t="s">
        <v>201</v>
      </c>
      <c r="AN107" s="62"/>
      <c r="AO107" s="62"/>
      <c r="AP107" s="62"/>
      <c r="AQ107" s="62"/>
      <c r="AR107" s="63"/>
      <c r="AS107" s="156"/>
      <c r="AT107" s="156"/>
      <c r="AU107" s="156"/>
      <c r="AV107" s="156"/>
      <c r="AW107" s="171"/>
      <c r="AX107" s="194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194"/>
    </row>
    <row r="108">
      <c r="A108" s="412"/>
      <c r="B108" s="50"/>
      <c r="C108" s="465"/>
      <c r="D108" s="467"/>
      <c r="E108" s="467"/>
      <c r="F108" s="469"/>
      <c r="G108" s="469"/>
      <c r="H108" s="469"/>
      <c r="I108" s="432"/>
      <c r="J108" s="432"/>
      <c r="K108" s="432"/>
      <c r="L108" s="432"/>
      <c r="M108" s="432"/>
      <c r="N108" s="139"/>
      <c r="O108" s="303"/>
      <c r="P108" s="465"/>
      <c r="Q108" s="467"/>
      <c r="R108" s="467"/>
      <c r="S108" s="469"/>
      <c r="T108" s="469"/>
      <c r="U108" s="469"/>
      <c r="V108" s="156"/>
      <c r="W108" s="156"/>
      <c r="X108" s="156"/>
      <c r="Y108" s="156"/>
      <c r="Z108" s="303"/>
      <c r="AA108" s="303"/>
      <c r="AB108" s="465"/>
      <c r="AC108" s="467"/>
      <c r="AD108" s="467"/>
      <c r="AE108" s="469"/>
      <c r="AF108" s="469"/>
      <c r="AG108" s="469"/>
      <c r="AH108" s="234"/>
      <c r="AI108" s="234"/>
      <c r="AJ108" s="234"/>
      <c r="AK108" s="234"/>
      <c r="AL108" s="303"/>
      <c r="AM108" s="465"/>
      <c r="AN108" s="467"/>
      <c r="AO108" s="467"/>
      <c r="AP108" s="469"/>
      <c r="AQ108" s="469"/>
      <c r="AR108" s="469"/>
      <c r="AS108" s="156"/>
      <c r="AT108" s="156"/>
      <c r="AU108" s="156"/>
      <c r="AV108" s="156"/>
      <c r="AW108" s="263"/>
      <c r="AX108" s="194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171"/>
      <c r="O109" s="450"/>
      <c r="P109" s="171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173"/>
      <c r="AT109" s="173"/>
      <c r="AU109" s="173"/>
      <c r="AV109" s="173"/>
      <c r="AW109" s="171"/>
      <c r="AX109" s="194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303"/>
      <c r="AC110" s="303"/>
      <c r="AD110" s="303"/>
      <c r="AE110" s="303"/>
      <c r="AF110" s="303"/>
      <c r="AG110" s="171"/>
      <c r="AH110" s="234"/>
      <c r="AI110" s="234"/>
      <c r="AJ110" s="234"/>
      <c r="AK110" s="234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94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303"/>
      <c r="AC111" s="303"/>
      <c r="AD111" s="303"/>
      <c r="AE111" s="303"/>
      <c r="AF111" s="303"/>
      <c r="AG111" s="171"/>
      <c r="AH111" s="234"/>
      <c r="AI111" s="234"/>
      <c r="AJ111" s="234"/>
      <c r="AK111" s="234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94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0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303"/>
      <c r="AC112" s="303"/>
      <c r="AD112" s="303"/>
      <c r="AE112" s="303"/>
      <c r="AF112" s="303"/>
      <c r="AG112" s="171"/>
      <c r="AH112" s="234"/>
      <c r="AI112" s="234"/>
      <c r="AJ112" s="234"/>
      <c r="AK112" s="234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94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47"/>
      <c r="O113" s="450"/>
      <c r="P113" s="171"/>
      <c r="Q113" s="303"/>
      <c r="R113" s="303"/>
      <c r="S113" s="303"/>
      <c r="T113" s="303"/>
      <c r="U113" s="139"/>
      <c r="V113" s="303"/>
      <c r="W113" s="303"/>
      <c r="X113" s="303"/>
      <c r="Y113" s="303"/>
      <c r="Z113" s="303"/>
      <c r="AA113" s="171"/>
      <c r="AB113" s="303"/>
      <c r="AC113" s="303"/>
      <c r="AD113" s="303"/>
      <c r="AE113" s="303"/>
      <c r="AF113" s="303"/>
      <c r="AG113" s="171"/>
      <c r="AH113" s="234"/>
      <c r="AI113" s="234"/>
      <c r="AJ113" s="234"/>
      <c r="AK113" s="234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7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491"/>
      <c r="AA116" s="48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</row>
    <row r="117">
      <c r="A117" s="412"/>
      <c r="B117" s="47"/>
      <c r="C117" s="458" t="s">
        <v>199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3"/>
      <c r="P117" s="47"/>
      <c r="Q117" s="459" t="s">
        <v>200</v>
      </c>
      <c r="R117" s="62"/>
      <c r="S117" s="62"/>
      <c r="T117" s="62"/>
      <c r="U117" s="62"/>
      <c r="V117" s="62"/>
      <c r="W117" s="62"/>
      <c r="X117" s="62"/>
      <c r="Y117" s="62"/>
      <c r="Z117" s="63"/>
      <c r="AA117" s="494"/>
      <c r="AB117" s="495"/>
      <c r="AC117" s="463"/>
      <c r="AD117" s="463"/>
      <c r="AE117" s="463"/>
      <c r="AF117" s="464"/>
      <c r="AG117" s="460"/>
      <c r="AH117" s="466"/>
      <c r="AI117" s="468"/>
      <c r="AJ117" s="468"/>
      <c r="AK117" s="468"/>
      <c r="AL117" s="470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</row>
    <row r="118">
      <c r="A118" s="412"/>
      <c r="B118" s="47"/>
      <c r="C118" s="471" t="s">
        <v>202</v>
      </c>
      <c r="D118" s="63"/>
      <c r="E118" s="472" t="s">
        <v>203</v>
      </c>
      <c r="F118" s="473" t="s">
        <v>100</v>
      </c>
      <c r="G118" s="474" t="s">
        <v>204</v>
      </c>
      <c r="H118" s="63"/>
      <c r="I118" s="475" t="s">
        <v>85</v>
      </c>
      <c r="J118" s="63"/>
      <c r="K118" s="476"/>
      <c r="L118" s="476"/>
      <c r="M118" s="477"/>
      <c r="N118" s="476"/>
      <c r="O118" s="478"/>
      <c r="P118" s="47"/>
      <c r="Q118" s="479" t="s">
        <v>205</v>
      </c>
      <c r="R118" s="479" t="s">
        <v>206</v>
      </c>
      <c r="S118" s="479" t="s">
        <v>12</v>
      </c>
      <c r="T118" s="479" t="s">
        <v>207</v>
      </c>
      <c r="U118" s="480" t="s">
        <v>208</v>
      </c>
      <c r="V118" s="63"/>
      <c r="W118" s="481" t="s">
        <v>209</v>
      </c>
      <c r="X118" s="482" t="s">
        <v>210</v>
      </c>
      <c r="Y118" s="482" t="s">
        <v>211</v>
      </c>
      <c r="Z118" s="482" t="s">
        <v>212</v>
      </c>
      <c r="AA118" s="506"/>
      <c r="AB118" s="486"/>
      <c r="AC118" s="486"/>
      <c r="AD118" s="487"/>
      <c r="AE118" s="484"/>
      <c r="AF118" s="488"/>
      <c r="AG118" s="405"/>
      <c r="AH118" s="405"/>
      <c r="AI118" s="405"/>
      <c r="AJ118" s="470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</row>
    <row r="119">
      <c r="A119" s="412"/>
      <c r="B119" s="47"/>
      <c r="C119" s="489" t="s">
        <v>213</v>
      </c>
      <c r="D119" s="63"/>
      <c r="E119" s="490" t="str">
        <f t="shared" ref="E119:E121" si="20">U8</f>
        <v/>
      </c>
      <c r="F119" s="492">
        <v>50.0</v>
      </c>
      <c r="G119" s="493">
        <f t="shared" ref="G119:G122" si="21">E119*F119</f>
        <v>0</v>
      </c>
      <c r="H119" s="132"/>
      <c r="I119" s="496" t="str">
        <f t="shared" ref="I119:I122" si="22">IF(ISBLANK(E119)=false , G119/$G$123,"")</f>
        <v/>
      </c>
      <c r="J119" s="132"/>
      <c r="K119" s="497"/>
      <c r="L119" s="498"/>
      <c r="M119" s="499"/>
      <c r="N119" s="497"/>
      <c r="O119" s="500"/>
      <c r="P119" s="47"/>
      <c r="Q119" s="501" t="str">
        <f>D3</f>
        <v/>
      </c>
      <c r="R119" s="507"/>
      <c r="S119" s="503" t="str">
        <f>AB3</f>
        <v/>
      </c>
      <c r="T119" s="504" t="str">
        <f>E81</f>
        <v/>
      </c>
      <c r="U119" s="505" t="str">
        <f>W2</f>
        <v/>
      </c>
      <c r="V119" s="63"/>
      <c r="W119" s="501">
        <f>SUM(AG107*6)</f>
        <v>0</v>
      </c>
      <c r="X119" s="507">
        <f>sum(U8*50)</f>
        <v>0</v>
      </c>
      <c r="Y119" s="512">
        <f>SUM(U16-U17)</f>
        <v>0</v>
      </c>
      <c r="Z119" s="512">
        <f>sum(X119+Y119)</f>
        <v>0</v>
      </c>
      <c r="AA119" s="506"/>
      <c r="AB119" s="486"/>
      <c r="AC119" s="486"/>
      <c r="AD119" s="487"/>
      <c r="AE119" s="484"/>
      <c r="AF119" s="488"/>
      <c r="AG119" s="405"/>
      <c r="AH119" s="405"/>
      <c r="AI119" s="405"/>
      <c r="AJ119" s="470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</row>
    <row r="120">
      <c r="A120" s="412"/>
      <c r="B120" s="47"/>
      <c r="C120" s="489" t="s">
        <v>214</v>
      </c>
      <c r="D120" s="63"/>
      <c r="E120" s="508" t="str">
        <f t="shared" si="20"/>
        <v/>
      </c>
      <c r="F120" s="492">
        <v>50.0</v>
      </c>
      <c r="G120" s="493">
        <f t="shared" si="21"/>
        <v>0</v>
      </c>
      <c r="H120" s="132"/>
      <c r="I120" s="496" t="str">
        <f t="shared" si="22"/>
        <v/>
      </c>
      <c r="J120" s="132"/>
      <c r="K120" s="497"/>
      <c r="L120" s="498"/>
      <c r="M120" s="499"/>
      <c r="N120" s="497"/>
      <c r="O120" s="500"/>
      <c r="P120" s="47"/>
      <c r="Q120" s="463"/>
      <c r="R120" s="463"/>
      <c r="S120" s="463"/>
      <c r="T120" s="464"/>
      <c r="U120" s="509"/>
      <c r="V120" s="462"/>
      <c r="W120" s="463"/>
      <c r="X120" s="463"/>
      <c r="Y120" s="510"/>
      <c r="Z120" s="412"/>
      <c r="AA120" s="9"/>
      <c r="AB120" s="506"/>
      <c r="AC120" s="486"/>
      <c r="AD120" s="486"/>
      <c r="AE120" s="486"/>
      <c r="AF120" s="487"/>
      <c r="AG120" s="8"/>
      <c r="AH120" s="405"/>
      <c r="AI120" s="405"/>
      <c r="AJ120" s="405"/>
      <c r="AK120" s="405"/>
      <c r="AL120" s="470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</row>
    <row r="121">
      <c r="A121" s="412"/>
      <c r="B121" s="47"/>
      <c r="C121" s="513" t="s">
        <v>215</v>
      </c>
      <c r="D121" s="182"/>
      <c r="E121" s="508" t="str">
        <f t="shared" si="20"/>
        <v/>
      </c>
      <c r="F121" s="492">
        <v>50.0</v>
      </c>
      <c r="G121" s="493">
        <f t="shared" si="21"/>
        <v>0</v>
      </c>
      <c r="H121" s="132"/>
      <c r="I121" s="496" t="str">
        <f t="shared" si="22"/>
        <v/>
      </c>
      <c r="J121" s="132"/>
      <c r="K121" s="497"/>
      <c r="L121" s="498"/>
      <c r="M121" s="499"/>
      <c r="N121" s="497"/>
      <c r="O121" s="515"/>
      <c r="P121" s="47"/>
      <c r="Q121" s="486"/>
      <c r="R121" s="486"/>
      <c r="S121" s="486"/>
      <c r="T121" s="487"/>
      <c r="U121" s="2"/>
      <c r="V121" s="485"/>
      <c r="W121" s="486"/>
      <c r="X121" s="486"/>
      <c r="Y121" s="486"/>
      <c r="Z121" s="464"/>
      <c r="AA121" s="520"/>
      <c r="AB121" s="485"/>
      <c r="AC121" s="486"/>
      <c r="AD121" s="486"/>
      <c r="AE121" s="486"/>
      <c r="AF121" s="487"/>
      <c r="AG121" s="8"/>
      <c r="AH121" s="405"/>
      <c r="AI121" s="405"/>
      <c r="AJ121" s="405"/>
      <c r="AK121" s="405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</row>
    <row r="122">
      <c r="A122" s="412"/>
      <c r="B122" s="47"/>
      <c r="C122" s="516" t="s">
        <v>216</v>
      </c>
      <c r="D122" s="182"/>
      <c r="E122" s="508" t="str">
        <f>U12</f>
        <v/>
      </c>
      <c r="F122" s="517">
        <v>9.0</v>
      </c>
      <c r="G122" s="493">
        <f t="shared" si="21"/>
        <v>0</v>
      </c>
      <c r="H122" s="132"/>
      <c r="I122" s="496" t="str">
        <f t="shared" si="22"/>
        <v/>
      </c>
      <c r="J122" s="132"/>
      <c r="K122" s="497"/>
      <c r="L122" s="498"/>
      <c r="M122" s="499"/>
      <c r="N122" s="497"/>
      <c r="O122" s="515"/>
      <c r="P122" s="47"/>
      <c r="Q122" s="518"/>
      <c r="R122" s="518"/>
      <c r="S122" s="518"/>
      <c r="T122" s="519"/>
      <c r="U122" s="2"/>
      <c r="V122" s="485"/>
      <c r="W122" s="486"/>
      <c r="X122" s="486"/>
      <c r="Y122" s="486"/>
      <c r="Z122" s="487"/>
      <c r="AA122" s="8"/>
      <c r="AB122" s="485"/>
      <c r="AC122" s="486"/>
      <c r="AD122" s="486"/>
      <c r="AE122" s="486"/>
      <c r="AF122" s="487"/>
      <c r="AG122" s="8"/>
      <c r="AH122" s="506"/>
      <c r="AI122" s="485"/>
      <c r="AJ122" s="486"/>
      <c r="AK122" s="486"/>
      <c r="AL122" s="486"/>
      <c r="AM122" s="487"/>
      <c r="AN122" s="521"/>
      <c r="AO122" s="485"/>
      <c r="AP122" s="486"/>
      <c r="AQ122" s="486"/>
      <c r="AR122" s="486"/>
      <c r="AS122" s="487"/>
      <c r="AT122" s="521"/>
      <c r="AU122" s="485"/>
      <c r="AV122" s="486"/>
      <c r="AW122" s="486"/>
      <c r="AX122" s="486"/>
      <c r="AY122" s="487"/>
      <c r="AZ122" s="521"/>
      <c r="BA122" s="485"/>
      <c r="BB122" s="506"/>
      <c r="BC122" s="506"/>
      <c r="BD122" s="506"/>
      <c r="BE122" s="506"/>
      <c r="BF122" s="506"/>
      <c r="BG122" s="506"/>
      <c r="BH122" s="486"/>
      <c r="BI122" s="486"/>
      <c r="BJ122" s="486"/>
      <c r="BK122" s="487"/>
      <c r="BL122" s="522"/>
      <c r="BM122" s="522"/>
      <c r="BN122" s="522"/>
      <c r="BO122" s="522"/>
    </row>
    <row r="123">
      <c r="A123" s="412"/>
      <c r="B123" s="47"/>
      <c r="C123" s="523" t="s">
        <v>217</v>
      </c>
      <c r="D123" s="62"/>
      <c r="E123" s="524"/>
      <c r="F123" s="524"/>
      <c r="G123" s="525">
        <f>SUM(G119:G122)</f>
        <v>0</v>
      </c>
      <c r="H123" s="132"/>
      <c r="I123" s="526"/>
      <c r="K123" s="497"/>
      <c r="L123" s="498"/>
      <c r="M123" s="499"/>
      <c r="N123" s="499"/>
      <c r="O123" s="527"/>
      <c r="P123" s="47"/>
      <c r="Q123" s="528" t="s">
        <v>218</v>
      </c>
      <c r="R123" s="62"/>
      <c r="S123" s="62"/>
      <c r="T123" s="63"/>
      <c r="U123" s="529"/>
      <c r="V123" s="485"/>
      <c r="W123" s="486"/>
      <c r="X123" s="486"/>
      <c r="Y123" s="486"/>
      <c r="Z123" s="487"/>
      <c r="AA123" s="8"/>
      <c r="AB123" s="485"/>
      <c r="AC123" s="486"/>
      <c r="AD123" s="486"/>
      <c r="AE123" s="486"/>
      <c r="AF123" s="487"/>
      <c r="AG123" s="8"/>
      <c r="AH123" s="506"/>
      <c r="AI123" s="485"/>
      <c r="AJ123" s="486"/>
      <c r="AK123" s="486"/>
      <c r="AL123" s="486"/>
      <c r="AM123" s="487"/>
      <c r="AN123" s="521"/>
      <c r="AO123" s="485"/>
      <c r="AP123" s="486"/>
      <c r="AQ123" s="486"/>
      <c r="AR123" s="486"/>
      <c r="AS123" s="487"/>
      <c r="AT123" s="521"/>
      <c r="AU123" s="485"/>
      <c r="AV123" s="486"/>
      <c r="AW123" s="486"/>
      <c r="AX123" s="486"/>
      <c r="AY123" s="487"/>
      <c r="AZ123" s="521"/>
      <c r="BA123" s="485"/>
      <c r="BB123" s="506"/>
      <c r="BC123" s="506"/>
      <c r="BD123" s="506"/>
      <c r="BE123" s="506"/>
      <c r="BF123" s="506"/>
      <c r="BG123" s="506"/>
      <c r="BH123" s="486"/>
      <c r="BI123" s="486"/>
      <c r="BJ123" s="486"/>
      <c r="BK123" s="487"/>
      <c r="BL123" s="522"/>
      <c r="BM123" s="522"/>
      <c r="BN123" s="522"/>
      <c r="BO123" s="522"/>
    </row>
    <row r="124">
      <c r="A124" s="412"/>
      <c r="B124" s="47"/>
      <c r="C124" s="530"/>
      <c r="D124" s="530"/>
      <c r="E124" s="530"/>
      <c r="F124" s="530"/>
      <c r="G124" s="531"/>
      <c r="H124" s="531"/>
      <c r="I124" s="531"/>
      <c r="J124" s="532"/>
      <c r="K124" s="533"/>
      <c r="L124" s="534"/>
      <c r="M124" s="534"/>
      <c r="N124" s="534"/>
      <c r="O124" s="533"/>
      <c r="P124" s="47"/>
      <c r="Q124" s="535">
        <f>sum(U119-(W119+Z119))</f>
        <v>0</v>
      </c>
      <c r="R124" s="62"/>
      <c r="S124" s="62"/>
      <c r="T124" s="63"/>
      <c r="U124" s="529"/>
      <c r="V124" s="485"/>
      <c r="W124" s="486"/>
      <c r="X124" s="486"/>
      <c r="Y124" s="486"/>
      <c r="Z124" s="487"/>
      <c r="AA124" s="8"/>
      <c r="AB124" s="485"/>
      <c r="AC124" s="486"/>
      <c r="AD124" s="486"/>
      <c r="AE124" s="486"/>
      <c r="AF124" s="487"/>
      <c r="AG124" s="8"/>
      <c r="AH124" s="506"/>
      <c r="AI124" s="485"/>
      <c r="AJ124" s="486"/>
      <c r="AK124" s="486"/>
      <c r="AL124" s="486"/>
      <c r="AM124" s="487"/>
      <c r="AN124" s="521"/>
      <c r="AO124" s="485"/>
      <c r="AP124" s="486"/>
      <c r="AQ124" s="486"/>
      <c r="AR124" s="486"/>
      <c r="AS124" s="487"/>
      <c r="AT124" s="521"/>
      <c r="AU124" s="485"/>
      <c r="AV124" s="486"/>
      <c r="AW124" s="486"/>
      <c r="AX124" s="486"/>
      <c r="AY124" s="487"/>
      <c r="AZ124" s="521"/>
      <c r="BA124" s="485"/>
      <c r="BB124" s="506"/>
      <c r="BC124" s="506"/>
      <c r="BD124" s="506"/>
      <c r="BE124" s="506"/>
      <c r="BF124" s="506"/>
      <c r="BG124" s="506"/>
      <c r="BH124" s="486"/>
      <c r="BI124" s="486"/>
      <c r="BJ124" s="486"/>
      <c r="BK124" s="487"/>
      <c r="BL124" s="522"/>
      <c r="BM124" s="522"/>
      <c r="BN124" s="522"/>
      <c r="BO124" s="522"/>
    </row>
    <row r="125">
      <c r="A125" s="412"/>
      <c r="B125" s="47"/>
      <c r="C125" s="471" t="s">
        <v>219</v>
      </c>
      <c r="D125" s="62"/>
      <c r="E125" s="62"/>
      <c r="F125" s="63"/>
      <c r="G125" s="537" t="s">
        <v>203</v>
      </c>
      <c r="H125" s="132"/>
      <c r="I125" s="538" t="s">
        <v>220</v>
      </c>
      <c r="J125" s="132"/>
      <c r="K125" s="539" t="s">
        <v>221</v>
      </c>
      <c r="L125" s="538" t="s">
        <v>222</v>
      </c>
      <c r="M125" s="132"/>
      <c r="N125" s="540" t="s">
        <v>216</v>
      </c>
      <c r="O125" s="132"/>
      <c r="P125" s="47"/>
      <c r="Q125" s="463"/>
      <c r="R125" s="463"/>
      <c r="S125" s="463"/>
      <c r="T125" s="464"/>
      <c r="U125" s="2"/>
      <c r="V125" s="485"/>
      <c r="W125" s="486"/>
      <c r="X125" s="486"/>
      <c r="Y125" s="486"/>
      <c r="Z125" s="487"/>
      <c r="AA125" s="8"/>
      <c r="AB125" s="485"/>
      <c r="AC125" s="486"/>
      <c r="AD125" s="486"/>
      <c r="AE125" s="486"/>
      <c r="AF125" s="487"/>
      <c r="AG125" s="8"/>
      <c r="AH125" s="506"/>
      <c r="AI125" s="485"/>
      <c r="AJ125" s="486"/>
      <c r="AK125" s="486"/>
      <c r="AL125" s="486"/>
      <c r="AM125" s="487"/>
      <c r="AN125" s="521"/>
      <c r="AO125" s="485"/>
      <c r="AP125" s="486"/>
      <c r="AQ125" s="486"/>
      <c r="AR125" s="486"/>
      <c r="AS125" s="487"/>
      <c r="AT125" s="521"/>
      <c r="AU125" s="485"/>
      <c r="AV125" s="486"/>
      <c r="AW125" s="486"/>
      <c r="AX125" s="486"/>
      <c r="AY125" s="487"/>
      <c r="AZ125" s="521"/>
      <c r="BA125" s="485"/>
      <c r="BB125" s="506"/>
      <c r="BC125" s="506"/>
      <c r="BD125" s="506"/>
      <c r="BE125" s="506"/>
      <c r="BF125" s="506"/>
      <c r="BG125" s="506"/>
      <c r="BH125" s="486"/>
      <c r="BI125" s="486"/>
      <c r="BJ125" s="486"/>
      <c r="BK125" s="487"/>
      <c r="BL125" s="522"/>
      <c r="BM125" s="522"/>
      <c r="BN125" s="522"/>
      <c r="BO125" s="522"/>
    </row>
    <row r="126">
      <c r="A126" s="412"/>
      <c r="B126" s="47"/>
      <c r="C126" s="541"/>
      <c r="D126" s="62"/>
      <c r="E126" s="62"/>
      <c r="F126" s="63"/>
      <c r="G126" s="537"/>
      <c r="H126" s="132"/>
      <c r="I126" s="542">
        <f t="shared" ref="I126:I166" si="23">G126*$I$119</f>
        <v>0</v>
      </c>
      <c r="J126" s="132"/>
      <c r="K126" s="543">
        <f t="shared" ref="K126:K166" si="24">G126*$I$120</f>
        <v>0</v>
      </c>
      <c r="L126" s="544">
        <f t="shared" ref="L126:L166" si="25">G126*$I$121</f>
        <v>0</v>
      </c>
      <c r="M126" s="132"/>
      <c r="N126" s="545">
        <f t="shared" ref="N126:N166" si="26">G126*$I$122</f>
        <v>0</v>
      </c>
      <c r="O126" s="132"/>
      <c r="P126" s="47"/>
      <c r="Q126" s="486"/>
      <c r="R126" s="486"/>
      <c r="S126" s="486"/>
      <c r="T126" s="487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521"/>
      <c r="BA126" s="485"/>
      <c r="BB126" s="506"/>
      <c r="BC126" s="506"/>
      <c r="BD126" s="506"/>
      <c r="BE126" s="506"/>
      <c r="BF126" s="506"/>
      <c r="BG126" s="506"/>
      <c r="BH126" s="486"/>
      <c r="BI126" s="486"/>
      <c r="BJ126" s="486"/>
      <c r="BK126" s="487"/>
      <c r="BL126" s="522"/>
      <c r="BM126" s="522"/>
      <c r="BN126" s="522"/>
      <c r="BO126" s="522"/>
    </row>
    <row r="127">
      <c r="A127" s="412"/>
      <c r="B127" s="47"/>
      <c r="C127" s="541"/>
      <c r="D127" s="62"/>
      <c r="E127" s="62"/>
      <c r="F127" s="63"/>
      <c r="G127" s="546"/>
      <c r="H127" s="132"/>
      <c r="I127" s="542">
        <f t="shared" si="23"/>
        <v>0</v>
      </c>
      <c r="J127" s="132"/>
      <c r="K127" s="543">
        <f t="shared" si="24"/>
        <v>0</v>
      </c>
      <c r="L127" s="544">
        <f t="shared" si="25"/>
        <v>0</v>
      </c>
      <c r="M127" s="132"/>
      <c r="N127" s="545">
        <f t="shared" si="26"/>
        <v>0</v>
      </c>
      <c r="O127" s="132"/>
      <c r="P127" s="47"/>
      <c r="Q127" s="486"/>
      <c r="R127" s="486"/>
      <c r="S127" s="486"/>
      <c r="T127" s="487"/>
      <c r="U127" s="2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521"/>
      <c r="BA127" s="485"/>
      <c r="BB127" s="506"/>
      <c r="BC127" s="506"/>
      <c r="BD127" s="506"/>
      <c r="BE127" s="506"/>
      <c r="BF127" s="506"/>
      <c r="BG127" s="506"/>
      <c r="BH127" s="486"/>
      <c r="BI127" s="486"/>
      <c r="BJ127" s="486"/>
      <c r="BK127" s="487"/>
      <c r="BL127" s="522"/>
      <c r="BM127" s="522"/>
      <c r="BN127" s="522"/>
      <c r="BO127" s="522"/>
    </row>
    <row r="128">
      <c r="A128" s="412"/>
      <c r="B128" s="47"/>
      <c r="C128" s="541"/>
      <c r="D128" s="62"/>
      <c r="E128" s="62"/>
      <c r="F128" s="63"/>
      <c r="G128" s="546"/>
      <c r="H128" s="132"/>
      <c r="I128" s="542">
        <f t="shared" si="23"/>
        <v>0</v>
      </c>
      <c r="J128" s="132"/>
      <c r="K128" s="543">
        <f t="shared" si="24"/>
        <v>0</v>
      </c>
      <c r="L128" s="544">
        <f t="shared" si="25"/>
        <v>0</v>
      </c>
      <c r="M128" s="132"/>
      <c r="N128" s="545">
        <f t="shared" si="26"/>
        <v>0</v>
      </c>
      <c r="O128" s="132"/>
      <c r="P128" s="47"/>
      <c r="Q128" s="486"/>
      <c r="R128" s="486"/>
      <c r="S128" s="486"/>
      <c r="T128" s="487"/>
      <c r="U128" s="2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521"/>
      <c r="BA128" s="485"/>
      <c r="BB128" s="506"/>
      <c r="BC128" s="506"/>
      <c r="BD128" s="506"/>
      <c r="BE128" s="506"/>
      <c r="BF128" s="506"/>
      <c r="BG128" s="506"/>
      <c r="BH128" s="486"/>
      <c r="BI128" s="486"/>
      <c r="BJ128" s="486"/>
      <c r="BK128" s="487"/>
      <c r="BL128" s="522"/>
      <c r="BM128" s="522"/>
      <c r="BN128" s="522"/>
      <c r="BO128" s="522"/>
    </row>
    <row r="129">
      <c r="A129" s="412"/>
      <c r="B129" s="47"/>
      <c r="C129" s="541"/>
      <c r="D129" s="62"/>
      <c r="E129" s="62"/>
      <c r="F129" s="63"/>
      <c r="G129" s="546"/>
      <c r="H129" s="132"/>
      <c r="I129" s="542">
        <f t="shared" si="23"/>
        <v>0</v>
      </c>
      <c r="J129" s="132"/>
      <c r="K129" s="543">
        <f t="shared" si="24"/>
        <v>0</v>
      </c>
      <c r="L129" s="544">
        <f t="shared" si="25"/>
        <v>0</v>
      </c>
      <c r="M129" s="132"/>
      <c r="N129" s="545">
        <f t="shared" si="26"/>
        <v>0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521"/>
      <c r="BA129" s="485"/>
      <c r="BB129" s="506"/>
      <c r="BC129" s="506"/>
      <c r="BD129" s="506"/>
      <c r="BE129" s="506"/>
      <c r="BF129" s="506"/>
      <c r="BG129" s="506"/>
      <c r="BH129" s="486"/>
      <c r="BI129" s="486"/>
      <c r="BJ129" s="486"/>
      <c r="BK129" s="487"/>
      <c r="BL129" s="522"/>
      <c r="BM129" s="522"/>
      <c r="BN129" s="522"/>
      <c r="BO129" s="522"/>
    </row>
    <row r="130">
      <c r="A130" s="412"/>
      <c r="B130" s="47"/>
      <c r="C130" s="541"/>
      <c r="D130" s="62"/>
      <c r="E130" s="62"/>
      <c r="F130" s="63"/>
      <c r="G130" s="546"/>
      <c r="H130" s="132"/>
      <c r="I130" s="542">
        <f t="shared" si="23"/>
        <v>0</v>
      </c>
      <c r="J130" s="132"/>
      <c r="K130" s="543">
        <f t="shared" si="24"/>
        <v>0</v>
      </c>
      <c r="L130" s="544">
        <f t="shared" si="25"/>
        <v>0</v>
      </c>
      <c r="M130" s="132"/>
      <c r="N130" s="545">
        <f t="shared" si="26"/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521"/>
      <c r="BA130" s="485"/>
      <c r="BB130" s="506"/>
      <c r="BC130" s="506"/>
      <c r="BD130" s="506"/>
      <c r="BE130" s="506"/>
      <c r="BF130" s="506"/>
      <c r="BG130" s="506"/>
      <c r="BH130" s="486"/>
      <c r="BI130" s="486"/>
      <c r="BJ130" s="486"/>
      <c r="BK130" s="487"/>
      <c r="BL130" s="522"/>
      <c r="BM130" s="522"/>
      <c r="BN130" s="522"/>
      <c r="BO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3"/>
        <v>0</v>
      </c>
      <c r="J131" s="132"/>
      <c r="K131" s="543">
        <f t="shared" si="24"/>
        <v>0</v>
      </c>
      <c r="L131" s="544">
        <f t="shared" si="25"/>
        <v>0</v>
      </c>
      <c r="M131" s="132"/>
      <c r="N131" s="545">
        <f t="shared" si="26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521"/>
      <c r="BA131" s="485"/>
      <c r="BB131" s="506"/>
      <c r="BC131" s="506"/>
      <c r="BD131" s="506"/>
      <c r="BE131" s="506"/>
      <c r="BF131" s="506"/>
      <c r="BG131" s="506"/>
      <c r="BH131" s="486"/>
      <c r="BI131" s="486"/>
      <c r="BJ131" s="486"/>
      <c r="BK131" s="487"/>
      <c r="BL131" s="522"/>
      <c r="BM131" s="522"/>
      <c r="BN131" s="522"/>
      <c r="BO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3"/>
        <v>0</v>
      </c>
      <c r="J132" s="132"/>
      <c r="K132" s="543">
        <f t="shared" si="24"/>
        <v>0</v>
      </c>
      <c r="L132" s="544">
        <f t="shared" si="25"/>
        <v>0</v>
      </c>
      <c r="M132" s="132"/>
      <c r="N132" s="545">
        <f t="shared" si="26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521"/>
      <c r="BA132" s="485"/>
      <c r="BB132" s="506"/>
      <c r="BC132" s="506"/>
      <c r="BD132" s="506"/>
      <c r="BE132" s="506"/>
      <c r="BF132" s="506"/>
      <c r="BG132" s="506"/>
      <c r="BH132" s="486"/>
      <c r="BI132" s="486"/>
      <c r="BJ132" s="486"/>
      <c r="BK132" s="487"/>
      <c r="BL132" s="522"/>
      <c r="BM132" s="522"/>
      <c r="BN132" s="522"/>
      <c r="BO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3"/>
        <v>0</v>
      </c>
      <c r="J133" s="132"/>
      <c r="K133" s="543">
        <f t="shared" si="24"/>
        <v>0</v>
      </c>
      <c r="L133" s="544">
        <f t="shared" si="25"/>
        <v>0</v>
      </c>
      <c r="M133" s="132"/>
      <c r="N133" s="545">
        <f t="shared" si="26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521"/>
      <c r="BA133" s="485"/>
      <c r="BB133" s="506"/>
      <c r="BC133" s="506"/>
      <c r="BD133" s="506"/>
      <c r="BE133" s="506"/>
      <c r="BF133" s="506"/>
      <c r="BG133" s="506"/>
      <c r="BH133" s="486"/>
      <c r="BI133" s="486"/>
      <c r="BJ133" s="486"/>
      <c r="BK133" s="487"/>
      <c r="BL133" s="522"/>
      <c r="BM133" s="522"/>
      <c r="BN133" s="522"/>
      <c r="BO133" s="522"/>
    </row>
    <row r="134">
      <c r="A134" s="1"/>
      <c r="B134" s="47"/>
      <c r="C134" s="541"/>
      <c r="D134" s="62"/>
      <c r="E134" s="62"/>
      <c r="F134" s="63"/>
      <c r="G134" s="546"/>
      <c r="H134" s="132"/>
      <c r="I134" s="542">
        <f t="shared" si="23"/>
        <v>0</v>
      </c>
      <c r="J134" s="132"/>
      <c r="K134" s="543">
        <f t="shared" si="24"/>
        <v>0</v>
      </c>
      <c r="L134" s="544">
        <f t="shared" si="25"/>
        <v>0</v>
      </c>
      <c r="M134" s="132"/>
      <c r="N134" s="545">
        <f t="shared" si="26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521"/>
      <c r="BA134" s="485"/>
      <c r="BB134" s="506"/>
      <c r="BC134" s="506"/>
      <c r="BD134" s="506"/>
      <c r="BE134" s="506"/>
      <c r="BF134" s="506"/>
      <c r="BG134" s="506"/>
      <c r="BH134" s="486"/>
      <c r="BI134" s="486"/>
      <c r="BJ134" s="486"/>
      <c r="BK134" s="487"/>
      <c r="BL134" s="522"/>
      <c r="BM134" s="522"/>
      <c r="BN134" s="522"/>
      <c r="BO134" s="522"/>
    </row>
    <row r="135">
      <c r="A135" s="194"/>
      <c r="B135" s="47"/>
      <c r="C135" s="541"/>
      <c r="D135" s="62"/>
      <c r="E135" s="62"/>
      <c r="F135" s="63"/>
      <c r="G135" s="546"/>
      <c r="H135" s="132"/>
      <c r="I135" s="542">
        <f t="shared" si="23"/>
        <v>0</v>
      </c>
      <c r="J135" s="132"/>
      <c r="K135" s="543">
        <f t="shared" si="24"/>
        <v>0</v>
      </c>
      <c r="L135" s="544">
        <f t="shared" si="25"/>
        <v>0</v>
      </c>
      <c r="M135" s="132"/>
      <c r="N135" s="545">
        <f t="shared" si="26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521"/>
      <c r="BA135" s="485"/>
      <c r="BB135" s="506"/>
      <c r="BC135" s="506"/>
      <c r="BD135" s="506"/>
      <c r="BE135" s="506"/>
      <c r="BF135" s="506"/>
      <c r="BG135" s="506"/>
      <c r="BH135" s="486"/>
      <c r="BI135" s="486"/>
      <c r="BJ135" s="486"/>
      <c r="BK135" s="487"/>
      <c r="BL135" s="522"/>
      <c r="BM135" s="522"/>
      <c r="BN135" s="522"/>
      <c r="BO135" s="522"/>
    </row>
    <row r="136">
      <c r="A136" s="194"/>
      <c r="B136" s="47"/>
      <c r="C136" s="541"/>
      <c r="D136" s="62"/>
      <c r="E136" s="62"/>
      <c r="F136" s="63"/>
      <c r="G136" s="546"/>
      <c r="H136" s="132"/>
      <c r="I136" s="542">
        <f t="shared" si="23"/>
        <v>0</v>
      </c>
      <c r="J136" s="132"/>
      <c r="K136" s="543">
        <f t="shared" si="24"/>
        <v>0</v>
      </c>
      <c r="L136" s="544">
        <f t="shared" si="25"/>
        <v>0</v>
      </c>
      <c r="M136" s="132"/>
      <c r="N136" s="545">
        <f t="shared" si="26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521"/>
      <c r="BA136" s="485"/>
      <c r="BB136" s="506"/>
      <c r="BC136" s="506"/>
      <c r="BD136" s="506"/>
      <c r="BE136" s="506"/>
      <c r="BF136" s="506"/>
      <c r="BG136" s="506"/>
      <c r="BH136" s="486"/>
      <c r="BI136" s="486"/>
      <c r="BJ136" s="486"/>
      <c r="BK136" s="487"/>
      <c r="BL136" s="522"/>
      <c r="BM136" s="522"/>
      <c r="BN136" s="522"/>
      <c r="BO136" s="522"/>
    </row>
    <row r="137">
      <c r="A137" s="194"/>
      <c r="B137" s="47"/>
      <c r="C137" s="541"/>
      <c r="D137" s="62"/>
      <c r="E137" s="62"/>
      <c r="F137" s="63"/>
      <c r="G137" s="547"/>
      <c r="H137" s="63"/>
      <c r="I137" s="542">
        <f t="shared" si="23"/>
        <v>0</v>
      </c>
      <c r="J137" s="132"/>
      <c r="K137" s="543">
        <f t="shared" si="24"/>
        <v>0</v>
      </c>
      <c r="L137" s="544">
        <f t="shared" si="25"/>
        <v>0</v>
      </c>
      <c r="M137" s="132"/>
      <c r="N137" s="545">
        <f t="shared" si="26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521"/>
      <c r="BA137" s="485"/>
      <c r="BB137" s="506"/>
      <c r="BC137" s="506"/>
      <c r="BD137" s="506"/>
      <c r="BE137" s="506"/>
      <c r="BF137" s="506"/>
      <c r="BG137" s="506"/>
      <c r="BH137" s="486"/>
      <c r="BI137" s="486"/>
      <c r="BJ137" s="486"/>
      <c r="BK137" s="487"/>
      <c r="BL137" s="522"/>
      <c r="BM137" s="522"/>
      <c r="BN137" s="522"/>
      <c r="BO137" s="522"/>
    </row>
    <row r="138">
      <c r="A138" s="194"/>
      <c r="B138" s="47"/>
      <c r="C138" s="541"/>
      <c r="D138" s="62"/>
      <c r="E138" s="62"/>
      <c r="F138" s="63"/>
      <c r="G138" s="547"/>
      <c r="H138" s="63"/>
      <c r="I138" s="542">
        <f t="shared" si="23"/>
        <v>0</v>
      </c>
      <c r="J138" s="132"/>
      <c r="K138" s="543">
        <f t="shared" si="24"/>
        <v>0</v>
      </c>
      <c r="L138" s="544">
        <f t="shared" si="25"/>
        <v>0</v>
      </c>
      <c r="M138" s="132"/>
      <c r="N138" s="545">
        <f t="shared" si="26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521"/>
      <c r="BA138" s="485"/>
      <c r="BB138" s="506"/>
      <c r="BC138" s="506"/>
      <c r="BD138" s="506"/>
      <c r="BE138" s="506"/>
      <c r="BF138" s="506"/>
      <c r="BG138" s="506"/>
      <c r="BH138" s="486"/>
      <c r="BI138" s="486"/>
      <c r="BJ138" s="486"/>
      <c r="BK138" s="487"/>
      <c r="BL138" s="522"/>
      <c r="BM138" s="522"/>
      <c r="BN138" s="522"/>
      <c r="BO138" s="522"/>
    </row>
    <row r="139">
      <c r="A139" s="194"/>
      <c r="B139" s="47"/>
      <c r="C139" s="541"/>
      <c r="D139" s="62"/>
      <c r="E139" s="62"/>
      <c r="F139" s="63"/>
      <c r="G139" s="547"/>
      <c r="H139" s="63"/>
      <c r="I139" s="542">
        <f t="shared" si="23"/>
        <v>0</v>
      </c>
      <c r="J139" s="132"/>
      <c r="K139" s="543">
        <f t="shared" si="24"/>
        <v>0</v>
      </c>
      <c r="L139" s="544">
        <f t="shared" si="25"/>
        <v>0</v>
      </c>
      <c r="M139" s="132"/>
      <c r="N139" s="545">
        <f t="shared" si="26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521"/>
      <c r="BA139" s="485"/>
      <c r="BB139" s="506"/>
      <c r="BC139" s="506"/>
      <c r="BD139" s="506"/>
      <c r="BE139" s="506"/>
      <c r="BF139" s="506"/>
      <c r="BG139" s="506"/>
      <c r="BH139" s="486"/>
      <c r="BI139" s="486"/>
      <c r="BJ139" s="486"/>
      <c r="BK139" s="487"/>
      <c r="BL139" s="522"/>
      <c r="BM139" s="522"/>
      <c r="BN139" s="522"/>
      <c r="BO139" s="522"/>
    </row>
    <row r="140">
      <c r="A140" s="194"/>
      <c r="B140" s="47"/>
      <c r="C140" s="541"/>
      <c r="D140" s="62"/>
      <c r="E140" s="62"/>
      <c r="F140" s="63"/>
      <c r="G140" s="547"/>
      <c r="H140" s="63"/>
      <c r="I140" s="542">
        <f t="shared" si="23"/>
        <v>0</v>
      </c>
      <c r="J140" s="132"/>
      <c r="K140" s="543">
        <f t="shared" si="24"/>
        <v>0</v>
      </c>
      <c r="L140" s="544">
        <f t="shared" si="25"/>
        <v>0</v>
      </c>
      <c r="M140" s="132"/>
      <c r="N140" s="545">
        <f t="shared" si="26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521"/>
      <c r="BA140" s="485"/>
      <c r="BB140" s="506"/>
      <c r="BC140" s="506"/>
      <c r="BD140" s="506"/>
      <c r="BE140" s="506"/>
      <c r="BF140" s="506"/>
      <c r="BG140" s="506"/>
      <c r="BH140" s="486"/>
      <c r="BI140" s="486"/>
      <c r="BJ140" s="486"/>
      <c r="BK140" s="487"/>
      <c r="BL140" s="522"/>
      <c r="BM140" s="522"/>
      <c r="BN140" s="522"/>
      <c r="BO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3"/>
        <v>0</v>
      </c>
      <c r="J141" s="132"/>
      <c r="K141" s="543">
        <f t="shared" si="24"/>
        <v>0</v>
      </c>
      <c r="L141" s="544">
        <f t="shared" si="25"/>
        <v>0</v>
      </c>
      <c r="M141" s="132"/>
      <c r="N141" s="545">
        <f t="shared" si="26"/>
        <v>0</v>
      </c>
      <c r="O141" s="132"/>
      <c r="P141" s="548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521"/>
      <c r="BA141" s="485"/>
      <c r="BB141" s="506"/>
      <c r="BC141" s="506"/>
      <c r="BD141" s="506"/>
      <c r="BE141" s="506"/>
      <c r="BF141" s="506"/>
      <c r="BG141" s="506"/>
      <c r="BH141" s="486"/>
      <c r="BI141" s="486"/>
      <c r="BJ141" s="486"/>
      <c r="BK141" s="487"/>
      <c r="BL141" s="522"/>
      <c r="BM141" s="522"/>
      <c r="BN141" s="522"/>
      <c r="BO141" s="522"/>
    </row>
    <row r="142">
      <c r="A142" s="194"/>
      <c r="B142" s="47"/>
      <c r="C142" s="549"/>
      <c r="D142" s="62"/>
      <c r="E142" s="62"/>
      <c r="F142" s="63"/>
      <c r="G142" s="547"/>
      <c r="H142" s="63"/>
      <c r="I142" s="542">
        <f t="shared" si="23"/>
        <v>0</v>
      </c>
      <c r="J142" s="132"/>
      <c r="K142" s="543">
        <f t="shared" si="24"/>
        <v>0</v>
      </c>
      <c r="L142" s="544">
        <f t="shared" si="25"/>
        <v>0</v>
      </c>
      <c r="M142" s="132"/>
      <c r="N142" s="545">
        <f t="shared" si="26"/>
        <v>0</v>
      </c>
      <c r="O142" s="132"/>
      <c r="P142" s="548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521"/>
      <c r="BA142" s="485"/>
      <c r="BB142" s="506"/>
      <c r="BC142" s="506"/>
      <c r="BD142" s="506"/>
      <c r="BE142" s="506"/>
      <c r="BF142" s="506"/>
      <c r="BG142" s="506"/>
      <c r="BH142" s="486"/>
      <c r="BI142" s="486"/>
      <c r="BJ142" s="486"/>
      <c r="BK142" s="487"/>
      <c r="BL142" s="522"/>
      <c r="BM142" s="522"/>
      <c r="BN142" s="522"/>
      <c r="BO142" s="522"/>
    </row>
    <row r="143">
      <c r="A143" s="194"/>
      <c r="B143" s="47"/>
      <c r="C143" s="549"/>
      <c r="D143" s="62"/>
      <c r="E143" s="62"/>
      <c r="F143" s="63"/>
      <c r="G143" s="547"/>
      <c r="H143" s="63"/>
      <c r="I143" s="542">
        <f t="shared" si="23"/>
        <v>0</v>
      </c>
      <c r="J143" s="132"/>
      <c r="K143" s="543">
        <f t="shared" si="24"/>
        <v>0</v>
      </c>
      <c r="L143" s="544">
        <f t="shared" si="25"/>
        <v>0</v>
      </c>
      <c r="M143" s="132"/>
      <c r="N143" s="545">
        <f t="shared" si="26"/>
        <v>0</v>
      </c>
      <c r="O143" s="132"/>
      <c r="P143" s="548"/>
      <c r="Q143" s="5"/>
      <c r="R143" s="5"/>
      <c r="S143" s="5"/>
      <c r="T143" s="5"/>
      <c r="U143" s="2"/>
      <c r="V143" s="5"/>
      <c r="W143" s="5"/>
      <c r="X143" s="5"/>
      <c r="Y143" s="5"/>
      <c r="Z143" s="7"/>
      <c r="AA143" s="8"/>
      <c r="AB143" s="7"/>
      <c r="AC143" s="7"/>
      <c r="AD143" s="7"/>
      <c r="AE143" s="7"/>
      <c r="AF143" s="7"/>
      <c r="AG143" s="9"/>
      <c r="AH143" s="7"/>
      <c r="AI143" s="7"/>
      <c r="AJ143" s="7"/>
      <c r="AK143" s="7"/>
      <c r="AL143" s="9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</row>
    <row r="144">
      <c r="A144" s="194"/>
      <c r="B144" s="47"/>
      <c r="C144" s="549"/>
      <c r="D144" s="62"/>
      <c r="E144" s="62"/>
      <c r="F144" s="63"/>
      <c r="G144" s="547"/>
      <c r="H144" s="63"/>
      <c r="I144" s="542">
        <f t="shared" si="23"/>
        <v>0</v>
      </c>
      <c r="J144" s="132"/>
      <c r="K144" s="543">
        <f t="shared" si="24"/>
        <v>0</v>
      </c>
      <c r="L144" s="544">
        <f t="shared" si="25"/>
        <v>0</v>
      </c>
      <c r="M144" s="132"/>
      <c r="N144" s="545">
        <f t="shared" si="26"/>
        <v>0</v>
      </c>
      <c r="O144" s="132"/>
      <c r="P144" s="548"/>
      <c r="Q144" s="194"/>
      <c r="R144" s="194"/>
      <c r="S144" s="194"/>
      <c r="T144" s="194"/>
      <c r="U144" s="470"/>
      <c r="V144" s="194"/>
      <c r="W144" s="194"/>
      <c r="X144" s="194"/>
      <c r="Y144" s="194"/>
      <c r="Z144" s="194"/>
      <c r="AA144" s="470"/>
      <c r="AB144" s="194"/>
      <c r="AC144" s="194"/>
      <c r="AD144" s="194"/>
      <c r="AE144" s="194"/>
      <c r="AF144" s="194"/>
      <c r="AG144" s="470"/>
      <c r="AH144" s="194"/>
      <c r="AI144" s="194"/>
      <c r="AJ144" s="194"/>
      <c r="AK144" s="194"/>
      <c r="AL144" s="470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3"/>
        <v>0</v>
      </c>
      <c r="J145" s="132"/>
      <c r="K145" s="543">
        <f t="shared" si="24"/>
        <v>0</v>
      </c>
      <c r="L145" s="544">
        <f t="shared" si="25"/>
        <v>0</v>
      </c>
      <c r="M145" s="132"/>
      <c r="N145" s="545">
        <f t="shared" si="26"/>
        <v>0</v>
      </c>
      <c r="O145" s="132"/>
      <c r="P145" s="548"/>
      <c r="Q145" s="194"/>
      <c r="R145" s="194"/>
      <c r="S145" s="194"/>
      <c r="T145" s="194"/>
      <c r="U145" s="470"/>
      <c r="V145" s="194"/>
      <c r="W145" s="194"/>
      <c r="X145" s="194"/>
      <c r="Y145" s="194"/>
      <c r="Z145" s="194"/>
      <c r="AA145" s="470"/>
      <c r="AB145" s="194"/>
      <c r="AC145" s="194"/>
      <c r="AD145" s="194"/>
      <c r="AE145" s="194"/>
      <c r="AF145" s="194"/>
      <c r="AG145" s="470"/>
      <c r="AH145" s="194"/>
      <c r="AI145" s="194"/>
      <c r="AJ145" s="194"/>
      <c r="AK145" s="194"/>
      <c r="AL145" s="470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3"/>
        <v>0</v>
      </c>
      <c r="J146" s="132"/>
      <c r="K146" s="543">
        <f t="shared" si="24"/>
        <v>0</v>
      </c>
      <c r="L146" s="544">
        <f t="shared" si="25"/>
        <v>0</v>
      </c>
      <c r="M146" s="132"/>
      <c r="N146" s="545">
        <f t="shared" si="26"/>
        <v>0</v>
      </c>
      <c r="O146" s="132"/>
      <c r="P146" s="548"/>
      <c r="Q146" s="194"/>
      <c r="R146" s="194"/>
      <c r="S146" s="194"/>
      <c r="T146" s="194"/>
      <c r="U146" s="470"/>
      <c r="V146" s="194"/>
      <c r="W146" s="194"/>
      <c r="X146" s="194"/>
      <c r="Y146" s="194"/>
      <c r="Z146" s="194"/>
      <c r="AA146" s="470"/>
      <c r="AB146" s="194"/>
      <c r="AC146" s="194"/>
      <c r="AD146" s="194"/>
      <c r="AE146" s="194"/>
      <c r="AF146" s="194"/>
      <c r="AG146" s="470"/>
      <c r="AH146" s="194"/>
      <c r="AI146" s="194"/>
      <c r="AJ146" s="194"/>
      <c r="AK146" s="194"/>
      <c r="AL146" s="470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3"/>
        <v>0</v>
      </c>
      <c r="J147" s="132"/>
      <c r="K147" s="543">
        <f t="shared" si="24"/>
        <v>0</v>
      </c>
      <c r="L147" s="544">
        <f t="shared" si="25"/>
        <v>0</v>
      </c>
      <c r="M147" s="132"/>
      <c r="N147" s="545">
        <f t="shared" si="26"/>
        <v>0</v>
      </c>
      <c r="O147" s="132"/>
      <c r="P147" s="548"/>
      <c r="Q147" s="194"/>
      <c r="R147" s="194"/>
      <c r="S147" s="194"/>
      <c r="T147" s="194"/>
      <c r="U147" s="470"/>
      <c r="V147" s="194"/>
      <c r="W147" s="194"/>
      <c r="X147" s="194"/>
      <c r="Y147" s="194"/>
      <c r="Z147" s="194"/>
      <c r="AA147" s="470"/>
      <c r="AB147" s="194"/>
      <c r="AC147" s="194"/>
      <c r="AD147" s="194"/>
      <c r="AE147" s="194"/>
      <c r="AF147" s="194"/>
      <c r="AG147" s="470"/>
      <c r="AH147" s="194"/>
      <c r="AI147" s="194"/>
      <c r="AJ147" s="194"/>
      <c r="AK147" s="194"/>
      <c r="AL147" s="470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3"/>
        <v>0</v>
      </c>
      <c r="J148" s="132"/>
      <c r="K148" s="543">
        <f t="shared" si="24"/>
        <v>0</v>
      </c>
      <c r="L148" s="544">
        <f t="shared" si="25"/>
        <v>0</v>
      </c>
      <c r="M148" s="132"/>
      <c r="N148" s="545">
        <f t="shared" si="26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3"/>
        <v>0</v>
      </c>
      <c r="J149" s="132"/>
      <c r="K149" s="543">
        <f t="shared" si="24"/>
        <v>0</v>
      </c>
      <c r="L149" s="544">
        <f t="shared" si="25"/>
        <v>0</v>
      </c>
      <c r="M149" s="132"/>
      <c r="N149" s="545">
        <f t="shared" si="26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3"/>
        <v>0</v>
      </c>
      <c r="J150" s="132"/>
      <c r="K150" s="543">
        <f t="shared" si="24"/>
        <v>0</v>
      </c>
      <c r="L150" s="544">
        <f t="shared" si="25"/>
        <v>0</v>
      </c>
      <c r="M150" s="132"/>
      <c r="N150" s="545">
        <f t="shared" si="26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3"/>
        <v>0</v>
      </c>
      <c r="J151" s="132"/>
      <c r="K151" s="543">
        <f t="shared" si="24"/>
        <v>0</v>
      </c>
      <c r="L151" s="544">
        <f t="shared" si="25"/>
        <v>0</v>
      </c>
      <c r="M151" s="132"/>
      <c r="N151" s="545">
        <f t="shared" si="26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3"/>
        <v>0</v>
      </c>
      <c r="J152" s="132"/>
      <c r="K152" s="543">
        <f t="shared" si="24"/>
        <v>0</v>
      </c>
      <c r="L152" s="544">
        <f t="shared" si="25"/>
        <v>0</v>
      </c>
      <c r="M152" s="132"/>
      <c r="N152" s="545">
        <f t="shared" si="26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3"/>
        <v>0</v>
      </c>
      <c r="J153" s="132"/>
      <c r="K153" s="543">
        <f t="shared" si="24"/>
        <v>0</v>
      </c>
      <c r="L153" s="544">
        <f t="shared" si="25"/>
        <v>0</v>
      </c>
      <c r="M153" s="132"/>
      <c r="N153" s="545">
        <f t="shared" si="26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3"/>
        <v>0</v>
      </c>
      <c r="J154" s="132"/>
      <c r="K154" s="543">
        <f t="shared" si="24"/>
        <v>0</v>
      </c>
      <c r="L154" s="544">
        <f t="shared" si="25"/>
        <v>0</v>
      </c>
      <c r="M154" s="132"/>
      <c r="N154" s="545">
        <f t="shared" si="26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3"/>
        <v>0</v>
      </c>
      <c r="J155" s="132"/>
      <c r="K155" s="543">
        <f t="shared" si="24"/>
        <v>0</v>
      </c>
      <c r="L155" s="544">
        <f t="shared" si="25"/>
        <v>0</v>
      </c>
      <c r="M155" s="132"/>
      <c r="N155" s="545">
        <f t="shared" si="26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3"/>
        <v>0</v>
      </c>
      <c r="J156" s="132"/>
      <c r="K156" s="543">
        <f t="shared" si="24"/>
        <v>0</v>
      </c>
      <c r="L156" s="544">
        <f t="shared" si="25"/>
        <v>0</v>
      </c>
      <c r="M156" s="132"/>
      <c r="N156" s="545">
        <f t="shared" si="26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3"/>
        <v>0</v>
      </c>
      <c r="J157" s="132"/>
      <c r="K157" s="543">
        <f t="shared" si="24"/>
        <v>0</v>
      </c>
      <c r="L157" s="544">
        <f t="shared" si="25"/>
        <v>0</v>
      </c>
      <c r="M157" s="132"/>
      <c r="N157" s="545">
        <f t="shared" si="26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3"/>
        <v>0</v>
      </c>
      <c r="J158" s="132"/>
      <c r="K158" s="543">
        <f t="shared" si="24"/>
        <v>0</v>
      </c>
      <c r="L158" s="544">
        <f t="shared" si="25"/>
        <v>0</v>
      </c>
      <c r="M158" s="132"/>
      <c r="N158" s="545">
        <f t="shared" si="26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3"/>
        <v>0</v>
      </c>
      <c r="J159" s="132"/>
      <c r="K159" s="543">
        <f t="shared" si="24"/>
        <v>0</v>
      </c>
      <c r="L159" s="544">
        <f t="shared" si="25"/>
        <v>0</v>
      </c>
      <c r="M159" s="132"/>
      <c r="N159" s="545">
        <f t="shared" si="26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3"/>
        <v>0</v>
      </c>
      <c r="J160" s="132"/>
      <c r="K160" s="543">
        <f t="shared" si="24"/>
        <v>0</v>
      </c>
      <c r="L160" s="544">
        <f t="shared" si="25"/>
        <v>0</v>
      </c>
      <c r="M160" s="132"/>
      <c r="N160" s="545">
        <f t="shared" si="26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3"/>
        <v>0</v>
      </c>
      <c r="J161" s="132"/>
      <c r="K161" s="543">
        <f t="shared" si="24"/>
        <v>0</v>
      </c>
      <c r="L161" s="544">
        <f t="shared" si="25"/>
        <v>0</v>
      </c>
      <c r="M161" s="132"/>
      <c r="N161" s="545">
        <f t="shared" si="26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3"/>
        <v>0</v>
      </c>
      <c r="J162" s="132"/>
      <c r="K162" s="543">
        <f t="shared" si="24"/>
        <v>0</v>
      </c>
      <c r="L162" s="544">
        <f t="shared" si="25"/>
        <v>0</v>
      </c>
      <c r="M162" s="132"/>
      <c r="N162" s="545">
        <f t="shared" si="26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3"/>
        <v>0</v>
      </c>
      <c r="J163" s="132"/>
      <c r="K163" s="543">
        <f t="shared" si="24"/>
        <v>0</v>
      </c>
      <c r="L163" s="544">
        <f t="shared" si="25"/>
        <v>0</v>
      </c>
      <c r="M163" s="132"/>
      <c r="N163" s="545">
        <f t="shared" si="26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3"/>
        <v>0</v>
      </c>
      <c r="J164" s="132"/>
      <c r="K164" s="543">
        <f t="shared" si="24"/>
        <v>0</v>
      </c>
      <c r="L164" s="544">
        <f t="shared" si="25"/>
        <v>0</v>
      </c>
      <c r="M164" s="132"/>
      <c r="N164" s="545">
        <f t="shared" si="26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3"/>
        <v>0</v>
      </c>
      <c r="J165" s="132"/>
      <c r="K165" s="543">
        <f t="shared" si="24"/>
        <v>0</v>
      </c>
      <c r="L165" s="544">
        <f t="shared" si="25"/>
        <v>0</v>
      </c>
      <c r="M165" s="132"/>
      <c r="N165" s="545">
        <f t="shared" si="26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3"/>
        <v>0</v>
      </c>
      <c r="J166" s="132"/>
      <c r="K166" s="543">
        <f t="shared" si="24"/>
        <v>0</v>
      </c>
      <c r="L166" s="544">
        <f t="shared" si="25"/>
        <v>0</v>
      </c>
      <c r="M166" s="132"/>
      <c r="N166" s="545">
        <f t="shared" si="26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</row>
    <row r="167">
      <c r="A167" s="194"/>
      <c r="B167" s="194"/>
      <c r="C167" s="194"/>
      <c r="G167" s="194"/>
      <c r="H167" s="194"/>
      <c r="I167" s="194"/>
      <c r="J167" s="194"/>
      <c r="K167" s="194"/>
      <c r="L167" s="194"/>
      <c r="M167" s="194"/>
      <c r="N167" s="470"/>
      <c r="O167" s="194"/>
      <c r="P167" s="194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</row>
    <row r="168">
      <c r="A168" s="194"/>
      <c r="B168" s="194"/>
      <c r="C168" s="194"/>
      <c r="G168" s="194"/>
      <c r="H168" s="194"/>
      <c r="I168" s="194"/>
      <c r="J168" s="194"/>
      <c r="K168" s="194"/>
      <c r="L168" s="194"/>
      <c r="M168" s="194"/>
      <c r="N168" s="470"/>
      <c r="O168" s="194"/>
      <c r="P168" s="194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</row>
    <row r="169">
      <c r="A169" s="194"/>
      <c r="B169" s="194"/>
      <c r="C169" s="552" t="s">
        <v>224</v>
      </c>
      <c r="D169" s="553"/>
      <c r="E169" s="554"/>
      <c r="F169" s="194"/>
      <c r="G169" s="194"/>
      <c r="H169" s="194"/>
      <c r="I169" s="194"/>
      <c r="J169" s="194"/>
      <c r="K169" s="194"/>
      <c r="L169" s="194"/>
      <c r="M169" s="194"/>
      <c r="N169" s="470"/>
      <c r="O169" s="194"/>
      <c r="P169" s="194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</row>
    <row r="170">
      <c r="A170" s="194"/>
      <c r="B170" s="194"/>
      <c r="C170" s="555" t="s">
        <v>225</v>
      </c>
      <c r="D170" s="556"/>
      <c r="E170" s="557"/>
      <c r="F170" s="194"/>
      <c r="G170" s="194"/>
      <c r="H170" s="194"/>
      <c r="I170" s="194"/>
      <c r="J170" s="194"/>
      <c r="K170" s="194"/>
      <c r="L170" s="194"/>
      <c r="M170" s="194"/>
      <c r="N170" s="470"/>
      <c r="O170" s="194"/>
      <c r="P170" s="194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</row>
    <row r="171">
      <c r="A171" s="194"/>
      <c r="B171" s="194"/>
      <c r="C171" s="555" t="s">
        <v>226</v>
      </c>
      <c r="D171" s="556"/>
      <c r="E171" s="558"/>
      <c r="F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</row>
    <row r="172">
      <c r="A172" s="194"/>
      <c r="B172" s="194"/>
      <c r="C172" s="555" t="s">
        <v>227</v>
      </c>
      <c r="D172" s="556"/>
      <c r="E172" s="558"/>
      <c r="F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</row>
    <row r="173">
      <c r="A173" s="194"/>
      <c r="B173" s="194"/>
      <c r="C173" s="559" t="s">
        <v>228</v>
      </c>
      <c r="D173" s="556"/>
      <c r="E173" s="558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</row>
    <row r="174">
      <c r="A174" s="194"/>
      <c r="B174" s="194"/>
      <c r="C174" s="555" t="s">
        <v>229</v>
      </c>
      <c r="D174" s="556"/>
      <c r="E174" s="558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</row>
    <row r="175">
      <c r="A175" s="194"/>
      <c r="B175" s="194"/>
      <c r="C175" s="559" t="s">
        <v>230</v>
      </c>
      <c r="D175" s="556"/>
      <c r="E175" s="560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</row>
    <row r="176">
      <c r="A176" s="194"/>
      <c r="B176" s="194"/>
      <c r="C176" s="559" t="s">
        <v>231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</row>
    <row r="177">
      <c r="A177" s="194"/>
      <c r="B177" s="194"/>
      <c r="C177" s="561" t="s">
        <v>232</v>
      </c>
      <c r="D177" s="562"/>
      <c r="E177" s="563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</row>
    <row r="178">
      <c r="A178" s="194"/>
      <c r="B178" s="194"/>
      <c r="C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</row>
    <row r="179">
      <c r="A179" s="194"/>
      <c r="B179" s="194"/>
      <c r="C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</row>
    <row r="180">
      <c r="A180" s="194"/>
      <c r="B180" s="194"/>
      <c r="C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</row>
    <row r="187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</row>
    <row r="188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235</v>
      </c>
      <c r="O202" s="565" t="str">
        <f>E80</f>
        <v/>
      </c>
      <c r="P202" s="566" t="str">
        <f>U11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  <c r="BO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  <c r="BO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  <c r="BO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  <c r="BO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  <c r="BO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  <c r="BO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  <c r="BO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  <c r="BO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  <c r="BO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  <c r="BO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  <c r="BO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  <c r="BO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  <c r="BO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  <c r="BO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  <c r="BO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  <c r="BO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  <c r="BO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  <c r="BO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  <c r="BO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  <c r="BO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  <c r="BO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  <c r="BO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  <c r="BO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  <c r="BO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  <c r="BO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  <c r="BO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  <c r="BO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  <c r="BO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  <c r="BO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  <c r="BO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  <c r="BO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  <c r="BO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  <c r="BO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  <c r="BO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  <c r="BO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  <c r="BO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  <c r="BO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  <c r="BO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  <c r="BO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  <c r="BO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  <c r="BO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  <c r="BO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  <c r="BO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  <c r="BO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  <c r="BO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  <c r="BO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  <c r="BO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  <c r="BO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  <c r="BO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  <c r="BO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  <c r="BO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  <c r="BO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  <c r="BO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  <c r="BO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  <c r="BO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  <c r="BO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  <c r="BO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  <c r="BO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  <c r="BO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  <c r="BO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  <c r="BO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  <c r="BO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  <c r="BO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  <c r="BO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  <c r="BO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  <c r="BO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  <c r="BO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  <c r="BO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  <c r="BO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  <c r="BO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  <c r="BO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  <c r="BO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  <c r="BO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  <c r="BO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  <c r="BO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  <c r="BO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  <c r="BO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  <c r="BO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  <c r="BO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  <c r="BO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  <c r="BO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  <c r="BO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  <c r="BO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  <c r="BO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  <c r="BO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  <c r="BO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  <c r="BO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  <c r="BO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  <c r="BO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  <c r="BO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  <c r="BO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  <c r="BO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  <c r="BO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  <c r="BO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  <c r="BO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  <c r="BO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  <c r="BO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  <c r="BO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  <c r="BO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  <c r="BO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  <c r="BO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  <c r="BO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  <c r="BO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  <c r="BO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  <c r="BO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  <c r="BO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  <c r="BO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  <c r="BO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  <c r="BO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  <c r="BO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  <c r="BO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  <c r="BO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  <c r="BO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  <c r="BO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  <c r="BO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  <c r="BO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  <c r="BO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  <c r="BO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  <c r="BO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  <c r="BO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  <c r="BO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  <c r="BO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  <c r="BO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  <c r="BO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  <c r="BO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  <c r="BO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  <c r="BO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  <c r="BO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  <c r="BO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  <c r="BO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  <c r="BO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  <c r="BO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  <c r="BO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  <c r="BO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  <c r="BO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  <c r="BO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  <c r="BO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  <c r="BO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  <c r="BO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  <c r="BO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  <c r="BO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  <c r="BO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  <c r="BO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  <c r="BO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  <c r="BO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  <c r="BO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  <c r="BO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  <c r="BO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  <c r="BO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  <c r="BO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  <c r="BO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  <c r="BO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  <c r="BO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  <c r="BO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  <c r="BO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  <c r="BO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  <c r="BO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  <c r="BO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  <c r="BO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  <c r="BO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  <c r="BO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  <c r="BO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  <c r="BO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  <c r="BO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  <c r="BO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  <c r="BO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  <c r="BO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  <c r="BO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  <c r="BO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  <c r="BO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  <c r="BO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  <c r="BO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  <c r="BO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  <c r="BO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  <c r="BO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  <c r="BO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  <c r="BO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  <c r="BO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  <c r="BO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  <c r="BO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  <c r="BO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  <c r="BO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  <c r="BO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  <c r="BO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  <c r="BO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  <c r="BO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  <c r="BO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  <c r="BO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  <c r="BO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  <c r="BO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  <c r="BO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  <c r="BO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  <c r="BO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  <c r="BO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  <c r="BO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  <c r="BO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  <c r="BO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  <c r="BO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  <c r="BO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  <c r="BO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  <c r="BO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  <c r="BO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  <c r="BO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  <c r="BO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  <c r="BO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  <c r="BO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  <c r="BO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  <c r="BO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  <c r="BO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  <c r="BO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  <c r="BO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  <c r="BO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  <c r="BO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  <c r="BO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  <c r="BO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  <c r="BO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  <c r="BO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  <c r="BO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  <c r="BO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  <c r="BO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  <c r="BO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  <c r="BO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  <c r="BO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  <c r="BO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  <c r="BO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  <c r="BO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  <c r="BO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  <c r="BO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  <c r="BO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  <c r="BO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  <c r="BO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  <c r="BO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  <c r="BO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  <c r="BO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  <c r="BO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  <c r="BO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  <c r="BO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  <c r="BO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  <c r="BO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  <c r="BO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  <c r="BO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  <c r="BO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  <c r="BO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  <c r="BO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  <c r="BO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  <c r="BO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  <c r="BO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  <c r="BO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  <c r="BO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  <c r="BO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  <c r="BO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  <c r="BO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  <c r="BO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  <c r="BO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  <c r="BO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  <c r="BO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  <c r="BO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  <c r="BO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  <c r="BO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  <c r="BO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  <c r="BO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  <c r="BO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  <c r="BO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  <c r="BO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  <c r="BO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  <c r="BO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  <c r="BO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  <c r="BO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  <c r="BO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  <c r="BO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  <c r="BO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  <c r="BO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  <c r="BO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  <c r="BO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  <c r="BO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  <c r="BO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  <c r="BO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  <c r="BO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  <c r="BO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  <c r="BO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  <c r="BO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  <c r="BO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  <c r="BO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  <c r="BO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  <c r="BN546" s="194"/>
      <c r="BO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  <c r="BN547" s="194"/>
      <c r="BO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  <c r="BN548" s="194"/>
      <c r="BO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  <c r="BN549" s="194"/>
      <c r="BO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  <c r="BN550" s="194"/>
      <c r="BO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  <c r="BN551" s="194"/>
      <c r="BO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  <c r="BN552" s="194"/>
      <c r="BO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  <c r="BN553" s="194"/>
      <c r="BO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  <c r="BN554" s="194"/>
      <c r="BO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  <c r="BN555" s="194"/>
      <c r="BO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  <c r="BN556" s="194"/>
      <c r="BO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  <c r="BN557" s="194"/>
      <c r="BO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  <c r="BN558" s="194"/>
      <c r="BO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  <c r="BN559" s="194"/>
      <c r="BO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  <c r="BN560" s="194"/>
      <c r="BO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  <c r="BN561" s="194"/>
      <c r="BO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  <c r="BN562" s="194"/>
      <c r="BO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  <c r="BN563" s="194"/>
      <c r="BO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  <c r="BN564" s="194"/>
      <c r="BO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  <c r="BN565" s="194"/>
      <c r="BO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  <c r="BN566" s="194"/>
      <c r="BO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  <c r="BN567" s="194"/>
      <c r="BO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  <c r="BN568" s="194"/>
      <c r="BO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  <c r="BN569" s="194"/>
      <c r="BO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  <c r="BN570" s="194"/>
      <c r="BO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  <c r="BN571" s="194"/>
      <c r="BO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  <c r="BN572" s="194"/>
      <c r="BO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  <c r="BN573" s="194"/>
      <c r="BO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  <c r="BN574" s="194"/>
      <c r="BO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  <c r="BN575" s="194"/>
      <c r="BO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  <c r="BN576" s="194"/>
      <c r="BO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  <c r="BN577" s="194"/>
      <c r="BO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  <c r="BN578" s="194"/>
      <c r="BO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  <c r="BN579" s="194"/>
      <c r="BO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  <c r="BN580" s="194"/>
      <c r="BO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  <c r="BN581" s="194"/>
      <c r="BO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  <c r="BN582" s="194"/>
      <c r="BO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  <c r="BN583" s="194"/>
      <c r="BO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  <c r="BN584" s="194"/>
      <c r="BO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  <c r="BN585" s="194"/>
      <c r="BO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  <c r="BN586" s="194"/>
      <c r="BO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  <c r="BN587" s="194"/>
      <c r="BO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  <c r="BN588" s="194"/>
      <c r="BO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  <c r="BN589" s="194"/>
      <c r="BO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  <c r="BN590" s="194"/>
      <c r="BO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  <c r="BN591" s="194"/>
      <c r="BO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  <c r="BN592" s="194"/>
      <c r="BO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  <c r="BN593" s="194"/>
      <c r="BO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  <c r="BN594" s="194"/>
      <c r="BO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  <c r="BN595" s="194"/>
      <c r="BO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  <c r="BN596" s="194"/>
      <c r="BO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  <c r="BN597" s="194"/>
      <c r="BO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  <c r="BN598" s="194"/>
      <c r="BO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  <c r="BN599" s="194"/>
      <c r="BO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  <c r="BN600" s="194"/>
      <c r="BO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  <c r="BN601" s="194"/>
      <c r="BO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  <c r="BN602" s="194"/>
      <c r="BO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  <c r="BN603" s="194"/>
      <c r="BO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  <c r="BN604" s="194"/>
      <c r="BO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  <c r="BN605" s="194"/>
      <c r="BO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  <c r="BN606" s="194"/>
      <c r="BO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  <c r="BN607" s="194"/>
      <c r="BO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  <c r="BN608" s="194"/>
      <c r="BO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  <c r="BN609" s="194"/>
      <c r="BO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  <c r="BN610" s="194"/>
      <c r="BO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  <c r="BN611" s="194"/>
      <c r="BO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  <c r="BN612" s="194"/>
      <c r="BO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  <c r="BN613" s="194"/>
      <c r="BO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  <c r="BN614" s="194"/>
      <c r="BO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  <c r="BN615" s="194"/>
      <c r="BO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  <c r="BN616" s="194"/>
      <c r="BO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  <c r="BN617" s="194"/>
      <c r="BO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  <c r="BN618" s="194"/>
      <c r="BO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  <c r="BN619" s="194"/>
      <c r="BO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  <c r="BN620" s="194"/>
      <c r="BO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  <c r="BN621" s="194"/>
      <c r="BO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  <c r="BN622" s="194"/>
      <c r="BO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  <c r="BN623" s="194"/>
      <c r="BO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  <c r="BN624" s="194"/>
      <c r="BO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  <c r="BN625" s="194"/>
      <c r="BO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  <c r="BN626" s="194"/>
      <c r="BO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  <c r="BO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  <c r="BO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  <c r="BN629" s="194"/>
      <c r="BO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  <c r="BO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  <c r="BO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  <c r="BN632" s="194"/>
      <c r="BO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  <c r="BO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  <c r="BN634" s="194"/>
      <c r="BO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  <c r="BO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  <c r="BN636" s="194"/>
      <c r="BO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  <c r="BN637" s="194"/>
      <c r="BO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  <c r="BN638" s="194"/>
      <c r="BO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  <c r="BN639" s="194"/>
      <c r="BO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  <c r="BN640" s="194"/>
      <c r="BO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  <c r="BO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  <c r="BN642" s="194"/>
      <c r="BO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  <c r="BN643" s="194"/>
      <c r="BO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  <c r="BN644" s="194"/>
      <c r="BO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  <c r="BN645" s="194"/>
      <c r="BO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  <c r="BN646" s="194"/>
      <c r="BO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  <c r="BN647" s="194"/>
      <c r="BO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  <c r="BN648" s="194"/>
      <c r="BO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  <c r="BN649" s="194"/>
      <c r="BO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  <c r="BN650" s="194"/>
      <c r="BO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  <c r="BN651" s="194"/>
      <c r="BO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  <c r="BN652" s="194"/>
      <c r="BO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  <c r="BN653" s="194"/>
      <c r="BO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  <c r="BN654" s="194"/>
      <c r="BO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  <c r="BN655" s="194"/>
      <c r="BO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  <c r="BN656" s="194"/>
      <c r="BO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  <c r="BN657" s="194"/>
      <c r="BO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  <c r="BN658" s="194"/>
      <c r="BO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  <c r="BN659" s="194"/>
      <c r="BO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  <c r="BN660" s="194"/>
      <c r="BO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  <c r="BN661" s="194"/>
      <c r="BO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  <c r="BN662" s="194"/>
      <c r="BO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  <c r="BN663" s="194"/>
      <c r="BO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  <c r="BN664" s="194"/>
      <c r="BO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  <c r="BN665" s="194"/>
      <c r="BO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  <c r="BN666" s="194"/>
      <c r="BO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  <c r="BN667" s="194"/>
      <c r="BO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  <c r="BN668" s="194"/>
      <c r="BO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  <c r="BN669" s="194"/>
      <c r="BO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  <c r="BN670" s="194"/>
      <c r="BO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  <c r="BN671" s="194"/>
      <c r="BO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  <c r="BN672" s="194"/>
      <c r="BO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  <c r="BN673" s="194"/>
      <c r="BO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  <c r="BN674" s="194"/>
      <c r="BO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  <c r="BN675" s="194"/>
      <c r="BO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  <c r="BN676" s="194"/>
      <c r="BO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  <c r="BN677" s="194"/>
      <c r="BO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  <c r="BN678" s="194"/>
      <c r="BO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  <c r="BN679" s="194"/>
      <c r="BO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  <c r="BN680" s="194"/>
      <c r="BO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  <c r="BN681" s="194"/>
      <c r="BO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  <c r="BN682" s="194"/>
      <c r="BO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  <c r="BN683" s="194"/>
      <c r="BO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  <c r="BN684" s="194"/>
      <c r="BO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  <c r="BN685" s="194"/>
      <c r="BO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  <c r="BN686" s="194"/>
      <c r="BO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  <c r="BN687" s="194"/>
      <c r="BO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  <c r="BN688" s="194"/>
      <c r="BO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  <c r="BN689" s="194"/>
      <c r="BO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  <c r="BN690" s="194"/>
      <c r="BO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  <c r="BN691" s="194"/>
      <c r="BO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  <c r="BN692" s="194"/>
      <c r="BO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  <c r="BN693" s="194"/>
      <c r="BO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  <c r="BN694" s="194"/>
      <c r="BO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  <c r="BN695" s="194"/>
      <c r="BO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  <c r="BN696" s="194"/>
      <c r="BO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  <c r="BN697" s="194"/>
      <c r="BO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  <c r="BN698" s="194"/>
      <c r="BO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  <c r="BN699" s="194"/>
      <c r="BO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  <c r="BN700" s="194"/>
      <c r="BO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  <c r="BN701" s="194"/>
      <c r="BO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  <c r="BN702" s="194"/>
      <c r="BO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  <c r="BN703" s="194"/>
      <c r="BO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  <c r="BN704" s="194"/>
      <c r="BO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  <c r="BN705" s="194"/>
      <c r="BO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  <c r="BN706" s="194"/>
      <c r="BO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  <c r="BN707" s="194"/>
      <c r="BO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  <c r="BN708" s="194"/>
      <c r="BO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  <c r="BN709" s="194"/>
      <c r="BO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  <c r="BN710" s="194"/>
      <c r="BO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  <c r="BN711" s="194"/>
      <c r="BO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  <c r="BN712" s="194"/>
      <c r="BO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  <c r="BN713" s="194"/>
      <c r="BO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  <c r="BN714" s="194"/>
      <c r="BO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  <c r="BN715" s="194"/>
      <c r="BO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  <c r="BN716" s="194"/>
      <c r="BO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  <c r="BN717" s="194"/>
      <c r="BO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  <c r="BN718" s="194"/>
      <c r="BO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  <c r="BN719" s="194"/>
      <c r="BO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  <c r="BN720" s="194"/>
      <c r="BO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  <c r="BN721" s="194"/>
      <c r="BO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  <c r="BN722" s="194"/>
      <c r="BO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  <c r="BN723" s="194"/>
      <c r="BO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  <c r="BN724" s="194"/>
      <c r="BO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  <c r="BN725" s="194"/>
      <c r="BO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  <c r="BN726" s="194"/>
      <c r="BO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  <c r="BN727" s="194"/>
      <c r="BO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  <c r="BN728" s="194"/>
      <c r="BO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  <c r="BN729" s="194"/>
      <c r="BO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  <c r="BN730" s="194"/>
      <c r="BO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  <c r="BN731" s="194"/>
      <c r="BO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  <c r="BN732" s="194"/>
      <c r="BO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  <c r="BN733" s="194"/>
      <c r="BO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  <c r="BN734" s="194"/>
      <c r="BO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  <c r="BN735" s="194"/>
      <c r="BO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  <c r="BN736" s="194"/>
      <c r="BO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  <c r="BN737" s="194"/>
      <c r="BO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  <c r="BN738" s="194"/>
      <c r="BO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  <c r="BN739" s="194"/>
      <c r="BO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  <c r="BN740" s="194"/>
      <c r="BO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  <c r="BN741" s="194"/>
      <c r="BO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  <c r="BN742" s="194"/>
      <c r="BO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  <c r="BN743" s="194"/>
      <c r="BO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  <c r="BN744" s="194"/>
      <c r="BO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  <c r="BN745" s="194"/>
      <c r="BO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  <c r="BN746" s="194"/>
      <c r="BO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  <c r="BN747" s="194"/>
      <c r="BO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  <c r="BN748" s="194"/>
      <c r="BO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  <c r="BN749" s="194"/>
      <c r="BO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  <c r="BN750" s="194"/>
      <c r="BO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  <c r="BN751" s="194"/>
      <c r="BO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  <c r="BN752" s="194"/>
      <c r="BO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  <c r="BN753" s="194"/>
      <c r="BO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  <c r="BN754" s="194"/>
      <c r="BO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  <c r="BN755" s="194"/>
      <c r="BO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  <c r="BN756" s="194"/>
      <c r="BO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  <c r="BN757" s="194"/>
      <c r="BO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  <c r="BN758" s="194"/>
      <c r="BO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  <c r="BN759" s="194"/>
      <c r="BO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  <c r="BN760" s="194"/>
      <c r="BO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  <c r="BN761" s="194"/>
      <c r="BO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  <c r="BN762" s="194"/>
      <c r="BO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  <c r="BN763" s="194"/>
      <c r="BO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  <c r="BN764" s="194"/>
      <c r="BO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  <c r="BN765" s="194"/>
      <c r="BO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  <c r="BN766" s="194"/>
      <c r="BO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  <c r="BN767" s="194"/>
      <c r="BO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  <c r="BN768" s="194"/>
      <c r="BO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  <c r="BN769" s="194"/>
      <c r="BO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  <c r="BN770" s="194"/>
      <c r="BO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  <c r="BN771" s="194"/>
      <c r="BO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  <c r="BN772" s="194"/>
      <c r="BO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  <c r="BN773" s="194"/>
      <c r="BO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  <c r="BN774" s="194"/>
      <c r="BO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  <c r="BN775" s="194"/>
      <c r="BO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  <c r="BN776" s="194"/>
      <c r="BO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  <c r="BN777" s="194"/>
      <c r="BO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  <c r="BN778" s="194"/>
      <c r="BO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  <c r="BN779" s="194"/>
      <c r="BO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  <c r="BN780" s="194"/>
      <c r="BO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  <c r="BN781" s="194"/>
      <c r="BO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  <c r="BN782" s="194"/>
      <c r="BO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  <c r="BN783" s="194"/>
      <c r="BO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  <c r="BN784" s="194"/>
      <c r="BO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  <c r="BN785" s="194"/>
      <c r="BO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  <c r="BN786" s="194"/>
      <c r="BO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  <c r="BN787" s="194"/>
      <c r="BO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  <c r="BN788" s="194"/>
      <c r="BO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  <c r="BN789" s="194"/>
      <c r="BO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  <c r="BN790" s="194"/>
      <c r="BO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  <c r="BN791" s="194"/>
      <c r="BO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  <c r="BN792" s="194"/>
      <c r="BO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  <c r="BN793" s="194"/>
      <c r="BO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  <c r="BN794" s="194"/>
      <c r="BO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  <c r="BN795" s="194"/>
      <c r="BO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  <c r="BN796" s="194"/>
      <c r="BO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  <c r="BN797" s="194"/>
      <c r="BO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  <c r="BN798" s="194"/>
      <c r="BO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  <c r="BN799" s="194"/>
      <c r="BO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  <c r="BN800" s="194"/>
      <c r="BO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  <c r="BN801" s="194"/>
      <c r="BO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  <c r="BN802" s="194"/>
      <c r="BO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  <c r="BN803" s="194"/>
      <c r="BO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  <c r="BN804" s="194"/>
      <c r="BO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  <c r="BN805" s="194"/>
      <c r="BO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  <c r="BN806" s="194"/>
      <c r="BO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  <c r="BN807" s="194"/>
      <c r="BO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  <c r="BN808" s="194"/>
      <c r="BO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  <c r="BN809" s="194"/>
      <c r="BO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  <c r="BN810" s="194"/>
      <c r="BO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  <c r="BN811" s="194"/>
      <c r="BO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  <c r="BN812" s="194"/>
      <c r="BO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  <c r="BN813" s="194"/>
      <c r="BO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  <c r="BN814" s="194"/>
      <c r="BO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  <c r="BN815" s="194"/>
      <c r="BO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  <c r="BN816" s="194"/>
      <c r="BO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  <c r="BN817" s="194"/>
      <c r="BO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  <c r="BN818" s="194"/>
      <c r="BO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  <c r="BN819" s="194"/>
      <c r="BO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  <c r="BN820" s="194"/>
      <c r="BO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  <c r="BN821" s="194"/>
      <c r="BO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  <c r="BN822" s="194"/>
      <c r="BO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  <c r="BN823" s="194"/>
      <c r="BO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  <c r="BN824" s="194"/>
      <c r="BO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  <c r="BN825" s="194"/>
      <c r="BO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  <c r="BN826" s="194"/>
      <c r="BO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  <c r="BN827" s="194"/>
      <c r="BO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  <c r="BN828" s="194"/>
      <c r="BO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  <c r="BN829" s="194"/>
      <c r="BO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  <c r="BN830" s="194"/>
      <c r="BO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  <c r="BN831" s="194"/>
      <c r="BO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  <c r="BN832" s="194"/>
      <c r="BO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  <c r="BN833" s="194"/>
      <c r="BO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  <c r="BN834" s="194"/>
      <c r="BO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  <c r="BN835" s="194"/>
      <c r="BO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  <c r="BN836" s="194"/>
      <c r="BO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  <c r="BN837" s="194"/>
      <c r="BO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  <c r="BN838" s="194"/>
      <c r="BO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  <c r="BN839" s="194"/>
      <c r="BO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  <c r="BN840" s="194"/>
      <c r="BO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  <c r="BN841" s="194"/>
      <c r="BO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  <c r="BN842" s="194"/>
      <c r="BO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  <c r="BN843" s="194"/>
      <c r="BO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  <c r="BN844" s="194"/>
      <c r="BO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  <c r="BN845" s="194"/>
      <c r="BO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  <c r="BN846" s="194"/>
      <c r="BO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  <c r="BN847" s="194"/>
      <c r="BO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  <c r="BN848" s="194"/>
      <c r="BO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  <c r="BN849" s="194"/>
      <c r="BO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  <c r="BN850" s="194"/>
      <c r="BO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  <c r="BN851" s="194"/>
      <c r="BO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  <c r="BN852" s="194"/>
      <c r="BO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  <c r="BN853" s="194"/>
      <c r="BO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  <c r="BN854" s="194"/>
      <c r="BO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  <c r="BN855" s="194"/>
      <c r="BO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  <c r="BN856" s="194"/>
      <c r="BO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  <c r="BN857" s="194"/>
      <c r="BO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  <c r="BN858" s="194"/>
      <c r="BO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  <c r="BN859" s="194"/>
      <c r="BO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  <c r="BN860" s="194"/>
      <c r="BO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  <c r="BN861" s="194"/>
      <c r="BO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  <c r="BN862" s="194"/>
      <c r="BO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  <c r="BN863" s="194"/>
      <c r="BO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  <c r="BN864" s="194"/>
      <c r="BO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  <c r="BN865" s="194"/>
      <c r="BO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  <c r="BN866" s="194"/>
      <c r="BO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  <c r="BN867" s="194"/>
      <c r="BO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  <c r="BN868" s="194"/>
      <c r="BO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  <c r="BN869" s="194"/>
      <c r="BO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  <c r="BN870" s="194"/>
      <c r="BO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  <c r="BN871" s="194"/>
      <c r="BO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  <c r="BN872" s="194"/>
      <c r="BO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  <c r="BN873" s="194"/>
      <c r="BO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  <c r="BN874" s="194"/>
      <c r="BO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  <c r="BN875" s="194"/>
      <c r="BO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  <c r="BN876" s="194"/>
      <c r="BO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  <c r="BN877" s="194"/>
      <c r="BO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  <c r="BN878" s="194"/>
      <c r="BO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  <c r="BN879" s="194"/>
      <c r="BO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  <c r="BN880" s="194"/>
      <c r="BO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  <c r="BN881" s="194"/>
      <c r="BO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  <c r="BN882" s="194"/>
      <c r="BO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  <c r="BN883" s="194"/>
      <c r="BO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  <c r="BN884" s="194"/>
      <c r="BO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  <c r="BN885" s="194"/>
      <c r="BO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  <c r="BN886" s="194"/>
      <c r="BO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  <c r="BN887" s="194"/>
      <c r="BO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  <c r="BN888" s="194"/>
      <c r="BO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  <c r="BN889" s="194"/>
      <c r="BO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  <c r="BN890" s="194"/>
      <c r="BO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  <c r="BN891" s="194"/>
      <c r="BO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  <c r="BN892" s="194"/>
      <c r="BO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  <c r="BN893" s="194"/>
      <c r="BO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  <c r="BN894" s="194"/>
      <c r="BO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  <c r="BN895" s="194"/>
      <c r="BO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  <c r="BN896" s="194"/>
      <c r="BO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  <c r="BN897" s="194"/>
      <c r="BO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  <c r="BN898" s="194"/>
      <c r="BO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  <c r="BN899" s="194"/>
      <c r="BO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  <c r="BN900" s="194"/>
      <c r="BO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  <c r="BN901" s="194"/>
      <c r="BO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  <c r="BN902" s="194"/>
      <c r="BO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  <c r="BN903" s="194"/>
      <c r="BO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  <c r="BN904" s="194"/>
      <c r="BO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  <c r="BN905" s="194"/>
      <c r="BO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  <c r="BN906" s="194"/>
      <c r="BO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  <c r="BN907" s="194"/>
      <c r="BO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  <c r="BN908" s="194"/>
      <c r="BO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  <c r="BN909" s="194"/>
      <c r="BO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  <c r="BN910" s="194"/>
      <c r="BO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  <c r="BN911" s="194"/>
      <c r="BO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  <c r="BN912" s="194"/>
      <c r="BO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  <c r="BN913" s="194"/>
      <c r="BO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  <c r="BN914" s="194"/>
      <c r="BO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  <c r="BN915" s="194"/>
      <c r="BO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  <c r="BN916" s="194"/>
      <c r="BO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  <c r="BN917" s="194"/>
      <c r="BO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  <c r="BN918" s="194"/>
      <c r="BO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  <c r="BN919" s="194"/>
      <c r="BO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  <c r="BN920" s="194"/>
      <c r="BO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  <c r="BN921" s="194"/>
      <c r="BO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  <c r="BN922" s="194"/>
      <c r="BO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  <c r="BN923" s="194"/>
      <c r="BO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  <c r="BN924" s="194"/>
      <c r="BO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  <c r="BN925" s="194"/>
      <c r="BO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  <c r="BN926" s="194"/>
      <c r="BO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  <c r="BN927" s="194"/>
      <c r="BO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  <c r="BN928" s="194"/>
      <c r="BO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  <c r="BN929" s="194"/>
      <c r="BO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  <c r="BN930" s="194"/>
      <c r="BO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  <c r="BN931" s="194"/>
      <c r="BO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  <c r="BN932" s="194"/>
      <c r="BO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  <c r="BN933" s="194"/>
      <c r="BO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  <c r="BN934" s="194"/>
      <c r="BO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  <c r="BN935" s="194"/>
      <c r="BO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  <c r="BN936" s="194"/>
      <c r="BO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  <c r="BN937" s="194"/>
      <c r="BO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  <c r="BN938" s="194"/>
      <c r="BO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  <c r="BN939" s="194"/>
      <c r="BO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  <c r="BN940" s="194"/>
      <c r="BO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  <c r="BN941" s="194"/>
      <c r="BO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  <c r="BN942" s="194"/>
      <c r="BO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  <c r="BN943" s="194"/>
      <c r="BO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  <c r="BN944" s="194"/>
      <c r="BO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  <c r="BN945" s="194"/>
      <c r="BO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  <c r="BN946" s="194"/>
      <c r="BO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  <c r="BN947" s="194"/>
      <c r="BO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  <c r="BN948" s="194"/>
      <c r="BO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  <c r="BN949" s="194"/>
      <c r="BO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  <c r="BN950" s="194"/>
      <c r="BO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  <c r="BN951" s="194"/>
      <c r="BO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  <c r="BN952" s="194"/>
      <c r="BO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  <c r="BN953" s="194"/>
      <c r="BO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  <c r="BN954" s="194"/>
      <c r="BO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  <c r="BN955" s="194"/>
      <c r="BO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  <c r="BN956" s="194"/>
      <c r="BO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  <c r="BN957" s="194"/>
      <c r="BO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  <c r="BN958" s="194"/>
      <c r="BO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  <c r="BN959" s="194"/>
      <c r="BO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  <c r="BN960" s="194"/>
      <c r="BO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  <c r="BN961" s="194"/>
      <c r="BO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  <c r="BN962" s="194"/>
      <c r="BO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  <c r="BN963" s="194"/>
      <c r="BO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  <c r="BN964" s="194"/>
      <c r="BO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  <c r="BN965" s="194"/>
      <c r="BO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  <c r="BN966" s="194"/>
      <c r="BO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  <c r="BN967" s="194"/>
      <c r="BO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  <c r="BN968" s="194"/>
      <c r="BO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  <c r="BN969" s="194"/>
      <c r="BO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  <c r="BN970" s="194"/>
      <c r="BO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  <c r="BN971" s="194"/>
      <c r="BO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  <c r="BN972" s="194"/>
      <c r="BO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  <c r="BN973" s="194"/>
      <c r="BO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  <c r="BN974" s="194"/>
      <c r="BO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  <c r="BN975" s="194"/>
      <c r="BO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  <c r="BN976" s="194"/>
      <c r="BO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  <c r="BN977" s="194"/>
      <c r="BO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  <c r="BN978" s="194"/>
      <c r="BO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  <c r="BN979" s="194"/>
      <c r="BO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  <c r="BN980" s="194"/>
      <c r="BO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  <c r="BN981" s="194"/>
      <c r="BO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  <c r="BN982" s="194"/>
      <c r="BO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  <c r="BN983" s="194"/>
      <c r="BO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  <c r="BN984" s="194"/>
      <c r="BO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  <c r="BN985" s="194"/>
      <c r="BO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  <c r="BN986" s="194"/>
      <c r="BO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  <c r="BN987" s="194"/>
      <c r="BO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  <c r="BN988" s="194"/>
      <c r="BO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  <c r="BN989" s="194"/>
      <c r="BO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  <c r="BN990" s="194"/>
      <c r="BO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  <c r="BN991" s="194"/>
      <c r="BO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  <c r="BN992" s="194"/>
      <c r="BO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  <c r="BN993" s="194"/>
      <c r="BO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  <c r="BN994" s="194"/>
      <c r="BO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  <c r="BN995" s="194"/>
      <c r="BO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  <c r="BN996" s="194"/>
      <c r="BO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  <c r="BN997" s="194"/>
      <c r="BO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  <c r="BN998" s="194"/>
      <c r="BO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  <c r="BN999" s="194"/>
      <c r="BO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  <c r="BN1000" s="194"/>
      <c r="BO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  <c r="BN1001" s="194"/>
      <c r="BO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  <c r="BN1002" s="194"/>
      <c r="BO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  <c r="BN1003" s="194"/>
      <c r="BO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  <c r="BN1004" s="194"/>
      <c r="BO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  <c r="BN1005" s="194"/>
      <c r="BO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  <c r="BN1006" s="194"/>
      <c r="BO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  <c r="BN1007" s="194"/>
      <c r="BO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  <c r="BN1008" s="194"/>
      <c r="BO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  <c r="BN1009" s="194"/>
      <c r="BO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  <c r="BN1010" s="194"/>
      <c r="BO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  <c r="BN1011" s="194"/>
      <c r="BO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  <c r="BN1012" s="194"/>
      <c r="BO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  <c r="BN1013" s="194"/>
      <c r="BO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  <c r="BN1014" s="194"/>
      <c r="BO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  <c r="BN1015" s="194"/>
      <c r="BO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  <c r="BN1016" s="194"/>
      <c r="BO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  <c r="BN1017" s="194"/>
      <c r="BO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  <c r="BN1018" s="194"/>
      <c r="BO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  <c r="BN1019" s="194"/>
      <c r="BO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  <c r="BN1020" s="194"/>
      <c r="BO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  <c r="BN1021" s="194"/>
      <c r="BO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  <c r="BN1022" s="194"/>
      <c r="BO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  <c r="BN1023" s="194"/>
      <c r="BO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  <c r="BN1024" s="194"/>
      <c r="BO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  <c r="BN1025" s="194"/>
      <c r="BO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  <c r="BN1026" s="194"/>
      <c r="BO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  <c r="BN1027" s="194"/>
      <c r="BO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  <c r="BN1028" s="194"/>
      <c r="BO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  <c r="BN1029" s="194"/>
      <c r="BO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  <c r="BN1030" s="194"/>
      <c r="BO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  <c r="BN1031" s="194"/>
      <c r="BO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  <c r="BN1032" s="194"/>
      <c r="BO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  <c r="BN1033" s="194"/>
      <c r="BO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  <c r="BN1034" s="194"/>
      <c r="BO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  <c r="BN1035" s="194"/>
      <c r="BO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  <c r="BN1036" s="194"/>
      <c r="BO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  <c r="BN1037" s="194"/>
      <c r="BO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  <c r="BN1038" s="194"/>
      <c r="BO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  <c r="BN1039" s="194"/>
      <c r="BO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  <c r="BN1040" s="194"/>
      <c r="BO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  <c r="BN1041" s="194"/>
      <c r="BO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  <c r="BN1042" s="194"/>
      <c r="BO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  <c r="BN1043" s="194"/>
      <c r="BO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  <c r="BN1044" s="194"/>
      <c r="BO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  <c r="BN1045" s="194"/>
      <c r="BO1045" s="194"/>
    </row>
  </sheetData>
  <mergeCells count="753">
    <mergeCell ref="E2:F2"/>
    <mergeCell ref="G2:H2"/>
    <mergeCell ref="I2:J2"/>
    <mergeCell ref="AG2:AH2"/>
    <mergeCell ref="D4:Y4"/>
    <mergeCell ref="AA4:AL4"/>
    <mergeCell ref="AP4:AQ4"/>
    <mergeCell ref="S6:T6"/>
    <mergeCell ref="AC6:AR6"/>
    <mergeCell ref="AN7:AP7"/>
    <mergeCell ref="AQ7:AR7"/>
    <mergeCell ref="AS7:AT7"/>
    <mergeCell ref="D5:K5"/>
    <mergeCell ref="M5:Q5"/>
    <mergeCell ref="S5:Y5"/>
    <mergeCell ref="AN5:AP5"/>
    <mergeCell ref="AQ5:AR5"/>
    <mergeCell ref="AS5:AT5"/>
    <mergeCell ref="D6:J6"/>
    <mergeCell ref="M6:O6"/>
    <mergeCell ref="P6:Q6"/>
    <mergeCell ref="D7:J7"/>
    <mergeCell ref="M7:O7"/>
    <mergeCell ref="P7:Q7"/>
    <mergeCell ref="S7:T7"/>
    <mergeCell ref="S8:T8"/>
    <mergeCell ref="M8:O8"/>
    <mergeCell ref="P8:Q8"/>
    <mergeCell ref="AN8:AP8"/>
    <mergeCell ref="AQ8:AR8"/>
    <mergeCell ref="AS8:AT8"/>
    <mergeCell ref="AQ9:AR9"/>
    <mergeCell ref="AS9:AT9"/>
    <mergeCell ref="S11:T11"/>
    <mergeCell ref="S12:T12"/>
    <mergeCell ref="AN9:AP9"/>
    <mergeCell ref="AN10:AP10"/>
    <mergeCell ref="AQ10:AR10"/>
    <mergeCell ref="AS10:AT10"/>
    <mergeCell ref="AN11:AP11"/>
    <mergeCell ref="AQ11:AR11"/>
    <mergeCell ref="AS11:AT11"/>
    <mergeCell ref="S21:T21"/>
    <mergeCell ref="S23:T23"/>
    <mergeCell ref="S14:T14"/>
    <mergeCell ref="S15:T15"/>
    <mergeCell ref="S16:T16"/>
    <mergeCell ref="S17:T17"/>
    <mergeCell ref="S18:T18"/>
    <mergeCell ref="S19:T19"/>
    <mergeCell ref="S20:T20"/>
    <mergeCell ref="AQ23:AR23"/>
    <mergeCell ref="AS23:AT23"/>
    <mergeCell ref="AN21:AP21"/>
    <mergeCell ref="AQ21:AR21"/>
    <mergeCell ref="AS21:AT21"/>
    <mergeCell ref="AN22:AP22"/>
    <mergeCell ref="AQ22:AR22"/>
    <mergeCell ref="AS22:AT22"/>
    <mergeCell ref="AN23:AP23"/>
    <mergeCell ref="AQ14:AR14"/>
    <mergeCell ref="AS14:AT14"/>
    <mergeCell ref="AN12:AP12"/>
    <mergeCell ref="AQ12:AR12"/>
    <mergeCell ref="AS12:AT12"/>
    <mergeCell ref="AN13:AP13"/>
    <mergeCell ref="AQ13:AR13"/>
    <mergeCell ref="AS13:AT13"/>
    <mergeCell ref="AN14:AP14"/>
    <mergeCell ref="AQ17:AR17"/>
    <mergeCell ref="AS17:AT17"/>
    <mergeCell ref="AN15:AP15"/>
    <mergeCell ref="AQ15:AR15"/>
    <mergeCell ref="AS15:AT15"/>
    <mergeCell ref="AN16:AP16"/>
    <mergeCell ref="AQ16:AR16"/>
    <mergeCell ref="AS16:AT16"/>
    <mergeCell ref="AN17:AP17"/>
    <mergeCell ref="AQ20:AR20"/>
    <mergeCell ref="AS20:AT20"/>
    <mergeCell ref="AN18:AP18"/>
    <mergeCell ref="AQ18:AR18"/>
    <mergeCell ref="AS18:AT18"/>
    <mergeCell ref="AN19:AP19"/>
    <mergeCell ref="AQ19:AR19"/>
    <mergeCell ref="AS19:AT19"/>
    <mergeCell ref="AN20:AP20"/>
    <mergeCell ref="AQ26:AR26"/>
    <mergeCell ref="AS26:AT26"/>
    <mergeCell ref="AN24:AP24"/>
    <mergeCell ref="AQ24:AR24"/>
    <mergeCell ref="AS24:AT24"/>
    <mergeCell ref="AN25:AP25"/>
    <mergeCell ref="AQ25:AR25"/>
    <mergeCell ref="AS25:AT25"/>
    <mergeCell ref="AN26:AP26"/>
    <mergeCell ref="D8:J8"/>
    <mergeCell ref="D9:J9"/>
    <mergeCell ref="M9:O9"/>
    <mergeCell ref="P9:Q9"/>
    <mergeCell ref="S9:T9"/>
    <mergeCell ref="M10:O10"/>
    <mergeCell ref="P10:Q10"/>
    <mergeCell ref="D10:J10"/>
    <mergeCell ref="D11:J11"/>
    <mergeCell ref="M11:O11"/>
    <mergeCell ref="P11:Q11"/>
    <mergeCell ref="D12:J12"/>
    <mergeCell ref="P12:Q12"/>
    <mergeCell ref="P13:Q13"/>
    <mergeCell ref="M12:O12"/>
    <mergeCell ref="M13:O13"/>
    <mergeCell ref="S13:T13"/>
    <mergeCell ref="M14:O14"/>
    <mergeCell ref="P14:Q14"/>
    <mergeCell ref="M15:O15"/>
    <mergeCell ref="P15:Q15"/>
    <mergeCell ref="M19:O19"/>
    <mergeCell ref="M20:O20"/>
    <mergeCell ref="P20:Q20"/>
    <mergeCell ref="M21:O21"/>
    <mergeCell ref="P21:Q21"/>
    <mergeCell ref="S22:Z22"/>
    <mergeCell ref="D20:J20"/>
    <mergeCell ref="D21:J21"/>
    <mergeCell ref="D22:J22"/>
    <mergeCell ref="D13:J13"/>
    <mergeCell ref="D14:J14"/>
    <mergeCell ref="D15:J15"/>
    <mergeCell ref="D16:J16"/>
    <mergeCell ref="D17:J17"/>
    <mergeCell ref="D18:J18"/>
    <mergeCell ref="D19:J19"/>
    <mergeCell ref="M16:O16"/>
    <mergeCell ref="P16:Q16"/>
    <mergeCell ref="M17:O17"/>
    <mergeCell ref="P17:Q17"/>
    <mergeCell ref="M18:O18"/>
    <mergeCell ref="P18:Q18"/>
    <mergeCell ref="P19:Q19"/>
    <mergeCell ref="K34:L34"/>
    <mergeCell ref="P34:V34"/>
    <mergeCell ref="W34:X34"/>
    <mergeCell ref="AB34:AH34"/>
    <mergeCell ref="AI34:AJ34"/>
    <mergeCell ref="AM34:AS34"/>
    <mergeCell ref="AT34:AU34"/>
    <mergeCell ref="D34:J34"/>
    <mergeCell ref="D35:J35"/>
    <mergeCell ref="K35:L35"/>
    <mergeCell ref="P35:V35"/>
    <mergeCell ref="W35:X35"/>
    <mergeCell ref="AB35:AH35"/>
    <mergeCell ref="AI35:AJ35"/>
    <mergeCell ref="M24:O24"/>
    <mergeCell ref="S24:T24"/>
    <mergeCell ref="M25:O25"/>
    <mergeCell ref="S25:T25"/>
    <mergeCell ref="M26:O26"/>
    <mergeCell ref="S26:T26"/>
    <mergeCell ref="S27:T27"/>
    <mergeCell ref="S28:T28"/>
    <mergeCell ref="N27:P27"/>
    <mergeCell ref="N28:P28"/>
    <mergeCell ref="N29:P29"/>
    <mergeCell ref="D30:M31"/>
    <mergeCell ref="P30:Y31"/>
    <mergeCell ref="AB30:AK31"/>
    <mergeCell ref="AM30:AV31"/>
    <mergeCell ref="K32:L32"/>
    <mergeCell ref="W32:X32"/>
    <mergeCell ref="AB32:AH32"/>
    <mergeCell ref="AI32:AJ32"/>
    <mergeCell ref="AM32:AN32"/>
    <mergeCell ref="AO32:AS32"/>
    <mergeCell ref="AT32:AU32"/>
    <mergeCell ref="AM33:AS33"/>
    <mergeCell ref="AT33:AU33"/>
    <mergeCell ref="D32:J32"/>
    <mergeCell ref="D33:J33"/>
    <mergeCell ref="K33:L33"/>
    <mergeCell ref="P33:V33"/>
    <mergeCell ref="W33:X33"/>
    <mergeCell ref="AB33:AH33"/>
    <mergeCell ref="AI33:AJ33"/>
    <mergeCell ref="AM35:AS35"/>
    <mergeCell ref="AT35:AU35"/>
    <mergeCell ref="AM37:AS37"/>
    <mergeCell ref="AT37:AU37"/>
    <mergeCell ref="AI50:AJ50"/>
    <mergeCell ref="AM50:AS50"/>
    <mergeCell ref="AT50:AU50"/>
    <mergeCell ref="P48:V48"/>
    <mergeCell ref="P49:V49"/>
    <mergeCell ref="D50:J50"/>
    <mergeCell ref="K50:L50"/>
    <mergeCell ref="P50:V50"/>
    <mergeCell ref="W50:X50"/>
    <mergeCell ref="AB50:AH50"/>
    <mergeCell ref="K36:L36"/>
    <mergeCell ref="P36:V36"/>
    <mergeCell ref="W36:X36"/>
    <mergeCell ref="AB36:AH36"/>
    <mergeCell ref="AI36:AJ36"/>
    <mergeCell ref="AM36:AS36"/>
    <mergeCell ref="AT36:AU36"/>
    <mergeCell ref="D36:J36"/>
    <mergeCell ref="D37:J37"/>
    <mergeCell ref="K37:L37"/>
    <mergeCell ref="P37:V37"/>
    <mergeCell ref="W37:X37"/>
    <mergeCell ref="AB37:AH37"/>
    <mergeCell ref="AI37:AJ37"/>
    <mergeCell ref="K38:L38"/>
    <mergeCell ref="P38:V38"/>
    <mergeCell ref="W38:X38"/>
    <mergeCell ref="AB38:AH38"/>
    <mergeCell ref="AI38:AJ38"/>
    <mergeCell ref="AM38:AS38"/>
    <mergeCell ref="AT38:AU38"/>
    <mergeCell ref="AM39:AS39"/>
    <mergeCell ref="AT39:AU39"/>
    <mergeCell ref="D38:J38"/>
    <mergeCell ref="D39:J39"/>
    <mergeCell ref="K39:L39"/>
    <mergeCell ref="P39:V39"/>
    <mergeCell ref="W39:X39"/>
    <mergeCell ref="AB39:AH39"/>
    <mergeCell ref="AI39:AJ39"/>
    <mergeCell ref="AM41:AS41"/>
    <mergeCell ref="AT41:AU41"/>
    <mergeCell ref="I52:J52"/>
    <mergeCell ref="I53:J53"/>
    <mergeCell ref="K40:L40"/>
    <mergeCell ref="P40:V40"/>
    <mergeCell ref="W40:X40"/>
    <mergeCell ref="AB40:AH40"/>
    <mergeCell ref="AI40:AJ40"/>
    <mergeCell ref="AM40:AS40"/>
    <mergeCell ref="AT40:AU40"/>
    <mergeCell ref="D40:J40"/>
    <mergeCell ref="D41:J41"/>
    <mergeCell ref="K41:L41"/>
    <mergeCell ref="P41:V41"/>
    <mergeCell ref="W41:X41"/>
    <mergeCell ref="AB41:AH41"/>
    <mergeCell ref="AI41:AJ41"/>
    <mergeCell ref="K42:L42"/>
    <mergeCell ref="P42:V42"/>
    <mergeCell ref="W42:X42"/>
    <mergeCell ref="AB42:AH42"/>
    <mergeCell ref="AI42:AJ42"/>
    <mergeCell ref="AM42:AS42"/>
    <mergeCell ref="AT42:AU42"/>
    <mergeCell ref="D42:J42"/>
    <mergeCell ref="D43:J43"/>
    <mergeCell ref="K43:L43"/>
    <mergeCell ref="P43:V43"/>
    <mergeCell ref="W43:X43"/>
    <mergeCell ref="AB43:AH43"/>
    <mergeCell ref="AI43:AJ43"/>
    <mergeCell ref="AM43:AS43"/>
    <mergeCell ref="AM44:AS44"/>
    <mergeCell ref="AT43:AU43"/>
    <mergeCell ref="K44:L44"/>
    <mergeCell ref="P44:V44"/>
    <mergeCell ref="W44:X44"/>
    <mergeCell ref="AB44:AH44"/>
    <mergeCell ref="AI44:AJ44"/>
    <mergeCell ref="AT44:AU44"/>
    <mergeCell ref="AM45:AS45"/>
    <mergeCell ref="AT45:AU45"/>
    <mergeCell ref="D44:J44"/>
    <mergeCell ref="D45:J45"/>
    <mergeCell ref="K45:L45"/>
    <mergeCell ref="P45:V45"/>
    <mergeCell ref="W45:X45"/>
    <mergeCell ref="AB45:AH45"/>
    <mergeCell ref="AI45:AJ45"/>
    <mergeCell ref="K46:L46"/>
    <mergeCell ref="P46:V46"/>
    <mergeCell ref="W46:X46"/>
    <mergeCell ref="AB46:AH46"/>
    <mergeCell ref="AI46:AJ46"/>
    <mergeCell ref="AM46:AS46"/>
    <mergeCell ref="AT46:AU46"/>
    <mergeCell ref="D46:J46"/>
    <mergeCell ref="D47:J47"/>
    <mergeCell ref="K47:L47"/>
    <mergeCell ref="P47:V47"/>
    <mergeCell ref="W47:X47"/>
    <mergeCell ref="AB47:AH47"/>
    <mergeCell ref="AI47:AJ47"/>
    <mergeCell ref="AB48:AH48"/>
    <mergeCell ref="AB49:AH49"/>
    <mergeCell ref="AM48:AS48"/>
    <mergeCell ref="AM49:AS49"/>
    <mergeCell ref="AM47:AS47"/>
    <mergeCell ref="AT47:AU47"/>
    <mergeCell ref="K48:L48"/>
    <mergeCell ref="D49:J49"/>
    <mergeCell ref="K49:L49"/>
    <mergeCell ref="W49:X49"/>
    <mergeCell ref="AI49:AJ49"/>
    <mergeCell ref="AT49:AU49"/>
    <mergeCell ref="D66:E66"/>
    <mergeCell ref="D67:E67"/>
    <mergeCell ref="D52:D53"/>
    <mergeCell ref="D57:E58"/>
    <mergeCell ref="D59:E59"/>
    <mergeCell ref="D60:E60"/>
    <mergeCell ref="D61:E61"/>
    <mergeCell ref="D62:E62"/>
    <mergeCell ref="D63:E63"/>
    <mergeCell ref="AB59:AC59"/>
    <mergeCell ref="AB60:AC60"/>
    <mergeCell ref="AD57:AJ57"/>
    <mergeCell ref="AM57:AN58"/>
    <mergeCell ref="AO57:AU57"/>
    <mergeCell ref="AM59:AN59"/>
    <mergeCell ref="AM60:AN60"/>
    <mergeCell ref="AM61:AN61"/>
    <mergeCell ref="AM62:AN62"/>
    <mergeCell ref="D51:E51"/>
    <mergeCell ref="F51:G51"/>
    <mergeCell ref="F52:G52"/>
    <mergeCell ref="K52:L52"/>
    <mergeCell ref="M52:N52"/>
    <mergeCell ref="F53:G53"/>
    <mergeCell ref="D55:N56"/>
    <mergeCell ref="K53:L53"/>
    <mergeCell ref="M53:N53"/>
    <mergeCell ref="K54:L54"/>
    <mergeCell ref="M54:N54"/>
    <mergeCell ref="P55:X56"/>
    <mergeCell ref="AB55:AJ56"/>
    <mergeCell ref="AM55:AU56"/>
    <mergeCell ref="P62:Q62"/>
    <mergeCell ref="P63:Q63"/>
    <mergeCell ref="P64:Q64"/>
    <mergeCell ref="P65:Q65"/>
    <mergeCell ref="D68:E68"/>
    <mergeCell ref="P68:Q68"/>
    <mergeCell ref="AB57:AC58"/>
    <mergeCell ref="AB61:AC61"/>
    <mergeCell ref="AB62:AC62"/>
    <mergeCell ref="AB63:AC63"/>
    <mergeCell ref="AB64:AC64"/>
    <mergeCell ref="AB65:AC65"/>
    <mergeCell ref="AB66:AC66"/>
    <mergeCell ref="AM72:AN72"/>
    <mergeCell ref="AM73:AN73"/>
    <mergeCell ref="AB67:AC67"/>
    <mergeCell ref="AB68:AC68"/>
    <mergeCell ref="AB69:AC69"/>
    <mergeCell ref="AB70:AC70"/>
    <mergeCell ref="AB71:AC71"/>
    <mergeCell ref="AB72:AC72"/>
    <mergeCell ref="AB73:AC73"/>
    <mergeCell ref="S86:T86"/>
    <mergeCell ref="S87:T87"/>
    <mergeCell ref="P78:U79"/>
    <mergeCell ref="S80:T80"/>
    <mergeCell ref="Q81:U81"/>
    <mergeCell ref="Q82:U82"/>
    <mergeCell ref="S83:T83"/>
    <mergeCell ref="S84:T84"/>
    <mergeCell ref="S85:T85"/>
    <mergeCell ref="P71:Q71"/>
    <mergeCell ref="P72:Q72"/>
    <mergeCell ref="S88:T88"/>
    <mergeCell ref="S89:T89"/>
    <mergeCell ref="S90:T90"/>
    <mergeCell ref="S91:T91"/>
    <mergeCell ref="S92:T92"/>
    <mergeCell ref="S101:T101"/>
    <mergeCell ref="P102:U106"/>
    <mergeCell ref="P107:U107"/>
    <mergeCell ref="Q117:Z117"/>
    <mergeCell ref="U118:V118"/>
    <mergeCell ref="U119:V119"/>
    <mergeCell ref="Q123:T123"/>
    <mergeCell ref="Q124:T124"/>
    <mergeCell ref="S93:T93"/>
    <mergeCell ref="S94:T94"/>
    <mergeCell ref="S97:T97"/>
    <mergeCell ref="S98:T98"/>
    <mergeCell ref="P99:P100"/>
    <mergeCell ref="S99:T99"/>
    <mergeCell ref="S100:T100"/>
    <mergeCell ref="P66:Q66"/>
    <mergeCell ref="P67:Q67"/>
    <mergeCell ref="F73:N73"/>
    <mergeCell ref="P73:Q73"/>
    <mergeCell ref="F74:N74"/>
    <mergeCell ref="F57:L57"/>
    <mergeCell ref="P57:Q58"/>
    <mergeCell ref="R57:X57"/>
    <mergeCell ref="Y57:Y73"/>
    <mergeCell ref="P59:Q59"/>
    <mergeCell ref="P60:Q60"/>
    <mergeCell ref="P61:Q61"/>
    <mergeCell ref="D69:E69"/>
    <mergeCell ref="P69:Q69"/>
    <mergeCell ref="D70:E70"/>
    <mergeCell ref="P70:Q70"/>
    <mergeCell ref="D71:E71"/>
    <mergeCell ref="D72:E72"/>
    <mergeCell ref="F72:N72"/>
    <mergeCell ref="D73:E73"/>
    <mergeCell ref="D74:E74"/>
    <mergeCell ref="D76:E76"/>
    <mergeCell ref="D77:E77"/>
    <mergeCell ref="C78:H79"/>
    <mergeCell ref="I78:N79"/>
    <mergeCell ref="F80:G80"/>
    <mergeCell ref="D81:H81"/>
    <mergeCell ref="D82:H82"/>
    <mergeCell ref="F83:G83"/>
    <mergeCell ref="F84:G84"/>
    <mergeCell ref="F85:G85"/>
    <mergeCell ref="F86:G86"/>
    <mergeCell ref="F87:G87"/>
    <mergeCell ref="F95:G95"/>
    <mergeCell ref="S95:T95"/>
    <mergeCell ref="S96:T96"/>
    <mergeCell ref="AE99:AF99"/>
    <mergeCell ref="AE100:AF100"/>
    <mergeCell ref="AE101:AF101"/>
    <mergeCell ref="AB102:AG106"/>
    <mergeCell ref="AB107:AG107"/>
    <mergeCell ref="AE93:AF93"/>
    <mergeCell ref="AE94:AF94"/>
    <mergeCell ref="AE95:AF95"/>
    <mergeCell ref="AE96:AF96"/>
    <mergeCell ref="AE97:AF97"/>
    <mergeCell ref="AE98:AF98"/>
    <mergeCell ref="AB99:AB100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J76:AK76"/>
    <mergeCell ref="AJ77:AK77"/>
    <mergeCell ref="AJ78:AK78"/>
    <mergeCell ref="AM78:AR79"/>
    <mergeCell ref="AJ79:AK79"/>
    <mergeCell ref="AB78:AG79"/>
    <mergeCell ref="AE80:AF80"/>
    <mergeCell ref="AC81:AG81"/>
    <mergeCell ref="AC82:AG82"/>
    <mergeCell ref="AE83:AF83"/>
    <mergeCell ref="AE84:AF84"/>
    <mergeCell ref="AE85:AF85"/>
    <mergeCell ref="AJ80:AK80"/>
    <mergeCell ref="AP80:AQ80"/>
    <mergeCell ref="AN81:AR81"/>
    <mergeCell ref="AN82:AR82"/>
    <mergeCell ref="AP83:AQ83"/>
    <mergeCell ref="AP84:AQ84"/>
    <mergeCell ref="AP85:AQ85"/>
    <mergeCell ref="AE86:AF86"/>
    <mergeCell ref="AE87:AF87"/>
    <mergeCell ref="AE88:AF88"/>
    <mergeCell ref="AE89:AF89"/>
    <mergeCell ref="AE90:AF90"/>
    <mergeCell ref="AE91:AF91"/>
    <mergeCell ref="AE92:AF92"/>
    <mergeCell ref="AP86:AQ86"/>
    <mergeCell ref="AP87:AQ87"/>
    <mergeCell ref="AP88:AQ88"/>
    <mergeCell ref="AP89:AQ89"/>
    <mergeCell ref="AP90:AQ90"/>
    <mergeCell ref="AP91:AQ91"/>
    <mergeCell ref="AP92:AQ92"/>
    <mergeCell ref="AP99:AQ99"/>
    <mergeCell ref="AP100:AQ100"/>
    <mergeCell ref="AP101:AQ101"/>
    <mergeCell ref="AM102:AR106"/>
    <mergeCell ref="AM107:AR107"/>
    <mergeCell ref="AP93:AQ93"/>
    <mergeCell ref="AP94:AQ94"/>
    <mergeCell ref="AP95:AQ95"/>
    <mergeCell ref="AP96:AQ96"/>
    <mergeCell ref="AP97:AQ97"/>
    <mergeCell ref="AP98:AQ98"/>
    <mergeCell ref="AM99:AM100"/>
    <mergeCell ref="L153:M153"/>
    <mergeCell ref="N153:O153"/>
    <mergeCell ref="C151:F151"/>
    <mergeCell ref="C152:F152"/>
    <mergeCell ref="G152:H152"/>
    <mergeCell ref="I152:J152"/>
    <mergeCell ref="L152:M152"/>
    <mergeCell ref="N152:O152"/>
    <mergeCell ref="C153:F153"/>
    <mergeCell ref="L142:M142"/>
    <mergeCell ref="L143:M143"/>
    <mergeCell ref="L144:M144"/>
    <mergeCell ref="N144:O144"/>
    <mergeCell ref="L145:M145"/>
    <mergeCell ref="N145:O145"/>
    <mergeCell ref="C142:F142"/>
    <mergeCell ref="G142:H142"/>
    <mergeCell ref="I142:J142"/>
    <mergeCell ref="N142:O142"/>
    <mergeCell ref="G143:H143"/>
    <mergeCell ref="I143:J143"/>
    <mergeCell ref="N143:O143"/>
    <mergeCell ref="C143:F143"/>
    <mergeCell ref="C144:F144"/>
    <mergeCell ref="G144:H144"/>
    <mergeCell ref="I144:J144"/>
    <mergeCell ref="C145:F145"/>
    <mergeCell ref="G145:H145"/>
    <mergeCell ref="I145:J145"/>
    <mergeCell ref="L146:M146"/>
    <mergeCell ref="L147:M147"/>
    <mergeCell ref="L148:M148"/>
    <mergeCell ref="N148:O148"/>
    <mergeCell ref="L149:M149"/>
    <mergeCell ref="N149:O149"/>
    <mergeCell ref="C146:F146"/>
    <mergeCell ref="G146:H146"/>
    <mergeCell ref="I146:J146"/>
    <mergeCell ref="N146:O146"/>
    <mergeCell ref="G147:H147"/>
    <mergeCell ref="I147:J147"/>
    <mergeCell ref="N147:O147"/>
    <mergeCell ref="C147:F147"/>
    <mergeCell ref="C148:F148"/>
    <mergeCell ref="G148:H148"/>
    <mergeCell ref="I148:J148"/>
    <mergeCell ref="C149:F149"/>
    <mergeCell ref="G149:H149"/>
    <mergeCell ref="I149:J149"/>
    <mergeCell ref="G153:H153"/>
    <mergeCell ref="I153:J153"/>
    <mergeCell ref="C154:F154"/>
    <mergeCell ref="G154:H154"/>
    <mergeCell ref="I154:J154"/>
    <mergeCell ref="L154:M154"/>
    <mergeCell ref="N154:O154"/>
    <mergeCell ref="L166:M166"/>
    <mergeCell ref="N166:O166"/>
    <mergeCell ref="C164:F164"/>
    <mergeCell ref="C165:F165"/>
    <mergeCell ref="G165:H165"/>
    <mergeCell ref="I165:J165"/>
    <mergeCell ref="L165:M165"/>
    <mergeCell ref="N165:O165"/>
    <mergeCell ref="C166:F166"/>
    <mergeCell ref="P201:Q201"/>
    <mergeCell ref="P202:Q202"/>
    <mergeCell ref="L159:M159"/>
    <mergeCell ref="L160:M160"/>
    <mergeCell ref="L161:M161"/>
    <mergeCell ref="N161:O161"/>
    <mergeCell ref="L162:M162"/>
    <mergeCell ref="N162:O162"/>
    <mergeCell ref="M200:Q200"/>
    <mergeCell ref="L155:M155"/>
    <mergeCell ref="L156:M156"/>
    <mergeCell ref="L157:M157"/>
    <mergeCell ref="N157:O157"/>
    <mergeCell ref="L158:M158"/>
    <mergeCell ref="N158:O158"/>
    <mergeCell ref="C155:F155"/>
    <mergeCell ref="G155:H155"/>
    <mergeCell ref="I155:J155"/>
    <mergeCell ref="N155:O155"/>
    <mergeCell ref="G156:H156"/>
    <mergeCell ref="I156:J156"/>
    <mergeCell ref="N156:O156"/>
    <mergeCell ref="C156:F156"/>
    <mergeCell ref="C157:F157"/>
    <mergeCell ref="G157:H157"/>
    <mergeCell ref="I157:J157"/>
    <mergeCell ref="C158:F158"/>
    <mergeCell ref="G158:H158"/>
    <mergeCell ref="I158:J158"/>
    <mergeCell ref="C159:F159"/>
    <mergeCell ref="G159:H159"/>
    <mergeCell ref="I159:J159"/>
    <mergeCell ref="N159:O159"/>
    <mergeCell ref="G160:H160"/>
    <mergeCell ref="I160:J160"/>
    <mergeCell ref="N160:O160"/>
    <mergeCell ref="C160:F160"/>
    <mergeCell ref="C161:F161"/>
    <mergeCell ref="G161:H161"/>
    <mergeCell ref="I161:J161"/>
    <mergeCell ref="C162:F162"/>
    <mergeCell ref="G162:H162"/>
    <mergeCell ref="I162:J162"/>
    <mergeCell ref="C181:F181"/>
    <mergeCell ref="C182:F182"/>
    <mergeCell ref="C183:F183"/>
    <mergeCell ref="C184:F184"/>
    <mergeCell ref="C185:F185"/>
    <mergeCell ref="C186:F186"/>
    <mergeCell ref="G166:H166"/>
    <mergeCell ref="I166:J166"/>
    <mergeCell ref="C167:F167"/>
    <mergeCell ref="C168:F168"/>
    <mergeCell ref="C178:F178"/>
    <mergeCell ref="C179:F179"/>
    <mergeCell ref="C180:F180"/>
    <mergeCell ref="G127:H127"/>
    <mergeCell ref="I127:J127"/>
    <mergeCell ref="G120:H120"/>
    <mergeCell ref="G121:H121"/>
    <mergeCell ref="G122:H122"/>
    <mergeCell ref="I122:J122"/>
    <mergeCell ref="G123:H123"/>
    <mergeCell ref="I123:J123"/>
    <mergeCell ref="G125:H125"/>
    <mergeCell ref="L127:M127"/>
    <mergeCell ref="L128:M128"/>
    <mergeCell ref="G126:H126"/>
    <mergeCell ref="I126:J126"/>
    <mergeCell ref="L126:M126"/>
    <mergeCell ref="N126:O126"/>
    <mergeCell ref="N127:O127"/>
    <mergeCell ref="I128:J128"/>
    <mergeCell ref="N128:O128"/>
    <mergeCell ref="G128:H128"/>
    <mergeCell ref="G129:H129"/>
    <mergeCell ref="I129:J129"/>
    <mergeCell ref="L129:M129"/>
    <mergeCell ref="N129:O129"/>
    <mergeCell ref="C129:F129"/>
    <mergeCell ref="C130:F130"/>
    <mergeCell ref="G130:H130"/>
    <mergeCell ref="I130:J130"/>
    <mergeCell ref="N130:O130"/>
    <mergeCell ref="G131:H131"/>
    <mergeCell ref="I131:J131"/>
    <mergeCell ref="N131:O131"/>
    <mergeCell ref="F88:G88"/>
    <mergeCell ref="F89:G89"/>
    <mergeCell ref="F90:G90"/>
    <mergeCell ref="F91:G91"/>
    <mergeCell ref="F92:G92"/>
    <mergeCell ref="F93:G93"/>
    <mergeCell ref="F94:G94"/>
    <mergeCell ref="F96:G96"/>
    <mergeCell ref="F97:G97"/>
    <mergeCell ref="F98:G98"/>
    <mergeCell ref="C99:C100"/>
    <mergeCell ref="F99:G99"/>
    <mergeCell ref="F100:G100"/>
    <mergeCell ref="F101:G101"/>
    <mergeCell ref="C102:D102"/>
    <mergeCell ref="E102:H102"/>
    <mergeCell ref="C103:H106"/>
    <mergeCell ref="C107:H107"/>
    <mergeCell ref="C117:O117"/>
    <mergeCell ref="G118:H118"/>
    <mergeCell ref="I118:J118"/>
    <mergeCell ref="C118:D118"/>
    <mergeCell ref="C119:D119"/>
    <mergeCell ref="G119:H119"/>
    <mergeCell ref="I119:J119"/>
    <mergeCell ref="C120:D120"/>
    <mergeCell ref="I120:J120"/>
    <mergeCell ref="I121:J121"/>
    <mergeCell ref="I125:J125"/>
    <mergeCell ref="L125:M125"/>
    <mergeCell ref="N125:O125"/>
    <mergeCell ref="L130:M130"/>
    <mergeCell ref="L131:M131"/>
    <mergeCell ref="L132:M132"/>
    <mergeCell ref="N132:O132"/>
    <mergeCell ref="L133:M133"/>
    <mergeCell ref="N133:O133"/>
    <mergeCell ref="C121:D121"/>
    <mergeCell ref="C122:D122"/>
    <mergeCell ref="C123:D123"/>
    <mergeCell ref="C125:F125"/>
    <mergeCell ref="C126:F126"/>
    <mergeCell ref="C127:F127"/>
    <mergeCell ref="C128:F128"/>
    <mergeCell ref="C131:F131"/>
    <mergeCell ref="C132:F132"/>
    <mergeCell ref="G132:H132"/>
    <mergeCell ref="I132:J132"/>
    <mergeCell ref="C133:F133"/>
    <mergeCell ref="G133:H133"/>
    <mergeCell ref="I133:J133"/>
    <mergeCell ref="L134:M134"/>
    <mergeCell ref="L135:M135"/>
    <mergeCell ref="L136:M136"/>
    <mergeCell ref="N136:O136"/>
    <mergeCell ref="L137:M137"/>
    <mergeCell ref="N137:O137"/>
    <mergeCell ref="C134:F134"/>
    <mergeCell ref="G134:H134"/>
    <mergeCell ref="I134:J134"/>
    <mergeCell ref="N134:O134"/>
    <mergeCell ref="G135:H135"/>
    <mergeCell ref="I135:J135"/>
    <mergeCell ref="N135:O135"/>
    <mergeCell ref="C135:F135"/>
    <mergeCell ref="C136:F136"/>
    <mergeCell ref="G136:H136"/>
    <mergeCell ref="I136:J136"/>
    <mergeCell ref="C137:F137"/>
    <mergeCell ref="G137:H137"/>
    <mergeCell ref="I137:J137"/>
    <mergeCell ref="L138:M138"/>
    <mergeCell ref="L139:M139"/>
    <mergeCell ref="L140:M140"/>
    <mergeCell ref="N140:O140"/>
    <mergeCell ref="L141:M141"/>
    <mergeCell ref="N141:O141"/>
    <mergeCell ref="C138:F138"/>
    <mergeCell ref="G138:H138"/>
    <mergeCell ref="I138:J138"/>
    <mergeCell ref="N138:O138"/>
    <mergeCell ref="G139:H139"/>
    <mergeCell ref="I139:J139"/>
    <mergeCell ref="N139:O139"/>
    <mergeCell ref="C139:F139"/>
    <mergeCell ref="C140:F140"/>
    <mergeCell ref="G140:H140"/>
    <mergeCell ref="I140:J140"/>
    <mergeCell ref="C141:F141"/>
    <mergeCell ref="G141:H141"/>
    <mergeCell ref="I141:J141"/>
    <mergeCell ref="L150:M150"/>
    <mergeCell ref="L151:M151"/>
    <mergeCell ref="C150:F150"/>
    <mergeCell ref="G150:H150"/>
    <mergeCell ref="I150:J150"/>
    <mergeCell ref="N150:O150"/>
    <mergeCell ref="G151:H151"/>
    <mergeCell ref="I151:J151"/>
    <mergeCell ref="N151:O151"/>
    <mergeCell ref="L163:M163"/>
    <mergeCell ref="L164:M164"/>
    <mergeCell ref="C163:F163"/>
    <mergeCell ref="G163:H163"/>
    <mergeCell ref="I163:J163"/>
    <mergeCell ref="N163:O163"/>
    <mergeCell ref="G164:H164"/>
    <mergeCell ref="I164:J164"/>
    <mergeCell ref="N164:O164"/>
  </mergeCells>
  <conditionalFormatting sqref="U24:Z28">
    <cfRule type="cellIs" dxfId="0" priority="1" operator="greaterThan">
      <formula>50</formula>
    </cfRule>
  </conditionalFormatting>
  <conditionalFormatting sqref="U24:Z28">
    <cfRule type="cellIs" dxfId="1" priority="2" operator="lessThanOrEqual">
      <formula>50</formula>
    </cfRule>
  </conditionalFormatting>
  <conditionalFormatting sqref="AA7:AA26">
    <cfRule type="expression" dxfId="5" priority="3">
      <formula>AA7&lt;33.0</formula>
    </cfRule>
  </conditionalFormatting>
  <conditionalFormatting sqref="AI7:AJ26 AK7:AK24">
    <cfRule type="expression" dxfId="2" priority="4">
      <formula>"NOT(ISBLANK(AC6))"</formula>
    </cfRule>
  </conditionalFormatting>
  <conditionalFormatting sqref="G2:H2">
    <cfRule type="containsText" dxfId="3" priority="5" operator="containsText" text="Yes">
      <formula>NOT(ISERROR(SEARCH(("Yes"),(G2))))</formula>
    </cfRule>
  </conditionalFormatting>
  <conditionalFormatting sqref="G2:H2">
    <cfRule type="containsText" dxfId="4" priority="6" operator="containsText" text="No">
      <formula>NOT(ISERROR(SEARCH(("No"),(G2))))</formula>
    </cfRule>
  </conditionalFormatting>
  <conditionalFormatting sqref="AI7:AI26 AJ7:AJ26">
    <cfRule type="cellIs" dxfId="4" priority="7" operator="greaterThan">
      <formula>100</formula>
    </cfRule>
  </conditionalFormatting>
  <conditionalFormatting sqref="AI7:AI26 AJ7:AJ26">
    <cfRule type="cellIs" dxfId="3" priority="8" operator="lessThanOrEqual">
      <formula>100</formula>
    </cfRule>
  </conditionalFormatting>
  <conditionalFormatting sqref="AF7:AF26 AG7:AG26 AH7:AH26 AI7:AI26">
    <cfRule type="cellIs" dxfId="4" priority="9" operator="lessThan">
      <formula>2.4</formula>
    </cfRule>
  </conditionalFormatting>
  <conditionalFormatting sqref="AF7:AF26 AG7:AG26 AH7:AH26 AI7:AI26">
    <cfRule type="cellIs" dxfId="4" priority="10" operator="greaterThan">
      <formula>2.9</formula>
    </cfRule>
  </conditionalFormatting>
  <conditionalFormatting sqref="AF7:AF26 AG7:AG26 AH7:AH26 AI7:AI26">
    <cfRule type="cellIs" dxfId="3" priority="11" operator="between">
      <formula>2.4</formula>
      <formula>2.9</formula>
    </cfRule>
  </conditionalFormatting>
  <conditionalFormatting sqref="AG7:AG26 AH7:AH26">
    <cfRule type="cellIs" dxfId="4" priority="12" operator="greaterThan">
      <formula>40</formula>
    </cfRule>
  </conditionalFormatting>
  <conditionalFormatting sqref="AG7:AG26 AH7:AH26">
    <cfRule type="cellIs" dxfId="3" priority="13" operator="lessThanOrEqual">
      <formula>40</formula>
    </cfRule>
  </conditionalFormatting>
  <conditionalFormatting sqref="AF2">
    <cfRule type="cellIs" dxfId="1" priority="14" operator="equal">
      <formula>"YES"</formula>
    </cfRule>
  </conditionalFormatting>
  <conditionalFormatting sqref="AF2">
    <cfRule type="cellIs" dxfId="0" priority="15" operator="equal">
      <formula>"NO"</formula>
    </cfRule>
  </conditionalFormatting>
  <dataValidations>
    <dataValidation type="list" allowBlank="1" sqref="G2">
      <formula1>"Yes,No"</formula1>
    </dataValidation>
    <dataValidation type="list" allowBlank="1" sqref="F90 S90 AE90 AP90">
      <formula1>"Lactic,Citric"</formula1>
    </dataValidation>
    <dataValidation type="list" allowBlank="1" showErrorMessage="1" sqref="AL7:AL26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14.25"/>
    <col customWidth="1" min="19" max="19" width="20.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2.5"/>
    <col customWidth="1" min="25" max="25" width="14.25"/>
    <col customWidth="1" min="26" max="26" width="17.38"/>
    <col customWidth="1" min="27" max="27" width="10.63"/>
    <col customWidth="1" min="28" max="29" width="14.88"/>
    <col customWidth="1" min="30" max="30" width="12.88"/>
    <col customWidth="1" min="31" max="31" width="12.0"/>
    <col customWidth="1" min="32" max="32" width="10.13"/>
    <col customWidth="1" min="33" max="33" width="9.88"/>
    <col customWidth="1" min="34" max="34" width="8.75"/>
    <col customWidth="1" min="35" max="36" width="9.13"/>
    <col customWidth="1" min="37" max="37" width="10.63"/>
    <col customWidth="1" min="38" max="38" width="9.13"/>
    <col customWidth="1" min="39" max="39" width="22.88"/>
    <col customWidth="1" min="40" max="40" width="8.75"/>
    <col customWidth="1" min="41" max="41" width="24.63"/>
    <col customWidth="1" min="42" max="42" width="9.13"/>
    <col customWidth="1" min="43" max="43" width="13.13"/>
    <col customWidth="1" min="44" max="44" width="12.38"/>
    <col customWidth="1" min="45" max="45" width="27.13"/>
    <col customWidth="1" min="46" max="46" width="8.0"/>
    <col customWidth="1" min="47" max="47" width="5.88"/>
    <col customWidth="1" min="48" max="49" width="6.25"/>
    <col customWidth="1" min="50" max="51" width="9.13"/>
    <col customWidth="1" min="52" max="52" width="8.0"/>
    <col customWidth="1" min="53" max="53" width="5.88"/>
    <col customWidth="1" min="54" max="54" width="2.25"/>
    <col customWidth="1" min="55" max="57" width="9.13"/>
    <col customWidth="1" min="58" max="58" width="8.0"/>
    <col customWidth="1" min="59" max="59" width="5.88"/>
    <col customWidth="1" min="60" max="60" width="4.38"/>
    <col customWidth="1" min="61" max="61" width="10.38"/>
    <col customWidth="1" min="62" max="62" width="20.75"/>
    <col customWidth="1" min="63" max="63" width="2.25"/>
  </cols>
  <sheetData>
    <row r="1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9"/>
      <c r="AC1" s="7"/>
      <c r="AD1" s="7"/>
      <c r="AE1" s="7"/>
      <c r="AF1" s="7"/>
      <c r="AG1" s="7"/>
      <c r="AH1" s="9"/>
      <c r="AI1" s="7"/>
      <c r="AJ1" s="7"/>
      <c r="AK1" s="7"/>
      <c r="AL1" s="7"/>
      <c r="AM1" s="9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AVERAGE(IF(D98&lt;&gt;"",D98),IF(Q98&lt;&gt;"",Q98),IF(AD98&lt;&gt;"",AD98),IF(AO98&lt;&gt;"",AO98))</f>
        <v>#DIV/0!</v>
      </c>
      <c r="T2" s="23" t="s">
        <v>9</v>
      </c>
      <c r="U2" s="24">
        <f>SUM(F98,S98,AF98,AQ98)</f>
        <v>0</v>
      </c>
      <c r="V2" s="25" t="s">
        <v>10</v>
      </c>
      <c r="W2" s="26"/>
      <c r="X2" s="27" t="s">
        <v>11</v>
      </c>
      <c r="Y2" s="28" t="str">
        <f>AVERAGE(E98,R98,AE98,AP98)</f>
        <v>#DIV/0!</v>
      </c>
      <c r="Z2" s="7"/>
      <c r="AA2" s="30"/>
      <c r="AB2" s="9"/>
      <c r="AC2" s="31" t="str">
        <f>IFERROR(__xludf.DUMMYFUNCTION("INDEX(AG7:AG26, MAX(FILTER(ROW(AG7:AG26)-ROW(AG7)+1, LEN(AG7:AG26))))"),"#N/A")</f>
        <v>#N/A</v>
      </c>
      <c r="AD2" s="32" t="s">
        <v>12</v>
      </c>
      <c r="AE2" s="33">
        <v>4.9</v>
      </c>
      <c r="AF2" s="32" t="s">
        <v>13</v>
      </c>
      <c r="AG2" s="34" t="str">
        <f>IF(COUNTA(U6:U19)&gt;0,"YES","NO")</f>
        <v>NO</v>
      </c>
      <c r="AH2" s="36" t="s">
        <v>14</v>
      </c>
      <c r="AJ2" s="7"/>
      <c r="AK2" s="7"/>
      <c r="AL2" s="7"/>
      <c r="AM2" s="9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8"/>
      <c r="AJ3" s="49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R4" s="56"/>
      <c r="AS4" s="57"/>
      <c r="AT4" s="59"/>
      <c r="AU4" s="59"/>
      <c r="AV4" s="59"/>
      <c r="AW4" s="59"/>
      <c r="AX4" s="59"/>
      <c r="AY4" s="4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0.001894736842</v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77"/>
      <c r="AT5" s="77"/>
      <c r="AU5" s="47"/>
    </row>
    <row r="6">
      <c r="A6" s="1"/>
      <c r="B6" s="46"/>
      <c r="C6" s="46"/>
      <c r="D6" s="79" t="str">
        <f t="shared" ref="D6:D20" si="1">D36</f>
        <v>Pale</v>
      </c>
      <c r="E6" s="62"/>
      <c r="F6" s="62"/>
      <c r="G6" s="62"/>
      <c r="H6" s="62"/>
      <c r="I6" s="62"/>
      <c r="J6" s="63"/>
      <c r="K6" s="81">
        <f t="shared" ref="K6:K7" si="2">SUM(K36,W36,AJ36,AV36)</f>
        <v>800</v>
      </c>
      <c r="L6" s="64"/>
      <c r="M6" s="82" t="str">
        <f t="shared" ref="M6:M20" si="3">D62</f>
        <v>Columbus</v>
      </c>
      <c r="N6" s="62"/>
      <c r="O6" s="62"/>
      <c r="P6" s="83">
        <f t="shared" ref="P6:P18" si="4">SUM(F62:M62)+SUM(R62:X62)+SUM(AE62:AK62)+SUM(AP62:AW62)</f>
        <v>1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77"/>
      <c r="AT6" s="77"/>
      <c r="AU6" s="47"/>
    </row>
    <row r="7">
      <c r="A7" s="1"/>
      <c r="B7" s="39"/>
      <c r="C7" s="46"/>
      <c r="D7" s="92" t="str">
        <f t="shared" si="1"/>
        <v>Dexter</v>
      </c>
      <c r="E7" s="62"/>
      <c r="F7" s="62"/>
      <c r="G7" s="62"/>
      <c r="H7" s="62"/>
      <c r="I7" s="62"/>
      <c r="J7" s="63"/>
      <c r="K7" s="93">
        <f t="shared" si="2"/>
        <v>50</v>
      </c>
      <c r="L7" s="64"/>
      <c r="M7" s="82" t="str">
        <f t="shared" si="3"/>
        <v>Centennial</v>
      </c>
      <c r="N7" s="62"/>
      <c r="O7" s="62"/>
      <c r="P7" s="94">
        <f t="shared" si="4"/>
        <v>3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8" t="str">
        <f t="shared" ref="AG7:AG14" si="6">IF(ISBLANK(AD7)=false , IFERROR((76.08 * (($S$2*0.004+1)-(AD7*0.004+1)) / (1.775-($S$2*0.004+1)))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77"/>
      <c r="AT7" s="77"/>
      <c r="AU7" s="47"/>
    </row>
    <row r="8">
      <c r="A8" s="1"/>
      <c r="B8" s="50"/>
      <c r="C8" s="46"/>
      <c r="D8" s="79" t="str">
        <f t="shared" si="1"/>
        <v>Vienna</v>
      </c>
      <c r="E8" s="62"/>
      <c r="F8" s="62"/>
      <c r="G8" s="62"/>
      <c r="H8" s="62"/>
      <c r="I8" s="62"/>
      <c r="J8" s="63"/>
      <c r="K8" s="103">
        <f>K38+W38+AJ38+AV38</f>
        <v>50</v>
      </c>
      <c r="L8" s="64"/>
      <c r="M8" s="82" t="str">
        <f t="shared" si="3"/>
        <v>Simcoe</v>
      </c>
      <c r="N8" s="62"/>
      <c r="O8" s="62"/>
      <c r="P8" s="83">
        <f t="shared" si="4"/>
        <v>7.5</v>
      </c>
      <c r="Q8" s="62"/>
      <c r="R8" s="66"/>
      <c r="S8" s="84" t="s">
        <v>38</v>
      </c>
      <c r="T8" s="63"/>
      <c r="U8" s="104"/>
      <c r="V8" s="105"/>
      <c r="W8" s="105"/>
      <c r="X8" s="10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77"/>
      <c r="AT8" s="77"/>
      <c r="AU8" s="47"/>
      <c r="AV8" s="7"/>
      <c r="AW8" s="7"/>
      <c r="AX8" s="7"/>
      <c r="AY8" s="7"/>
      <c r="AZ8" s="7"/>
      <c r="BA8" s="7"/>
      <c r="BB8" s="7"/>
      <c r="BC8" s="7"/>
    </row>
    <row r="9">
      <c r="A9" s="1"/>
      <c r="B9" s="50"/>
      <c r="C9" s="46"/>
      <c r="D9" s="92" t="str">
        <f t="shared" si="1"/>
        <v>caramunich 1</v>
      </c>
      <c r="E9" s="62"/>
      <c r="F9" s="62"/>
      <c r="G9" s="62"/>
      <c r="H9" s="62"/>
      <c r="I9" s="62"/>
      <c r="J9" s="63"/>
      <c r="K9" s="93">
        <f>SUM(K39,W39,AJ39,AV39)</f>
        <v>50</v>
      </c>
      <c r="L9" s="64"/>
      <c r="M9" s="82" t="str">
        <f t="shared" si="3"/>
        <v>Amarillo</v>
      </c>
      <c r="N9" s="62"/>
      <c r="O9" s="62"/>
      <c r="P9" s="94">
        <f t="shared" si="4"/>
        <v>10</v>
      </c>
      <c r="Q9" s="62"/>
      <c r="R9" s="66"/>
      <c r="S9" s="84" t="s">
        <v>39</v>
      </c>
      <c r="T9" s="63"/>
      <c r="U9" s="85"/>
      <c r="V9" s="85"/>
      <c r="W9" s="85"/>
      <c r="X9" s="8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77"/>
      <c r="AT9" s="77"/>
      <c r="AU9" s="47"/>
      <c r="AV9" s="7"/>
      <c r="AW9" s="7"/>
      <c r="AX9" s="7"/>
      <c r="AY9" s="7"/>
      <c r="AZ9" s="7"/>
      <c r="BA9" s="7"/>
      <c r="BB9" s="7"/>
      <c r="BC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K40+W40+AJ40+AV40</f>
        <v>0</v>
      </c>
      <c r="L10" s="64"/>
      <c r="M10" s="82" t="str">
        <f t="shared" si="3"/>
        <v>Mosaic</v>
      </c>
      <c r="N10" s="62"/>
      <c r="O10" s="62"/>
      <c r="P10" s="83">
        <f t="shared" si="4"/>
        <v>10.5</v>
      </c>
      <c r="Q10" s="62"/>
      <c r="R10" s="66"/>
      <c r="S10" s="112" t="s">
        <v>41</v>
      </c>
      <c r="T10" s="113"/>
      <c r="U10" s="114"/>
      <c r="V10" s="114"/>
      <c r="W10" s="115"/>
      <c r="X10" s="115"/>
      <c r="Y10" s="6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78"/>
      <c r="AT10" s="117"/>
      <c r="AU10" s="47"/>
      <c r="AV10" s="7"/>
      <c r="AW10" s="7"/>
      <c r="AX10" s="7"/>
      <c r="AY10" s="7"/>
      <c r="AZ10" s="7"/>
      <c r="BA10" s="7"/>
      <c r="BB10" s="7"/>
      <c r="BC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SUM(K41,W41,AJ41,AV41)</f>
        <v>0</v>
      </c>
      <c r="L11" s="64"/>
      <c r="M11" s="82" t="str">
        <f t="shared" si="3"/>
        <v>Lactic Acid</v>
      </c>
      <c r="N11" s="62"/>
      <c r="O11" s="62"/>
      <c r="P11" s="94">
        <f t="shared" si="4"/>
        <v>0</v>
      </c>
      <c r="Q11" s="62"/>
      <c r="R11" s="66"/>
      <c r="S11" s="112" t="s">
        <v>45</v>
      </c>
      <c r="T11" s="113"/>
      <c r="U11" s="122"/>
      <c r="V11" s="122"/>
      <c r="W11" s="115"/>
      <c r="X11" s="115"/>
      <c r="Y11" s="6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1"/>
      <c r="AT11" s="121"/>
      <c r="AU11" s="47"/>
      <c r="AV11" s="7"/>
      <c r="AW11" s="7"/>
      <c r="AX11" s="7"/>
      <c r="AY11" s="7"/>
      <c r="AZ11" s="7"/>
      <c r="BA11" s="7"/>
      <c r="BB11" s="7"/>
      <c r="BC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K42+W42+AJ42+AV42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66"/>
      <c r="T12" s="66"/>
      <c r="U12" s="66"/>
      <c r="V12" s="66"/>
      <c r="W12" s="66"/>
      <c r="X12" s="66"/>
      <c r="Y12" s="6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1"/>
      <c r="AT12" s="121"/>
      <c r="AU12" s="47"/>
      <c r="AV12" s="7"/>
      <c r="AW12" s="7"/>
      <c r="AX12" s="7"/>
      <c r="AY12" s="7"/>
      <c r="AZ12" s="7"/>
      <c r="BA12" s="7"/>
      <c r="BB12" s="7"/>
      <c r="BC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SUM(K43,W43,AJ43,AV43)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118" t="s">
        <v>44</v>
      </c>
      <c r="T13" s="63"/>
      <c r="U13" s="119"/>
      <c r="V13" s="119"/>
      <c r="W13" s="119"/>
      <c r="X13" s="119"/>
      <c r="Y13" s="86"/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8" t="str">
        <f t="shared" si="6"/>
        <v/>
      </c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21"/>
      <c r="AT13" s="121"/>
      <c r="AU13" s="47"/>
      <c r="AV13" s="7"/>
      <c r="AW13" s="7"/>
      <c r="AX13" s="7"/>
      <c r="AY13" s="7"/>
      <c r="AZ13" s="7"/>
      <c r="BA13" s="7"/>
      <c r="BB13" s="7"/>
      <c r="BC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K44+W44+AJ44+AV44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118" t="s">
        <v>46</v>
      </c>
      <c r="T14" s="63"/>
      <c r="U14" s="119"/>
      <c r="V14" s="119"/>
      <c r="W14" s="119"/>
      <c r="X14" s="119"/>
      <c r="Y14" s="86"/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8" t="str">
        <f t="shared" si="6"/>
        <v/>
      </c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21"/>
      <c r="AT14" s="121"/>
      <c r="AU14" s="47"/>
      <c r="AV14" s="7"/>
      <c r="AW14" s="7"/>
      <c r="AX14" s="7"/>
      <c r="AY14" s="7"/>
      <c r="AZ14" s="7"/>
      <c r="BA14" s="7"/>
      <c r="BB14" s="7"/>
      <c r="BC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SUM(K45,W45,AJ45,AV45)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118" t="s">
        <v>48</v>
      </c>
      <c r="T15" s="63"/>
      <c r="U15" s="124"/>
      <c r="V15" s="124"/>
      <c r="W15" s="124"/>
      <c r="X15" s="124"/>
      <c r="Y15" s="106">
        <f>SUM(U15:X15)</f>
        <v>0</v>
      </c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88"/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1"/>
      <c r="AT15" s="121"/>
      <c r="AU15" s="47"/>
      <c r="AV15" s="7"/>
      <c r="AW15" s="7"/>
      <c r="AX15" s="7"/>
      <c r="AY15" s="7"/>
      <c r="AZ15" s="7"/>
      <c r="BA15" s="7"/>
      <c r="BB15" s="7"/>
      <c r="BC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K46+W46+AJ46+AV46</f>
        <v>0</v>
      </c>
      <c r="L16" s="64"/>
      <c r="M16" s="82" t="str">
        <f t="shared" si="3"/>
        <v>Antifoam</v>
      </c>
      <c r="N16" s="62"/>
      <c r="O16" s="62"/>
      <c r="P16" s="83">
        <f t="shared" si="4"/>
        <v>0.1</v>
      </c>
      <c r="Q16" s="62"/>
      <c r="R16" s="66"/>
      <c r="S16" s="126" t="s">
        <v>49</v>
      </c>
      <c r="T16" s="63"/>
      <c r="U16" s="119"/>
      <c r="V16" s="119"/>
      <c r="W16" s="119"/>
      <c r="X16" s="119"/>
      <c r="Y16" s="109">
        <f>sum(Y15*6)</f>
        <v>0</v>
      </c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8" t="str">
        <f t="shared" ref="AG16:AG23" si="7">IF(ISBLANK(AD16)=false , IFERROR((76.08 * (($S$2*0.004+1)-(AD16*0.004+1)) / (1.775-($S$2*0.004+1))) * ((AD16*0.004+1) / 0.794),0),"")</f>
        <v/>
      </c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21"/>
      <c r="AT16" s="121"/>
      <c r="AU16" s="47"/>
      <c r="AV16" s="7"/>
      <c r="AW16" s="7"/>
      <c r="AX16" s="7"/>
      <c r="AY16" s="7"/>
      <c r="AZ16" s="7"/>
      <c r="BA16" s="7"/>
      <c r="BB16" s="7"/>
      <c r="BC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SUM(K47,W47,AJ47,AV47)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0.1</v>
      </c>
      <c r="Q17" s="62"/>
      <c r="R17" s="66"/>
      <c r="S17" s="118" t="s">
        <v>39</v>
      </c>
      <c r="T17" s="63"/>
      <c r="U17" s="119"/>
      <c r="V17" s="119"/>
      <c r="W17" s="119"/>
      <c r="X17" s="119"/>
      <c r="Y17" s="86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8" t="str">
        <f t="shared" si="7"/>
        <v/>
      </c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21"/>
      <c r="AT17" s="121"/>
      <c r="AU17" s="47"/>
      <c r="AV17" s="7"/>
      <c r="AW17" s="7"/>
      <c r="AX17" s="7"/>
      <c r="AY17" s="7"/>
      <c r="AZ17" s="7"/>
      <c r="BA17" s="7"/>
      <c r="BB17" s="7"/>
      <c r="BC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K48+W48+AJ48+AV48</f>
        <v>1.4</v>
      </c>
      <c r="L18" s="64"/>
      <c r="M18" s="82" t="str">
        <f t="shared" si="3"/>
        <v>Whirlfloc</v>
      </c>
      <c r="N18" s="62"/>
      <c r="O18" s="62"/>
      <c r="P18" s="83">
        <f t="shared" si="4"/>
        <v>0.1</v>
      </c>
      <c r="Q18" s="62"/>
      <c r="R18" s="66"/>
      <c r="S18" s="133" t="s">
        <v>41</v>
      </c>
      <c r="T18" s="134"/>
      <c r="U18" s="135"/>
      <c r="V18" s="135"/>
      <c r="W18" s="136"/>
      <c r="X18" s="136"/>
      <c r="Y18" s="86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si="7"/>
        <v/>
      </c>
      <c r="AH18" s="99"/>
      <c r="AI18" s="100"/>
      <c r="AJ18" s="101"/>
      <c r="AK18" s="62"/>
      <c r="AL18" s="63"/>
      <c r="AM18" s="131" t="s">
        <v>60</v>
      </c>
      <c r="AN18" s="132"/>
      <c r="AO18" s="120"/>
      <c r="AP18" s="63"/>
      <c r="AQ18" s="125"/>
      <c r="AR18" s="121"/>
      <c r="AS18" s="121"/>
      <c r="AT18" s="121"/>
      <c r="AU18" s="47"/>
      <c r="AV18" s="7"/>
      <c r="AW18" s="7"/>
      <c r="AX18" s="7"/>
      <c r="AY18" s="7"/>
      <c r="AZ18" s="7"/>
      <c r="BA18" s="7"/>
      <c r="BB18" s="7"/>
      <c r="BC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SUM(K49,W49,AJ49,AV49)</f>
        <v>0.9</v>
      </c>
      <c r="L19" s="64"/>
      <c r="M19" s="129" t="str">
        <f t="shared" si="3"/>
        <v>Yeast</v>
      </c>
      <c r="N19" s="62"/>
      <c r="O19" s="62"/>
      <c r="P19" s="94" t="str">
        <f t="shared" ref="P19:P20" si="8">F75</f>
        <v>AY4</v>
      </c>
      <c r="Q19" s="62"/>
      <c r="R19" s="66"/>
      <c r="S19" s="133" t="s">
        <v>45</v>
      </c>
      <c r="T19" s="134"/>
      <c r="U19" s="138"/>
      <c r="V19" s="138"/>
      <c r="W19" s="136"/>
      <c r="X19" s="136"/>
      <c r="Y19" s="86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8" t="str">
        <f t="shared" si="7"/>
        <v/>
      </c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1"/>
      <c r="AT19" s="121"/>
      <c r="AU19" s="47"/>
      <c r="AV19" s="7"/>
      <c r="AW19" s="7"/>
      <c r="AX19" s="7"/>
      <c r="AY19" s="7"/>
      <c r="AZ19" s="7"/>
      <c r="BA19" s="7"/>
      <c r="BB19" s="7"/>
      <c r="BC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K50+W50+AJ50+AV50</f>
        <v>1.7</v>
      </c>
      <c r="L20" s="64"/>
      <c r="M20" s="82" t="str">
        <f t="shared" si="3"/>
        <v>Biofine</v>
      </c>
      <c r="N20" s="62"/>
      <c r="O20" s="62"/>
      <c r="P20" s="83" t="str">
        <f t="shared" si="8"/>
        <v>1.25 litres per turn</v>
      </c>
      <c r="Q20" s="62"/>
      <c r="R20" s="139"/>
      <c r="S20" s="118" t="s">
        <v>54</v>
      </c>
      <c r="T20" s="63"/>
      <c r="U20" s="119"/>
      <c r="V20" s="119"/>
      <c r="W20" s="119"/>
      <c r="X20" s="119"/>
      <c r="Y20" s="145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8" t="str">
        <f t="shared" si="7"/>
        <v/>
      </c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21"/>
      <c r="AT20" s="121"/>
      <c r="AU20" s="47"/>
      <c r="AV20" s="7"/>
      <c r="AW20" s="7"/>
      <c r="AX20" s="7"/>
      <c r="AY20" s="7"/>
      <c r="AZ20" s="7"/>
      <c r="BA20" s="7"/>
      <c r="BB20" s="7"/>
      <c r="BC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55</v>
      </c>
      <c r="T21" s="63"/>
      <c r="U21" s="119"/>
      <c r="V21" s="119"/>
      <c r="W21" s="119"/>
      <c r="X21" s="119"/>
      <c r="Y21" s="145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si="7"/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1"/>
      <c r="AT21" s="121"/>
      <c r="AU21" s="47"/>
      <c r="AV21" s="7"/>
      <c r="AW21" s="7"/>
      <c r="AX21" s="7"/>
      <c r="AY21" s="7"/>
      <c r="AZ21" s="7"/>
      <c r="BA21" s="7"/>
      <c r="BB21" s="7"/>
      <c r="BC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18" t="s">
        <v>56</v>
      </c>
      <c r="T22" s="63"/>
      <c r="U22" s="119"/>
      <c r="V22" s="119"/>
      <c r="W22" s="119"/>
      <c r="X22" s="119"/>
      <c r="Y22" s="145"/>
      <c r="Z22" s="140"/>
      <c r="AA22" s="95">
        <f t="shared" si="5"/>
        <v>16</v>
      </c>
      <c r="AB22" s="88">
        <v>16.0</v>
      </c>
      <c r="AC22" s="96"/>
      <c r="AD22" s="96"/>
      <c r="AE22" s="96"/>
      <c r="AF22" s="107"/>
      <c r="AG22" s="98" t="str">
        <f t="shared" si="7"/>
        <v/>
      </c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21"/>
      <c r="AT22" s="121"/>
      <c r="AU22" s="47"/>
      <c r="AV22" s="7"/>
      <c r="AW22" s="7"/>
      <c r="AX22" s="7"/>
      <c r="AY22" s="7"/>
      <c r="AZ22" s="7"/>
      <c r="BA22" s="7"/>
      <c r="BB22" s="7"/>
      <c r="BC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18" t="s">
        <v>59</v>
      </c>
      <c r="T23" s="63"/>
      <c r="U23" s="119"/>
      <c r="V23" s="119"/>
      <c r="W23" s="119"/>
      <c r="X23" s="119"/>
      <c r="Y23" s="145"/>
      <c r="Z23" s="140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si="7"/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1"/>
      <c r="AT23" s="121"/>
      <c r="AU23" s="47"/>
      <c r="AV23" s="7"/>
      <c r="AW23" s="7"/>
      <c r="AX23" s="7"/>
      <c r="AY23" s="7"/>
      <c r="AZ23" s="7"/>
      <c r="BA23" s="7"/>
      <c r="BB23" s="7"/>
      <c r="BC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18" t="s">
        <v>61</v>
      </c>
      <c r="T24" s="63"/>
      <c r="U24" s="119"/>
      <c r="V24" s="119"/>
      <c r="W24" s="119"/>
      <c r="X24" s="119"/>
      <c r="Y24" s="145"/>
      <c r="Z24" s="140"/>
      <c r="AA24" s="95">
        <f t="shared" si="5"/>
        <v>18</v>
      </c>
      <c r="AB24" s="88">
        <v>18.0</v>
      </c>
      <c r="AC24" s="96"/>
      <c r="AD24" s="96"/>
      <c r="AE24" s="96"/>
      <c r="AF24" s="107"/>
      <c r="AG24" s="151"/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1"/>
      <c r="AT24" s="121"/>
      <c r="AU24" s="47"/>
      <c r="AV24" s="7"/>
      <c r="AW24" s="7"/>
      <c r="AX24" s="7"/>
      <c r="AY24" s="7"/>
      <c r="AZ24" s="7"/>
      <c r="BA24" s="7"/>
      <c r="BB24" s="7"/>
      <c r="BC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18" t="s">
        <v>63</v>
      </c>
      <c r="T25" s="63"/>
      <c r="U25" s="119"/>
      <c r="V25" s="119"/>
      <c r="W25" s="119"/>
      <c r="X25" s="119"/>
      <c r="Y25" s="145"/>
      <c r="Z25" s="140"/>
      <c r="AA25" s="95">
        <f t="shared" si="5"/>
        <v>19</v>
      </c>
      <c r="AB25" s="88">
        <v>19.0</v>
      </c>
      <c r="AC25" s="96"/>
      <c r="AD25" s="96"/>
      <c r="AE25" s="96"/>
      <c r="AF25" s="107"/>
      <c r="AG25" s="164"/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1"/>
      <c r="AT25" s="121"/>
      <c r="AU25" s="47"/>
      <c r="AV25" s="7"/>
      <c r="AW25" s="7"/>
      <c r="AX25" s="7"/>
      <c r="AY25" s="7"/>
      <c r="AZ25" s="7"/>
      <c r="BA25" s="7"/>
      <c r="BB25" s="7"/>
      <c r="BC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50" t="s">
        <v>66</v>
      </c>
      <c r="T26" s="52"/>
      <c r="U26" s="52"/>
      <c r="V26" s="52"/>
      <c r="W26" s="52"/>
      <c r="X26" s="52"/>
      <c r="Y26" s="52"/>
      <c r="Z26" s="132"/>
      <c r="AA26" s="95">
        <f t="shared" si="5"/>
        <v>20</v>
      </c>
      <c r="AB26" s="88">
        <v>20.0</v>
      </c>
      <c r="AC26" s="96"/>
      <c r="AD26" s="96"/>
      <c r="AE26" s="96"/>
      <c r="AF26" s="107"/>
      <c r="AG26" s="168"/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1"/>
      <c r="AT26" s="121"/>
      <c r="AU26" s="47"/>
      <c r="AV26" s="7"/>
      <c r="AW26" s="7"/>
      <c r="AX26" s="7"/>
      <c r="AY26" s="7"/>
      <c r="AZ26" s="7"/>
      <c r="BA26" s="7"/>
      <c r="BB26" s="7"/>
      <c r="BC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2"/>
      <c r="Q27" s="149"/>
      <c r="R27" s="139"/>
      <c r="S27" s="152"/>
      <c r="T27" s="132"/>
      <c r="U27" s="153" t="s">
        <v>68</v>
      </c>
      <c r="V27" s="154" t="s">
        <v>69</v>
      </c>
      <c r="W27" s="154" t="s">
        <v>70</v>
      </c>
      <c r="X27" s="154" t="s">
        <v>71</v>
      </c>
      <c r="Y27" s="154" t="s">
        <v>72</v>
      </c>
      <c r="Z27" s="157" t="s">
        <v>73</v>
      </c>
      <c r="AA27" s="95"/>
      <c r="AB27" s="88"/>
      <c r="AC27" s="96"/>
      <c r="AD27" s="96"/>
      <c r="AE27" s="96"/>
      <c r="AF27" s="107"/>
      <c r="AG27" s="168"/>
      <c r="AH27" s="99"/>
      <c r="AI27" s="100"/>
      <c r="AJ27" s="99"/>
      <c r="AK27" s="99"/>
      <c r="AL27" s="99"/>
      <c r="AM27" s="172"/>
      <c r="AN27" s="120"/>
      <c r="AO27" s="174"/>
      <c r="AP27" s="174"/>
      <c r="AQ27" s="147"/>
      <c r="AR27" s="121"/>
      <c r="AS27" s="121"/>
      <c r="AT27" s="121"/>
      <c r="AU27" s="47"/>
      <c r="AV27" s="7"/>
      <c r="AW27" s="7"/>
      <c r="AX27" s="7"/>
      <c r="AY27" s="7"/>
      <c r="AZ27" s="7"/>
      <c r="BA27" s="7"/>
      <c r="BB27" s="7"/>
      <c r="BC27" s="7"/>
    </row>
    <row r="28" ht="17.25" customHeight="1">
      <c r="A28" s="1"/>
      <c r="B28" s="46"/>
      <c r="C28" s="46"/>
      <c r="D28" s="169"/>
      <c r="E28" s="156"/>
      <c r="F28" s="156"/>
      <c r="G28" s="156"/>
      <c r="H28" s="156"/>
      <c r="I28" s="156"/>
      <c r="J28" s="156"/>
      <c r="K28" s="156"/>
      <c r="L28" s="156"/>
      <c r="M28" s="156"/>
      <c r="N28" s="158"/>
      <c r="O28" s="62"/>
      <c r="P28" s="63"/>
      <c r="Q28" s="163"/>
      <c r="R28" s="160"/>
      <c r="S28" s="161" t="s">
        <v>74</v>
      </c>
      <c r="T28" s="132"/>
      <c r="U28" s="162"/>
      <c r="V28" s="162"/>
      <c r="W28" s="162"/>
      <c r="X28" s="162"/>
      <c r="Y28" s="162"/>
      <c r="Z28" s="162"/>
      <c r="AA28" s="171"/>
      <c r="AB28" s="171"/>
      <c r="AC28" s="173"/>
      <c r="AD28" s="173"/>
      <c r="AE28" s="173"/>
      <c r="AF28" s="173"/>
      <c r="AG28" s="171"/>
      <c r="AH28" s="171"/>
      <c r="AI28" s="160"/>
      <c r="AJ28" s="171"/>
      <c r="AK28" s="160"/>
      <c r="AL28" s="160"/>
      <c r="AM28" s="160"/>
      <c r="AN28" s="175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ht="17.25" customHeight="1">
      <c r="A29" s="1"/>
      <c r="B29" s="39"/>
      <c r="C29" s="46"/>
      <c r="D29" s="169"/>
      <c r="E29" s="156"/>
      <c r="F29" s="156"/>
      <c r="G29" s="156"/>
      <c r="H29" s="156"/>
      <c r="I29" s="156"/>
      <c r="J29" s="156"/>
      <c r="K29" s="156"/>
      <c r="L29" s="156"/>
      <c r="M29" s="156"/>
      <c r="N29" s="158"/>
      <c r="O29" s="62"/>
      <c r="P29" s="63"/>
      <c r="Q29" s="159"/>
      <c r="R29" s="160"/>
      <c r="S29" s="161" t="s">
        <v>75</v>
      </c>
      <c r="T29" s="132"/>
      <c r="U29" s="162"/>
      <c r="V29" s="162"/>
      <c r="W29" s="162"/>
      <c r="X29" s="162"/>
      <c r="Y29" s="162"/>
      <c r="Z29" s="162"/>
      <c r="AA29" s="171"/>
      <c r="AB29" s="171"/>
      <c r="AC29" s="173"/>
      <c r="AD29" s="173"/>
      <c r="AE29" s="173"/>
      <c r="AF29" s="173"/>
      <c r="AG29" s="171"/>
      <c r="AH29" s="171"/>
      <c r="AI29" s="160"/>
      <c r="AJ29" s="160"/>
      <c r="AK29" s="160"/>
      <c r="AL29" s="160"/>
      <c r="AM29" s="160"/>
      <c r="AN29" s="171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47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</row>
    <row r="30" ht="17.25" customHeight="1">
      <c r="A30" s="1"/>
      <c r="B30" s="39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80"/>
      <c r="O30" s="180"/>
      <c r="P30" s="180"/>
      <c r="Q30" s="159"/>
      <c r="R30" s="160"/>
      <c r="S30" s="165" t="s">
        <v>76</v>
      </c>
      <c r="T30" s="132"/>
      <c r="U30" s="162"/>
      <c r="V30" s="162"/>
      <c r="W30" s="162"/>
      <c r="X30" s="162"/>
      <c r="Y30" s="162"/>
      <c r="Z30" s="162"/>
      <c r="AA30" s="171"/>
      <c r="AB30" s="171"/>
      <c r="AC30" s="173"/>
      <c r="AD30" s="173"/>
      <c r="AE30" s="173"/>
      <c r="AF30" s="173"/>
      <c r="AG30" s="171"/>
      <c r="AH30" s="171"/>
      <c r="AI30" s="160"/>
      <c r="AJ30" s="160"/>
      <c r="AK30" s="160"/>
      <c r="AL30" s="160"/>
      <c r="AM30" s="160"/>
      <c r="AN30" s="171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47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80"/>
      <c r="O31" s="180"/>
      <c r="P31" s="180"/>
      <c r="Q31" s="159"/>
      <c r="R31" s="160"/>
      <c r="S31" s="170" t="s">
        <v>77</v>
      </c>
      <c r="T31" s="132"/>
      <c r="U31" s="162"/>
      <c r="V31" s="162"/>
      <c r="W31" s="162"/>
      <c r="X31" s="162"/>
      <c r="Y31" s="162"/>
      <c r="Z31" s="162"/>
      <c r="AA31" s="171"/>
      <c r="AB31" s="171"/>
      <c r="AC31" s="173"/>
      <c r="AD31" s="173"/>
      <c r="AE31" s="173"/>
      <c r="AF31" s="173"/>
      <c r="AG31" s="171"/>
      <c r="AH31" s="171"/>
      <c r="AI31" s="160"/>
      <c r="AJ31" s="160"/>
      <c r="AK31" s="160"/>
      <c r="AL31" s="160"/>
      <c r="AM31" s="160"/>
      <c r="AN31" s="171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47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58"/>
      <c r="O32" s="62"/>
      <c r="P32" s="63"/>
      <c r="Q32" s="163"/>
      <c r="R32" s="160"/>
      <c r="S32" s="170" t="s">
        <v>78</v>
      </c>
      <c r="T32" s="132"/>
      <c r="U32" s="162"/>
      <c r="V32" s="162"/>
      <c r="W32" s="162"/>
      <c r="X32" s="162"/>
      <c r="Y32" s="162"/>
      <c r="Z32" s="162"/>
      <c r="AA32" s="171"/>
      <c r="AB32" s="171"/>
      <c r="AC32" s="173"/>
      <c r="AD32" s="173"/>
      <c r="AE32" s="173"/>
      <c r="AF32" s="173"/>
      <c r="AG32" s="171"/>
      <c r="AH32" s="171"/>
      <c r="AI32" s="160"/>
      <c r="AJ32" s="160"/>
      <c r="AK32" s="160"/>
      <c r="AL32" s="160"/>
      <c r="AM32" s="160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47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139"/>
      <c r="O33" s="139"/>
      <c r="P33" s="183" t="s">
        <v>80</v>
      </c>
      <c r="Q33" s="144"/>
      <c r="R33" s="144"/>
      <c r="S33" s="144"/>
      <c r="T33" s="144"/>
      <c r="U33" s="144"/>
      <c r="V33" s="144"/>
      <c r="W33" s="144"/>
      <c r="X33" s="144"/>
      <c r="Y33" s="182"/>
      <c r="Z33" s="139"/>
      <c r="AA33" s="171"/>
      <c r="AB33" s="171"/>
      <c r="AC33" s="183" t="s">
        <v>81</v>
      </c>
      <c r="AD33" s="144"/>
      <c r="AE33" s="144"/>
      <c r="AF33" s="144"/>
      <c r="AG33" s="144"/>
      <c r="AH33" s="144"/>
      <c r="AI33" s="144"/>
      <c r="AJ33" s="144"/>
      <c r="AK33" s="144"/>
      <c r="AL33" s="182"/>
      <c r="AM33" s="160"/>
      <c r="AN33" s="183" t="s">
        <v>82</v>
      </c>
      <c r="AO33" s="144"/>
      <c r="AP33" s="144"/>
      <c r="AQ33" s="144"/>
      <c r="AR33" s="144"/>
      <c r="AS33" s="144"/>
      <c r="AT33" s="144"/>
      <c r="AU33" s="144"/>
      <c r="AV33" s="144"/>
      <c r="AW33" s="144"/>
      <c r="AX33" s="182"/>
      <c r="AY33" s="171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139"/>
      <c r="O34" s="160"/>
      <c r="P34" s="184"/>
      <c r="Q34" s="52"/>
      <c r="R34" s="52"/>
      <c r="S34" s="52"/>
      <c r="T34" s="52"/>
      <c r="U34" s="52"/>
      <c r="V34" s="52"/>
      <c r="W34" s="52"/>
      <c r="X34" s="52"/>
      <c r="Y34" s="132"/>
      <c r="Z34" s="156"/>
      <c r="AA34" s="171"/>
      <c r="AB34" s="171"/>
      <c r="AC34" s="184"/>
      <c r="AD34" s="52"/>
      <c r="AE34" s="52"/>
      <c r="AF34" s="52"/>
      <c r="AG34" s="52"/>
      <c r="AH34" s="52"/>
      <c r="AI34" s="52"/>
      <c r="AJ34" s="52"/>
      <c r="AK34" s="52"/>
      <c r="AL34" s="132"/>
      <c r="AM34" s="156"/>
      <c r="AN34" s="184"/>
      <c r="AO34" s="52"/>
      <c r="AP34" s="52"/>
      <c r="AQ34" s="52"/>
      <c r="AR34" s="52"/>
      <c r="AS34" s="52"/>
      <c r="AT34" s="52"/>
      <c r="AU34" s="52"/>
      <c r="AV34" s="52"/>
      <c r="AW34" s="52"/>
      <c r="AX34" s="132"/>
      <c r="AY34" s="171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88"/>
      <c r="P35" s="189" t="s">
        <v>83</v>
      </c>
      <c r="Q35" s="190"/>
      <c r="R35" s="190"/>
      <c r="S35" s="190"/>
      <c r="T35" s="190"/>
      <c r="U35" s="190"/>
      <c r="V35" s="191"/>
      <c r="W35" s="186" t="s">
        <v>86</v>
      </c>
      <c r="X35" s="63"/>
      <c r="Y35" s="187" t="s">
        <v>85</v>
      </c>
      <c r="Z35" s="156"/>
      <c r="AA35" s="171"/>
      <c r="AB35" s="171"/>
      <c r="AC35" s="192" t="s">
        <v>83</v>
      </c>
      <c r="AD35" s="62"/>
      <c r="AE35" s="62"/>
      <c r="AF35" s="62"/>
      <c r="AG35" s="62"/>
      <c r="AH35" s="62"/>
      <c r="AI35" s="63"/>
      <c r="AJ35" s="186" t="s">
        <v>84</v>
      </c>
      <c r="AK35" s="63"/>
      <c r="AL35" s="187" t="s">
        <v>85</v>
      </c>
      <c r="AM35" s="156"/>
      <c r="AN35" s="192" t="s">
        <v>83</v>
      </c>
      <c r="AO35" s="63"/>
      <c r="AP35" s="193"/>
      <c r="AQ35" s="62"/>
      <c r="AR35" s="62"/>
      <c r="AS35" s="62"/>
      <c r="AT35" s="62"/>
      <c r="AU35" s="63"/>
      <c r="AV35" s="186" t="s">
        <v>84</v>
      </c>
      <c r="AW35" s="63"/>
      <c r="AX35" s="187" t="s">
        <v>85</v>
      </c>
      <c r="AY35" s="171"/>
      <c r="AZ35" s="7"/>
      <c r="BA35" s="7"/>
      <c r="BB35" s="7"/>
      <c r="BC35" s="7"/>
      <c r="BD35" s="7"/>
      <c r="BE35" s="32"/>
      <c r="BF35" s="194"/>
      <c r="BG35" s="194"/>
      <c r="BH35" s="194"/>
      <c r="BI35" s="194"/>
      <c r="BJ35" s="7"/>
      <c r="BK35" s="7"/>
    </row>
    <row r="36" ht="15.0" customHeight="1">
      <c r="A36" s="195"/>
      <c r="B36" s="50"/>
      <c r="C36" s="196"/>
      <c r="D36" s="197" t="s">
        <v>87</v>
      </c>
      <c r="E36" s="62"/>
      <c r="F36" s="62"/>
      <c r="G36" s="62"/>
      <c r="H36" s="62"/>
      <c r="I36" s="62"/>
      <c r="J36" s="63"/>
      <c r="K36" s="198">
        <v>400.0</v>
      </c>
      <c r="L36" s="63"/>
      <c r="M36" s="200">
        <f t="shared" ref="M36:M45" si="9">IF(K36&gt;0,K36/$K$52,"")</f>
        <v>0.8421052632</v>
      </c>
      <c r="N36" s="202"/>
      <c r="O36" s="203"/>
      <c r="P36" s="204" t="str">
        <f t="shared" ref="P36:P50" si="10">D36</f>
        <v>Pale</v>
      </c>
      <c r="Q36" s="62"/>
      <c r="R36" s="62"/>
      <c r="S36" s="62"/>
      <c r="T36" s="62"/>
      <c r="U36" s="62"/>
      <c r="V36" s="63"/>
      <c r="W36" s="198">
        <v>400.0</v>
      </c>
      <c r="X36" s="63"/>
      <c r="Y36" s="200">
        <f t="shared" ref="Y36:Y45" si="11">IF(W36&gt;0,W36/$K$52,"")</f>
        <v>0.8421052632</v>
      </c>
      <c r="Z36" s="205"/>
      <c r="AA36" s="206"/>
      <c r="AB36" s="206"/>
      <c r="AC36" s="204" t="str">
        <f t="shared" ref="AC36:AC50" si="12">D36</f>
        <v>Pale</v>
      </c>
      <c r="AD36" s="62"/>
      <c r="AE36" s="62"/>
      <c r="AF36" s="62"/>
      <c r="AG36" s="62"/>
      <c r="AH36" s="62"/>
      <c r="AI36" s="63"/>
      <c r="AJ36" s="207"/>
      <c r="AK36" s="63"/>
      <c r="AL36" s="200" t="str">
        <f t="shared" ref="AL36:AL45" si="13">IF(AJ36&gt;0,AJ36/$K$52,"")</f>
        <v/>
      </c>
      <c r="AM36" s="205"/>
      <c r="AN36" s="204" t="str">
        <f t="shared" ref="AN36:AN50" si="14">D36</f>
        <v>Pale</v>
      </c>
      <c r="AO36" s="62"/>
      <c r="AP36" s="62"/>
      <c r="AQ36" s="62"/>
      <c r="AR36" s="62"/>
      <c r="AS36" s="62"/>
      <c r="AT36" s="62"/>
      <c r="AU36" s="63"/>
      <c r="AV36" s="207"/>
      <c r="AW36" s="63"/>
      <c r="AX36" s="200" t="str">
        <f t="shared" ref="AX36:AX45" si="15">IF(AV36&gt;0,AV36/$K$52,"")</f>
        <v/>
      </c>
      <c r="AY36" s="206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</row>
    <row r="37">
      <c r="A37" s="195"/>
      <c r="B37" s="50"/>
      <c r="C37" s="196"/>
      <c r="D37" s="210" t="s">
        <v>88</v>
      </c>
      <c r="E37" s="62"/>
      <c r="F37" s="62"/>
      <c r="G37" s="62"/>
      <c r="H37" s="62"/>
      <c r="I37" s="62"/>
      <c r="J37" s="63"/>
      <c r="K37" s="212">
        <v>25.0</v>
      </c>
      <c r="L37" s="63"/>
      <c r="M37" s="214">
        <f t="shared" si="9"/>
        <v>0.05263157895</v>
      </c>
      <c r="N37" s="202"/>
      <c r="O37" s="203"/>
      <c r="P37" s="215" t="str">
        <f t="shared" si="10"/>
        <v>Dexter</v>
      </c>
      <c r="Q37" s="62"/>
      <c r="R37" s="62"/>
      <c r="S37" s="62"/>
      <c r="T37" s="62"/>
      <c r="U37" s="62"/>
      <c r="V37" s="63"/>
      <c r="W37" s="212">
        <v>25.0</v>
      </c>
      <c r="X37" s="63"/>
      <c r="Y37" s="214">
        <f t="shared" si="11"/>
        <v>0.05263157895</v>
      </c>
      <c r="Z37" s="205"/>
      <c r="AA37" s="206"/>
      <c r="AB37" s="206"/>
      <c r="AC37" s="215" t="str">
        <f t="shared" si="12"/>
        <v>Dexter</v>
      </c>
      <c r="AD37" s="62"/>
      <c r="AE37" s="62"/>
      <c r="AF37" s="62"/>
      <c r="AG37" s="62"/>
      <c r="AH37" s="62"/>
      <c r="AI37" s="63"/>
      <c r="AJ37" s="216"/>
      <c r="AK37" s="132"/>
      <c r="AL37" s="214" t="str">
        <f t="shared" si="13"/>
        <v/>
      </c>
      <c r="AM37" s="205"/>
      <c r="AN37" s="215" t="str">
        <f t="shared" si="14"/>
        <v>Dexter</v>
      </c>
      <c r="AO37" s="62"/>
      <c r="AP37" s="62"/>
      <c r="AQ37" s="62"/>
      <c r="AR37" s="62"/>
      <c r="AS37" s="62"/>
      <c r="AT37" s="62"/>
      <c r="AU37" s="63"/>
      <c r="AV37" s="216"/>
      <c r="AW37" s="132"/>
      <c r="AX37" s="214" t="str">
        <f t="shared" si="15"/>
        <v/>
      </c>
      <c r="AY37" s="206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</row>
    <row r="38">
      <c r="A38" s="195"/>
      <c r="B38" s="46"/>
      <c r="C38" s="196"/>
      <c r="D38" s="197" t="s">
        <v>89</v>
      </c>
      <c r="E38" s="62"/>
      <c r="F38" s="62"/>
      <c r="G38" s="62"/>
      <c r="H38" s="62"/>
      <c r="I38" s="62"/>
      <c r="J38" s="63"/>
      <c r="K38" s="198">
        <v>25.0</v>
      </c>
      <c r="L38" s="63"/>
      <c r="M38" s="200">
        <f t="shared" si="9"/>
        <v>0.05263157895</v>
      </c>
      <c r="N38" s="202"/>
      <c r="O38" s="203"/>
      <c r="P38" s="204" t="str">
        <f t="shared" si="10"/>
        <v>Vienna</v>
      </c>
      <c r="Q38" s="62"/>
      <c r="R38" s="62"/>
      <c r="S38" s="62"/>
      <c r="T38" s="62"/>
      <c r="U38" s="62"/>
      <c r="V38" s="63"/>
      <c r="W38" s="198">
        <v>25.0</v>
      </c>
      <c r="X38" s="63"/>
      <c r="Y38" s="200">
        <f t="shared" si="11"/>
        <v>0.05263157895</v>
      </c>
      <c r="Z38" s="205"/>
      <c r="AA38" s="206"/>
      <c r="AB38" s="206"/>
      <c r="AC38" s="204" t="str">
        <f t="shared" si="12"/>
        <v>Vienna</v>
      </c>
      <c r="AD38" s="62"/>
      <c r="AE38" s="62"/>
      <c r="AF38" s="62"/>
      <c r="AG38" s="62"/>
      <c r="AH38" s="62"/>
      <c r="AI38" s="63"/>
      <c r="AJ38" s="219"/>
      <c r="AK38" s="132"/>
      <c r="AL38" s="200" t="str">
        <f t="shared" si="13"/>
        <v/>
      </c>
      <c r="AM38" s="205"/>
      <c r="AN38" s="204" t="str">
        <f t="shared" si="14"/>
        <v>Vienna</v>
      </c>
      <c r="AO38" s="62"/>
      <c r="AP38" s="62"/>
      <c r="AQ38" s="62"/>
      <c r="AR38" s="62"/>
      <c r="AS38" s="62"/>
      <c r="AT38" s="62"/>
      <c r="AU38" s="63"/>
      <c r="AV38" s="219"/>
      <c r="AW38" s="132"/>
      <c r="AX38" s="200" t="str">
        <f t="shared" si="15"/>
        <v/>
      </c>
      <c r="AY38" s="206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</row>
    <row r="39">
      <c r="A39" s="195"/>
      <c r="B39" s="39"/>
      <c r="C39" s="196"/>
      <c r="D39" s="210" t="s">
        <v>91</v>
      </c>
      <c r="E39" s="62"/>
      <c r="F39" s="62"/>
      <c r="G39" s="62"/>
      <c r="H39" s="62"/>
      <c r="I39" s="62"/>
      <c r="J39" s="63"/>
      <c r="K39" s="212">
        <v>25.0</v>
      </c>
      <c r="L39" s="63"/>
      <c r="M39" s="214">
        <f t="shared" si="9"/>
        <v>0.05263157895</v>
      </c>
      <c r="N39" s="202"/>
      <c r="O39" s="203"/>
      <c r="P39" s="215" t="str">
        <f t="shared" si="10"/>
        <v>caramunich 1</v>
      </c>
      <c r="Q39" s="62"/>
      <c r="R39" s="62"/>
      <c r="S39" s="62"/>
      <c r="T39" s="62"/>
      <c r="U39" s="62"/>
      <c r="V39" s="63"/>
      <c r="W39" s="212">
        <v>25.0</v>
      </c>
      <c r="X39" s="63"/>
      <c r="Y39" s="214">
        <f t="shared" si="11"/>
        <v>0.05263157895</v>
      </c>
      <c r="Z39" s="205"/>
      <c r="AA39" s="206"/>
      <c r="AB39" s="206"/>
      <c r="AC39" s="215" t="str">
        <f t="shared" si="12"/>
        <v>caramunich 1</v>
      </c>
      <c r="AD39" s="62"/>
      <c r="AE39" s="62"/>
      <c r="AF39" s="62"/>
      <c r="AG39" s="62"/>
      <c r="AH39" s="62"/>
      <c r="AI39" s="63"/>
      <c r="AJ39" s="212"/>
      <c r="AK39" s="63"/>
      <c r="AL39" s="214" t="str">
        <f t="shared" si="13"/>
        <v/>
      </c>
      <c r="AM39" s="205"/>
      <c r="AN39" s="215" t="str">
        <f t="shared" si="14"/>
        <v>caramunich 1</v>
      </c>
      <c r="AO39" s="62"/>
      <c r="AP39" s="62"/>
      <c r="AQ39" s="62"/>
      <c r="AR39" s="62"/>
      <c r="AS39" s="62"/>
      <c r="AT39" s="62"/>
      <c r="AU39" s="63"/>
      <c r="AV39" s="212"/>
      <c r="AW39" s="63"/>
      <c r="AX39" s="214" t="str">
        <f t="shared" si="15"/>
        <v/>
      </c>
      <c r="AY39" s="206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</row>
    <row r="40">
      <c r="A40" s="195"/>
      <c r="B40" s="50"/>
      <c r="C40" s="196"/>
      <c r="D40" s="197"/>
      <c r="E40" s="62"/>
      <c r="F40" s="62"/>
      <c r="G40" s="62"/>
      <c r="H40" s="62"/>
      <c r="I40" s="62"/>
      <c r="J40" s="63"/>
      <c r="K40" s="198"/>
      <c r="L40" s="63"/>
      <c r="M40" s="200" t="str">
        <f t="shared" si="9"/>
        <v/>
      </c>
      <c r="N40" s="202"/>
      <c r="O40" s="203"/>
      <c r="P40" s="204" t="str">
        <f t="shared" si="10"/>
        <v/>
      </c>
      <c r="Q40" s="62"/>
      <c r="R40" s="62"/>
      <c r="S40" s="62"/>
      <c r="T40" s="62"/>
      <c r="U40" s="62"/>
      <c r="V40" s="63"/>
      <c r="W40" s="198"/>
      <c r="X40" s="63"/>
      <c r="Y40" s="200" t="str">
        <f t="shared" si="11"/>
        <v/>
      </c>
      <c r="Z40" s="205"/>
      <c r="AA40" s="206"/>
      <c r="AB40" s="206"/>
      <c r="AC40" s="204" t="str">
        <f t="shared" si="12"/>
        <v/>
      </c>
      <c r="AD40" s="62"/>
      <c r="AE40" s="62"/>
      <c r="AF40" s="62"/>
      <c r="AG40" s="62"/>
      <c r="AH40" s="62"/>
      <c r="AI40" s="63"/>
      <c r="AJ40" s="198"/>
      <c r="AK40" s="63"/>
      <c r="AL40" s="200" t="str">
        <f t="shared" si="13"/>
        <v/>
      </c>
      <c r="AM40" s="205"/>
      <c r="AN40" s="204" t="str">
        <f t="shared" si="14"/>
        <v/>
      </c>
      <c r="AO40" s="62"/>
      <c r="AP40" s="62"/>
      <c r="AQ40" s="62"/>
      <c r="AR40" s="62"/>
      <c r="AS40" s="62"/>
      <c r="AT40" s="62"/>
      <c r="AU40" s="63"/>
      <c r="AV40" s="198"/>
      <c r="AW40" s="63"/>
      <c r="AX40" s="200" t="str">
        <f t="shared" si="15"/>
        <v/>
      </c>
      <c r="AY40" s="206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9"/>
        <v/>
      </c>
      <c r="N41" s="202"/>
      <c r="O41" s="203"/>
      <c r="P41" s="215" t="str">
        <f t="shared" si="10"/>
        <v/>
      </c>
      <c r="Q41" s="62"/>
      <c r="R41" s="62"/>
      <c r="S41" s="62"/>
      <c r="T41" s="62"/>
      <c r="U41" s="62"/>
      <c r="V41" s="63"/>
      <c r="W41" s="212"/>
      <c r="X41" s="63"/>
      <c r="Y41" s="214" t="str">
        <f t="shared" si="11"/>
        <v/>
      </c>
      <c r="Z41" s="205"/>
      <c r="AA41" s="206"/>
      <c r="AB41" s="206"/>
      <c r="AC41" s="215" t="str">
        <f t="shared" si="12"/>
        <v/>
      </c>
      <c r="AD41" s="62"/>
      <c r="AE41" s="62"/>
      <c r="AF41" s="62"/>
      <c r="AG41" s="62"/>
      <c r="AH41" s="62"/>
      <c r="AI41" s="63"/>
      <c r="AJ41" s="212"/>
      <c r="AK41" s="63"/>
      <c r="AL41" s="214" t="str">
        <f t="shared" si="13"/>
        <v/>
      </c>
      <c r="AM41" s="205"/>
      <c r="AN41" s="215" t="str">
        <f t="shared" si="14"/>
        <v/>
      </c>
      <c r="AO41" s="62"/>
      <c r="AP41" s="62"/>
      <c r="AQ41" s="62"/>
      <c r="AR41" s="62"/>
      <c r="AS41" s="62"/>
      <c r="AT41" s="62"/>
      <c r="AU41" s="63"/>
      <c r="AV41" s="212"/>
      <c r="AW41" s="63"/>
      <c r="AX41" s="214" t="str">
        <f t="shared" si="15"/>
        <v/>
      </c>
      <c r="AY41" s="206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9"/>
        <v/>
      </c>
      <c r="N42" s="202"/>
      <c r="O42" s="203"/>
      <c r="P42" s="204" t="str">
        <f t="shared" si="10"/>
        <v/>
      </c>
      <c r="Q42" s="62"/>
      <c r="R42" s="62"/>
      <c r="S42" s="62"/>
      <c r="T42" s="62"/>
      <c r="U42" s="62"/>
      <c r="V42" s="63"/>
      <c r="W42" s="198"/>
      <c r="X42" s="63"/>
      <c r="Y42" s="200" t="str">
        <f t="shared" si="11"/>
        <v/>
      </c>
      <c r="Z42" s="205"/>
      <c r="AA42" s="206"/>
      <c r="AB42" s="206"/>
      <c r="AC42" s="204" t="str">
        <f t="shared" si="12"/>
        <v/>
      </c>
      <c r="AD42" s="62"/>
      <c r="AE42" s="62"/>
      <c r="AF42" s="62"/>
      <c r="AG42" s="62"/>
      <c r="AH42" s="62"/>
      <c r="AI42" s="63"/>
      <c r="AJ42" s="198"/>
      <c r="AK42" s="63"/>
      <c r="AL42" s="200" t="str">
        <f t="shared" si="13"/>
        <v/>
      </c>
      <c r="AM42" s="205"/>
      <c r="AN42" s="204" t="str">
        <f t="shared" si="14"/>
        <v/>
      </c>
      <c r="AO42" s="62"/>
      <c r="AP42" s="62"/>
      <c r="AQ42" s="62"/>
      <c r="AR42" s="62"/>
      <c r="AS42" s="62"/>
      <c r="AT42" s="62"/>
      <c r="AU42" s="63"/>
      <c r="AV42" s="198"/>
      <c r="AW42" s="63"/>
      <c r="AX42" s="200" t="str">
        <f t="shared" si="15"/>
        <v/>
      </c>
      <c r="AY42" s="206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9"/>
        <v/>
      </c>
      <c r="N43" s="202"/>
      <c r="O43" s="203"/>
      <c r="P43" s="215" t="str">
        <f t="shared" si="10"/>
        <v/>
      </c>
      <c r="Q43" s="62"/>
      <c r="R43" s="62"/>
      <c r="S43" s="62"/>
      <c r="T43" s="62"/>
      <c r="U43" s="62"/>
      <c r="V43" s="63"/>
      <c r="W43" s="212"/>
      <c r="X43" s="63"/>
      <c r="Y43" s="214" t="str">
        <f t="shared" si="11"/>
        <v/>
      </c>
      <c r="Z43" s="205"/>
      <c r="AA43" s="206"/>
      <c r="AB43" s="206"/>
      <c r="AC43" s="215" t="str">
        <f t="shared" si="12"/>
        <v/>
      </c>
      <c r="AD43" s="62"/>
      <c r="AE43" s="62"/>
      <c r="AF43" s="62"/>
      <c r="AG43" s="62"/>
      <c r="AH43" s="62"/>
      <c r="AI43" s="63"/>
      <c r="AJ43" s="212"/>
      <c r="AK43" s="63"/>
      <c r="AL43" s="214" t="str">
        <f t="shared" si="13"/>
        <v/>
      </c>
      <c r="AM43" s="205"/>
      <c r="AN43" s="215" t="str">
        <f t="shared" si="14"/>
        <v/>
      </c>
      <c r="AO43" s="62"/>
      <c r="AP43" s="62"/>
      <c r="AQ43" s="62"/>
      <c r="AR43" s="62"/>
      <c r="AS43" s="62"/>
      <c r="AT43" s="62"/>
      <c r="AU43" s="63"/>
      <c r="AV43" s="212"/>
      <c r="AW43" s="63"/>
      <c r="AX43" s="214" t="str">
        <f t="shared" si="15"/>
        <v/>
      </c>
      <c r="AY43" s="206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9"/>
        <v/>
      </c>
      <c r="N44" s="202"/>
      <c r="O44" s="203"/>
      <c r="P44" s="204" t="str">
        <f t="shared" si="10"/>
        <v/>
      </c>
      <c r="Q44" s="62"/>
      <c r="R44" s="62"/>
      <c r="S44" s="62"/>
      <c r="T44" s="62"/>
      <c r="U44" s="62"/>
      <c r="V44" s="63"/>
      <c r="W44" s="198"/>
      <c r="X44" s="63"/>
      <c r="Y44" s="200" t="str">
        <f t="shared" si="11"/>
        <v/>
      </c>
      <c r="Z44" s="205"/>
      <c r="AA44" s="206"/>
      <c r="AB44" s="206"/>
      <c r="AC44" s="204" t="str">
        <f t="shared" si="12"/>
        <v/>
      </c>
      <c r="AD44" s="62"/>
      <c r="AE44" s="62"/>
      <c r="AF44" s="62"/>
      <c r="AG44" s="62"/>
      <c r="AH44" s="62"/>
      <c r="AI44" s="63"/>
      <c r="AJ44" s="198"/>
      <c r="AK44" s="63"/>
      <c r="AL44" s="200" t="str">
        <f t="shared" si="13"/>
        <v/>
      </c>
      <c r="AM44" s="205"/>
      <c r="AN44" s="204" t="str">
        <f t="shared" si="14"/>
        <v/>
      </c>
      <c r="AO44" s="62"/>
      <c r="AP44" s="62"/>
      <c r="AQ44" s="62"/>
      <c r="AR44" s="62"/>
      <c r="AS44" s="62"/>
      <c r="AT44" s="62"/>
      <c r="AU44" s="63"/>
      <c r="AV44" s="198"/>
      <c r="AW44" s="63"/>
      <c r="AX44" s="200" t="str">
        <f t="shared" si="15"/>
        <v/>
      </c>
      <c r="AY44" s="206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9"/>
        <v/>
      </c>
      <c r="N45" s="202"/>
      <c r="O45" s="203"/>
      <c r="P45" s="215" t="str">
        <f t="shared" si="10"/>
        <v/>
      </c>
      <c r="Q45" s="62"/>
      <c r="R45" s="62"/>
      <c r="S45" s="62"/>
      <c r="T45" s="62"/>
      <c r="U45" s="62"/>
      <c r="V45" s="63"/>
      <c r="W45" s="223"/>
      <c r="X45" s="63"/>
      <c r="Y45" s="214" t="str">
        <f t="shared" si="11"/>
        <v/>
      </c>
      <c r="Z45" s="205"/>
      <c r="AA45" s="206"/>
      <c r="AB45" s="206"/>
      <c r="AC45" s="215" t="str">
        <f t="shared" si="12"/>
        <v/>
      </c>
      <c r="AD45" s="62"/>
      <c r="AE45" s="62"/>
      <c r="AF45" s="62"/>
      <c r="AG45" s="62"/>
      <c r="AH45" s="62"/>
      <c r="AI45" s="63"/>
      <c r="AJ45" s="223"/>
      <c r="AK45" s="63"/>
      <c r="AL45" s="214" t="str">
        <f t="shared" si="13"/>
        <v/>
      </c>
      <c r="AM45" s="205"/>
      <c r="AN45" s="215" t="str">
        <f t="shared" si="14"/>
        <v/>
      </c>
      <c r="AO45" s="62"/>
      <c r="AP45" s="62"/>
      <c r="AQ45" s="62"/>
      <c r="AR45" s="62"/>
      <c r="AS45" s="62"/>
      <c r="AT45" s="62"/>
      <c r="AU45" s="63"/>
      <c r="AV45" s="223"/>
      <c r="AW45" s="63"/>
      <c r="AX45" s="214" t="str">
        <f t="shared" si="15"/>
        <v/>
      </c>
      <c r="AY45" s="206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3"/>
      <c r="P46" s="204" t="str">
        <f t="shared" si="10"/>
        <v/>
      </c>
      <c r="Q46" s="62"/>
      <c r="R46" s="62"/>
      <c r="S46" s="62"/>
      <c r="T46" s="62"/>
      <c r="U46" s="62"/>
      <c r="V46" s="63"/>
      <c r="W46" s="224"/>
      <c r="X46" s="63"/>
      <c r="Y46" s="225"/>
      <c r="Z46" s="205"/>
      <c r="AA46" s="206"/>
      <c r="AB46" s="206"/>
      <c r="AC46" s="204" t="str">
        <f t="shared" si="12"/>
        <v/>
      </c>
      <c r="AD46" s="62"/>
      <c r="AE46" s="62"/>
      <c r="AF46" s="62"/>
      <c r="AG46" s="62"/>
      <c r="AH46" s="62"/>
      <c r="AI46" s="63"/>
      <c r="AJ46" s="224"/>
      <c r="AK46" s="63"/>
      <c r="AL46" s="225"/>
      <c r="AM46" s="205"/>
      <c r="AN46" s="204" t="str">
        <f t="shared" si="14"/>
        <v/>
      </c>
      <c r="AO46" s="62"/>
      <c r="AP46" s="62"/>
      <c r="AQ46" s="62"/>
      <c r="AR46" s="62"/>
      <c r="AS46" s="62"/>
      <c r="AT46" s="62"/>
      <c r="AU46" s="63"/>
      <c r="AV46" s="224"/>
      <c r="AW46" s="63"/>
      <c r="AX46" s="225"/>
      <c r="AY46" s="206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</row>
    <row r="47">
      <c r="A47" s="195"/>
      <c r="B47" s="39"/>
      <c r="C47" s="196"/>
      <c r="D47" s="210"/>
      <c r="E47" s="62"/>
      <c r="F47" s="62"/>
      <c r="G47" s="62"/>
      <c r="H47" s="62"/>
      <c r="I47" s="62"/>
      <c r="J47" s="63"/>
      <c r="K47" s="227"/>
      <c r="L47" s="63"/>
      <c r="M47" s="214" t="str">
        <f>IF(K47&gt;0,K47/$K$52,"")</f>
        <v/>
      </c>
      <c r="N47" s="202"/>
      <c r="O47" s="203"/>
      <c r="P47" s="215" t="str">
        <f t="shared" si="10"/>
        <v/>
      </c>
      <c r="Q47" s="62"/>
      <c r="R47" s="62"/>
      <c r="S47" s="62"/>
      <c r="T47" s="62"/>
      <c r="U47" s="62"/>
      <c r="V47" s="63"/>
      <c r="W47" s="227"/>
      <c r="X47" s="63"/>
      <c r="Y47" s="214" t="str">
        <f>IF(W47&gt;0,W47/$K$52,"")</f>
        <v/>
      </c>
      <c r="Z47" s="205"/>
      <c r="AA47" s="206"/>
      <c r="AB47" s="206"/>
      <c r="AC47" s="215" t="str">
        <f t="shared" si="12"/>
        <v/>
      </c>
      <c r="AD47" s="62"/>
      <c r="AE47" s="62"/>
      <c r="AF47" s="62"/>
      <c r="AG47" s="62"/>
      <c r="AH47" s="62"/>
      <c r="AI47" s="63"/>
      <c r="AJ47" s="227"/>
      <c r="AK47" s="63"/>
      <c r="AL47" s="214" t="str">
        <f>IF(AJ47&gt;0,AJ47/$K$52,"")</f>
        <v/>
      </c>
      <c r="AM47" s="205"/>
      <c r="AN47" s="215" t="str">
        <f t="shared" si="14"/>
        <v/>
      </c>
      <c r="AO47" s="62"/>
      <c r="AP47" s="62"/>
      <c r="AQ47" s="62"/>
      <c r="AR47" s="62"/>
      <c r="AS47" s="62"/>
      <c r="AT47" s="62"/>
      <c r="AU47" s="63"/>
      <c r="AV47" s="227"/>
      <c r="AW47" s="63"/>
      <c r="AX47" s="214" t="str">
        <f>IF(AV47&gt;0,AV47/$K$52,"")</f>
        <v/>
      </c>
      <c r="AY47" s="206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0.7</v>
      </c>
      <c r="L48" s="63"/>
      <c r="M48" s="200"/>
      <c r="N48" s="202"/>
      <c r="O48" s="203"/>
      <c r="P48" s="204" t="str">
        <f t="shared" si="10"/>
        <v>Calcium Sulphate</v>
      </c>
      <c r="Q48" s="62"/>
      <c r="R48" s="62"/>
      <c r="S48" s="62"/>
      <c r="T48" s="62"/>
      <c r="U48" s="62"/>
      <c r="V48" s="63"/>
      <c r="W48" s="198">
        <v>0.7</v>
      </c>
      <c r="X48" s="63"/>
      <c r="Y48" s="200"/>
      <c r="Z48" s="228"/>
      <c r="AA48" s="206"/>
      <c r="AB48" s="206"/>
      <c r="AC48" s="204" t="str">
        <f t="shared" si="12"/>
        <v>Calcium Sulphate</v>
      </c>
      <c r="AD48" s="62"/>
      <c r="AE48" s="62"/>
      <c r="AF48" s="62"/>
      <c r="AG48" s="62"/>
      <c r="AH48" s="62"/>
      <c r="AI48" s="63"/>
      <c r="AJ48" s="198"/>
      <c r="AK48" s="63"/>
      <c r="AL48" s="200"/>
      <c r="AM48" s="229"/>
      <c r="AN48" s="204" t="str">
        <f t="shared" si="14"/>
        <v>Calcium Sulphate</v>
      </c>
      <c r="AO48" s="62"/>
      <c r="AP48" s="62"/>
      <c r="AQ48" s="62"/>
      <c r="AR48" s="62"/>
      <c r="AS48" s="62"/>
      <c r="AT48" s="62"/>
      <c r="AU48" s="63"/>
      <c r="AV48" s="198"/>
      <c r="AW48" s="63"/>
      <c r="AX48" s="200"/>
      <c r="AY48" s="206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0.45</v>
      </c>
      <c r="L49" s="63"/>
      <c r="M49" s="214"/>
      <c r="N49" s="202"/>
      <c r="O49" s="203"/>
      <c r="P49" s="215" t="str">
        <f t="shared" si="10"/>
        <v>Calcium Chloride</v>
      </c>
      <c r="Q49" s="62"/>
      <c r="R49" s="62"/>
      <c r="S49" s="62"/>
      <c r="T49" s="62"/>
      <c r="U49" s="62"/>
      <c r="V49" s="63"/>
      <c r="W49" s="212">
        <v>0.45</v>
      </c>
      <c r="X49" s="63"/>
      <c r="Y49" s="214"/>
      <c r="Z49" s="228"/>
      <c r="AA49" s="206"/>
      <c r="AB49" s="206"/>
      <c r="AC49" s="215" t="str">
        <f t="shared" si="12"/>
        <v>Calcium Chloride</v>
      </c>
      <c r="AD49" s="62"/>
      <c r="AE49" s="62"/>
      <c r="AF49" s="62"/>
      <c r="AG49" s="62"/>
      <c r="AH49" s="62"/>
      <c r="AI49" s="63"/>
      <c r="AJ49" s="227"/>
      <c r="AK49" s="63"/>
      <c r="AL49" s="214"/>
      <c r="AM49" s="229"/>
      <c r="AN49" s="215" t="str">
        <f t="shared" si="14"/>
        <v>Calcium Chloride</v>
      </c>
      <c r="AO49" s="62"/>
      <c r="AP49" s="62"/>
      <c r="AQ49" s="62"/>
      <c r="AR49" s="62"/>
      <c r="AS49" s="62"/>
      <c r="AT49" s="62"/>
      <c r="AU49" s="63"/>
      <c r="AV49" s="227"/>
      <c r="AW49" s="63"/>
      <c r="AX49" s="214"/>
      <c r="AY49" s="206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0.85</v>
      </c>
      <c r="L50" s="63"/>
      <c r="M50" s="200"/>
      <c r="N50" s="202"/>
      <c r="O50" s="203"/>
      <c r="P50" s="204" t="str">
        <f t="shared" si="10"/>
        <v>Lactic Acid</v>
      </c>
      <c r="Q50" s="62"/>
      <c r="R50" s="62"/>
      <c r="S50" s="62"/>
      <c r="T50" s="62"/>
      <c r="U50" s="62"/>
      <c r="V50" s="63"/>
      <c r="W50" s="198">
        <v>0.85</v>
      </c>
      <c r="X50" s="63"/>
      <c r="Y50" s="200"/>
      <c r="Z50" s="228"/>
      <c r="AA50" s="206"/>
      <c r="AB50" s="206"/>
      <c r="AC50" s="204" t="str">
        <f t="shared" si="12"/>
        <v>Lactic Acid</v>
      </c>
      <c r="AD50" s="62"/>
      <c r="AE50" s="62"/>
      <c r="AF50" s="62"/>
      <c r="AG50" s="62"/>
      <c r="AH50" s="62"/>
      <c r="AI50" s="63"/>
      <c r="AJ50" s="231"/>
      <c r="AK50" s="63"/>
      <c r="AL50" s="200"/>
      <c r="AM50" s="229"/>
      <c r="AN50" s="204" t="str">
        <f t="shared" si="14"/>
        <v>Lactic Acid</v>
      </c>
      <c r="AO50" s="62"/>
      <c r="AP50" s="62"/>
      <c r="AQ50" s="62"/>
      <c r="AR50" s="62"/>
      <c r="AS50" s="62"/>
      <c r="AT50" s="62"/>
      <c r="AU50" s="63"/>
      <c r="AV50" s="231"/>
      <c r="AW50" s="63"/>
      <c r="AX50" s="200"/>
      <c r="AY50" s="206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156"/>
      <c r="P51" s="236"/>
      <c r="Q51" s="62"/>
      <c r="R51" s="62"/>
      <c r="S51" s="62"/>
      <c r="T51" s="62"/>
      <c r="U51" s="62"/>
      <c r="V51" s="63"/>
      <c r="W51" s="237"/>
      <c r="X51" s="237"/>
      <c r="Y51" s="237"/>
      <c r="Z51" s="238"/>
      <c r="AA51" s="171"/>
      <c r="AB51" s="171"/>
      <c r="AC51" s="236"/>
      <c r="AD51" s="62"/>
      <c r="AE51" s="62"/>
      <c r="AF51" s="62"/>
      <c r="AG51" s="62"/>
      <c r="AH51" s="62"/>
      <c r="AI51" s="63"/>
      <c r="AJ51" s="237"/>
      <c r="AK51" s="237"/>
      <c r="AL51" s="237"/>
      <c r="AM51" s="66"/>
      <c r="AN51" s="236"/>
      <c r="AO51" s="62"/>
      <c r="AP51" s="62"/>
      <c r="AQ51" s="62"/>
      <c r="AR51" s="62"/>
      <c r="AS51" s="62"/>
      <c r="AT51" s="62"/>
      <c r="AU51" s="63"/>
      <c r="AV51" s="237"/>
      <c r="AW51" s="237"/>
      <c r="AX51" s="237"/>
      <c r="AY51" s="171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475</v>
      </c>
      <c r="L52" s="62"/>
      <c r="M52" s="241" t="s">
        <v>98</v>
      </c>
      <c r="N52" s="234"/>
      <c r="O52" s="156"/>
      <c r="P52" s="240" t="s">
        <v>97</v>
      </c>
      <c r="Q52" s="62"/>
      <c r="R52" s="62"/>
      <c r="S52" s="62"/>
      <c r="T52" s="62"/>
      <c r="U52" s="62"/>
      <c r="V52" s="63"/>
      <c r="W52" s="240">
        <f>SUM(W36:W47)</f>
        <v>475</v>
      </c>
      <c r="X52" s="62"/>
      <c r="Y52" s="241" t="s">
        <v>98</v>
      </c>
      <c r="Z52" s="238"/>
      <c r="AA52" s="171"/>
      <c r="AB52" s="171"/>
      <c r="AC52" s="240" t="s">
        <v>97</v>
      </c>
      <c r="AD52" s="62"/>
      <c r="AE52" s="62"/>
      <c r="AF52" s="62"/>
      <c r="AG52" s="62"/>
      <c r="AH52" s="62"/>
      <c r="AI52" s="63"/>
      <c r="AJ52" s="240">
        <f>SUM(AJ36:AJ47)</f>
        <v>0</v>
      </c>
      <c r="AK52" s="62"/>
      <c r="AL52" s="241" t="s">
        <v>98</v>
      </c>
      <c r="AM52" s="66"/>
      <c r="AN52" s="240" t="s">
        <v>97</v>
      </c>
      <c r="AO52" s="62"/>
      <c r="AP52" s="62"/>
      <c r="AQ52" s="62"/>
      <c r="AR52" s="62"/>
      <c r="AS52" s="62"/>
      <c r="AT52" s="62"/>
      <c r="AU52" s="63"/>
      <c r="AV52" s="240">
        <f>SUM(AV36:AV47)</f>
        <v>0</v>
      </c>
      <c r="AW52" s="62"/>
      <c r="AX52" s="241" t="s">
        <v>98</v>
      </c>
      <c r="AY52" s="171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1425</v>
      </c>
      <c r="L53" s="62"/>
      <c r="M53" s="244" t="s">
        <v>100</v>
      </c>
      <c r="N53" s="234"/>
      <c r="O53" s="245"/>
      <c r="P53" s="243" t="s">
        <v>99</v>
      </c>
      <c r="Q53" s="62"/>
      <c r="R53" s="62"/>
      <c r="S53" s="62"/>
      <c r="T53" s="62"/>
      <c r="U53" s="62"/>
      <c r="V53" s="63"/>
      <c r="W53" s="243">
        <f>W52*3</f>
        <v>1425</v>
      </c>
      <c r="X53" s="62"/>
      <c r="Y53" s="244" t="s">
        <v>100</v>
      </c>
      <c r="Z53" s="246"/>
      <c r="AA53" s="171"/>
      <c r="AB53" s="171"/>
      <c r="AC53" s="243" t="s">
        <v>99</v>
      </c>
      <c r="AD53" s="62"/>
      <c r="AE53" s="62"/>
      <c r="AF53" s="62"/>
      <c r="AG53" s="62"/>
      <c r="AH53" s="62"/>
      <c r="AI53" s="63"/>
      <c r="AJ53" s="243">
        <f>AJ52*3</f>
        <v>0</v>
      </c>
      <c r="AK53" s="62"/>
      <c r="AL53" s="244" t="s">
        <v>100</v>
      </c>
      <c r="AM53" s="66"/>
      <c r="AN53" s="243" t="s">
        <v>99</v>
      </c>
      <c r="AO53" s="62"/>
      <c r="AP53" s="62"/>
      <c r="AQ53" s="62"/>
      <c r="AR53" s="62"/>
      <c r="AS53" s="62"/>
      <c r="AT53" s="62"/>
      <c r="AU53" s="63"/>
      <c r="AV53" s="243">
        <f>AV52*3</f>
        <v>0</v>
      </c>
      <c r="AW53" s="62"/>
      <c r="AX53" s="244" t="s">
        <v>100</v>
      </c>
      <c r="AY53" s="171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171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66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171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</row>
    <row r="55">
      <c r="A55" s="1"/>
      <c r="B55" s="50"/>
      <c r="C55" s="46"/>
      <c r="D55" s="249" t="s">
        <v>101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45"/>
      <c r="P55" s="249" t="s">
        <v>101</v>
      </c>
      <c r="Q55" s="250" t="s">
        <v>102</v>
      </c>
      <c r="R55" s="251" t="s">
        <v>103</v>
      </c>
      <c r="S55" s="63"/>
      <c r="T55" s="250" t="s">
        <v>104</v>
      </c>
      <c r="U55" s="251" t="s">
        <v>105</v>
      </c>
      <c r="V55" s="63"/>
      <c r="W55" s="245"/>
      <c r="X55" s="245"/>
      <c r="Y55" s="245"/>
      <c r="Z55" s="246"/>
      <c r="AA55" s="171"/>
      <c r="AB55" s="171"/>
      <c r="AC55" s="249" t="s">
        <v>101</v>
      </c>
      <c r="AD55" s="250" t="s">
        <v>102</v>
      </c>
      <c r="AE55" s="251" t="s">
        <v>103</v>
      </c>
      <c r="AF55" s="63"/>
      <c r="AG55" s="250" t="s">
        <v>104</v>
      </c>
      <c r="AH55" s="251" t="s">
        <v>105</v>
      </c>
      <c r="AI55" s="63"/>
      <c r="AJ55" s="245"/>
      <c r="AK55" s="245"/>
      <c r="AL55" s="245"/>
      <c r="AM55" s="66"/>
      <c r="AN55" s="249" t="s">
        <v>101</v>
      </c>
      <c r="AO55" s="250" t="s">
        <v>102</v>
      </c>
      <c r="AP55" s="251" t="s">
        <v>103</v>
      </c>
      <c r="AQ55" s="63"/>
      <c r="AR55" s="250" t="s">
        <v>104</v>
      </c>
      <c r="AS55" s="251" t="s">
        <v>105</v>
      </c>
      <c r="AT55" s="63"/>
      <c r="AU55" s="248"/>
      <c r="AV55" s="248"/>
      <c r="AW55" s="248"/>
      <c r="AX55" s="248"/>
      <c r="AY55" s="171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</row>
    <row r="56">
      <c r="A56" s="1"/>
      <c r="B56" s="50"/>
      <c r="C56" s="46"/>
      <c r="D56" s="253"/>
      <c r="E56" s="254">
        <v>54.0</v>
      </c>
      <c r="F56" s="255">
        <v>64.0</v>
      </c>
      <c r="G56" s="63"/>
      <c r="H56" s="254">
        <v>67.0</v>
      </c>
      <c r="I56" s="255">
        <v>70.0</v>
      </c>
      <c r="J56" s="63"/>
      <c r="K56" s="256" t="s">
        <v>8</v>
      </c>
      <c r="L56" s="63"/>
      <c r="M56" s="256">
        <v>11.5</v>
      </c>
      <c r="N56" s="63"/>
      <c r="O56" s="245"/>
      <c r="P56" s="253"/>
      <c r="Q56" s="254">
        <v>54.0</v>
      </c>
      <c r="R56" s="255">
        <v>64.0</v>
      </c>
      <c r="S56" s="63"/>
      <c r="T56" s="254">
        <v>67.0</v>
      </c>
      <c r="U56" s="255">
        <v>70.0</v>
      </c>
      <c r="V56" s="63"/>
      <c r="W56" s="245"/>
      <c r="X56" s="245"/>
      <c r="Y56" s="245"/>
      <c r="Z56" s="246"/>
      <c r="AA56" s="171"/>
      <c r="AB56" s="171"/>
      <c r="AC56" s="253"/>
      <c r="AD56" s="254">
        <v>54.0</v>
      </c>
      <c r="AE56" s="255">
        <v>64.0</v>
      </c>
      <c r="AF56" s="63"/>
      <c r="AG56" s="254">
        <v>67.0</v>
      </c>
      <c r="AH56" s="255">
        <v>70.0</v>
      </c>
      <c r="AI56" s="63"/>
      <c r="AJ56" s="245"/>
      <c r="AK56" s="245"/>
      <c r="AL56" s="245"/>
      <c r="AM56" s="66"/>
      <c r="AN56" s="253"/>
      <c r="AO56" s="254">
        <v>54.0</v>
      </c>
      <c r="AP56" s="255">
        <v>64.0</v>
      </c>
      <c r="AQ56" s="63"/>
      <c r="AR56" s="254">
        <v>67.0</v>
      </c>
      <c r="AS56" s="255">
        <v>70.0</v>
      </c>
      <c r="AT56" s="63"/>
      <c r="AU56" s="248"/>
      <c r="AV56" s="248"/>
      <c r="AW56" s="248"/>
      <c r="AX56" s="248"/>
      <c r="AY56" s="171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2.0</v>
      </c>
      <c r="N57" s="63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6"/>
      <c r="AA57" s="171"/>
      <c r="AB57" s="171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66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171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82"/>
      <c r="O58" s="261"/>
      <c r="P58" s="183" t="s">
        <v>109</v>
      </c>
      <c r="Q58" s="144"/>
      <c r="R58" s="144"/>
      <c r="S58" s="144"/>
      <c r="T58" s="144"/>
      <c r="U58" s="144"/>
      <c r="V58" s="144"/>
      <c r="W58" s="144"/>
      <c r="X58" s="182"/>
      <c r="Y58" s="261"/>
      <c r="Z58" s="262"/>
      <c r="AA58" s="263"/>
      <c r="AB58" s="263"/>
      <c r="AC58" s="183" t="s">
        <v>110</v>
      </c>
      <c r="AD58" s="144"/>
      <c r="AE58" s="144"/>
      <c r="AF58" s="144"/>
      <c r="AG58" s="144"/>
      <c r="AH58" s="144"/>
      <c r="AI58" s="144"/>
      <c r="AJ58" s="144"/>
      <c r="AK58" s="182"/>
      <c r="AL58" s="264"/>
      <c r="AM58" s="265"/>
      <c r="AN58" s="183" t="s">
        <v>111</v>
      </c>
      <c r="AO58" s="144"/>
      <c r="AP58" s="144"/>
      <c r="AQ58" s="144"/>
      <c r="AR58" s="144"/>
      <c r="AS58" s="144"/>
      <c r="AT58" s="144"/>
      <c r="AU58" s="144"/>
      <c r="AV58" s="144"/>
      <c r="AW58" s="182"/>
      <c r="AX58" s="266"/>
      <c r="AY58" s="263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132"/>
      <c r="O59" s="261"/>
      <c r="P59" s="184"/>
      <c r="Q59" s="52"/>
      <c r="R59" s="52"/>
      <c r="S59" s="52"/>
      <c r="T59" s="52"/>
      <c r="U59" s="52"/>
      <c r="V59" s="52"/>
      <c r="W59" s="52"/>
      <c r="X59" s="132"/>
      <c r="Y59" s="261"/>
      <c r="Z59" s="262"/>
      <c r="AA59" s="263"/>
      <c r="AB59" s="263"/>
      <c r="AC59" s="184"/>
      <c r="AD59" s="52"/>
      <c r="AE59" s="52"/>
      <c r="AF59" s="52"/>
      <c r="AG59" s="52"/>
      <c r="AH59" s="52"/>
      <c r="AI59" s="52"/>
      <c r="AJ59" s="52"/>
      <c r="AK59" s="132"/>
      <c r="AL59" s="264"/>
      <c r="AM59" s="265"/>
      <c r="AN59" s="184"/>
      <c r="AO59" s="52"/>
      <c r="AP59" s="52"/>
      <c r="AQ59" s="52"/>
      <c r="AR59" s="52"/>
      <c r="AS59" s="52"/>
      <c r="AT59" s="52"/>
      <c r="AU59" s="52"/>
      <c r="AV59" s="52"/>
      <c r="AW59" s="132"/>
      <c r="AX59" s="264"/>
      <c r="AY59" s="263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>
        <v>2.0</v>
      </c>
      <c r="O60" s="264"/>
      <c r="P60" s="272" t="s">
        <v>115</v>
      </c>
      <c r="Q60" s="182"/>
      <c r="R60" s="269" t="s">
        <v>113</v>
      </c>
      <c r="S60" s="62"/>
      <c r="T60" s="62"/>
      <c r="U60" s="62"/>
      <c r="V60" s="62"/>
      <c r="W60" s="62"/>
      <c r="X60" s="63"/>
      <c r="Y60" s="273"/>
      <c r="Z60" s="262"/>
      <c r="AA60" s="263"/>
      <c r="AB60" s="263"/>
      <c r="AC60" s="272" t="s">
        <v>112</v>
      </c>
      <c r="AD60" s="182"/>
      <c r="AE60" s="269" t="s">
        <v>113</v>
      </c>
      <c r="AF60" s="62"/>
      <c r="AG60" s="62"/>
      <c r="AH60" s="62"/>
      <c r="AI60" s="62"/>
      <c r="AJ60" s="62"/>
      <c r="AK60" s="63"/>
      <c r="AL60" s="264"/>
      <c r="AM60" s="265"/>
      <c r="AN60" s="272" t="s">
        <v>112</v>
      </c>
      <c r="AO60" s="182"/>
      <c r="AP60" s="269" t="s">
        <v>113</v>
      </c>
      <c r="AQ60" s="62"/>
      <c r="AR60" s="62"/>
      <c r="AS60" s="62"/>
      <c r="AT60" s="62"/>
      <c r="AU60" s="62"/>
      <c r="AV60" s="62"/>
      <c r="AW60" s="63"/>
      <c r="AX60" s="266"/>
      <c r="AY60" s="263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276" t="s">
        <v>118</v>
      </c>
      <c r="O61" s="264"/>
      <c r="P61" s="184"/>
      <c r="Q61" s="132"/>
      <c r="R61" s="274">
        <v>60.0</v>
      </c>
      <c r="S61" s="274">
        <v>45.0</v>
      </c>
      <c r="T61" s="274">
        <v>20.0</v>
      </c>
      <c r="U61" s="274">
        <v>15.0</v>
      </c>
      <c r="V61" s="274">
        <v>10.0</v>
      </c>
      <c r="W61" s="274">
        <v>5.0</v>
      </c>
      <c r="X61" s="274" t="s">
        <v>116</v>
      </c>
      <c r="Y61" s="277"/>
      <c r="Z61" s="262"/>
      <c r="AA61" s="263"/>
      <c r="AB61" s="263"/>
      <c r="AC61" s="184"/>
      <c r="AD61" s="132"/>
      <c r="AE61" s="274">
        <v>60.0</v>
      </c>
      <c r="AF61" s="274">
        <v>45.0</v>
      </c>
      <c r="AG61" s="274">
        <v>20.0</v>
      </c>
      <c r="AH61" s="274">
        <v>15.0</v>
      </c>
      <c r="AI61" s="274">
        <v>10.0</v>
      </c>
      <c r="AJ61" s="274">
        <v>5.0</v>
      </c>
      <c r="AK61" s="274" t="s">
        <v>116</v>
      </c>
      <c r="AL61" s="264"/>
      <c r="AM61" s="265"/>
      <c r="AN61" s="184"/>
      <c r="AO61" s="132"/>
      <c r="AP61" s="278">
        <v>60.0</v>
      </c>
      <c r="AQ61" s="278">
        <v>45.0</v>
      </c>
      <c r="AR61" s="278">
        <v>20.0</v>
      </c>
      <c r="AS61" s="278"/>
      <c r="AT61" s="278">
        <v>15.0</v>
      </c>
      <c r="AU61" s="278">
        <v>10.0</v>
      </c>
      <c r="AV61" s="278">
        <v>5.0</v>
      </c>
      <c r="AW61" s="278" t="s">
        <v>116</v>
      </c>
      <c r="AX61" s="266"/>
      <c r="AY61" s="263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</row>
    <row r="62">
      <c r="A62" s="259"/>
      <c r="B62" s="39"/>
      <c r="C62" s="260"/>
      <c r="D62" s="279" t="s">
        <v>119</v>
      </c>
      <c r="E62" s="63"/>
      <c r="F62" s="280">
        <v>1.0</v>
      </c>
      <c r="G62" s="281"/>
      <c r="H62" s="281"/>
      <c r="I62" s="281"/>
      <c r="J62" s="281"/>
      <c r="K62" s="281"/>
      <c r="L62" s="281"/>
      <c r="M62" s="281">
        <f t="shared" ref="M62:M74" si="16">sum(N62*$N$60)</f>
        <v>0</v>
      </c>
      <c r="N62" s="281"/>
      <c r="O62" s="284"/>
      <c r="P62" s="286" t="str">
        <f t="shared" ref="P62:P75" si="17">D62</f>
        <v>Columbus</v>
      </c>
      <c r="Q62" s="63"/>
      <c r="R62" s="280"/>
      <c r="S62" s="281"/>
      <c r="T62" s="281"/>
      <c r="U62" s="281"/>
      <c r="V62" s="281"/>
      <c r="W62" s="281"/>
      <c r="X62" s="281"/>
      <c r="Y62" s="277"/>
      <c r="Z62" s="262"/>
      <c r="AA62" s="263"/>
      <c r="AB62" s="263"/>
      <c r="AC62" s="286" t="str">
        <f t="shared" ref="AC62:AC75" si="18">D62</f>
        <v>Columbus</v>
      </c>
      <c r="AD62" s="63"/>
      <c r="AE62" s="285"/>
      <c r="AF62" s="285"/>
      <c r="AG62" s="285"/>
      <c r="AH62" s="285"/>
      <c r="AI62" s="285"/>
      <c r="AJ62" s="285"/>
      <c r="AK62" s="285"/>
      <c r="AL62" s="284"/>
      <c r="AM62" s="265"/>
      <c r="AN62" s="286" t="str">
        <f t="shared" ref="AN62:AN75" si="19">D62</f>
        <v>Columbus</v>
      </c>
      <c r="AO62" s="63"/>
      <c r="AP62" s="287"/>
      <c r="AQ62" s="287"/>
      <c r="AR62" s="287"/>
      <c r="AS62" s="287"/>
      <c r="AT62" s="287"/>
      <c r="AU62" s="287"/>
      <c r="AV62" s="287"/>
      <c r="AW62" s="287"/>
      <c r="AX62" s="288"/>
      <c r="AY62" s="263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</row>
    <row r="63">
      <c r="A63" s="259"/>
      <c r="B63" s="50"/>
      <c r="C63" s="260"/>
      <c r="D63" s="289" t="s">
        <v>121</v>
      </c>
      <c r="E63" s="132"/>
      <c r="F63" s="290"/>
      <c r="G63" s="290"/>
      <c r="H63" s="290"/>
      <c r="I63" s="291">
        <v>0.5</v>
      </c>
      <c r="J63" s="290"/>
      <c r="K63" s="290"/>
      <c r="L63" s="291">
        <v>2.5</v>
      </c>
      <c r="M63" s="292">
        <f t="shared" si="16"/>
        <v>0</v>
      </c>
      <c r="N63" s="290"/>
      <c r="O63" s="284"/>
      <c r="P63" s="294" t="str">
        <f t="shared" si="17"/>
        <v>Centennial</v>
      </c>
      <c r="Q63" s="63"/>
      <c r="R63" s="290"/>
      <c r="S63" s="290"/>
      <c r="T63" s="290"/>
      <c r="U63" s="291"/>
      <c r="V63" s="290"/>
      <c r="W63" s="290"/>
      <c r="X63" s="291"/>
      <c r="Y63" s="277"/>
      <c r="Z63" s="262"/>
      <c r="AA63" s="263"/>
      <c r="AB63" s="263"/>
      <c r="AC63" s="294" t="str">
        <f t="shared" si="18"/>
        <v>Centennial</v>
      </c>
      <c r="AD63" s="63"/>
      <c r="AE63" s="296"/>
      <c r="AF63" s="296"/>
      <c r="AG63" s="296"/>
      <c r="AH63" s="296"/>
      <c r="AI63" s="296"/>
      <c r="AJ63" s="296"/>
      <c r="AK63" s="296"/>
      <c r="AL63" s="284"/>
      <c r="AM63" s="265"/>
      <c r="AN63" s="294" t="str">
        <f t="shared" si="19"/>
        <v>Centennial</v>
      </c>
      <c r="AO63" s="63"/>
      <c r="AP63" s="297"/>
      <c r="AQ63" s="297"/>
      <c r="AR63" s="297"/>
      <c r="AS63" s="297"/>
      <c r="AT63" s="297"/>
      <c r="AU63" s="297"/>
      <c r="AV63" s="297"/>
      <c r="AW63" s="297"/>
      <c r="AX63" s="298"/>
      <c r="AY63" s="263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</row>
    <row r="64">
      <c r="A64" s="259"/>
      <c r="B64" s="50"/>
      <c r="C64" s="260"/>
      <c r="D64" s="299" t="s">
        <v>123</v>
      </c>
      <c r="E64" s="132"/>
      <c r="F64" s="292"/>
      <c r="G64" s="292"/>
      <c r="H64" s="292"/>
      <c r="I64" s="292"/>
      <c r="J64" s="292"/>
      <c r="K64" s="292"/>
      <c r="L64" s="300">
        <v>2.5</v>
      </c>
      <c r="M64" s="292">
        <f t="shared" si="16"/>
        <v>5</v>
      </c>
      <c r="N64" s="300">
        <v>2.5</v>
      </c>
      <c r="O64" s="284"/>
      <c r="P64" s="286" t="str">
        <f t="shared" si="17"/>
        <v>Simcoe</v>
      </c>
      <c r="Q64" s="63"/>
      <c r="R64" s="292"/>
      <c r="S64" s="292"/>
      <c r="T64" s="292"/>
      <c r="U64" s="292"/>
      <c r="V64" s="292"/>
      <c r="W64" s="292"/>
      <c r="X64" s="300"/>
      <c r="Y64" s="277"/>
      <c r="Z64" s="262"/>
      <c r="AA64" s="263"/>
      <c r="AB64" s="263"/>
      <c r="AC64" s="286" t="str">
        <f t="shared" si="18"/>
        <v>Simcoe</v>
      </c>
      <c r="AD64" s="63"/>
      <c r="AE64" s="285"/>
      <c r="AF64" s="285"/>
      <c r="AG64" s="285"/>
      <c r="AH64" s="285"/>
      <c r="AI64" s="285"/>
      <c r="AJ64" s="285"/>
      <c r="AK64" s="285"/>
      <c r="AL64" s="284"/>
      <c r="AM64" s="303"/>
      <c r="AN64" s="286" t="str">
        <f t="shared" si="19"/>
        <v>Simcoe</v>
      </c>
      <c r="AO64" s="63"/>
      <c r="AP64" s="287"/>
      <c r="AQ64" s="287"/>
      <c r="AR64" s="287"/>
      <c r="AS64" s="287"/>
      <c r="AT64" s="287"/>
      <c r="AU64" s="287"/>
      <c r="AV64" s="304"/>
      <c r="AW64" s="304"/>
      <c r="AX64" s="288"/>
      <c r="AY64" s="263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</row>
    <row r="65">
      <c r="A65" s="259"/>
      <c r="B65" s="46"/>
      <c r="C65" s="260"/>
      <c r="D65" s="289" t="s">
        <v>125</v>
      </c>
      <c r="E65" s="132"/>
      <c r="F65" s="290"/>
      <c r="G65" s="290"/>
      <c r="H65" s="290"/>
      <c r="I65" s="290"/>
      <c r="J65" s="290"/>
      <c r="K65" s="290"/>
      <c r="L65" s="290"/>
      <c r="M65" s="292">
        <f t="shared" si="16"/>
        <v>10</v>
      </c>
      <c r="N65" s="291">
        <v>5.0</v>
      </c>
      <c r="O65" s="284"/>
      <c r="P65" s="294" t="str">
        <f t="shared" si="17"/>
        <v>Amarillo</v>
      </c>
      <c r="Q65" s="63"/>
      <c r="R65" s="290"/>
      <c r="S65" s="290"/>
      <c r="T65" s="290"/>
      <c r="U65" s="290"/>
      <c r="V65" s="290"/>
      <c r="W65" s="290"/>
      <c r="X65" s="290"/>
      <c r="Y65" s="277"/>
      <c r="Z65" s="262"/>
      <c r="AA65" s="263"/>
      <c r="AB65" s="263"/>
      <c r="AC65" s="294" t="str">
        <f t="shared" si="18"/>
        <v>Amarillo</v>
      </c>
      <c r="AD65" s="63"/>
      <c r="AE65" s="296"/>
      <c r="AF65" s="296"/>
      <c r="AG65" s="296"/>
      <c r="AH65" s="296"/>
      <c r="AI65" s="296"/>
      <c r="AJ65" s="296"/>
      <c r="AK65" s="296"/>
      <c r="AL65" s="284"/>
      <c r="AM65" s="303"/>
      <c r="AN65" s="294" t="str">
        <f t="shared" si="19"/>
        <v>Amarillo</v>
      </c>
      <c r="AO65" s="63"/>
      <c r="AP65" s="297"/>
      <c r="AQ65" s="297"/>
      <c r="AR65" s="297"/>
      <c r="AS65" s="297"/>
      <c r="AT65" s="297"/>
      <c r="AU65" s="297"/>
      <c r="AV65" s="297"/>
      <c r="AW65" s="297"/>
      <c r="AX65" s="298"/>
      <c r="AY65" s="263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</row>
    <row r="66">
      <c r="A66" s="259"/>
      <c r="B66" s="39"/>
      <c r="C66" s="260"/>
      <c r="D66" s="299" t="s">
        <v>127</v>
      </c>
      <c r="E66" s="132"/>
      <c r="F66" s="305"/>
      <c r="G66" s="305"/>
      <c r="H66" s="305"/>
      <c r="I66" s="300">
        <v>0.5</v>
      </c>
      <c r="J66" s="305"/>
      <c r="K66" s="305"/>
      <c r="L66" s="292"/>
      <c r="M66" s="292">
        <f t="shared" si="16"/>
        <v>10</v>
      </c>
      <c r="N66" s="300">
        <v>5.0</v>
      </c>
      <c r="O66" s="284"/>
      <c r="P66" s="286" t="str">
        <f t="shared" si="17"/>
        <v>Mosaic</v>
      </c>
      <c r="Q66" s="63"/>
      <c r="R66" s="305"/>
      <c r="S66" s="305"/>
      <c r="T66" s="305"/>
      <c r="U66" s="300"/>
      <c r="V66" s="305"/>
      <c r="W66" s="305"/>
      <c r="X66" s="292"/>
      <c r="Y66" s="277"/>
      <c r="Z66" s="262"/>
      <c r="AA66" s="263"/>
      <c r="AB66" s="263"/>
      <c r="AC66" s="286" t="str">
        <f t="shared" si="18"/>
        <v>Mosaic</v>
      </c>
      <c r="AD66" s="63"/>
      <c r="AE66" s="307"/>
      <c r="AF66" s="307"/>
      <c r="AG66" s="307"/>
      <c r="AH66" s="285"/>
      <c r="AI66" s="307"/>
      <c r="AJ66" s="307"/>
      <c r="AK66" s="285"/>
      <c r="AL66" s="284"/>
      <c r="AM66" s="303"/>
      <c r="AN66" s="286" t="str">
        <f t="shared" si="19"/>
        <v>Mosaic</v>
      </c>
      <c r="AO66" s="63"/>
      <c r="AP66" s="304"/>
      <c r="AQ66" s="304"/>
      <c r="AR66" s="304"/>
      <c r="AS66" s="304"/>
      <c r="AT66" s="304"/>
      <c r="AU66" s="304"/>
      <c r="AV66" s="304"/>
      <c r="AW66" s="287"/>
      <c r="AX66" s="288"/>
      <c r="AY66" s="263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</row>
    <row r="67">
      <c r="A67" s="259"/>
      <c r="B67" s="50"/>
      <c r="C67" s="260"/>
      <c r="D67" s="302" t="s">
        <v>96</v>
      </c>
      <c r="E67" s="63"/>
      <c r="F67" s="291"/>
      <c r="G67" s="308"/>
      <c r="H67" s="308"/>
      <c r="I67" s="308"/>
      <c r="J67" s="308"/>
      <c r="K67" s="308"/>
      <c r="L67" s="308"/>
      <c r="M67" s="292">
        <f t="shared" si="16"/>
        <v>0</v>
      </c>
      <c r="N67" s="310"/>
      <c r="O67" s="284"/>
      <c r="P67" s="294" t="str">
        <f t="shared" si="17"/>
        <v>Lactic Acid</v>
      </c>
      <c r="Q67" s="63"/>
      <c r="R67" s="291"/>
      <c r="S67" s="308"/>
      <c r="T67" s="308"/>
      <c r="U67" s="308"/>
      <c r="V67" s="308"/>
      <c r="W67" s="308"/>
      <c r="X67" s="308"/>
      <c r="Y67" s="277"/>
      <c r="Z67" s="262"/>
      <c r="AA67" s="263"/>
      <c r="AB67" s="263"/>
      <c r="AC67" s="294" t="str">
        <f t="shared" si="18"/>
        <v>Lactic Acid</v>
      </c>
      <c r="AD67" s="63"/>
      <c r="AE67" s="313"/>
      <c r="AF67" s="313"/>
      <c r="AG67" s="313"/>
      <c r="AH67" s="296"/>
      <c r="AI67" s="313"/>
      <c r="AJ67" s="313"/>
      <c r="AK67" s="313"/>
      <c r="AL67" s="314"/>
      <c r="AM67" s="303"/>
      <c r="AN67" s="294" t="str">
        <f t="shared" si="19"/>
        <v>Lactic Acid</v>
      </c>
      <c r="AO67" s="63"/>
      <c r="AP67" s="315"/>
      <c r="AQ67" s="315"/>
      <c r="AR67" s="315"/>
      <c r="AS67" s="315"/>
      <c r="AT67" s="315"/>
      <c r="AU67" s="315"/>
      <c r="AV67" s="315"/>
      <c r="AW67" s="297"/>
      <c r="AX67" s="298"/>
      <c r="AY67" s="263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</row>
    <row r="68">
      <c r="A68" s="259"/>
      <c r="B68" s="50"/>
      <c r="C68" s="260"/>
      <c r="D68" s="283"/>
      <c r="E68" s="63"/>
      <c r="F68" s="305"/>
      <c r="G68" s="305"/>
      <c r="H68" s="305"/>
      <c r="I68" s="305"/>
      <c r="J68" s="305"/>
      <c r="K68" s="305"/>
      <c r="L68" s="305"/>
      <c r="M68" s="292">
        <f t="shared" si="16"/>
        <v>0</v>
      </c>
      <c r="N68" s="292"/>
      <c r="O68" s="284"/>
      <c r="P68" s="286" t="str">
        <f t="shared" si="17"/>
        <v/>
      </c>
      <c r="Q68" s="63"/>
      <c r="R68" s="305"/>
      <c r="S68" s="305"/>
      <c r="T68" s="305"/>
      <c r="U68" s="305"/>
      <c r="V68" s="305"/>
      <c r="W68" s="305"/>
      <c r="X68" s="305"/>
      <c r="Y68" s="277"/>
      <c r="Z68" s="262"/>
      <c r="AA68" s="263"/>
      <c r="AB68" s="263"/>
      <c r="AC68" s="286" t="str">
        <f t="shared" si="18"/>
        <v/>
      </c>
      <c r="AD68" s="63"/>
      <c r="AE68" s="307"/>
      <c r="AF68" s="307"/>
      <c r="AG68" s="307"/>
      <c r="AH68" s="285"/>
      <c r="AI68" s="307"/>
      <c r="AJ68" s="307"/>
      <c r="AK68" s="307"/>
      <c r="AL68" s="314"/>
      <c r="AM68" s="303"/>
      <c r="AN68" s="286" t="str">
        <f t="shared" si="19"/>
        <v/>
      </c>
      <c r="AO68" s="63"/>
      <c r="AP68" s="316"/>
      <c r="AQ68" s="316"/>
      <c r="AR68" s="316"/>
      <c r="AS68" s="316"/>
      <c r="AT68" s="316"/>
      <c r="AU68" s="316"/>
      <c r="AV68" s="316"/>
      <c r="AW68" s="316"/>
      <c r="AX68" s="317"/>
      <c r="AY68" s="263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</row>
    <row r="69" ht="18.0" customHeight="1">
      <c r="A69" s="259"/>
      <c r="B69" s="46"/>
      <c r="C69" s="260"/>
      <c r="D69" s="302"/>
      <c r="E69" s="63"/>
      <c r="F69" s="308"/>
      <c r="G69" s="308"/>
      <c r="H69" s="308"/>
      <c r="I69" s="308"/>
      <c r="J69" s="308"/>
      <c r="K69" s="308"/>
      <c r="L69" s="308"/>
      <c r="M69" s="292">
        <f t="shared" si="16"/>
        <v>0</v>
      </c>
      <c r="N69" s="310"/>
      <c r="O69" s="284"/>
      <c r="P69" s="294" t="str">
        <f t="shared" si="17"/>
        <v/>
      </c>
      <c r="Q69" s="63"/>
      <c r="R69" s="308"/>
      <c r="S69" s="308"/>
      <c r="T69" s="308"/>
      <c r="U69" s="308"/>
      <c r="V69" s="308"/>
      <c r="W69" s="308"/>
      <c r="X69" s="308"/>
      <c r="Y69" s="277"/>
      <c r="Z69" s="262"/>
      <c r="AA69" s="263"/>
      <c r="AB69" s="263"/>
      <c r="AC69" s="294" t="str">
        <f t="shared" si="18"/>
        <v/>
      </c>
      <c r="AD69" s="63"/>
      <c r="AE69" s="313"/>
      <c r="AF69" s="313"/>
      <c r="AG69" s="313"/>
      <c r="AH69" s="296"/>
      <c r="AI69" s="313"/>
      <c r="AJ69" s="313"/>
      <c r="AK69" s="313"/>
      <c r="AL69" s="314"/>
      <c r="AM69" s="303"/>
      <c r="AN69" s="294" t="str">
        <f t="shared" si="19"/>
        <v/>
      </c>
      <c r="AO69" s="63"/>
      <c r="AP69" s="315"/>
      <c r="AQ69" s="315"/>
      <c r="AR69" s="315"/>
      <c r="AS69" s="315"/>
      <c r="AT69" s="315"/>
      <c r="AU69" s="315"/>
      <c r="AV69" s="315"/>
      <c r="AW69" s="315"/>
      <c r="AX69" s="317"/>
      <c r="AY69" s="263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</row>
    <row r="70">
      <c r="A70" s="259"/>
      <c r="B70" s="39"/>
      <c r="C70" s="260"/>
      <c r="D70" s="283"/>
      <c r="E70" s="63"/>
      <c r="F70" s="305"/>
      <c r="G70" s="305"/>
      <c r="H70" s="305"/>
      <c r="I70" s="305"/>
      <c r="J70" s="305"/>
      <c r="K70" s="305"/>
      <c r="L70" s="305"/>
      <c r="M70" s="292">
        <f t="shared" si="16"/>
        <v>0</v>
      </c>
      <c r="N70" s="292"/>
      <c r="O70" s="284"/>
      <c r="P70" s="286" t="str">
        <f t="shared" si="17"/>
        <v/>
      </c>
      <c r="Q70" s="63"/>
      <c r="R70" s="305"/>
      <c r="S70" s="305"/>
      <c r="T70" s="305"/>
      <c r="U70" s="305"/>
      <c r="V70" s="305"/>
      <c r="W70" s="305"/>
      <c r="X70" s="305"/>
      <c r="Y70" s="277"/>
      <c r="Z70" s="262"/>
      <c r="AA70" s="263"/>
      <c r="AB70" s="263"/>
      <c r="AC70" s="286" t="str">
        <f t="shared" si="18"/>
        <v/>
      </c>
      <c r="AD70" s="63"/>
      <c r="AE70" s="307"/>
      <c r="AF70" s="307"/>
      <c r="AG70" s="307"/>
      <c r="AH70" s="285"/>
      <c r="AI70" s="307"/>
      <c r="AJ70" s="307"/>
      <c r="AK70" s="307"/>
      <c r="AL70" s="314"/>
      <c r="AM70" s="303"/>
      <c r="AN70" s="286" t="str">
        <f t="shared" si="19"/>
        <v/>
      </c>
      <c r="AO70" s="63"/>
      <c r="AP70" s="316"/>
      <c r="AQ70" s="316"/>
      <c r="AR70" s="316"/>
      <c r="AS70" s="316"/>
      <c r="AT70" s="316"/>
      <c r="AU70" s="316"/>
      <c r="AV70" s="316"/>
      <c r="AW70" s="316"/>
      <c r="AX70" s="317"/>
      <c r="AY70" s="263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</row>
    <row r="71">
      <c r="A71" s="259"/>
      <c r="B71" s="50"/>
      <c r="C71" s="260"/>
      <c r="D71" s="302"/>
      <c r="E71" s="63"/>
      <c r="F71" s="308"/>
      <c r="G71" s="308"/>
      <c r="H71" s="308"/>
      <c r="I71" s="308"/>
      <c r="J71" s="308"/>
      <c r="K71" s="308"/>
      <c r="L71" s="308"/>
      <c r="M71" s="292">
        <f t="shared" si="16"/>
        <v>0</v>
      </c>
      <c r="N71" s="310"/>
      <c r="O71" s="284"/>
      <c r="P71" s="294" t="str">
        <f t="shared" si="17"/>
        <v/>
      </c>
      <c r="Q71" s="63"/>
      <c r="R71" s="308"/>
      <c r="S71" s="308"/>
      <c r="T71" s="308"/>
      <c r="U71" s="308"/>
      <c r="V71" s="308"/>
      <c r="W71" s="308"/>
      <c r="X71" s="308"/>
      <c r="Y71" s="277"/>
      <c r="Z71" s="262"/>
      <c r="AA71" s="263"/>
      <c r="AB71" s="263"/>
      <c r="AC71" s="294" t="str">
        <f t="shared" si="18"/>
        <v/>
      </c>
      <c r="AD71" s="63"/>
      <c r="AE71" s="313"/>
      <c r="AF71" s="313"/>
      <c r="AG71" s="313"/>
      <c r="AH71" s="296"/>
      <c r="AI71" s="313"/>
      <c r="AJ71" s="313"/>
      <c r="AK71" s="313"/>
      <c r="AL71" s="314"/>
      <c r="AM71" s="303"/>
      <c r="AN71" s="294" t="str">
        <f t="shared" si="19"/>
        <v/>
      </c>
      <c r="AO71" s="63"/>
      <c r="AP71" s="315"/>
      <c r="AQ71" s="315"/>
      <c r="AR71" s="315"/>
      <c r="AS71" s="315"/>
      <c r="AT71" s="315"/>
      <c r="AU71" s="315"/>
      <c r="AV71" s="315"/>
      <c r="AW71" s="315"/>
      <c r="AX71" s="317"/>
      <c r="AY71" s="263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</row>
    <row r="72">
      <c r="A72" s="259"/>
      <c r="B72" s="50"/>
      <c r="C72" s="260"/>
      <c r="D72" s="299" t="s">
        <v>132</v>
      </c>
      <c r="E72" s="132"/>
      <c r="F72" s="292">
        <v>0.1</v>
      </c>
      <c r="G72" s="305"/>
      <c r="H72" s="305"/>
      <c r="I72" s="305"/>
      <c r="J72" s="305"/>
      <c r="K72" s="305"/>
      <c r="L72" s="305"/>
      <c r="M72" s="292">
        <f t="shared" si="16"/>
        <v>0</v>
      </c>
      <c r="N72" s="292"/>
      <c r="O72" s="284"/>
      <c r="P72" s="286" t="str">
        <f t="shared" si="17"/>
        <v>Antifoam</v>
      </c>
      <c r="Q72" s="63"/>
      <c r="R72" s="292"/>
      <c r="S72" s="305"/>
      <c r="T72" s="305"/>
      <c r="U72" s="305"/>
      <c r="V72" s="305"/>
      <c r="W72" s="305"/>
      <c r="X72" s="305"/>
      <c r="Y72" s="277"/>
      <c r="Z72" s="262"/>
      <c r="AA72" s="263"/>
      <c r="AB72" s="263"/>
      <c r="AC72" s="286" t="str">
        <f t="shared" si="18"/>
        <v>Antifoam</v>
      </c>
      <c r="AD72" s="63"/>
      <c r="AE72" s="307"/>
      <c r="AF72" s="307"/>
      <c r="AG72" s="307"/>
      <c r="AH72" s="285"/>
      <c r="AI72" s="307"/>
      <c r="AJ72" s="307"/>
      <c r="AK72" s="307"/>
      <c r="AL72" s="314"/>
      <c r="AM72" s="303"/>
      <c r="AN72" s="286" t="str">
        <f t="shared" si="19"/>
        <v>Antifoam</v>
      </c>
      <c r="AO72" s="63"/>
      <c r="AP72" s="316"/>
      <c r="AQ72" s="316"/>
      <c r="AR72" s="316"/>
      <c r="AS72" s="316"/>
      <c r="AT72" s="316"/>
      <c r="AU72" s="316"/>
      <c r="AV72" s="316"/>
      <c r="AW72" s="316"/>
      <c r="AX72" s="317"/>
      <c r="AY72" s="263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</row>
    <row r="73">
      <c r="A73" s="259"/>
      <c r="B73" s="46"/>
      <c r="C73" s="260"/>
      <c r="D73" s="289" t="s">
        <v>133</v>
      </c>
      <c r="E73" s="132"/>
      <c r="F73" s="308"/>
      <c r="G73" s="308"/>
      <c r="H73" s="308"/>
      <c r="I73" s="291">
        <v>0.1</v>
      </c>
      <c r="J73" s="308"/>
      <c r="K73" s="308"/>
      <c r="L73" s="308"/>
      <c r="M73" s="292">
        <f t="shared" si="16"/>
        <v>0</v>
      </c>
      <c r="N73" s="290"/>
      <c r="O73" s="284"/>
      <c r="P73" s="322" t="str">
        <f t="shared" si="17"/>
        <v>Yeast Nutrient</v>
      </c>
      <c r="Q73" s="63"/>
      <c r="R73" s="308"/>
      <c r="S73" s="308"/>
      <c r="T73" s="308"/>
      <c r="U73" s="291"/>
      <c r="V73" s="308"/>
      <c r="W73" s="308"/>
      <c r="X73" s="308"/>
      <c r="Y73" s="277"/>
      <c r="Z73" s="262"/>
      <c r="AA73" s="263"/>
      <c r="AB73" s="263"/>
      <c r="AC73" s="294" t="str">
        <f t="shared" si="18"/>
        <v>Yeast Nutrient</v>
      </c>
      <c r="AD73" s="63"/>
      <c r="AE73" s="313"/>
      <c r="AF73" s="313"/>
      <c r="AG73" s="313"/>
      <c r="AH73" s="296"/>
      <c r="AI73" s="313"/>
      <c r="AJ73" s="313"/>
      <c r="AK73" s="313"/>
      <c r="AL73" s="314"/>
      <c r="AM73" s="303"/>
      <c r="AN73" s="294" t="str">
        <f t="shared" si="19"/>
        <v>Yeast Nutrient</v>
      </c>
      <c r="AO73" s="63"/>
      <c r="AP73" s="315"/>
      <c r="AQ73" s="315"/>
      <c r="AR73" s="315"/>
      <c r="AS73" s="315"/>
      <c r="AT73" s="315"/>
      <c r="AU73" s="315"/>
      <c r="AV73" s="315"/>
      <c r="AW73" s="315"/>
      <c r="AX73" s="317"/>
      <c r="AY73" s="263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</row>
    <row r="74">
      <c r="A74" s="259"/>
      <c r="B74" s="39"/>
      <c r="C74" s="260"/>
      <c r="D74" s="299" t="s">
        <v>134</v>
      </c>
      <c r="E74" s="132"/>
      <c r="F74" s="305"/>
      <c r="G74" s="305"/>
      <c r="H74" s="305"/>
      <c r="I74" s="300">
        <v>0.1</v>
      </c>
      <c r="J74" s="305"/>
      <c r="K74" s="305"/>
      <c r="L74" s="305"/>
      <c r="M74" s="292">
        <f t="shared" si="16"/>
        <v>0</v>
      </c>
      <c r="N74" s="292"/>
      <c r="O74" s="324"/>
      <c r="P74" s="286" t="str">
        <f t="shared" si="17"/>
        <v>Whirlfloc</v>
      </c>
      <c r="Q74" s="63"/>
      <c r="R74" s="305"/>
      <c r="S74" s="305"/>
      <c r="T74" s="305"/>
      <c r="U74" s="300"/>
      <c r="V74" s="305"/>
      <c r="W74" s="305"/>
      <c r="X74" s="305"/>
      <c r="Y74" s="277"/>
      <c r="Z74" s="262"/>
      <c r="AA74" s="263"/>
      <c r="AB74" s="263"/>
      <c r="AC74" s="286" t="str">
        <f t="shared" si="18"/>
        <v>Whirlfloc</v>
      </c>
      <c r="AD74" s="63"/>
      <c r="AE74" s="307"/>
      <c r="AF74" s="307"/>
      <c r="AG74" s="307"/>
      <c r="AH74" s="285"/>
      <c r="AI74" s="307"/>
      <c r="AJ74" s="307"/>
      <c r="AK74" s="307"/>
      <c r="AL74" s="314"/>
      <c r="AM74" s="303"/>
      <c r="AN74" s="286" t="str">
        <f t="shared" si="19"/>
        <v>Whirlfloc</v>
      </c>
      <c r="AO74" s="63"/>
      <c r="AP74" s="316"/>
      <c r="AQ74" s="316"/>
      <c r="AR74" s="316"/>
      <c r="AS74" s="316"/>
      <c r="AT74" s="316"/>
      <c r="AU74" s="316"/>
      <c r="AV74" s="316"/>
      <c r="AW74" s="316"/>
      <c r="AX74" s="317"/>
      <c r="AY74" s="263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</row>
    <row r="75">
      <c r="A75" s="259"/>
      <c r="B75" s="50"/>
      <c r="C75" s="260"/>
      <c r="D75" s="302" t="s">
        <v>135</v>
      </c>
      <c r="E75" s="63"/>
      <c r="F75" s="325" t="s">
        <v>136</v>
      </c>
      <c r="G75" s="62"/>
      <c r="H75" s="62"/>
      <c r="I75" s="62"/>
      <c r="J75" s="62"/>
      <c r="K75" s="62"/>
      <c r="L75" s="62"/>
      <c r="M75" s="62"/>
      <c r="N75" s="63"/>
      <c r="O75" s="284"/>
      <c r="P75" s="322" t="str">
        <f t="shared" si="17"/>
        <v>Yeast</v>
      </c>
      <c r="Q75" s="63"/>
      <c r="R75" s="326"/>
      <c r="S75" s="326"/>
      <c r="T75" s="326"/>
      <c r="U75" s="327"/>
      <c r="V75" s="326"/>
      <c r="W75" s="326"/>
      <c r="X75" s="326"/>
      <c r="Y75" s="277"/>
      <c r="Z75" s="262"/>
      <c r="AA75" s="263"/>
      <c r="AB75" s="263"/>
      <c r="AC75" s="294" t="str">
        <f t="shared" si="18"/>
        <v>Yeast</v>
      </c>
      <c r="AD75" s="63"/>
      <c r="AE75" s="313"/>
      <c r="AF75" s="313"/>
      <c r="AG75" s="313"/>
      <c r="AH75" s="296"/>
      <c r="AI75" s="313"/>
      <c r="AJ75" s="313"/>
      <c r="AK75" s="313"/>
      <c r="AL75" s="314"/>
      <c r="AM75" s="303"/>
      <c r="AN75" s="294" t="str">
        <f t="shared" si="19"/>
        <v>Yeast</v>
      </c>
      <c r="AO75" s="63"/>
      <c r="AP75" s="315"/>
      <c r="AQ75" s="315"/>
      <c r="AR75" s="315"/>
      <c r="AS75" s="315"/>
      <c r="AT75" s="315"/>
      <c r="AU75" s="315"/>
      <c r="AV75" s="315"/>
      <c r="AW75" s="315"/>
      <c r="AX75" s="317"/>
      <c r="AY75" s="263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</row>
    <row r="76">
      <c r="A76" s="259"/>
      <c r="B76" s="50"/>
      <c r="C76" s="260"/>
      <c r="D76" s="283" t="s">
        <v>138</v>
      </c>
      <c r="E76" s="63"/>
      <c r="F76" s="328" t="s">
        <v>139</v>
      </c>
      <c r="G76" s="62"/>
      <c r="H76" s="62"/>
      <c r="I76" s="62"/>
      <c r="J76" s="62"/>
      <c r="K76" s="62"/>
      <c r="L76" s="62"/>
      <c r="M76" s="62"/>
      <c r="N76" s="63"/>
      <c r="O76" s="324"/>
      <c r="P76" s="329"/>
      <c r="Q76" s="63"/>
      <c r="R76" s="330"/>
      <c r="S76" s="330"/>
      <c r="T76" s="330"/>
      <c r="U76" s="331"/>
      <c r="V76" s="330"/>
      <c r="W76" s="330"/>
      <c r="X76" s="330"/>
      <c r="Y76" s="253"/>
      <c r="Z76" s="262"/>
      <c r="AA76" s="263"/>
      <c r="AB76" s="263"/>
      <c r="AC76" s="329"/>
      <c r="AD76" s="63"/>
      <c r="AE76" s="330"/>
      <c r="AF76" s="330"/>
      <c r="AG76" s="330"/>
      <c r="AH76" s="331"/>
      <c r="AI76" s="330"/>
      <c r="AJ76" s="330"/>
      <c r="AK76" s="330"/>
      <c r="AL76" s="314"/>
      <c r="AM76" s="303"/>
      <c r="AN76" s="329"/>
      <c r="AO76" s="63"/>
      <c r="AP76" s="333"/>
      <c r="AQ76" s="333"/>
      <c r="AR76" s="333"/>
      <c r="AS76" s="333"/>
      <c r="AT76" s="333"/>
      <c r="AU76" s="333"/>
      <c r="AV76" s="333"/>
      <c r="AW76" s="333"/>
      <c r="AX76" s="317"/>
      <c r="AY76" s="263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</row>
    <row r="77">
      <c r="A77" s="1"/>
      <c r="B77" s="46"/>
      <c r="C77" s="334"/>
      <c r="D77" s="283" t="s">
        <v>141</v>
      </c>
      <c r="E77" s="63"/>
      <c r="F77" s="328" t="s">
        <v>142</v>
      </c>
      <c r="G77" s="62"/>
      <c r="H77" s="62"/>
      <c r="I77" s="62"/>
      <c r="J77" s="62"/>
      <c r="K77" s="62"/>
      <c r="L77" s="62"/>
      <c r="M77" s="62"/>
      <c r="N77" s="63"/>
      <c r="O77" s="234"/>
      <c r="P77" s="234"/>
      <c r="Q77" s="238"/>
      <c r="R77" s="238"/>
      <c r="S77" s="238"/>
      <c r="T77" s="238"/>
      <c r="U77" s="234"/>
      <c r="V77" s="335"/>
      <c r="W77" s="238"/>
      <c r="X77" s="238"/>
      <c r="Y77" s="238"/>
      <c r="Z77" s="303"/>
      <c r="AA77" s="303"/>
      <c r="AB77" s="303"/>
      <c r="AC77" s="171"/>
      <c r="AD77" s="173"/>
      <c r="AE77" s="173"/>
      <c r="AF77" s="173"/>
      <c r="AG77" s="173"/>
      <c r="AH77" s="171"/>
      <c r="AI77" s="171"/>
      <c r="AJ77" s="171"/>
      <c r="AK77" s="171"/>
      <c r="AL77" s="234"/>
      <c r="AM77" s="303"/>
      <c r="AN77" s="66"/>
      <c r="AO77" s="171"/>
      <c r="AP77" s="171"/>
      <c r="AQ77" s="173"/>
      <c r="AR77" s="173"/>
      <c r="AS77" s="173"/>
      <c r="AT77" s="173"/>
      <c r="AU77" s="173"/>
      <c r="AV77" s="171"/>
      <c r="AW77" s="171"/>
      <c r="AX77" s="171"/>
      <c r="AY77" s="171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8"/>
      <c r="R78" s="238"/>
      <c r="S78" s="238"/>
      <c r="T78" s="238"/>
      <c r="U78" s="234"/>
      <c r="V78" s="335"/>
      <c r="W78" s="238"/>
      <c r="X78" s="238"/>
      <c r="Y78" s="238"/>
      <c r="Z78" s="303"/>
      <c r="AA78" s="303"/>
      <c r="AB78" s="303"/>
      <c r="AC78" s="171"/>
      <c r="AD78" s="173"/>
      <c r="AE78" s="173"/>
      <c r="AF78" s="173"/>
      <c r="AG78" s="173"/>
      <c r="AH78" s="171"/>
      <c r="AI78" s="171"/>
      <c r="AJ78" s="171"/>
      <c r="AK78" s="171"/>
      <c r="AL78" s="234"/>
      <c r="AM78" s="303"/>
      <c r="AN78" s="66"/>
      <c r="AO78" s="171"/>
      <c r="AP78" s="171"/>
      <c r="AQ78" s="173"/>
      <c r="AR78" s="173"/>
      <c r="AS78" s="173"/>
      <c r="AT78" s="173"/>
      <c r="AU78" s="173"/>
      <c r="AV78" s="171"/>
      <c r="AW78" s="171"/>
      <c r="AX78" s="171"/>
      <c r="AY78" s="171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8"/>
      <c r="P79" s="338"/>
      <c r="Q79" s="340"/>
      <c r="R79" s="336"/>
      <c r="S79" s="336"/>
      <c r="T79" s="336"/>
      <c r="U79" s="336"/>
      <c r="V79" s="341"/>
      <c r="W79" s="341"/>
      <c r="X79" s="341"/>
      <c r="Y79" s="341"/>
      <c r="Z79" s="303"/>
      <c r="AA79" s="303"/>
      <c r="AB79" s="303"/>
      <c r="AC79" s="342"/>
      <c r="AD79" s="342"/>
      <c r="AE79" s="342"/>
      <c r="AF79" s="342"/>
      <c r="AG79" s="342"/>
      <c r="AH79" s="343"/>
      <c r="AI79" s="343"/>
      <c r="AJ79" s="342"/>
      <c r="AK79" s="344"/>
      <c r="AL79" s="63"/>
      <c r="AM79" s="303"/>
      <c r="AN79" s="345" t="str">
        <f t="shared" ref="AN79:AN80" si="20">IF(AM79&gt;0,AM79/$M$72,"")</f>
        <v/>
      </c>
      <c r="AO79" s="342"/>
      <c r="AP79" s="342"/>
      <c r="AQ79" s="342"/>
      <c r="AR79" s="342"/>
      <c r="AS79" s="342"/>
      <c r="AT79" s="342"/>
      <c r="AU79" s="342"/>
      <c r="AV79" s="342"/>
      <c r="AW79" s="342"/>
      <c r="AX79" s="342"/>
      <c r="AY79" s="263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0"/>
      <c r="R80" s="336"/>
      <c r="S80" s="336"/>
      <c r="T80" s="336"/>
      <c r="U80" s="336"/>
      <c r="V80" s="341"/>
      <c r="W80" s="341"/>
      <c r="X80" s="341"/>
      <c r="Y80" s="341"/>
      <c r="Z80" s="303"/>
      <c r="AA80" s="303"/>
      <c r="AB80" s="303"/>
      <c r="AC80" s="342"/>
      <c r="AD80" s="342"/>
      <c r="AE80" s="342"/>
      <c r="AF80" s="342"/>
      <c r="AG80" s="342"/>
      <c r="AH80" s="343"/>
      <c r="AI80" s="343"/>
      <c r="AJ80" s="342"/>
      <c r="AK80" s="344"/>
      <c r="AL80" s="63"/>
      <c r="AM80" s="303"/>
      <c r="AN80" s="345" t="str">
        <f t="shared" si="20"/>
        <v/>
      </c>
      <c r="AO80" s="342"/>
      <c r="AP80" s="342"/>
      <c r="AQ80" s="342"/>
      <c r="AR80" s="342"/>
      <c r="AS80" s="342"/>
      <c r="AT80" s="342"/>
      <c r="AU80" s="342"/>
      <c r="AV80" s="342"/>
      <c r="AW80" s="342"/>
      <c r="AX80" s="342"/>
      <c r="AY80" s="171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</row>
    <row r="85" ht="27.0" customHeight="1">
      <c r="A85" s="362"/>
      <c r="B85" s="50"/>
      <c r="C85" s="363" t="s">
        <v>149</v>
      </c>
      <c r="D85" s="364">
        <f>K53</f>
        <v>1425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 t="str">
        <f>X53</f>
        <v/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/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>
        <f>AV53</f>
        <v>0</v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</row>
    <row r="113">
      <c r="A113" s="412"/>
      <c r="B113" s="47"/>
      <c r="C113" s="458" t="s">
        <v>199</v>
      </c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3"/>
      <c r="P113" s="47"/>
      <c r="Q113" s="459" t="s">
        <v>200</v>
      </c>
      <c r="R113" s="62"/>
      <c r="S113" s="62"/>
      <c r="T113" s="62"/>
      <c r="U113" s="62"/>
      <c r="V113" s="62"/>
      <c r="W113" s="62"/>
      <c r="X113" s="62"/>
      <c r="Y113" s="62"/>
      <c r="Z113" s="63"/>
      <c r="AA113" s="460"/>
      <c r="AB113" s="460"/>
      <c r="AC113" s="462"/>
      <c r="AD113" s="463"/>
      <c r="AE113" s="463"/>
      <c r="AF113" s="463"/>
      <c r="AG113" s="464"/>
      <c r="AH113" s="460"/>
      <c r="AI113" s="466"/>
      <c r="AJ113" s="468"/>
      <c r="AK113" s="468"/>
      <c r="AL113" s="468"/>
      <c r="AM113" s="470"/>
      <c r="AN113" s="194"/>
      <c r="AO113" s="194"/>
      <c r="AP113" s="194"/>
      <c r="AQ113" s="194"/>
      <c r="AR113" s="194"/>
      <c r="AS113" s="194"/>
      <c r="AT113" s="194"/>
      <c r="AU113" s="194"/>
      <c r="AV113" s="194"/>
      <c r="AW113" s="194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</row>
    <row r="114">
      <c r="A114" s="412"/>
      <c r="B114" s="47"/>
      <c r="C114" s="471" t="s">
        <v>202</v>
      </c>
      <c r="D114" s="63"/>
      <c r="E114" s="472" t="s">
        <v>203</v>
      </c>
      <c r="F114" s="473" t="s">
        <v>100</v>
      </c>
      <c r="G114" s="474" t="s">
        <v>204</v>
      </c>
      <c r="H114" s="63"/>
      <c r="I114" s="475" t="s">
        <v>85</v>
      </c>
      <c r="J114" s="63"/>
      <c r="K114" s="476"/>
      <c r="L114" s="476"/>
      <c r="M114" s="477"/>
      <c r="N114" s="476"/>
      <c r="O114" s="478"/>
      <c r="P114" s="47"/>
      <c r="Q114" s="479" t="s">
        <v>205</v>
      </c>
      <c r="R114" s="479" t="s">
        <v>206</v>
      </c>
      <c r="S114" s="479" t="s">
        <v>12</v>
      </c>
      <c r="T114" s="479" t="s">
        <v>207</v>
      </c>
      <c r="U114" s="480" t="s">
        <v>208</v>
      </c>
      <c r="V114" s="63"/>
      <c r="W114" s="481" t="s">
        <v>209</v>
      </c>
      <c r="X114" s="482" t="s">
        <v>210</v>
      </c>
      <c r="Y114" s="482" t="s">
        <v>211</v>
      </c>
      <c r="Z114" s="482" t="s">
        <v>212</v>
      </c>
      <c r="AA114" s="484"/>
      <c r="AB114" s="484"/>
      <c r="AC114" s="485"/>
      <c r="AD114" s="486"/>
      <c r="AE114" s="486"/>
      <c r="AF114" s="486"/>
      <c r="AG114" s="487"/>
      <c r="AH114" s="484"/>
      <c r="AI114" s="488"/>
      <c r="AJ114" s="405"/>
      <c r="AK114" s="405"/>
      <c r="AL114" s="405"/>
      <c r="AM114" s="470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</row>
    <row r="115">
      <c r="A115" s="412"/>
      <c r="B115" s="47"/>
      <c r="C115" s="489" t="s">
        <v>213</v>
      </c>
      <c r="D115" s="63"/>
      <c r="E115" s="490" t="str">
        <f t="shared" ref="E115:E116" si="21">U8</f>
        <v/>
      </c>
      <c r="F115" s="492">
        <v>50.0</v>
      </c>
      <c r="G115" s="493">
        <f t="shared" ref="G115:G118" si="22">E115*F115</f>
        <v>0</v>
      </c>
      <c r="H115" s="132"/>
      <c r="I115" s="496" t="str">
        <f t="shared" ref="I115:I118" si="23">IF(ISBLANK(E115)=false , G115/$G$119,"")</f>
        <v/>
      </c>
      <c r="J115" s="132"/>
      <c r="K115" s="497"/>
      <c r="L115" s="498"/>
      <c r="M115" s="499"/>
      <c r="N115" s="497"/>
      <c r="O115" s="500"/>
      <c r="P115" s="47"/>
      <c r="Q115" s="501" t="str">
        <f>D2</f>
        <v/>
      </c>
      <c r="R115" s="502" t="s">
        <v>87</v>
      </c>
      <c r="S115" s="503" t="str">
        <f>AC2</f>
        <v>#N/A</v>
      </c>
      <c r="T115" s="504" t="str">
        <f>E83</f>
        <v/>
      </c>
      <c r="U115" s="505" t="str">
        <f>W2</f>
        <v/>
      </c>
      <c r="V115" s="63"/>
      <c r="W115" s="501">
        <f>SUM(U14*6)</f>
        <v>0</v>
      </c>
      <c r="X115" s="507">
        <f>sum((U8*50)+(V8*50)+(W8*50)+(X8*50)+(Y8*50))</f>
        <v>0</v>
      </c>
      <c r="Y115" s="507" t="str">
        <f>SUM(#REF!-#REF!)</f>
        <v>#REF!</v>
      </c>
      <c r="Z115" s="507" t="str">
        <f>sum(X115+Y115)</f>
        <v>#REF!</v>
      </c>
      <c r="AA115" s="484"/>
      <c r="AB115" s="484"/>
      <c r="AC115" s="485"/>
      <c r="AD115" s="486"/>
      <c r="AE115" s="486"/>
      <c r="AF115" s="486"/>
      <c r="AG115" s="487"/>
      <c r="AH115" s="484"/>
      <c r="AI115" s="488"/>
      <c r="AJ115" s="405"/>
      <c r="AK115" s="405"/>
      <c r="AL115" s="405"/>
      <c r="AM115" s="470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</row>
    <row r="116">
      <c r="A116" s="412"/>
      <c r="B116" s="47"/>
      <c r="C116" s="489" t="s">
        <v>214</v>
      </c>
      <c r="D116" s="63"/>
      <c r="E116" s="508" t="str">
        <f t="shared" si="21"/>
        <v/>
      </c>
      <c r="F116" s="492">
        <v>50.0</v>
      </c>
      <c r="G116" s="493">
        <f t="shared" si="22"/>
        <v>0</v>
      </c>
      <c r="H116" s="132"/>
      <c r="I116" s="496" t="str">
        <f t="shared" si="23"/>
        <v/>
      </c>
      <c r="J116" s="132"/>
      <c r="K116" s="497"/>
      <c r="L116" s="498"/>
      <c r="M116" s="499"/>
      <c r="N116" s="497"/>
      <c r="O116" s="500"/>
      <c r="P116" s="47"/>
      <c r="Q116" s="463"/>
      <c r="R116" s="463"/>
      <c r="S116" s="463"/>
      <c r="T116" s="464"/>
      <c r="U116" s="509"/>
      <c r="V116" s="462"/>
      <c r="W116" s="463"/>
      <c r="X116" s="463"/>
      <c r="Y116" s="510"/>
      <c r="Z116" s="412"/>
      <c r="AA116" s="8"/>
      <c r="AB116" s="511"/>
      <c r="AC116" s="485"/>
      <c r="AD116" s="486"/>
      <c r="AE116" s="486"/>
      <c r="AF116" s="486"/>
      <c r="AG116" s="487"/>
      <c r="AH116" s="8"/>
      <c r="AI116" s="405"/>
      <c r="AJ116" s="405"/>
      <c r="AK116" s="405"/>
      <c r="AL116" s="405"/>
      <c r="AM116" s="470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</row>
    <row r="117">
      <c r="A117" s="412"/>
      <c r="B117" s="47"/>
      <c r="C117" s="513" t="s">
        <v>215</v>
      </c>
      <c r="D117" s="182"/>
      <c r="E117" s="514" t="str">
        <f>#REF!</f>
        <v>#REF!</v>
      </c>
      <c r="F117" s="492">
        <v>50.0</v>
      </c>
      <c r="G117" s="493" t="str">
        <f t="shared" si="22"/>
        <v>#REF!</v>
      </c>
      <c r="H117" s="132"/>
      <c r="I117" s="496" t="str">
        <f t="shared" si="23"/>
        <v>#REF!</v>
      </c>
      <c r="J117" s="132"/>
      <c r="K117" s="497"/>
      <c r="L117" s="498"/>
      <c r="M117" s="499"/>
      <c r="N117" s="497"/>
      <c r="O117" s="515"/>
      <c r="P117" s="47"/>
      <c r="Q117" s="486"/>
      <c r="R117" s="486"/>
      <c r="S117" s="486"/>
      <c r="T117" s="487"/>
      <c r="U117" s="2"/>
      <c r="V117" s="485"/>
      <c r="W117" s="486"/>
      <c r="X117" s="486"/>
      <c r="Y117" s="486"/>
      <c r="Z117" s="464"/>
      <c r="AA117" s="8"/>
      <c r="AB117" s="511"/>
      <c r="AC117" s="485"/>
      <c r="AD117" s="486"/>
      <c r="AE117" s="486"/>
      <c r="AF117" s="486"/>
      <c r="AG117" s="487"/>
      <c r="AH117" s="8"/>
      <c r="AI117" s="405"/>
      <c r="AJ117" s="405"/>
      <c r="AK117" s="405"/>
      <c r="AL117" s="405"/>
      <c r="AM117" s="470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</row>
    <row r="118">
      <c r="A118" s="412"/>
      <c r="B118" s="47"/>
      <c r="C118" s="516" t="s">
        <v>216</v>
      </c>
      <c r="D118" s="182"/>
      <c r="E118" s="508" t="str">
        <f>U14</f>
        <v/>
      </c>
      <c r="F118" s="517">
        <v>9.0</v>
      </c>
      <c r="G118" s="493">
        <f t="shared" si="22"/>
        <v>0</v>
      </c>
      <c r="H118" s="132"/>
      <c r="I118" s="496" t="str">
        <f t="shared" si="23"/>
        <v/>
      </c>
      <c r="J118" s="132"/>
      <c r="K118" s="497"/>
      <c r="L118" s="498"/>
      <c r="M118" s="499"/>
      <c r="N118" s="497"/>
      <c r="O118" s="515"/>
      <c r="P118" s="47"/>
      <c r="Q118" s="518"/>
      <c r="R118" s="518"/>
      <c r="S118" s="518"/>
      <c r="T118" s="519"/>
      <c r="U118" s="2"/>
      <c r="V118" s="485"/>
      <c r="W118" s="486"/>
      <c r="X118" s="486"/>
      <c r="Y118" s="486"/>
      <c r="Z118" s="487"/>
      <c r="AA118" s="8"/>
      <c r="AB118" s="511"/>
      <c r="AC118" s="485"/>
      <c r="AD118" s="486"/>
      <c r="AE118" s="486"/>
      <c r="AF118" s="486"/>
      <c r="AG118" s="487"/>
      <c r="AH118" s="8"/>
      <c r="AI118" s="506"/>
      <c r="AJ118" s="485"/>
      <c r="AK118" s="486"/>
      <c r="AL118" s="486"/>
      <c r="AM118" s="486"/>
      <c r="AN118" s="487"/>
      <c r="AO118" s="521"/>
      <c r="AP118" s="485"/>
      <c r="AQ118" s="486"/>
      <c r="AR118" s="486"/>
      <c r="AS118" s="486"/>
      <c r="AT118" s="486"/>
      <c r="AU118" s="487"/>
      <c r="AV118" s="521"/>
      <c r="AW118" s="485"/>
      <c r="AX118" s="486"/>
      <c r="AY118" s="486"/>
      <c r="AZ118" s="486"/>
      <c r="BA118" s="487"/>
      <c r="BB118" s="521"/>
      <c r="BC118" s="485"/>
      <c r="BD118" s="486"/>
      <c r="BE118" s="486"/>
      <c r="BF118" s="486"/>
      <c r="BG118" s="487"/>
      <c r="BH118" s="522"/>
      <c r="BI118" s="522"/>
      <c r="BJ118" s="522"/>
      <c r="BK118" s="522"/>
    </row>
    <row r="119">
      <c r="A119" s="412"/>
      <c r="B119" s="47"/>
      <c r="C119" s="523" t="s">
        <v>217</v>
      </c>
      <c r="D119" s="62"/>
      <c r="E119" s="524"/>
      <c r="F119" s="524"/>
      <c r="G119" s="525" t="str">
        <f>SUM(G115:G118)</f>
        <v>#REF!</v>
      </c>
      <c r="H119" s="132"/>
      <c r="I119" s="526"/>
      <c r="K119" s="497"/>
      <c r="L119" s="498"/>
      <c r="M119" s="499"/>
      <c r="N119" s="499"/>
      <c r="O119" s="527"/>
      <c r="P119" s="47"/>
      <c r="Q119" s="528" t="s">
        <v>218</v>
      </c>
      <c r="R119" s="62"/>
      <c r="S119" s="62"/>
      <c r="T119" s="63"/>
      <c r="U119" s="529"/>
      <c r="V119" s="485"/>
      <c r="W119" s="486"/>
      <c r="X119" s="486"/>
      <c r="Y119" s="486"/>
      <c r="Z119" s="487"/>
      <c r="AA119" s="8"/>
      <c r="AB119" s="511"/>
      <c r="AC119" s="485"/>
      <c r="AD119" s="486"/>
      <c r="AE119" s="486"/>
      <c r="AF119" s="486"/>
      <c r="AG119" s="487"/>
      <c r="AH119" s="8"/>
      <c r="AI119" s="506"/>
      <c r="AJ119" s="485"/>
      <c r="AK119" s="486"/>
      <c r="AL119" s="486"/>
      <c r="AM119" s="486"/>
      <c r="AN119" s="487"/>
      <c r="AO119" s="521"/>
      <c r="AP119" s="485"/>
      <c r="AQ119" s="486"/>
      <c r="AR119" s="486"/>
      <c r="AS119" s="486"/>
      <c r="AT119" s="486"/>
      <c r="AU119" s="487"/>
      <c r="AV119" s="521"/>
      <c r="AW119" s="485"/>
      <c r="AX119" s="486"/>
      <c r="AY119" s="486"/>
      <c r="AZ119" s="486"/>
      <c r="BA119" s="487"/>
      <c r="BB119" s="521"/>
      <c r="BC119" s="485"/>
      <c r="BD119" s="486"/>
      <c r="BE119" s="486"/>
      <c r="BF119" s="486"/>
      <c r="BG119" s="487"/>
      <c r="BH119" s="522"/>
      <c r="BI119" s="522"/>
      <c r="BJ119" s="522"/>
      <c r="BK119" s="522"/>
    </row>
    <row r="120">
      <c r="A120" s="412"/>
      <c r="B120" s="47"/>
      <c r="C120" s="530"/>
      <c r="D120" s="530"/>
      <c r="E120" s="530"/>
      <c r="F120" s="530"/>
      <c r="G120" s="531"/>
      <c r="H120" s="531"/>
      <c r="I120" s="531"/>
      <c r="J120" s="532"/>
      <c r="K120" s="533"/>
      <c r="L120" s="534"/>
      <c r="M120" s="534"/>
      <c r="N120" s="534"/>
      <c r="O120" s="533"/>
      <c r="P120" s="47"/>
      <c r="Q120" s="536" t="str">
        <f>sum(U115-(W115+Z115))</f>
        <v>#REF!</v>
      </c>
      <c r="R120" s="62"/>
      <c r="S120" s="62"/>
      <c r="T120" s="63"/>
      <c r="U120" s="529"/>
      <c r="V120" s="485"/>
      <c r="W120" s="486"/>
      <c r="X120" s="486"/>
      <c r="Y120" s="486"/>
      <c r="Z120" s="487"/>
      <c r="AA120" s="8"/>
      <c r="AB120" s="511"/>
      <c r="AC120" s="485"/>
      <c r="AD120" s="486"/>
      <c r="AE120" s="486"/>
      <c r="AF120" s="486"/>
      <c r="AG120" s="487"/>
      <c r="AH120" s="8"/>
      <c r="AI120" s="506"/>
      <c r="AJ120" s="485"/>
      <c r="AK120" s="486"/>
      <c r="AL120" s="486"/>
      <c r="AM120" s="486"/>
      <c r="AN120" s="487"/>
      <c r="AO120" s="521"/>
      <c r="AP120" s="485"/>
      <c r="AQ120" s="486"/>
      <c r="AR120" s="486"/>
      <c r="AS120" s="486"/>
      <c r="AT120" s="486"/>
      <c r="AU120" s="487"/>
      <c r="AV120" s="521"/>
      <c r="AW120" s="485"/>
      <c r="AX120" s="486"/>
      <c r="AY120" s="486"/>
      <c r="AZ120" s="486"/>
      <c r="BA120" s="487"/>
      <c r="BB120" s="521"/>
      <c r="BC120" s="485"/>
      <c r="BD120" s="486"/>
      <c r="BE120" s="486"/>
      <c r="BF120" s="486"/>
      <c r="BG120" s="487"/>
      <c r="BH120" s="522"/>
      <c r="BI120" s="522"/>
      <c r="BJ120" s="522"/>
      <c r="BK120" s="522"/>
    </row>
    <row r="121">
      <c r="A121" s="412"/>
      <c r="B121" s="47"/>
      <c r="C121" s="471" t="s">
        <v>219</v>
      </c>
      <c r="D121" s="62"/>
      <c r="E121" s="62"/>
      <c r="F121" s="63"/>
      <c r="G121" s="537" t="s">
        <v>203</v>
      </c>
      <c r="H121" s="132"/>
      <c r="I121" s="538" t="s">
        <v>220</v>
      </c>
      <c r="J121" s="132"/>
      <c r="K121" s="539" t="s">
        <v>221</v>
      </c>
      <c r="L121" s="538" t="s">
        <v>222</v>
      </c>
      <c r="M121" s="132"/>
      <c r="N121" s="540" t="s">
        <v>216</v>
      </c>
      <c r="O121" s="132"/>
      <c r="P121" s="47"/>
      <c r="Q121" s="486"/>
      <c r="R121" s="486"/>
      <c r="S121" s="486"/>
      <c r="T121" s="487"/>
      <c r="U121" s="2"/>
      <c r="V121" s="485"/>
      <c r="W121" s="486"/>
      <c r="X121" s="486"/>
      <c r="Y121" s="486"/>
      <c r="Z121" s="487"/>
      <c r="AA121" s="8"/>
      <c r="AB121" s="511"/>
      <c r="AC121" s="485"/>
      <c r="AD121" s="486"/>
      <c r="AE121" s="486"/>
      <c r="AF121" s="486"/>
      <c r="AG121" s="487"/>
      <c r="AH121" s="8"/>
      <c r="AI121" s="506"/>
      <c r="AJ121" s="485"/>
      <c r="AK121" s="486"/>
      <c r="AL121" s="486"/>
      <c r="AM121" s="486"/>
      <c r="AN121" s="487"/>
      <c r="AO121" s="521"/>
      <c r="AP121" s="485"/>
      <c r="AQ121" s="486"/>
      <c r="AR121" s="486"/>
      <c r="AS121" s="486"/>
      <c r="AT121" s="486"/>
      <c r="AU121" s="487"/>
      <c r="AV121" s="521"/>
      <c r="AW121" s="485"/>
      <c r="AX121" s="486"/>
      <c r="AY121" s="486"/>
      <c r="AZ121" s="486"/>
      <c r="BA121" s="487"/>
      <c r="BB121" s="521"/>
      <c r="BC121" s="485"/>
      <c r="BD121" s="486"/>
      <c r="BE121" s="486"/>
      <c r="BF121" s="486"/>
      <c r="BG121" s="487"/>
      <c r="BH121" s="522"/>
      <c r="BI121" s="522"/>
      <c r="BJ121" s="522"/>
      <c r="BK121" s="522"/>
    </row>
    <row r="122">
      <c r="A122" s="412"/>
      <c r="B122" s="47"/>
      <c r="C122" s="541"/>
      <c r="D122" s="62"/>
      <c r="E122" s="62"/>
      <c r="F122" s="63"/>
      <c r="G122" s="537"/>
      <c r="H122" s="132"/>
      <c r="I122" s="542">
        <f t="shared" ref="I122:I162" si="24">G122*$I$115</f>
        <v>0</v>
      </c>
      <c r="J122" s="132"/>
      <c r="K122" s="543">
        <f t="shared" ref="K122:K162" si="25">G122*$I$116</f>
        <v>0</v>
      </c>
      <c r="L122" s="544" t="str">
        <f t="shared" ref="L122:L162" si="26">G122*$I$117</f>
        <v>#REF!</v>
      </c>
      <c r="M122" s="132"/>
      <c r="N122" s="545">
        <f t="shared" ref="N122:N162" si="27">G122*$I$118</f>
        <v>0</v>
      </c>
      <c r="O122" s="132"/>
      <c r="P122" s="47"/>
      <c r="Q122" s="486"/>
      <c r="R122" s="486"/>
      <c r="S122" s="486"/>
      <c r="T122" s="487"/>
      <c r="U122" s="2"/>
      <c r="V122" s="485"/>
      <c r="W122" s="486"/>
      <c r="X122" s="486"/>
      <c r="Y122" s="486"/>
      <c r="Z122" s="487"/>
      <c r="AA122" s="8"/>
      <c r="AB122" s="511"/>
      <c r="AC122" s="485"/>
      <c r="AD122" s="486"/>
      <c r="AE122" s="486"/>
      <c r="AF122" s="486"/>
      <c r="AG122" s="487"/>
      <c r="AH122" s="8"/>
      <c r="AI122" s="506"/>
      <c r="AJ122" s="485"/>
      <c r="AK122" s="486"/>
      <c r="AL122" s="486"/>
      <c r="AM122" s="486"/>
      <c r="AN122" s="487"/>
      <c r="AO122" s="521"/>
      <c r="AP122" s="485"/>
      <c r="AQ122" s="486"/>
      <c r="AR122" s="486"/>
      <c r="AS122" s="486"/>
      <c r="AT122" s="486"/>
      <c r="AU122" s="487"/>
      <c r="AV122" s="521"/>
      <c r="AW122" s="485"/>
      <c r="AX122" s="486"/>
      <c r="AY122" s="486"/>
      <c r="AZ122" s="486"/>
      <c r="BA122" s="487"/>
      <c r="BB122" s="521"/>
      <c r="BC122" s="485"/>
      <c r="BD122" s="486"/>
      <c r="BE122" s="486"/>
      <c r="BF122" s="486"/>
      <c r="BG122" s="487"/>
      <c r="BH122" s="522"/>
      <c r="BI122" s="522"/>
      <c r="BJ122" s="522"/>
      <c r="BK122" s="522"/>
    </row>
    <row r="123">
      <c r="A123" s="412"/>
      <c r="B123" s="47"/>
      <c r="C123" s="541"/>
      <c r="D123" s="62"/>
      <c r="E123" s="62"/>
      <c r="F123" s="63"/>
      <c r="G123" s="546"/>
      <c r="H123" s="132"/>
      <c r="I123" s="542">
        <f t="shared" si="24"/>
        <v>0</v>
      </c>
      <c r="J123" s="132"/>
      <c r="K123" s="543">
        <f t="shared" si="25"/>
        <v>0</v>
      </c>
      <c r="L123" s="544" t="str">
        <f t="shared" si="26"/>
        <v>#REF!</v>
      </c>
      <c r="M123" s="132"/>
      <c r="N123" s="545">
        <f t="shared" si="27"/>
        <v>0</v>
      </c>
      <c r="O123" s="132"/>
      <c r="P123" s="47"/>
      <c r="Q123" s="486"/>
      <c r="R123" s="486"/>
      <c r="S123" s="486"/>
      <c r="T123" s="487"/>
      <c r="U123" s="2"/>
      <c r="V123" s="485"/>
      <c r="W123" s="486"/>
      <c r="X123" s="486"/>
      <c r="Y123" s="486"/>
      <c r="Z123" s="487"/>
      <c r="AA123" s="8"/>
      <c r="AB123" s="511"/>
      <c r="AC123" s="485"/>
      <c r="AD123" s="486"/>
      <c r="AE123" s="486"/>
      <c r="AF123" s="486"/>
      <c r="AG123" s="487"/>
      <c r="AH123" s="8"/>
      <c r="AI123" s="506"/>
      <c r="AJ123" s="485"/>
      <c r="AK123" s="486"/>
      <c r="AL123" s="486"/>
      <c r="AM123" s="486"/>
      <c r="AN123" s="487"/>
      <c r="AO123" s="521"/>
      <c r="AP123" s="485"/>
      <c r="AQ123" s="486"/>
      <c r="AR123" s="486"/>
      <c r="AS123" s="486"/>
      <c r="AT123" s="486"/>
      <c r="AU123" s="487"/>
      <c r="AV123" s="521"/>
      <c r="AW123" s="485"/>
      <c r="AX123" s="486"/>
      <c r="AY123" s="486"/>
      <c r="AZ123" s="486"/>
      <c r="BA123" s="487"/>
      <c r="BB123" s="521"/>
      <c r="BC123" s="485"/>
      <c r="BD123" s="486"/>
      <c r="BE123" s="486"/>
      <c r="BF123" s="486"/>
      <c r="BG123" s="487"/>
      <c r="BH123" s="522"/>
      <c r="BI123" s="522"/>
      <c r="BJ123" s="522"/>
      <c r="BK123" s="522"/>
    </row>
    <row r="124">
      <c r="A124" s="412"/>
      <c r="B124" s="47"/>
      <c r="C124" s="541"/>
      <c r="D124" s="62"/>
      <c r="E124" s="62"/>
      <c r="F124" s="63"/>
      <c r="G124" s="546"/>
      <c r="H124" s="132"/>
      <c r="I124" s="542">
        <f t="shared" si="24"/>
        <v>0</v>
      </c>
      <c r="J124" s="132"/>
      <c r="K124" s="543">
        <f t="shared" si="25"/>
        <v>0</v>
      </c>
      <c r="L124" s="544" t="str">
        <f t="shared" si="26"/>
        <v>#REF!</v>
      </c>
      <c r="M124" s="132"/>
      <c r="N124" s="545">
        <f t="shared" si="27"/>
        <v>0</v>
      </c>
      <c r="O124" s="132"/>
      <c r="P124" s="47"/>
      <c r="Q124" s="486"/>
      <c r="R124" s="486"/>
      <c r="S124" s="486"/>
      <c r="T124" s="487"/>
      <c r="U124" s="2"/>
      <c r="V124" s="485"/>
      <c r="W124" s="486"/>
      <c r="X124" s="486"/>
      <c r="Y124" s="486"/>
      <c r="Z124" s="487"/>
      <c r="AA124" s="8"/>
      <c r="AB124" s="511"/>
      <c r="AC124" s="485"/>
      <c r="AD124" s="486"/>
      <c r="AE124" s="486"/>
      <c r="AF124" s="486"/>
      <c r="AG124" s="487"/>
      <c r="AH124" s="8"/>
      <c r="AI124" s="506"/>
      <c r="AJ124" s="485"/>
      <c r="AK124" s="486"/>
      <c r="AL124" s="486"/>
      <c r="AM124" s="486"/>
      <c r="AN124" s="487"/>
      <c r="AO124" s="521"/>
      <c r="AP124" s="485"/>
      <c r="AQ124" s="486"/>
      <c r="AR124" s="486"/>
      <c r="AS124" s="486"/>
      <c r="AT124" s="486"/>
      <c r="AU124" s="487"/>
      <c r="AV124" s="521"/>
      <c r="AW124" s="485"/>
      <c r="AX124" s="486"/>
      <c r="AY124" s="486"/>
      <c r="AZ124" s="486"/>
      <c r="BA124" s="487"/>
      <c r="BB124" s="521"/>
      <c r="BC124" s="485"/>
      <c r="BD124" s="486"/>
      <c r="BE124" s="486"/>
      <c r="BF124" s="486"/>
      <c r="BG124" s="487"/>
      <c r="BH124" s="522"/>
      <c r="BI124" s="522"/>
      <c r="BJ124" s="522"/>
      <c r="BK124" s="522"/>
    </row>
    <row r="125">
      <c r="A125" s="412"/>
      <c r="B125" s="47"/>
      <c r="C125" s="541"/>
      <c r="D125" s="62"/>
      <c r="E125" s="62"/>
      <c r="F125" s="63"/>
      <c r="G125" s="546"/>
      <c r="H125" s="132"/>
      <c r="I125" s="542">
        <f t="shared" si="24"/>
        <v>0</v>
      </c>
      <c r="J125" s="132"/>
      <c r="K125" s="543">
        <f t="shared" si="25"/>
        <v>0</v>
      </c>
      <c r="L125" s="544" t="str">
        <f t="shared" si="26"/>
        <v>#REF!</v>
      </c>
      <c r="M125" s="132"/>
      <c r="N125" s="545">
        <f t="shared" si="27"/>
        <v>0</v>
      </c>
      <c r="O125" s="132"/>
      <c r="P125" s="47"/>
      <c r="Q125" s="486"/>
      <c r="R125" s="486"/>
      <c r="S125" s="486"/>
      <c r="T125" s="487"/>
      <c r="U125" s="2"/>
      <c r="V125" s="485"/>
      <c r="W125" s="486"/>
      <c r="X125" s="486"/>
      <c r="Y125" s="486"/>
      <c r="Z125" s="487"/>
      <c r="AA125" s="8"/>
      <c r="AB125" s="511"/>
      <c r="AC125" s="485"/>
      <c r="AD125" s="486"/>
      <c r="AE125" s="486"/>
      <c r="AF125" s="486"/>
      <c r="AG125" s="487"/>
      <c r="AH125" s="8"/>
      <c r="AI125" s="506"/>
      <c r="AJ125" s="485"/>
      <c r="AK125" s="486"/>
      <c r="AL125" s="486"/>
      <c r="AM125" s="486"/>
      <c r="AN125" s="487"/>
      <c r="AO125" s="521"/>
      <c r="AP125" s="485"/>
      <c r="AQ125" s="486"/>
      <c r="AR125" s="486"/>
      <c r="AS125" s="486"/>
      <c r="AT125" s="486"/>
      <c r="AU125" s="487"/>
      <c r="AV125" s="521"/>
      <c r="AW125" s="485"/>
      <c r="AX125" s="486"/>
      <c r="AY125" s="486"/>
      <c r="AZ125" s="486"/>
      <c r="BA125" s="487"/>
      <c r="BB125" s="521"/>
      <c r="BC125" s="485"/>
      <c r="BD125" s="486"/>
      <c r="BE125" s="486"/>
      <c r="BF125" s="486"/>
      <c r="BG125" s="487"/>
      <c r="BH125" s="522"/>
      <c r="BI125" s="522"/>
      <c r="BJ125" s="522"/>
      <c r="BK125" s="522"/>
    </row>
    <row r="126">
      <c r="A126" s="412"/>
      <c r="B126" s="47"/>
      <c r="C126" s="541"/>
      <c r="D126" s="62"/>
      <c r="E126" s="62"/>
      <c r="F126" s="63"/>
      <c r="G126" s="546"/>
      <c r="H126" s="132"/>
      <c r="I126" s="542">
        <f t="shared" si="24"/>
        <v>0</v>
      </c>
      <c r="J126" s="132"/>
      <c r="K126" s="543">
        <f t="shared" si="25"/>
        <v>0</v>
      </c>
      <c r="L126" s="544" t="str">
        <f t="shared" si="26"/>
        <v>#REF!</v>
      </c>
      <c r="M126" s="132"/>
      <c r="N126" s="545">
        <f t="shared" si="27"/>
        <v>0</v>
      </c>
      <c r="O126" s="132"/>
      <c r="P126" s="47"/>
      <c r="Q126" s="486"/>
      <c r="R126" s="486"/>
      <c r="S126" s="486"/>
      <c r="T126" s="487"/>
      <c r="U126" s="2"/>
      <c r="V126" s="485"/>
      <c r="W126" s="486"/>
      <c r="X126" s="486"/>
      <c r="Y126" s="486"/>
      <c r="Z126" s="487"/>
      <c r="AA126" s="8"/>
      <c r="AB126" s="511"/>
      <c r="AC126" s="485"/>
      <c r="AD126" s="486"/>
      <c r="AE126" s="486"/>
      <c r="AF126" s="486"/>
      <c r="AG126" s="487"/>
      <c r="AH126" s="8"/>
      <c r="AI126" s="506"/>
      <c r="AJ126" s="485"/>
      <c r="AK126" s="486"/>
      <c r="AL126" s="486"/>
      <c r="AM126" s="486"/>
      <c r="AN126" s="487"/>
      <c r="AO126" s="521"/>
      <c r="AP126" s="485"/>
      <c r="AQ126" s="486"/>
      <c r="AR126" s="486"/>
      <c r="AS126" s="486"/>
      <c r="AT126" s="486"/>
      <c r="AU126" s="487"/>
      <c r="AV126" s="521"/>
      <c r="AW126" s="485"/>
      <c r="AX126" s="486"/>
      <c r="AY126" s="486"/>
      <c r="AZ126" s="486"/>
      <c r="BA126" s="487"/>
      <c r="BB126" s="521"/>
      <c r="BC126" s="485"/>
      <c r="BD126" s="486"/>
      <c r="BE126" s="486"/>
      <c r="BF126" s="486"/>
      <c r="BG126" s="487"/>
      <c r="BH126" s="522"/>
      <c r="BI126" s="522"/>
      <c r="BJ126" s="522"/>
      <c r="BK126" s="522"/>
    </row>
    <row r="127">
      <c r="A127" s="412"/>
      <c r="B127" s="47"/>
      <c r="C127" s="541"/>
      <c r="D127" s="62"/>
      <c r="E127" s="62"/>
      <c r="F127" s="63"/>
      <c r="G127" s="546"/>
      <c r="H127" s="132"/>
      <c r="I127" s="542">
        <f t="shared" si="24"/>
        <v>0</v>
      </c>
      <c r="J127" s="132"/>
      <c r="K127" s="543">
        <f t="shared" si="25"/>
        <v>0</v>
      </c>
      <c r="L127" s="544" t="str">
        <f t="shared" si="26"/>
        <v>#REF!</v>
      </c>
      <c r="M127" s="132"/>
      <c r="N127" s="545">
        <f t="shared" si="27"/>
        <v>0</v>
      </c>
      <c r="O127" s="132"/>
      <c r="P127" s="47"/>
      <c r="Q127" s="486"/>
      <c r="R127" s="486"/>
      <c r="S127" s="486"/>
      <c r="T127" s="487"/>
      <c r="U127" s="2"/>
      <c r="V127" s="485"/>
      <c r="W127" s="486"/>
      <c r="X127" s="486"/>
      <c r="Y127" s="486"/>
      <c r="Z127" s="487"/>
      <c r="AA127" s="8"/>
      <c r="AB127" s="511"/>
      <c r="AC127" s="485"/>
      <c r="AD127" s="486"/>
      <c r="AE127" s="486"/>
      <c r="AF127" s="486"/>
      <c r="AG127" s="487"/>
      <c r="AH127" s="8"/>
      <c r="AI127" s="506"/>
      <c r="AJ127" s="485"/>
      <c r="AK127" s="486"/>
      <c r="AL127" s="486"/>
      <c r="AM127" s="486"/>
      <c r="AN127" s="487"/>
      <c r="AO127" s="521"/>
      <c r="AP127" s="485"/>
      <c r="AQ127" s="486"/>
      <c r="AR127" s="486"/>
      <c r="AS127" s="486"/>
      <c r="AT127" s="486"/>
      <c r="AU127" s="487"/>
      <c r="AV127" s="521"/>
      <c r="AW127" s="485"/>
      <c r="AX127" s="486"/>
      <c r="AY127" s="486"/>
      <c r="AZ127" s="486"/>
      <c r="BA127" s="487"/>
      <c r="BB127" s="521"/>
      <c r="BC127" s="485"/>
      <c r="BD127" s="486"/>
      <c r="BE127" s="486"/>
      <c r="BF127" s="486"/>
      <c r="BG127" s="487"/>
      <c r="BH127" s="522"/>
      <c r="BI127" s="522"/>
      <c r="BJ127" s="522"/>
      <c r="BK127" s="522"/>
    </row>
    <row r="128">
      <c r="A128" s="412"/>
      <c r="B128" s="47"/>
      <c r="C128" s="541"/>
      <c r="D128" s="62"/>
      <c r="E128" s="62"/>
      <c r="F128" s="63"/>
      <c r="G128" s="546"/>
      <c r="H128" s="132"/>
      <c r="I128" s="542">
        <f t="shared" si="24"/>
        <v>0</v>
      </c>
      <c r="J128" s="132"/>
      <c r="K128" s="543">
        <f t="shared" si="25"/>
        <v>0</v>
      </c>
      <c r="L128" s="544" t="str">
        <f t="shared" si="26"/>
        <v>#REF!</v>
      </c>
      <c r="M128" s="132"/>
      <c r="N128" s="545">
        <f t="shared" si="27"/>
        <v>0</v>
      </c>
      <c r="O128" s="132"/>
      <c r="P128" s="47"/>
      <c r="Q128" s="486"/>
      <c r="R128" s="486"/>
      <c r="S128" s="486"/>
      <c r="T128" s="487"/>
      <c r="U128" s="2"/>
      <c r="V128" s="485"/>
      <c r="W128" s="486"/>
      <c r="X128" s="486"/>
      <c r="Y128" s="486"/>
      <c r="Z128" s="487"/>
      <c r="AA128" s="8"/>
      <c r="AB128" s="511"/>
      <c r="AC128" s="485"/>
      <c r="AD128" s="486"/>
      <c r="AE128" s="486"/>
      <c r="AF128" s="486"/>
      <c r="AG128" s="487"/>
      <c r="AH128" s="8"/>
      <c r="AI128" s="506"/>
      <c r="AJ128" s="485"/>
      <c r="AK128" s="486"/>
      <c r="AL128" s="486"/>
      <c r="AM128" s="486"/>
      <c r="AN128" s="487"/>
      <c r="AO128" s="521"/>
      <c r="AP128" s="485"/>
      <c r="AQ128" s="486"/>
      <c r="AR128" s="486"/>
      <c r="AS128" s="486"/>
      <c r="AT128" s="486"/>
      <c r="AU128" s="487"/>
      <c r="AV128" s="521"/>
      <c r="AW128" s="485"/>
      <c r="AX128" s="486"/>
      <c r="AY128" s="486"/>
      <c r="AZ128" s="486"/>
      <c r="BA128" s="487"/>
      <c r="BB128" s="521"/>
      <c r="BC128" s="485"/>
      <c r="BD128" s="486"/>
      <c r="BE128" s="486"/>
      <c r="BF128" s="486"/>
      <c r="BG128" s="487"/>
      <c r="BH128" s="522"/>
      <c r="BI128" s="522"/>
      <c r="BJ128" s="522"/>
      <c r="BK128" s="522"/>
    </row>
    <row r="129">
      <c r="A129" s="412"/>
      <c r="B129" s="47"/>
      <c r="C129" s="541"/>
      <c r="D129" s="62"/>
      <c r="E129" s="62"/>
      <c r="F129" s="63"/>
      <c r="G129" s="546"/>
      <c r="H129" s="132"/>
      <c r="I129" s="542">
        <f t="shared" si="24"/>
        <v>0</v>
      </c>
      <c r="J129" s="132"/>
      <c r="K129" s="543">
        <f t="shared" si="25"/>
        <v>0</v>
      </c>
      <c r="L129" s="544" t="str">
        <f t="shared" si="26"/>
        <v>#REF!</v>
      </c>
      <c r="M129" s="132"/>
      <c r="N129" s="545">
        <f t="shared" si="27"/>
        <v>0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511"/>
      <c r="AC129" s="485"/>
      <c r="AD129" s="486"/>
      <c r="AE129" s="486"/>
      <c r="AF129" s="486"/>
      <c r="AG129" s="487"/>
      <c r="AH129" s="8"/>
      <c r="AI129" s="506"/>
      <c r="AJ129" s="485"/>
      <c r="AK129" s="486"/>
      <c r="AL129" s="486"/>
      <c r="AM129" s="486"/>
      <c r="AN129" s="487"/>
      <c r="AO129" s="521"/>
      <c r="AP129" s="485"/>
      <c r="AQ129" s="486"/>
      <c r="AR129" s="486"/>
      <c r="AS129" s="486"/>
      <c r="AT129" s="486"/>
      <c r="AU129" s="487"/>
      <c r="AV129" s="521"/>
      <c r="AW129" s="485"/>
      <c r="AX129" s="486"/>
      <c r="AY129" s="486"/>
      <c r="AZ129" s="486"/>
      <c r="BA129" s="487"/>
      <c r="BB129" s="521"/>
      <c r="BC129" s="485"/>
      <c r="BD129" s="486"/>
      <c r="BE129" s="486"/>
      <c r="BF129" s="486"/>
      <c r="BG129" s="487"/>
      <c r="BH129" s="522"/>
      <c r="BI129" s="522"/>
      <c r="BJ129" s="522"/>
      <c r="BK129" s="522"/>
    </row>
    <row r="130">
      <c r="A130" s="1"/>
      <c r="B130" s="47"/>
      <c r="C130" s="541"/>
      <c r="D130" s="62"/>
      <c r="E130" s="62"/>
      <c r="F130" s="63"/>
      <c r="G130" s="546"/>
      <c r="H130" s="132"/>
      <c r="I130" s="542">
        <f t="shared" si="24"/>
        <v>0</v>
      </c>
      <c r="J130" s="132"/>
      <c r="K130" s="543">
        <f t="shared" si="25"/>
        <v>0</v>
      </c>
      <c r="L130" s="544" t="str">
        <f t="shared" si="26"/>
        <v>#REF!</v>
      </c>
      <c r="M130" s="132"/>
      <c r="N130" s="545">
        <f t="shared" si="27"/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511"/>
      <c r="AC130" s="485"/>
      <c r="AD130" s="486"/>
      <c r="AE130" s="486"/>
      <c r="AF130" s="486"/>
      <c r="AG130" s="487"/>
      <c r="AH130" s="8"/>
      <c r="AI130" s="506"/>
      <c r="AJ130" s="485"/>
      <c r="AK130" s="486"/>
      <c r="AL130" s="486"/>
      <c r="AM130" s="486"/>
      <c r="AN130" s="487"/>
      <c r="AO130" s="521"/>
      <c r="AP130" s="485"/>
      <c r="AQ130" s="486"/>
      <c r="AR130" s="486"/>
      <c r="AS130" s="486"/>
      <c r="AT130" s="486"/>
      <c r="AU130" s="487"/>
      <c r="AV130" s="521"/>
      <c r="AW130" s="485"/>
      <c r="AX130" s="486"/>
      <c r="AY130" s="486"/>
      <c r="AZ130" s="486"/>
      <c r="BA130" s="487"/>
      <c r="BB130" s="521"/>
      <c r="BC130" s="485"/>
      <c r="BD130" s="486"/>
      <c r="BE130" s="486"/>
      <c r="BF130" s="486"/>
      <c r="BG130" s="487"/>
      <c r="BH130" s="522"/>
      <c r="BI130" s="522"/>
      <c r="BJ130" s="522"/>
      <c r="BK130" s="522"/>
    </row>
    <row r="131">
      <c r="A131" s="194"/>
      <c r="B131" s="47"/>
      <c r="C131" s="541"/>
      <c r="D131" s="62"/>
      <c r="E131" s="62"/>
      <c r="F131" s="63"/>
      <c r="G131" s="546"/>
      <c r="H131" s="132"/>
      <c r="I131" s="542">
        <f t="shared" si="24"/>
        <v>0</v>
      </c>
      <c r="J131" s="132"/>
      <c r="K131" s="543">
        <f t="shared" si="25"/>
        <v>0</v>
      </c>
      <c r="L131" s="544" t="str">
        <f t="shared" si="26"/>
        <v>#REF!</v>
      </c>
      <c r="M131" s="132"/>
      <c r="N131" s="545">
        <f t="shared" si="27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511"/>
      <c r="AC131" s="485"/>
      <c r="AD131" s="486"/>
      <c r="AE131" s="486"/>
      <c r="AF131" s="486"/>
      <c r="AG131" s="487"/>
      <c r="AH131" s="8"/>
      <c r="AI131" s="506"/>
      <c r="AJ131" s="485"/>
      <c r="AK131" s="486"/>
      <c r="AL131" s="486"/>
      <c r="AM131" s="486"/>
      <c r="AN131" s="487"/>
      <c r="AO131" s="521"/>
      <c r="AP131" s="485"/>
      <c r="AQ131" s="486"/>
      <c r="AR131" s="486"/>
      <c r="AS131" s="486"/>
      <c r="AT131" s="486"/>
      <c r="AU131" s="487"/>
      <c r="AV131" s="521"/>
      <c r="AW131" s="485"/>
      <c r="AX131" s="486"/>
      <c r="AY131" s="486"/>
      <c r="AZ131" s="486"/>
      <c r="BA131" s="487"/>
      <c r="BB131" s="521"/>
      <c r="BC131" s="485"/>
      <c r="BD131" s="486"/>
      <c r="BE131" s="486"/>
      <c r="BF131" s="486"/>
      <c r="BG131" s="487"/>
      <c r="BH131" s="522"/>
      <c r="BI131" s="522"/>
      <c r="BJ131" s="522"/>
      <c r="BK131" s="522"/>
    </row>
    <row r="132">
      <c r="A132" s="194"/>
      <c r="B132" s="47"/>
      <c r="C132" s="541"/>
      <c r="D132" s="62"/>
      <c r="E132" s="62"/>
      <c r="F132" s="63"/>
      <c r="G132" s="546"/>
      <c r="H132" s="132"/>
      <c r="I132" s="542">
        <f t="shared" si="24"/>
        <v>0</v>
      </c>
      <c r="J132" s="132"/>
      <c r="K132" s="543">
        <f t="shared" si="25"/>
        <v>0</v>
      </c>
      <c r="L132" s="544" t="str">
        <f t="shared" si="26"/>
        <v>#REF!</v>
      </c>
      <c r="M132" s="132"/>
      <c r="N132" s="545">
        <f t="shared" si="27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511"/>
      <c r="AC132" s="485"/>
      <c r="AD132" s="486"/>
      <c r="AE132" s="486"/>
      <c r="AF132" s="486"/>
      <c r="AG132" s="487"/>
      <c r="AH132" s="8"/>
      <c r="AI132" s="506"/>
      <c r="AJ132" s="485"/>
      <c r="AK132" s="486"/>
      <c r="AL132" s="486"/>
      <c r="AM132" s="486"/>
      <c r="AN132" s="487"/>
      <c r="AO132" s="521"/>
      <c r="AP132" s="485"/>
      <c r="AQ132" s="486"/>
      <c r="AR132" s="486"/>
      <c r="AS132" s="486"/>
      <c r="AT132" s="486"/>
      <c r="AU132" s="487"/>
      <c r="AV132" s="521"/>
      <c r="AW132" s="485"/>
      <c r="AX132" s="486"/>
      <c r="AY132" s="486"/>
      <c r="AZ132" s="486"/>
      <c r="BA132" s="487"/>
      <c r="BB132" s="521"/>
      <c r="BC132" s="485"/>
      <c r="BD132" s="486"/>
      <c r="BE132" s="486"/>
      <c r="BF132" s="486"/>
      <c r="BG132" s="487"/>
      <c r="BH132" s="522"/>
      <c r="BI132" s="522"/>
      <c r="BJ132" s="522"/>
      <c r="BK132" s="522"/>
    </row>
    <row r="133">
      <c r="A133" s="194"/>
      <c r="B133" s="47"/>
      <c r="C133" s="541"/>
      <c r="D133" s="62"/>
      <c r="E133" s="62"/>
      <c r="F133" s="63"/>
      <c r="G133" s="547"/>
      <c r="H133" s="63"/>
      <c r="I133" s="542">
        <f t="shared" si="24"/>
        <v>0</v>
      </c>
      <c r="J133" s="132"/>
      <c r="K133" s="543">
        <f t="shared" si="25"/>
        <v>0</v>
      </c>
      <c r="L133" s="544" t="str">
        <f t="shared" si="26"/>
        <v>#REF!</v>
      </c>
      <c r="M133" s="132"/>
      <c r="N133" s="545">
        <f t="shared" si="27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511"/>
      <c r="AC133" s="485"/>
      <c r="AD133" s="486"/>
      <c r="AE133" s="486"/>
      <c r="AF133" s="486"/>
      <c r="AG133" s="487"/>
      <c r="AH133" s="8"/>
      <c r="AI133" s="506"/>
      <c r="AJ133" s="485"/>
      <c r="AK133" s="486"/>
      <c r="AL133" s="486"/>
      <c r="AM133" s="486"/>
      <c r="AN133" s="487"/>
      <c r="AO133" s="521"/>
      <c r="AP133" s="485"/>
      <c r="AQ133" s="486"/>
      <c r="AR133" s="486"/>
      <c r="AS133" s="486"/>
      <c r="AT133" s="486"/>
      <c r="AU133" s="487"/>
      <c r="AV133" s="521"/>
      <c r="AW133" s="485"/>
      <c r="AX133" s="486"/>
      <c r="AY133" s="486"/>
      <c r="AZ133" s="486"/>
      <c r="BA133" s="487"/>
      <c r="BB133" s="521"/>
      <c r="BC133" s="485"/>
      <c r="BD133" s="486"/>
      <c r="BE133" s="486"/>
      <c r="BF133" s="486"/>
      <c r="BG133" s="487"/>
      <c r="BH133" s="522"/>
      <c r="BI133" s="522"/>
      <c r="BJ133" s="522"/>
      <c r="BK133" s="522"/>
    </row>
    <row r="134">
      <c r="A134" s="194"/>
      <c r="B134" s="47"/>
      <c r="C134" s="541"/>
      <c r="D134" s="62"/>
      <c r="E134" s="62"/>
      <c r="F134" s="63"/>
      <c r="G134" s="547"/>
      <c r="H134" s="63"/>
      <c r="I134" s="542">
        <f t="shared" si="24"/>
        <v>0</v>
      </c>
      <c r="J134" s="132"/>
      <c r="K134" s="543">
        <f t="shared" si="25"/>
        <v>0</v>
      </c>
      <c r="L134" s="544" t="str">
        <f t="shared" si="26"/>
        <v>#REF!</v>
      </c>
      <c r="M134" s="132"/>
      <c r="N134" s="545">
        <f t="shared" si="27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511"/>
      <c r="AC134" s="485"/>
      <c r="AD134" s="486"/>
      <c r="AE134" s="486"/>
      <c r="AF134" s="486"/>
      <c r="AG134" s="487"/>
      <c r="AH134" s="8"/>
      <c r="AI134" s="506"/>
      <c r="AJ134" s="485"/>
      <c r="AK134" s="486"/>
      <c r="AL134" s="486"/>
      <c r="AM134" s="486"/>
      <c r="AN134" s="487"/>
      <c r="AO134" s="521"/>
      <c r="AP134" s="485"/>
      <c r="AQ134" s="486"/>
      <c r="AR134" s="486"/>
      <c r="AS134" s="486"/>
      <c r="AT134" s="486"/>
      <c r="AU134" s="487"/>
      <c r="AV134" s="521"/>
      <c r="AW134" s="485"/>
      <c r="AX134" s="486"/>
      <c r="AY134" s="486"/>
      <c r="AZ134" s="486"/>
      <c r="BA134" s="487"/>
      <c r="BB134" s="521"/>
      <c r="BC134" s="485"/>
      <c r="BD134" s="486"/>
      <c r="BE134" s="486"/>
      <c r="BF134" s="486"/>
      <c r="BG134" s="487"/>
      <c r="BH134" s="522"/>
      <c r="BI134" s="522"/>
      <c r="BJ134" s="522"/>
      <c r="BK134" s="522"/>
    </row>
    <row r="135">
      <c r="A135" s="194"/>
      <c r="B135" s="47"/>
      <c r="C135" s="541"/>
      <c r="D135" s="62"/>
      <c r="E135" s="62"/>
      <c r="F135" s="63"/>
      <c r="G135" s="547"/>
      <c r="H135" s="63"/>
      <c r="I135" s="542">
        <f t="shared" si="24"/>
        <v>0</v>
      </c>
      <c r="J135" s="132"/>
      <c r="K135" s="543">
        <f t="shared" si="25"/>
        <v>0</v>
      </c>
      <c r="L135" s="544" t="str">
        <f t="shared" si="26"/>
        <v>#REF!</v>
      </c>
      <c r="M135" s="132"/>
      <c r="N135" s="545">
        <f t="shared" si="27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511"/>
      <c r="AC135" s="485"/>
      <c r="AD135" s="486"/>
      <c r="AE135" s="486"/>
      <c r="AF135" s="486"/>
      <c r="AG135" s="487"/>
      <c r="AH135" s="8"/>
      <c r="AI135" s="506"/>
      <c r="AJ135" s="485"/>
      <c r="AK135" s="486"/>
      <c r="AL135" s="486"/>
      <c r="AM135" s="486"/>
      <c r="AN135" s="487"/>
      <c r="AO135" s="521"/>
      <c r="AP135" s="485"/>
      <c r="AQ135" s="486"/>
      <c r="AR135" s="486"/>
      <c r="AS135" s="486"/>
      <c r="AT135" s="486"/>
      <c r="AU135" s="487"/>
      <c r="AV135" s="521"/>
      <c r="AW135" s="485"/>
      <c r="AX135" s="486"/>
      <c r="AY135" s="486"/>
      <c r="AZ135" s="486"/>
      <c r="BA135" s="487"/>
      <c r="BB135" s="521"/>
      <c r="BC135" s="485"/>
      <c r="BD135" s="486"/>
      <c r="BE135" s="486"/>
      <c r="BF135" s="486"/>
      <c r="BG135" s="487"/>
      <c r="BH135" s="522"/>
      <c r="BI135" s="522"/>
      <c r="BJ135" s="522"/>
      <c r="BK135" s="522"/>
    </row>
    <row r="136">
      <c r="A136" s="194"/>
      <c r="B136" s="47"/>
      <c r="C136" s="541"/>
      <c r="D136" s="62"/>
      <c r="E136" s="62"/>
      <c r="F136" s="63"/>
      <c r="G136" s="547"/>
      <c r="H136" s="63"/>
      <c r="I136" s="542">
        <f t="shared" si="24"/>
        <v>0</v>
      </c>
      <c r="J136" s="132"/>
      <c r="K136" s="543">
        <f t="shared" si="25"/>
        <v>0</v>
      </c>
      <c r="L136" s="544" t="str">
        <f t="shared" si="26"/>
        <v>#REF!</v>
      </c>
      <c r="M136" s="132"/>
      <c r="N136" s="545">
        <f t="shared" si="27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511"/>
      <c r="AC136" s="485"/>
      <c r="AD136" s="486"/>
      <c r="AE136" s="486"/>
      <c r="AF136" s="486"/>
      <c r="AG136" s="487"/>
      <c r="AH136" s="8"/>
      <c r="AI136" s="506"/>
      <c r="AJ136" s="485"/>
      <c r="AK136" s="486"/>
      <c r="AL136" s="486"/>
      <c r="AM136" s="486"/>
      <c r="AN136" s="487"/>
      <c r="AO136" s="521"/>
      <c r="AP136" s="485"/>
      <c r="AQ136" s="486"/>
      <c r="AR136" s="486"/>
      <c r="AS136" s="486"/>
      <c r="AT136" s="486"/>
      <c r="AU136" s="487"/>
      <c r="AV136" s="521"/>
      <c r="AW136" s="485"/>
      <c r="AX136" s="486"/>
      <c r="AY136" s="486"/>
      <c r="AZ136" s="486"/>
      <c r="BA136" s="487"/>
      <c r="BB136" s="521"/>
      <c r="BC136" s="485"/>
      <c r="BD136" s="486"/>
      <c r="BE136" s="486"/>
      <c r="BF136" s="486"/>
      <c r="BG136" s="487"/>
      <c r="BH136" s="522"/>
      <c r="BI136" s="522"/>
      <c r="BJ136" s="522"/>
      <c r="BK136" s="522"/>
    </row>
    <row r="137">
      <c r="A137" s="194"/>
      <c r="B137" s="47"/>
      <c r="C137" s="541"/>
      <c r="D137" s="62"/>
      <c r="E137" s="62"/>
      <c r="F137" s="63"/>
      <c r="G137" s="547"/>
      <c r="H137" s="63"/>
      <c r="I137" s="542">
        <f t="shared" si="24"/>
        <v>0</v>
      </c>
      <c r="J137" s="132"/>
      <c r="K137" s="543">
        <f t="shared" si="25"/>
        <v>0</v>
      </c>
      <c r="L137" s="544" t="str">
        <f t="shared" si="26"/>
        <v>#REF!</v>
      </c>
      <c r="M137" s="132"/>
      <c r="N137" s="545">
        <f t="shared" si="27"/>
        <v>0</v>
      </c>
      <c r="O137" s="132"/>
      <c r="P137" s="548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511"/>
      <c r="AC137" s="485"/>
      <c r="AD137" s="486"/>
      <c r="AE137" s="486"/>
      <c r="AF137" s="486"/>
      <c r="AG137" s="487"/>
      <c r="AH137" s="8"/>
      <c r="AI137" s="506"/>
      <c r="AJ137" s="485"/>
      <c r="AK137" s="486"/>
      <c r="AL137" s="486"/>
      <c r="AM137" s="486"/>
      <c r="AN137" s="487"/>
      <c r="AO137" s="521"/>
      <c r="AP137" s="485"/>
      <c r="AQ137" s="486"/>
      <c r="AR137" s="486"/>
      <c r="AS137" s="486"/>
      <c r="AT137" s="486"/>
      <c r="AU137" s="487"/>
      <c r="AV137" s="521"/>
      <c r="AW137" s="485"/>
      <c r="AX137" s="486"/>
      <c r="AY137" s="486"/>
      <c r="AZ137" s="486"/>
      <c r="BA137" s="487"/>
      <c r="BB137" s="521"/>
      <c r="BC137" s="485"/>
      <c r="BD137" s="486"/>
      <c r="BE137" s="486"/>
      <c r="BF137" s="486"/>
      <c r="BG137" s="487"/>
      <c r="BH137" s="522"/>
      <c r="BI137" s="522"/>
      <c r="BJ137" s="522"/>
      <c r="BK137" s="522"/>
    </row>
    <row r="138">
      <c r="A138" s="194"/>
      <c r="B138" s="47"/>
      <c r="C138" s="549"/>
      <c r="D138" s="62"/>
      <c r="E138" s="62"/>
      <c r="F138" s="63"/>
      <c r="G138" s="547"/>
      <c r="H138" s="63"/>
      <c r="I138" s="542">
        <f t="shared" si="24"/>
        <v>0</v>
      </c>
      <c r="J138" s="132"/>
      <c r="K138" s="543">
        <f t="shared" si="25"/>
        <v>0</v>
      </c>
      <c r="L138" s="544" t="str">
        <f t="shared" si="26"/>
        <v>#REF!</v>
      </c>
      <c r="M138" s="132"/>
      <c r="N138" s="545">
        <f t="shared" si="27"/>
        <v>0</v>
      </c>
      <c r="O138" s="132"/>
      <c r="P138" s="548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511"/>
      <c r="AC138" s="485"/>
      <c r="AD138" s="486"/>
      <c r="AE138" s="486"/>
      <c r="AF138" s="486"/>
      <c r="AG138" s="487"/>
      <c r="AH138" s="8"/>
      <c r="AI138" s="506"/>
      <c r="AJ138" s="485"/>
      <c r="AK138" s="486"/>
      <c r="AL138" s="486"/>
      <c r="AM138" s="486"/>
      <c r="AN138" s="487"/>
      <c r="AO138" s="521"/>
      <c r="AP138" s="485"/>
      <c r="AQ138" s="486"/>
      <c r="AR138" s="486"/>
      <c r="AS138" s="486"/>
      <c r="AT138" s="486"/>
      <c r="AU138" s="487"/>
      <c r="AV138" s="521"/>
      <c r="AW138" s="485"/>
      <c r="AX138" s="486"/>
      <c r="AY138" s="486"/>
      <c r="AZ138" s="486"/>
      <c r="BA138" s="487"/>
      <c r="BB138" s="521"/>
      <c r="BC138" s="485"/>
      <c r="BD138" s="486"/>
      <c r="BE138" s="486"/>
      <c r="BF138" s="486"/>
      <c r="BG138" s="487"/>
      <c r="BH138" s="522"/>
      <c r="BI138" s="522"/>
      <c r="BJ138" s="522"/>
      <c r="BK138" s="522"/>
    </row>
    <row r="139">
      <c r="A139" s="194"/>
      <c r="B139" s="47"/>
      <c r="C139" s="549"/>
      <c r="D139" s="62"/>
      <c r="E139" s="62"/>
      <c r="F139" s="63"/>
      <c r="G139" s="547"/>
      <c r="H139" s="63"/>
      <c r="I139" s="542">
        <f t="shared" si="24"/>
        <v>0</v>
      </c>
      <c r="J139" s="132"/>
      <c r="K139" s="543">
        <f t="shared" si="25"/>
        <v>0</v>
      </c>
      <c r="L139" s="544" t="str">
        <f t="shared" si="26"/>
        <v>#REF!</v>
      </c>
      <c r="M139" s="132"/>
      <c r="N139" s="545">
        <f t="shared" si="27"/>
        <v>0</v>
      </c>
      <c r="O139" s="132"/>
      <c r="P139" s="548"/>
      <c r="Q139" s="5"/>
      <c r="R139" s="5"/>
      <c r="S139" s="5"/>
      <c r="T139" s="5"/>
      <c r="U139" s="2"/>
      <c r="V139" s="5"/>
      <c r="W139" s="5"/>
      <c r="X139" s="5"/>
      <c r="Y139" s="5"/>
      <c r="Z139" s="7"/>
      <c r="AA139" s="8"/>
      <c r="AB139" s="9"/>
      <c r="AC139" s="7"/>
      <c r="AD139" s="7"/>
      <c r="AE139" s="7"/>
      <c r="AF139" s="7"/>
      <c r="AG139" s="7"/>
      <c r="AH139" s="9"/>
      <c r="AI139" s="7"/>
      <c r="AJ139" s="7"/>
      <c r="AK139" s="7"/>
      <c r="AL139" s="7"/>
      <c r="AM139" s="9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</row>
    <row r="140">
      <c r="A140" s="194"/>
      <c r="B140" s="47"/>
      <c r="C140" s="549"/>
      <c r="D140" s="62"/>
      <c r="E140" s="62"/>
      <c r="F140" s="63"/>
      <c r="G140" s="547"/>
      <c r="H140" s="63"/>
      <c r="I140" s="542">
        <f t="shared" si="24"/>
        <v>0</v>
      </c>
      <c r="J140" s="132"/>
      <c r="K140" s="543">
        <f t="shared" si="25"/>
        <v>0</v>
      </c>
      <c r="L140" s="544" t="str">
        <f t="shared" si="26"/>
        <v>#REF!</v>
      </c>
      <c r="M140" s="132"/>
      <c r="N140" s="545">
        <f t="shared" si="27"/>
        <v>0</v>
      </c>
      <c r="O140" s="132"/>
      <c r="P140" s="548"/>
      <c r="Q140" s="194"/>
      <c r="R140" s="194"/>
      <c r="S140" s="194"/>
      <c r="T140" s="194"/>
      <c r="U140" s="470"/>
      <c r="V140" s="194"/>
      <c r="W140" s="194"/>
      <c r="X140" s="194"/>
      <c r="Y140" s="194"/>
      <c r="Z140" s="194"/>
      <c r="AA140" s="470"/>
      <c r="AB140" s="470"/>
      <c r="AC140" s="194"/>
      <c r="AD140" s="194"/>
      <c r="AE140" s="194"/>
      <c r="AF140" s="194"/>
      <c r="AG140" s="194"/>
      <c r="AH140" s="470"/>
      <c r="AI140" s="194"/>
      <c r="AJ140" s="194"/>
      <c r="AK140" s="194"/>
      <c r="AL140" s="194"/>
      <c r="AM140" s="470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</row>
    <row r="141">
      <c r="A141" s="194"/>
      <c r="B141" s="47"/>
      <c r="C141" s="549"/>
      <c r="D141" s="62"/>
      <c r="E141" s="62"/>
      <c r="F141" s="63"/>
      <c r="G141" s="547"/>
      <c r="H141" s="63"/>
      <c r="I141" s="542">
        <f t="shared" si="24"/>
        <v>0</v>
      </c>
      <c r="J141" s="132"/>
      <c r="K141" s="543">
        <f t="shared" si="25"/>
        <v>0</v>
      </c>
      <c r="L141" s="544" t="str">
        <f t="shared" si="26"/>
        <v>#REF!</v>
      </c>
      <c r="M141" s="132"/>
      <c r="N141" s="545">
        <f t="shared" si="27"/>
        <v>0</v>
      </c>
      <c r="O141" s="132"/>
      <c r="P141" s="548"/>
      <c r="Q141" s="194"/>
      <c r="R141" s="194"/>
      <c r="S141" s="194"/>
      <c r="T141" s="194"/>
      <c r="U141" s="470"/>
      <c r="V141" s="194"/>
      <c r="W141" s="194"/>
      <c r="X141" s="194"/>
      <c r="Y141" s="194"/>
      <c r="Z141" s="194"/>
      <c r="AA141" s="470"/>
      <c r="AB141" s="470"/>
      <c r="AC141" s="194"/>
      <c r="AD141" s="194"/>
      <c r="AE141" s="194"/>
      <c r="AF141" s="194"/>
      <c r="AG141" s="194"/>
      <c r="AH141" s="470"/>
      <c r="AI141" s="194"/>
      <c r="AJ141" s="194"/>
      <c r="AK141" s="194"/>
      <c r="AL141" s="194"/>
      <c r="AM141" s="470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</row>
    <row r="142">
      <c r="A142" s="194"/>
      <c r="B142" s="47"/>
      <c r="C142" s="549"/>
      <c r="D142" s="62"/>
      <c r="E142" s="62"/>
      <c r="F142" s="63"/>
      <c r="G142" s="547"/>
      <c r="H142" s="63"/>
      <c r="I142" s="542">
        <f t="shared" si="24"/>
        <v>0</v>
      </c>
      <c r="J142" s="132"/>
      <c r="K142" s="543">
        <f t="shared" si="25"/>
        <v>0</v>
      </c>
      <c r="L142" s="544" t="str">
        <f t="shared" si="26"/>
        <v>#REF!</v>
      </c>
      <c r="M142" s="132"/>
      <c r="N142" s="545">
        <f t="shared" si="27"/>
        <v>0</v>
      </c>
      <c r="O142" s="132"/>
      <c r="P142" s="548"/>
      <c r="Q142" s="194"/>
      <c r="R142" s="194"/>
      <c r="S142" s="194"/>
      <c r="T142" s="194"/>
      <c r="U142" s="470"/>
      <c r="V142" s="194"/>
      <c r="W142" s="194"/>
      <c r="X142" s="194"/>
      <c r="Y142" s="194"/>
      <c r="Z142" s="194"/>
      <c r="AA142" s="470"/>
      <c r="AB142" s="470"/>
      <c r="AC142" s="194"/>
      <c r="AD142" s="194"/>
      <c r="AE142" s="194"/>
      <c r="AF142" s="194"/>
      <c r="AG142" s="194"/>
      <c r="AH142" s="470"/>
      <c r="AI142" s="194"/>
      <c r="AJ142" s="194"/>
      <c r="AK142" s="194"/>
      <c r="AL142" s="194"/>
      <c r="AM142" s="470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</row>
    <row r="143">
      <c r="A143" s="194"/>
      <c r="B143" s="47"/>
      <c r="C143" s="549"/>
      <c r="D143" s="62"/>
      <c r="E143" s="62"/>
      <c r="F143" s="63"/>
      <c r="G143" s="547"/>
      <c r="H143" s="63"/>
      <c r="I143" s="542">
        <f t="shared" si="24"/>
        <v>0</v>
      </c>
      <c r="J143" s="132"/>
      <c r="K143" s="543">
        <f t="shared" si="25"/>
        <v>0</v>
      </c>
      <c r="L143" s="544" t="str">
        <f t="shared" si="26"/>
        <v>#REF!</v>
      </c>
      <c r="M143" s="132"/>
      <c r="N143" s="545">
        <f t="shared" si="27"/>
        <v>0</v>
      </c>
      <c r="O143" s="132"/>
      <c r="P143" s="548"/>
      <c r="Q143" s="194"/>
      <c r="R143" s="194"/>
      <c r="S143" s="194"/>
      <c r="T143" s="194"/>
      <c r="U143" s="470"/>
      <c r="V143" s="194"/>
      <c r="W143" s="194"/>
      <c r="X143" s="194"/>
      <c r="Y143" s="194"/>
      <c r="Z143" s="194"/>
      <c r="AA143" s="470"/>
      <c r="AB143" s="470"/>
      <c r="AC143" s="194"/>
      <c r="AD143" s="194"/>
      <c r="AE143" s="194"/>
      <c r="AF143" s="194"/>
      <c r="AG143" s="194"/>
      <c r="AH143" s="470"/>
      <c r="AI143" s="194"/>
      <c r="AJ143" s="194"/>
      <c r="AK143" s="194"/>
      <c r="AL143" s="194"/>
      <c r="AM143" s="470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</row>
    <row r="144">
      <c r="A144" s="194"/>
      <c r="B144" s="47"/>
      <c r="C144" s="549"/>
      <c r="D144" s="62"/>
      <c r="E144" s="62"/>
      <c r="F144" s="63"/>
      <c r="G144" s="547"/>
      <c r="H144" s="63"/>
      <c r="I144" s="542">
        <f t="shared" si="24"/>
        <v>0</v>
      </c>
      <c r="J144" s="132"/>
      <c r="K144" s="543">
        <f t="shared" si="25"/>
        <v>0</v>
      </c>
      <c r="L144" s="544" t="str">
        <f t="shared" si="26"/>
        <v>#REF!</v>
      </c>
      <c r="M144" s="132"/>
      <c r="N144" s="545">
        <f t="shared" si="27"/>
        <v>0</v>
      </c>
      <c r="O144" s="132"/>
      <c r="P144" s="548"/>
      <c r="Q144" s="194"/>
      <c r="R144" s="194"/>
      <c r="S144" s="194"/>
      <c r="T144" s="194"/>
      <c r="U144" s="470"/>
      <c r="V144" s="194"/>
      <c r="W144" s="194"/>
      <c r="X144" s="194"/>
      <c r="Y144" s="194"/>
      <c r="Z144" s="194"/>
      <c r="AA144" s="470"/>
      <c r="AB144" s="470"/>
      <c r="AC144" s="194"/>
      <c r="AD144" s="194"/>
      <c r="AE144" s="194"/>
      <c r="AF144" s="194"/>
      <c r="AG144" s="194"/>
      <c r="AH144" s="470"/>
      <c r="AI144" s="194"/>
      <c r="AJ144" s="194"/>
      <c r="AK144" s="194"/>
      <c r="AL144" s="194"/>
      <c r="AM144" s="470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4"/>
        <v>0</v>
      </c>
      <c r="J145" s="132"/>
      <c r="K145" s="543">
        <f t="shared" si="25"/>
        <v>0</v>
      </c>
      <c r="L145" s="544" t="str">
        <f t="shared" si="26"/>
        <v>#REF!</v>
      </c>
      <c r="M145" s="132"/>
      <c r="N145" s="545">
        <f t="shared" si="27"/>
        <v>0</v>
      </c>
      <c r="O145" s="132"/>
      <c r="P145" s="548"/>
      <c r="Q145" s="194"/>
      <c r="R145" s="194"/>
      <c r="S145" s="194"/>
      <c r="T145" s="194"/>
      <c r="U145" s="470"/>
      <c r="V145" s="194"/>
      <c r="W145" s="194"/>
      <c r="X145" s="194"/>
      <c r="Y145" s="194"/>
      <c r="Z145" s="194"/>
      <c r="AA145" s="470"/>
      <c r="AB145" s="470"/>
      <c r="AC145" s="194"/>
      <c r="AD145" s="194"/>
      <c r="AE145" s="194"/>
      <c r="AF145" s="194"/>
      <c r="AG145" s="194"/>
      <c r="AH145" s="470"/>
      <c r="AI145" s="194"/>
      <c r="AJ145" s="194"/>
      <c r="AK145" s="194"/>
      <c r="AL145" s="194"/>
      <c r="AM145" s="470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4"/>
        <v>0</v>
      </c>
      <c r="J146" s="132"/>
      <c r="K146" s="543">
        <f t="shared" si="25"/>
        <v>0</v>
      </c>
      <c r="L146" s="544" t="str">
        <f t="shared" si="26"/>
        <v>#REF!</v>
      </c>
      <c r="M146" s="132"/>
      <c r="N146" s="545">
        <f t="shared" si="27"/>
        <v>0</v>
      </c>
      <c r="O146" s="132"/>
      <c r="P146" s="548"/>
      <c r="Q146" s="194"/>
      <c r="R146" s="194"/>
      <c r="S146" s="194"/>
      <c r="T146" s="194"/>
      <c r="U146" s="470"/>
      <c r="V146" s="194"/>
      <c r="W146" s="194"/>
      <c r="X146" s="194"/>
      <c r="Y146" s="194"/>
      <c r="Z146" s="194"/>
      <c r="AA146" s="470"/>
      <c r="AB146" s="470"/>
      <c r="AC146" s="194"/>
      <c r="AD146" s="194"/>
      <c r="AE146" s="194"/>
      <c r="AF146" s="194"/>
      <c r="AG146" s="194"/>
      <c r="AH146" s="470"/>
      <c r="AI146" s="194"/>
      <c r="AJ146" s="194"/>
      <c r="AK146" s="194"/>
      <c r="AL146" s="194"/>
      <c r="AM146" s="470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4"/>
        <v>0</v>
      </c>
      <c r="J147" s="132"/>
      <c r="K147" s="543">
        <f t="shared" si="25"/>
        <v>0</v>
      </c>
      <c r="L147" s="544" t="str">
        <f t="shared" si="26"/>
        <v>#REF!</v>
      </c>
      <c r="M147" s="132"/>
      <c r="N147" s="545">
        <f t="shared" si="27"/>
        <v>0</v>
      </c>
      <c r="O147" s="132"/>
      <c r="P147" s="548"/>
      <c r="Q147" s="194"/>
      <c r="R147" s="194"/>
      <c r="S147" s="194"/>
      <c r="T147" s="194"/>
      <c r="U147" s="470"/>
      <c r="V147" s="194"/>
      <c r="W147" s="194"/>
      <c r="X147" s="194"/>
      <c r="Y147" s="194"/>
      <c r="Z147" s="194"/>
      <c r="AA147" s="470"/>
      <c r="AB147" s="470"/>
      <c r="AC147" s="194"/>
      <c r="AD147" s="194"/>
      <c r="AE147" s="194"/>
      <c r="AF147" s="194"/>
      <c r="AG147" s="194"/>
      <c r="AH147" s="470"/>
      <c r="AI147" s="194"/>
      <c r="AJ147" s="194"/>
      <c r="AK147" s="194"/>
      <c r="AL147" s="194"/>
      <c r="AM147" s="470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4"/>
        <v>0</v>
      </c>
      <c r="J148" s="132"/>
      <c r="K148" s="543">
        <f t="shared" si="25"/>
        <v>0</v>
      </c>
      <c r="L148" s="544" t="str">
        <f t="shared" si="26"/>
        <v>#REF!</v>
      </c>
      <c r="M148" s="132"/>
      <c r="N148" s="545">
        <f t="shared" si="27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470"/>
      <c r="AC148" s="194"/>
      <c r="AD148" s="194"/>
      <c r="AE148" s="194"/>
      <c r="AF148" s="194"/>
      <c r="AG148" s="194"/>
      <c r="AH148" s="470"/>
      <c r="AI148" s="194"/>
      <c r="AJ148" s="194"/>
      <c r="AK148" s="194"/>
      <c r="AL148" s="194"/>
      <c r="AM148" s="470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4"/>
        <v>0</v>
      </c>
      <c r="J149" s="132"/>
      <c r="K149" s="543">
        <f t="shared" si="25"/>
        <v>0</v>
      </c>
      <c r="L149" s="544" t="str">
        <f t="shared" si="26"/>
        <v>#REF!</v>
      </c>
      <c r="M149" s="132"/>
      <c r="N149" s="545">
        <f t="shared" si="27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470"/>
      <c r="AC149" s="194"/>
      <c r="AD149" s="194"/>
      <c r="AE149" s="194"/>
      <c r="AF149" s="194"/>
      <c r="AG149" s="194"/>
      <c r="AH149" s="470"/>
      <c r="AI149" s="194"/>
      <c r="AJ149" s="194"/>
      <c r="AK149" s="194"/>
      <c r="AL149" s="194"/>
      <c r="AM149" s="470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4"/>
        <v>0</v>
      </c>
      <c r="J150" s="132"/>
      <c r="K150" s="543">
        <f t="shared" si="25"/>
        <v>0</v>
      </c>
      <c r="L150" s="544" t="str">
        <f t="shared" si="26"/>
        <v>#REF!</v>
      </c>
      <c r="M150" s="132"/>
      <c r="N150" s="545">
        <f t="shared" si="27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470"/>
      <c r="AC150" s="194"/>
      <c r="AD150" s="194"/>
      <c r="AE150" s="194"/>
      <c r="AF150" s="194"/>
      <c r="AG150" s="194"/>
      <c r="AH150" s="470"/>
      <c r="AI150" s="194"/>
      <c r="AJ150" s="194"/>
      <c r="AK150" s="194"/>
      <c r="AL150" s="194"/>
      <c r="AM150" s="470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4"/>
        <v>0</v>
      </c>
      <c r="J151" s="132"/>
      <c r="K151" s="543">
        <f t="shared" si="25"/>
        <v>0</v>
      </c>
      <c r="L151" s="544" t="str">
        <f t="shared" si="26"/>
        <v>#REF!</v>
      </c>
      <c r="M151" s="132"/>
      <c r="N151" s="545">
        <f t="shared" si="27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470"/>
      <c r="AC151" s="194"/>
      <c r="AD151" s="194"/>
      <c r="AE151" s="194"/>
      <c r="AF151" s="194"/>
      <c r="AG151" s="194"/>
      <c r="AH151" s="470"/>
      <c r="AI151" s="194"/>
      <c r="AJ151" s="194"/>
      <c r="AK151" s="194"/>
      <c r="AL151" s="194"/>
      <c r="AM151" s="470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4"/>
        <v>0</v>
      </c>
      <c r="J152" s="132"/>
      <c r="K152" s="543">
        <f t="shared" si="25"/>
        <v>0</v>
      </c>
      <c r="L152" s="544" t="str">
        <f t="shared" si="26"/>
        <v>#REF!</v>
      </c>
      <c r="M152" s="132"/>
      <c r="N152" s="545">
        <f t="shared" si="27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470"/>
      <c r="AC152" s="194"/>
      <c r="AD152" s="194"/>
      <c r="AE152" s="194"/>
      <c r="AF152" s="194"/>
      <c r="AG152" s="194"/>
      <c r="AH152" s="470"/>
      <c r="AI152" s="194"/>
      <c r="AJ152" s="194"/>
      <c r="AK152" s="194"/>
      <c r="AL152" s="194"/>
      <c r="AM152" s="470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4"/>
        <v>0</v>
      </c>
      <c r="J153" s="132"/>
      <c r="K153" s="543">
        <f t="shared" si="25"/>
        <v>0</v>
      </c>
      <c r="L153" s="544" t="str">
        <f t="shared" si="26"/>
        <v>#REF!</v>
      </c>
      <c r="M153" s="132"/>
      <c r="N153" s="545">
        <f t="shared" si="27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470"/>
      <c r="AC153" s="194"/>
      <c r="AD153" s="194"/>
      <c r="AE153" s="194"/>
      <c r="AF153" s="194"/>
      <c r="AG153" s="194"/>
      <c r="AH153" s="470"/>
      <c r="AI153" s="194"/>
      <c r="AJ153" s="194"/>
      <c r="AK153" s="194"/>
      <c r="AL153" s="194"/>
      <c r="AM153" s="470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4"/>
        <v>0</v>
      </c>
      <c r="J154" s="132"/>
      <c r="K154" s="543">
        <f t="shared" si="25"/>
        <v>0</v>
      </c>
      <c r="L154" s="544" t="str">
        <f t="shared" si="26"/>
        <v>#REF!</v>
      </c>
      <c r="M154" s="132"/>
      <c r="N154" s="545">
        <f t="shared" si="27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470"/>
      <c r="AC154" s="194"/>
      <c r="AD154" s="194"/>
      <c r="AE154" s="194"/>
      <c r="AF154" s="194"/>
      <c r="AG154" s="194"/>
      <c r="AH154" s="470"/>
      <c r="AI154" s="194"/>
      <c r="AJ154" s="194"/>
      <c r="AK154" s="194"/>
      <c r="AL154" s="194"/>
      <c r="AM154" s="470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4"/>
        <v>0</v>
      </c>
      <c r="J155" s="132"/>
      <c r="K155" s="543">
        <f t="shared" si="25"/>
        <v>0</v>
      </c>
      <c r="L155" s="544" t="str">
        <f t="shared" si="26"/>
        <v>#REF!</v>
      </c>
      <c r="M155" s="132"/>
      <c r="N155" s="545">
        <f t="shared" si="27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470"/>
      <c r="AC155" s="194"/>
      <c r="AD155" s="194"/>
      <c r="AE155" s="194"/>
      <c r="AF155" s="194"/>
      <c r="AG155" s="194"/>
      <c r="AH155" s="470"/>
      <c r="AI155" s="194"/>
      <c r="AJ155" s="194"/>
      <c r="AK155" s="194"/>
      <c r="AL155" s="194"/>
      <c r="AM155" s="470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4"/>
        <v>0</v>
      </c>
      <c r="J156" s="132"/>
      <c r="K156" s="543">
        <f t="shared" si="25"/>
        <v>0</v>
      </c>
      <c r="L156" s="544" t="str">
        <f t="shared" si="26"/>
        <v>#REF!</v>
      </c>
      <c r="M156" s="132"/>
      <c r="N156" s="545">
        <f t="shared" si="27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470"/>
      <c r="AC156" s="194"/>
      <c r="AD156" s="194"/>
      <c r="AE156" s="194"/>
      <c r="AF156" s="194"/>
      <c r="AG156" s="194"/>
      <c r="AH156" s="470"/>
      <c r="AI156" s="194"/>
      <c r="AJ156" s="194"/>
      <c r="AK156" s="194"/>
      <c r="AL156" s="194"/>
      <c r="AM156" s="470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4"/>
        <v>0</v>
      </c>
      <c r="J157" s="132"/>
      <c r="K157" s="543">
        <f t="shared" si="25"/>
        <v>0</v>
      </c>
      <c r="L157" s="544" t="str">
        <f t="shared" si="26"/>
        <v>#REF!</v>
      </c>
      <c r="M157" s="132"/>
      <c r="N157" s="545">
        <f t="shared" si="27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470"/>
      <c r="AC157" s="194"/>
      <c r="AD157" s="194"/>
      <c r="AE157" s="194"/>
      <c r="AF157" s="194"/>
      <c r="AG157" s="194"/>
      <c r="AH157" s="470"/>
      <c r="AI157" s="194"/>
      <c r="AJ157" s="194"/>
      <c r="AK157" s="194"/>
      <c r="AL157" s="194"/>
      <c r="AM157" s="470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4"/>
        <v>0</v>
      </c>
      <c r="J158" s="132"/>
      <c r="K158" s="543">
        <f t="shared" si="25"/>
        <v>0</v>
      </c>
      <c r="L158" s="544" t="str">
        <f t="shared" si="26"/>
        <v>#REF!</v>
      </c>
      <c r="M158" s="132"/>
      <c r="N158" s="545">
        <f t="shared" si="27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470"/>
      <c r="AC158" s="194"/>
      <c r="AD158" s="194"/>
      <c r="AE158" s="194"/>
      <c r="AF158" s="194"/>
      <c r="AG158" s="194"/>
      <c r="AH158" s="470"/>
      <c r="AI158" s="194"/>
      <c r="AJ158" s="194"/>
      <c r="AK158" s="194"/>
      <c r="AL158" s="194"/>
      <c r="AM158" s="470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4"/>
        <v>0</v>
      </c>
      <c r="J159" s="132"/>
      <c r="K159" s="543">
        <f t="shared" si="25"/>
        <v>0</v>
      </c>
      <c r="L159" s="544" t="str">
        <f t="shared" si="26"/>
        <v>#REF!</v>
      </c>
      <c r="M159" s="132"/>
      <c r="N159" s="545">
        <f t="shared" si="27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470"/>
      <c r="AC159" s="194"/>
      <c r="AD159" s="194"/>
      <c r="AE159" s="194"/>
      <c r="AF159" s="194"/>
      <c r="AG159" s="194"/>
      <c r="AH159" s="470"/>
      <c r="AI159" s="194"/>
      <c r="AJ159" s="194"/>
      <c r="AK159" s="194"/>
      <c r="AL159" s="194"/>
      <c r="AM159" s="470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4"/>
        <v>0</v>
      </c>
      <c r="J160" s="132"/>
      <c r="K160" s="543">
        <f t="shared" si="25"/>
        <v>0</v>
      </c>
      <c r="L160" s="544" t="str">
        <f t="shared" si="26"/>
        <v>#REF!</v>
      </c>
      <c r="M160" s="132"/>
      <c r="N160" s="545">
        <f t="shared" si="27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470"/>
      <c r="AC160" s="194"/>
      <c r="AD160" s="194"/>
      <c r="AE160" s="194"/>
      <c r="AF160" s="194"/>
      <c r="AG160" s="194"/>
      <c r="AH160" s="470"/>
      <c r="AI160" s="194"/>
      <c r="AJ160" s="194"/>
      <c r="AK160" s="194"/>
      <c r="AL160" s="194"/>
      <c r="AM160" s="470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4"/>
        <v>0</v>
      </c>
      <c r="J161" s="132"/>
      <c r="K161" s="543">
        <f t="shared" si="25"/>
        <v>0</v>
      </c>
      <c r="L161" s="544" t="str">
        <f t="shared" si="26"/>
        <v>#REF!</v>
      </c>
      <c r="M161" s="132"/>
      <c r="N161" s="545">
        <f t="shared" si="27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470"/>
      <c r="AC161" s="194"/>
      <c r="AD161" s="194"/>
      <c r="AE161" s="194"/>
      <c r="AF161" s="194"/>
      <c r="AG161" s="194"/>
      <c r="AH161" s="470"/>
      <c r="AI161" s="194"/>
      <c r="AJ161" s="194"/>
      <c r="AK161" s="194"/>
      <c r="AL161" s="194"/>
      <c r="AM161" s="470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4"/>
        <v>0</v>
      </c>
      <c r="J162" s="132"/>
      <c r="K162" s="543">
        <f t="shared" si="25"/>
        <v>0</v>
      </c>
      <c r="L162" s="544" t="str">
        <f t="shared" si="26"/>
        <v>#REF!</v>
      </c>
      <c r="M162" s="132"/>
      <c r="N162" s="545">
        <f t="shared" si="27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470"/>
      <c r="AC162" s="194"/>
      <c r="AD162" s="194"/>
      <c r="AE162" s="194"/>
      <c r="AF162" s="194"/>
      <c r="AG162" s="194"/>
      <c r="AH162" s="470"/>
      <c r="AI162" s="194"/>
      <c r="AJ162" s="194"/>
      <c r="AK162" s="194"/>
      <c r="AL162" s="194"/>
      <c r="AM162" s="470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</row>
    <row r="163">
      <c r="A163" s="194"/>
      <c r="B163" s="194"/>
      <c r="C163" s="194"/>
      <c r="G163" s="194"/>
      <c r="H163" s="194"/>
      <c r="I163" s="194"/>
      <c r="J163" s="194"/>
      <c r="K163" s="194"/>
      <c r="L163" s="194"/>
      <c r="M163" s="194"/>
      <c r="N163" s="470"/>
      <c r="O163" s="194"/>
      <c r="P163" s="194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470"/>
      <c r="AC163" s="194"/>
      <c r="AD163" s="194"/>
      <c r="AE163" s="194"/>
      <c r="AF163" s="194"/>
      <c r="AG163" s="194"/>
      <c r="AH163" s="470"/>
      <c r="AI163" s="194"/>
      <c r="AJ163" s="194"/>
      <c r="AK163" s="194"/>
      <c r="AL163" s="194"/>
      <c r="AM163" s="470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</row>
    <row r="164">
      <c r="A164" s="194"/>
      <c r="B164" s="194"/>
      <c r="C164" s="194"/>
      <c r="G164" s="194"/>
      <c r="H164" s="194"/>
      <c r="I164" s="194"/>
      <c r="J164" s="194"/>
      <c r="K164" s="194"/>
      <c r="L164" s="194"/>
      <c r="M164" s="194"/>
      <c r="N164" s="470"/>
      <c r="O164" s="194"/>
      <c r="P164" s="194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470"/>
      <c r="AC164" s="194"/>
      <c r="AD164" s="194"/>
      <c r="AE164" s="194"/>
      <c r="AF164" s="194"/>
      <c r="AG164" s="194"/>
      <c r="AH164" s="470"/>
      <c r="AI164" s="194"/>
      <c r="AJ164" s="194"/>
      <c r="AK164" s="194"/>
      <c r="AL164" s="194"/>
      <c r="AM164" s="470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</row>
    <row r="165">
      <c r="A165" s="194"/>
      <c r="B165" s="194"/>
      <c r="C165" s="552" t="s">
        <v>224</v>
      </c>
      <c r="D165" s="553"/>
      <c r="E165" s="554"/>
      <c r="F165" s="194"/>
      <c r="G165" s="194"/>
      <c r="H165" s="194"/>
      <c r="I165" s="194"/>
      <c r="J165" s="194"/>
      <c r="K165" s="194"/>
      <c r="L165" s="194"/>
      <c r="M165" s="194"/>
      <c r="N165" s="470"/>
      <c r="O165" s="194"/>
      <c r="P165" s="194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470"/>
      <c r="AC165" s="194"/>
      <c r="AD165" s="194"/>
      <c r="AE165" s="194"/>
      <c r="AF165" s="194"/>
      <c r="AG165" s="194"/>
      <c r="AH165" s="470"/>
      <c r="AI165" s="194"/>
      <c r="AJ165" s="194"/>
      <c r="AK165" s="194"/>
      <c r="AL165" s="194"/>
      <c r="AM165" s="470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</row>
    <row r="166">
      <c r="A166" s="194"/>
      <c r="B166" s="194"/>
      <c r="C166" s="555" t="s">
        <v>225</v>
      </c>
      <c r="D166" s="556"/>
      <c r="E166" s="557"/>
      <c r="F166" s="194"/>
      <c r="G166" s="194"/>
      <c r="H166" s="194"/>
      <c r="I166" s="194"/>
      <c r="J166" s="194"/>
      <c r="K166" s="194"/>
      <c r="L166" s="194"/>
      <c r="M166" s="194"/>
      <c r="N166" s="470"/>
      <c r="O166" s="194"/>
      <c r="P166" s="194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470"/>
      <c r="AC166" s="194"/>
      <c r="AD166" s="194"/>
      <c r="AE166" s="194"/>
      <c r="AF166" s="194"/>
      <c r="AG166" s="194"/>
      <c r="AH166" s="470"/>
      <c r="AI166" s="194"/>
      <c r="AJ166" s="194"/>
      <c r="AK166" s="194"/>
      <c r="AL166" s="194"/>
      <c r="AM166" s="470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</row>
    <row r="167">
      <c r="A167" s="194"/>
      <c r="B167" s="194"/>
      <c r="C167" s="555" t="s">
        <v>226</v>
      </c>
      <c r="D167" s="556"/>
      <c r="E167" s="558"/>
      <c r="F167" s="194"/>
      <c r="G167" s="194"/>
      <c r="H167" s="194"/>
      <c r="I167" s="194"/>
      <c r="J167" s="194"/>
      <c r="K167" s="194"/>
      <c r="L167" s="194"/>
      <c r="M167" s="194"/>
      <c r="N167" s="470"/>
      <c r="O167" s="194"/>
      <c r="P167" s="194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470"/>
      <c r="AC167" s="194"/>
      <c r="AD167" s="194"/>
      <c r="AE167" s="194"/>
      <c r="AF167" s="194"/>
      <c r="AG167" s="194"/>
      <c r="AH167" s="470"/>
      <c r="AI167" s="194"/>
      <c r="AJ167" s="194"/>
      <c r="AK167" s="194"/>
      <c r="AL167" s="194"/>
      <c r="AM167" s="470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</row>
    <row r="168">
      <c r="A168" s="194"/>
      <c r="B168" s="194"/>
      <c r="C168" s="555" t="s">
        <v>227</v>
      </c>
      <c r="D168" s="556"/>
      <c r="E168" s="558"/>
      <c r="F168" s="194"/>
      <c r="G168" s="194"/>
      <c r="H168" s="194"/>
      <c r="I168" s="194"/>
      <c r="J168" s="194"/>
      <c r="K168" s="194"/>
      <c r="L168" s="194"/>
      <c r="M168" s="194"/>
      <c r="N168" s="470"/>
      <c r="O168" s="194"/>
      <c r="P168" s="194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470"/>
      <c r="AC168" s="194"/>
      <c r="AD168" s="194"/>
      <c r="AE168" s="194"/>
      <c r="AF168" s="194"/>
      <c r="AG168" s="194"/>
      <c r="AH168" s="470"/>
      <c r="AI168" s="194"/>
      <c r="AJ168" s="194"/>
      <c r="AK168" s="194"/>
      <c r="AL168" s="194"/>
      <c r="AM168" s="470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</row>
    <row r="169">
      <c r="A169" s="194"/>
      <c r="B169" s="194"/>
      <c r="C169" s="559" t="s">
        <v>228</v>
      </c>
      <c r="D169" s="556"/>
      <c r="E169" s="558"/>
      <c r="F169" s="194"/>
      <c r="G169" s="194"/>
      <c r="H169" s="194"/>
      <c r="I169" s="194"/>
      <c r="J169" s="194"/>
      <c r="K169" s="194"/>
      <c r="L169" s="194"/>
      <c r="M169" s="194"/>
      <c r="N169" s="470"/>
      <c r="O169" s="194"/>
      <c r="P169" s="194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470"/>
      <c r="AC169" s="194"/>
      <c r="AD169" s="194"/>
      <c r="AE169" s="194"/>
      <c r="AF169" s="194"/>
      <c r="AG169" s="194"/>
      <c r="AH169" s="470"/>
      <c r="AI169" s="194"/>
      <c r="AJ169" s="194"/>
      <c r="AK169" s="194"/>
      <c r="AL169" s="194"/>
      <c r="AM169" s="470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</row>
    <row r="170">
      <c r="A170" s="194"/>
      <c r="B170" s="194"/>
      <c r="C170" s="555" t="s">
        <v>229</v>
      </c>
      <c r="D170" s="556"/>
      <c r="E170" s="558"/>
      <c r="F170" s="194"/>
      <c r="G170" s="194"/>
      <c r="H170" s="194"/>
      <c r="I170" s="194"/>
      <c r="J170" s="194"/>
      <c r="K170" s="194"/>
      <c r="L170" s="194"/>
      <c r="M170" s="194"/>
      <c r="N170" s="470"/>
      <c r="O170" s="194"/>
      <c r="P170" s="194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470"/>
      <c r="AC170" s="194"/>
      <c r="AD170" s="194"/>
      <c r="AE170" s="194"/>
      <c r="AF170" s="194"/>
      <c r="AG170" s="194"/>
      <c r="AH170" s="470"/>
      <c r="AI170" s="194"/>
      <c r="AJ170" s="194"/>
      <c r="AK170" s="194"/>
      <c r="AL170" s="194"/>
      <c r="AM170" s="470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</row>
    <row r="171">
      <c r="A171" s="194"/>
      <c r="B171" s="194"/>
      <c r="C171" s="559" t="s">
        <v>230</v>
      </c>
      <c r="D171" s="556"/>
      <c r="E171" s="560"/>
      <c r="F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470"/>
      <c r="AC171" s="194"/>
      <c r="AD171" s="194"/>
      <c r="AE171" s="194"/>
      <c r="AF171" s="194"/>
      <c r="AG171" s="194"/>
      <c r="AH171" s="470"/>
      <c r="AI171" s="194"/>
      <c r="AJ171" s="194"/>
      <c r="AK171" s="194"/>
      <c r="AL171" s="194"/>
      <c r="AM171" s="470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</row>
    <row r="172">
      <c r="A172" s="194"/>
      <c r="B172" s="194"/>
      <c r="C172" s="559" t="s">
        <v>231</v>
      </c>
      <c r="D172" s="556"/>
      <c r="E172" s="558"/>
      <c r="F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470"/>
      <c r="AC172" s="194"/>
      <c r="AD172" s="194"/>
      <c r="AE172" s="194"/>
      <c r="AF172" s="194"/>
      <c r="AG172" s="194"/>
      <c r="AH172" s="470"/>
      <c r="AI172" s="194"/>
      <c r="AJ172" s="194"/>
      <c r="AK172" s="194"/>
      <c r="AL172" s="194"/>
      <c r="AM172" s="470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</row>
    <row r="173">
      <c r="A173" s="194"/>
      <c r="B173" s="194"/>
      <c r="C173" s="561" t="s">
        <v>232</v>
      </c>
      <c r="D173" s="562"/>
      <c r="E173" s="563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470"/>
      <c r="AC173" s="194"/>
      <c r="AD173" s="194"/>
      <c r="AE173" s="194"/>
      <c r="AF173" s="194"/>
      <c r="AG173" s="194"/>
      <c r="AH173" s="470"/>
      <c r="AI173" s="194"/>
      <c r="AJ173" s="194"/>
      <c r="AK173" s="194"/>
      <c r="AL173" s="194"/>
      <c r="AM173" s="470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</row>
    <row r="174">
      <c r="A174" s="194"/>
      <c r="B174" s="194"/>
      <c r="C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470"/>
      <c r="AC174" s="194"/>
      <c r="AD174" s="194"/>
      <c r="AE174" s="194"/>
      <c r="AF174" s="194"/>
      <c r="AG174" s="194"/>
      <c r="AH174" s="470"/>
      <c r="AI174" s="194"/>
      <c r="AJ174" s="194"/>
      <c r="AK174" s="194"/>
      <c r="AL174" s="194"/>
      <c r="AM174" s="470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</row>
    <row r="175">
      <c r="A175" s="194"/>
      <c r="B175" s="194"/>
      <c r="C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470"/>
      <c r="AC175" s="194"/>
      <c r="AD175" s="194"/>
      <c r="AE175" s="194"/>
      <c r="AF175" s="194"/>
      <c r="AG175" s="194"/>
      <c r="AH175" s="470"/>
      <c r="AI175" s="194"/>
      <c r="AJ175" s="194"/>
      <c r="AK175" s="194"/>
      <c r="AL175" s="194"/>
      <c r="AM175" s="470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</row>
    <row r="176">
      <c r="A176" s="194"/>
      <c r="B176" s="194"/>
      <c r="C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470"/>
      <c r="AC176" s="194"/>
      <c r="AD176" s="194"/>
      <c r="AE176" s="194"/>
      <c r="AF176" s="194"/>
      <c r="AG176" s="194"/>
      <c r="AH176" s="470"/>
      <c r="AI176" s="194"/>
      <c r="AJ176" s="194"/>
      <c r="AK176" s="194"/>
      <c r="AL176" s="194"/>
      <c r="AM176" s="470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</row>
    <row r="177">
      <c r="A177" s="194"/>
      <c r="B177" s="194"/>
      <c r="C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470"/>
      <c r="AC177" s="194"/>
      <c r="AD177" s="194"/>
      <c r="AE177" s="194"/>
      <c r="AF177" s="194"/>
      <c r="AG177" s="194"/>
      <c r="AH177" s="470"/>
      <c r="AI177" s="194"/>
      <c r="AJ177" s="194"/>
      <c r="AK177" s="194"/>
      <c r="AL177" s="194"/>
      <c r="AM177" s="470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</row>
    <row r="178">
      <c r="A178" s="194"/>
      <c r="B178" s="194"/>
      <c r="C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470"/>
      <c r="AC178" s="194"/>
      <c r="AD178" s="194"/>
      <c r="AE178" s="194"/>
      <c r="AF178" s="194"/>
      <c r="AG178" s="194"/>
      <c r="AH178" s="470"/>
      <c r="AI178" s="194"/>
      <c r="AJ178" s="194"/>
      <c r="AK178" s="194"/>
      <c r="AL178" s="194"/>
      <c r="AM178" s="470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</row>
    <row r="179">
      <c r="A179" s="194"/>
      <c r="B179" s="194"/>
      <c r="C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470"/>
      <c r="AC179" s="194"/>
      <c r="AD179" s="194"/>
      <c r="AE179" s="194"/>
      <c r="AF179" s="194"/>
      <c r="AG179" s="194"/>
      <c r="AH179" s="470"/>
      <c r="AI179" s="194"/>
      <c r="AJ179" s="194"/>
      <c r="AK179" s="194"/>
      <c r="AL179" s="194"/>
      <c r="AM179" s="470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</row>
    <row r="180">
      <c r="A180" s="194"/>
      <c r="B180" s="194"/>
      <c r="C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470"/>
      <c r="AC180" s="194"/>
      <c r="AD180" s="194"/>
      <c r="AE180" s="194"/>
      <c r="AF180" s="194"/>
      <c r="AG180" s="194"/>
      <c r="AH180" s="470"/>
      <c r="AI180" s="194"/>
      <c r="AJ180" s="194"/>
      <c r="AK180" s="194"/>
      <c r="AL180" s="194"/>
      <c r="AM180" s="470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470"/>
      <c r="AC181" s="194"/>
      <c r="AD181" s="194"/>
      <c r="AE181" s="194"/>
      <c r="AF181" s="194"/>
      <c r="AG181" s="194"/>
      <c r="AH181" s="470"/>
      <c r="AI181" s="194"/>
      <c r="AJ181" s="194"/>
      <c r="AK181" s="194"/>
      <c r="AL181" s="194"/>
      <c r="AM181" s="470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470"/>
      <c r="AC182" s="194"/>
      <c r="AD182" s="194"/>
      <c r="AE182" s="194"/>
      <c r="AF182" s="194"/>
      <c r="AG182" s="194"/>
      <c r="AH182" s="470"/>
      <c r="AI182" s="194"/>
      <c r="AJ182" s="194"/>
      <c r="AK182" s="194"/>
      <c r="AL182" s="194"/>
      <c r="AM182" s="470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</row>
    <row r="183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470"/>
      <c r="AC183" s="194"/>
      <c r="AD183" s="194"/>
      <c r="AE183" s="194"/>
      <c r="AF183" s="194"/>
      <c r="AG183" s="194"/>
      <c r="AH183" s="470"/>
      <c r="AI183" s="194"/>
      <c r="AJ183" s="194"/>
      <c r="AK183" s="194"/>
      <c r="AL183" s="194"/>
      <c r="AM183" s="470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</row>
    <row r="184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470"/>
      <c r="AC184" s="194"/>
      <c r="AD184" s="194"/>
      <c r="AE184" s="194"/>
      <c r="AF184" s="194"/>
      <c r="AG184" s="194"/>
      <c r="AH184" s="470"/>
      <c r="AI184" s="194"/>
      <c r="AJ184" s="194"/>
      <c r="AK184" s="194"/>
      <c r="AL184" s="194"/>
      <c r="AM184" s="470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</row>
    <row r="185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470"/>
      <c r="AC185" s="194"/>
      <c r="AD185" s="194"/>
      <c r="AE185" s="194"/>
      <c r="AF185" s="194"/>
      <c r="AG185" s="194"/>
      <c r="AH185" s="470"/>
      <c r="AI185" s="194"/>
      <c r="AJ185" s="194"/>
      <c r="AK185" s="194"/>
      <c r="AL185" s="194"/>
      <c r="AM185" s="470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</row>
    <row r="186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470"/>
      <c r="AC186" s="194"/>
      <c r="AD186" s="194"/>
      <c r="AE186" s="194"/>
      <c r="AF186" s="194"/>
      <c r="AG186" s="194"/>
      <c r="AH186" s="470"/>
      <c r="AI186" s="194"/>
      <c r="AJ186" s="194"/>
      <c r="AK186" s="194"/>
      <c r="AL186" s="194"/>
      <c r="AM186" s="470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</row>
    <row r="187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470"/>
      <c r="AC187" s="194"/>
      <c r="AD187" s="194"/>
      <c r="AE187" s="194"/>
      <c r="AF187" s="194"/>
      <c r="AG187" s="194"/>
      <c r="AH187" s="470"/>
      <c r="AI187" s="194"/>
      <c r="AJ187" s="194"/>
      <c r="AK187" s="194"/>
      <c r="AL187" s="194"/>
      <c r="AM187" s="470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</row>
    <row r="188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470"/>
      <c r="AC188" s="194"/>
      <c r="AD188" s="194"/>
      <c r="AE188" s="194"/>
      <c r="AF188" s="194"/>
      <c r="AG188" s="194"/>
      <c r="AH188" s="470"/>
      <c r="AI188" s="194"/>
      <c r="AJ188" s="194"/>
      <c r="AK188" s="194"/>
      <c r="AL188" s="194"/>
      <c r="AM188" s="470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470"/>
      <c r="AC189" s="194"/>
      <c r="AD189" s="194"/>
      <c r="AE189" s="194"/>
      <c r="AF189" s="194"/>
      <c r="AG189" s="194"/>
      <c r="AH189" s="470"/>
      <c r="AI189" s="194"/>
      <c r="AJ189" s="194"/>
      <c r="AK189" s="194"/>
      <c r="AL189" s="194"/>
      <c r="AM189" s="470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470"/>
      <c r="AC190" s="194"/>
      <c r="AD190" s="194"/>
      <c r="AE190" s="194"/>
      <c r="AF190" s="194"/>
      <c r="AG190" s="194"/>
      <c r="AH190" s="470"/>
      <c r="AI190" s="194"/>
      <c r="AJ190" s="194"/>
      <c r="AK190" s="194"/>
      <c r="AL190" s="194"/>
      <c r="AM190" s="470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470"/>
      <c r="AC191" s="194"/>
      <c r="AD191" s="194"/>
      <c r="AE191" s="194"/>
      <c r="AF191" s="194"/>
      <c r="AG191" s="194"/>
      <c r="AH191" s="470"/>
      <c r="AI191" s="194"/>
      <c r="AJ191" s="194"/>
      <c r="AK191" s="194"/>
      <c r="AL191" s="194"/>
      <c r="AM191" s="470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470"/>
      <c r="AC192" s="194"/>
      <c r="AD192" s="194"/>
      <c r="AE192" s="194"/>
      <c r="AF192" s="194"/>
      <c r="AG192" s="194"/>
      <c r="AH192" s="470"/>
      <c r="AI192" s="194"/>
      <c r="AJ192" s="194"/>
      <c r="AK192" s="194"/>
      <c r="AL192" s="194"/>
      <c r="AM192" s="470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470"/>
      <c r="AC193" s="194"/>
      <c r="AD193" s="194"/>
      <c r="AE193" s="194"/>
      <c r="AF193" s="194"/>
      <c r="AG193" s="194"/>
      <c r="AH193" s="470"/>
      <c r="AI193" s="194"/>
      <c r="AJ193" s="194"/>
      <c r="AK193" s="194"/>
      <c r="AL193" s="194"/>
      <c r="AM193" s="470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470"/>
      <c r="AC194" s="194"/>
      <c r="AD194" s="194"/>
      <c r="AE194" s="194"/>
      <c r="AF194" s="194"/>
      <c r="AG194" s="194"/>
      <c r="AH194" s="470"/>
      <c r="AI194" s="194"/>
      <c r="AJ194" s="194"/>
      <c r="AK194" s="194"/>
      <c r="AL194" s="194"/>
      <c r="AM194" s="470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470"/>
      <c r="AC195" s="194"/>
      <c r="AD195" s="194"/>
      <c r="AE195" s="194"/>
      <c r="AF195" s="194"/>
      <c r="AG195" s="194"/>
      <c r="AH195" s="470"/>
      <c r="AI195" s="194"/>
      <c r="AJ195" s="194"/>
      <c r="AK195" s="194"/>
      <c r="AL195" s="194"/>
      <c r="AM195" s="470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470"/>
      <c r="AC196" s="194"/>
      <c r="AD196" s="194"/>
      <c r="AE196" s="194"/>
      <c r="AF196" s="194"/>
      <c r="AG196" s="194"/>
      <c r="AH196" s="470"/>
      <c r="AI196" s="194"/>
      <c r="AJ196" s="194"/>
      <c r="AK196" s="194"/>
      <c r="AL196" s="194"/>
      <c r="AM196" s="470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470"/>
      <c r="AC197" s="194"/>
      <c r="AD197" s="194"/>
      <c r="AE197" s="194"/>
      <c r="AF197" s="194"/>
      <c r="AG197" s="194"/>
      <c r="AH197" s="470"/>
      <c r="AI197" s="194"/>
      <c r="AJ197" s="194"/>
      <c r="AK197" s="194"/>
      <c r="AL197" s="194"/>
      <c r="AM197" s="470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470"/>
      <c r="AC198" s="194"/>
      <c r="AD198" s="194"/>
      <c r="AE198" s="194"/>
      <c r="AF198" s="194"/>
      <c r="AG198" s="194"/>
      <c r="AH198" s="470"/>
      <c r="AI198" s="194"/>
      <c r="AJ198" s="194"/>
      <c r="AK198" s="194"/>
      <c r="AL198" s="194"/>
      <c r="AM198" s="470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470"/>
      <c r="AC199" s="194"/>
      <c r="AD199" s="194"/>
      <c r="AE199" s="194"/>
      <c r="AF199" s="194"/>
      <c r="AG199" s="194"/>
      <c r="AH199" s="470"/>
      <c r="AI199" s="194"/>
      <c r="AJ199" s="194"/>
      <c r="AK199" s="194"/>
      <c r="AL199" s="194"/>
      <c r="AM199" s="470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470"/>
      <c r="AC200" s="194"/>
      <c r="AD200" s="194"/>
      <c r="AE200" s="194"/>
      <c r="AF200" s="194"/>
      <c r="AG200" s="194"/>
      <c r="AH200" s="470"/>
      <c r="AI200" s="194"/>
      <c r="AJ200" s="194"/>
      <c r="AK200" s="194"/>
      <c r="AL200" s="194"/>
      <c r="AM200" s="470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470"/>
      <c r="AC201" s="194"/>
      <c r="AD201" s="194"/>
      <c r="AE201" s="194"/>
      <c r="AF201" s="194"/>
      <c r="AG201" s="194"/>
      <c r="AH201" s="470"/>
      <c r="AI201" s="194"/>
      <c r="AJ201" s="194"/>
      <c r="AK201" s="194"/>
      <c r="AL201" s="194"/>
      <c r="AM201" s="470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87</v>
      </c>
      <c r="O202" s="565" t="str">
        <f>E83</f>
        <v/>
      </c>
      <c r="P202" s="566" t="str">
        <f>U13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470"/>
      <c r="AC202" s="194"/>
      <c r="AD202" s="194"/>
      <c r="AE202" s="194"/>
      <c r="AF202" s="194"/>
      <c r="AG202" s="194"/>
      <c r="AH202" s="470"/>
      <c r="AI202" s="194"/>
      <c r="AJ202" s="194"/>
      <c r="AK202" s="194"/>
      <c r="AL202" s="194"/>
      <c r="AM202" s="470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470"/>
      <c r="AC203" s="194"/>
      <c r="AD203" s="194"/>
      <c r="AE203" s="194"/>
      <c r="AF203" s="194"/>
      <c r="AG203" s="194"/>
      <c r="AH203" s="470"/>
      <c r="AI203" s="194"/>
      <c r="AJ203" s="194"/>
      <c r="AK203" s="194"/>
      <c r="AL203" s="194"/>
      <c r="AM203" s="470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470"/>
      <c r="AC204" s="194"/>
      <c r="AD204" s="194"/>
      <c r="AE204" s="194"/>
      <c r="AF204" s="194"/>
      <c r="AG204" s="194"/>
      <c r="AH204" s="470"/>
      <c r="AI204" s="194"/>
      <c r="AJ204" s="194"/>
      <c r="AK204" s="194"/>
      <c r="AL204" s="194"/>
      <c r="AM204" s="470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470"/>
      <c r="AC205" s="194"/>
      <c r="AD205" s="194"/>
      <c r="AE205" s="194"/>
      <c r="AF205" s="194"/>
      <c r="AG205" s="194"/>
      <c r="AH205" s="470"/>
      <c r="AI205" s="194"/>
      <c r="AJ205" s="194"/>
      <c r="AK205" s="194"/>
      <c r="AL205" s="194"/>
      <c r="AM205" s="470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470"/>
      <c r="AC206" s="194"/>
      <c r="AD206" s="194"/>
      <c r="AE206" s="194"/>
      <c r="AF206" s="194"/>
      <c r="AG206" s="194"/>
      <c r="AH206" s="470"/>
      <c r="AI206" s="194"/>
      <c r="AJ206" s="194"/>
      <c r="AK206" s="194"/>
      <c r="AL206" s="194"/>
      <c r="AM206" s="470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470"/>
      <c r="AC207" s="194"/>
      <c r="AD207" s="194"/>
      <c r="AE207" s="194"/>
      <c r="AF207" s="194"/>
      <c r="AG207" s="194"/>
      <c r="AH207" s="470"/>
      <c r="AI207" s="194"/>
      <c r="AJ207" s="194"/>
      <c r="AK207" s="194"/>
      <c r="AL207" s="194"/>
      <c r="AM207" s="470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470"/>
      <c r="AC208" s="194"/>
      <c r="AD208" s="194"/>
      <c r="AE208" s="194"/>
      <c r="AF208" s="194"/>
      <c r="AG208" s="194"/>
      <c r="AH208" s="470"/>
      <c r="AI208" s="194"/>
      <c r="AJ208" s="194"/>
      <c r="AK208" s="194"/>
      <c r="AL208" s="194"/>
      <c r="AM208" s="470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470"/>
      <c r="AC209" s="194"/>
      <c r="AD209" s="194"/>
      <c r="AE209" s="194"/>
      <c r="AF209" s="194"/>
      <c r="AG209" s="194"/>
      <c r="AH209" s="470"/>
      <c r="AI209" s="194"/>
      <c r="AJ209" s="194"/>
      <c r="AK209" s="194"/>
      <c r="AL209" s="194"/>
      <c r="AM209" s="470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470"/>
      <c r="AC210" s="194"/>
      <c r="AD210" s="194"/>
      <c r="AE210" s="194"/>
      <c r="AF210" s="194"/>
      <c r="AG210" s="194"/>
      <c r="AH210" s="470"/>
      <c r="AI210" s="194"/>
      <c r="AJ210" s="194"/>
      <c r="AK210" s="194"/>
      <c r="AL210" s="194"/>
      <c r="AM210" s="470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470"/>
      <c r="AC211" s="194"/>
      <c r="AD211" s="194"/>
      <c r="AE211" s="194"/>
      <c r="AF211" s="194"/>
      <c r="AG211" s="194"/>
      <c r="AH211" s="470"/>
      <c r="AI211" s="194"/>
      <c r="AJ211" s="194"/>
      <c r="AK211" s="194"/>
      <c r="AL211" s="194"/>
      <c r="AM211" s="470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470"/>
      <c r="AC212" s="194"/>
      <c r="AD212" s="194"/>
      <c r="AE212" s="194"/>
      <c r="AF212" s="194"/>
      <c r="AG212" s="194"/>
      <c r="AH212" s="470"/>
      <c r="AI212" s="194"/>
      <c r="AJ212" s="194"/>
      <c r="AK212" s="194"/>
      <c r="AL212" s="194"/>
      <c r="AM212" s="470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470"/>
      <c r="AC213" s="194"/>
      <c r="AD213" s="194"/>
      <c r="AE213" s="194"/>
      <c r="AF213" s="194"/>
      <c r="AG213" s="194"/>
      <c r="AH213" s="470"/>
      <c r="AI213" s="194"/>
      <c r="AJ213" s="194"/>
      <c r="AK213" s="194"/>
      <c r="AL213" s="194"/>
      <c r="AM213" s="470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470"/>
      <c r="AC214" s="194"/>
      <c r="AD214" s="194"/>
      <c r="AE214" s="194"/>
      <c r="AF214" s="194"/>
      <c r="AG214" s="194"/>
      <c r="AH214" s="470"/>
      <c r="AI214" s="194"/>
      <c r="AJ214" s="194"/>
      <c r="AK214" s="194"/>
      <c r="AL214" s="194"/>
      <c r="AM214" s="470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470"/>
      <c r="AC215" s="194"/>
      <c r="AD215" s="194"/>
      <c r="AE215" s="194"/>
      <c r="AF215" s="194"/>
      <c r="AG215" s="194"/>
      <c r="AH215" s="470"/>
      <c r="AI215" s="194"/>
      <c r="AJ215" s="194"/>
      <c r="AK215" s="194"/>
      <c r="AL215" s="194"/>
      <c r="AM215" s="470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470"/>
      <c r="AC216" s="194"/>
      <c r="AD216" s="194"/>
      <c r="AE216" s="194"/>
      <c r="AF216" s="194"/>
      <c r="AG216" s="194"/>
      <c r="AH216" s="470"/>
      <c r="AI216" s="194"/>
      <c r="AJ216" s="194"/>
      <c r="AK216" s="194"/>
      <c r="AL216" s="194"/>
      <c r="AM216" s="470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470"/>
      <c r="AC217" s="194"/>
      <c r="AD217" s="194"/>
      <c r="AE217" s="194"/>
      <c r="AF217" s="194"/>
      <c r="AG217" s="194"/>
      <c r="AH217" s="470"/>
      <c r="AI217" s="194"/>
      <c r="AJ217" s="194"/>
      <c r="AK217" s="194"/>
      <c r="AL217" s="194"/>
      <c r="AM217" s="470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470"/>
      <c r="AC218" s="194"/>
      <c r="AD218" s="194"/>
      <c r="AE218" s="194"/>
      <c r="AF218" s="194"/>
      <c r="AG218" s="194"/>
      <c r="AH218" s="470"/>
      <c r="AI218" s="194"/>
      <c r="AJ218" s="194"/>
      <c r="AK218" s="194"/>
      <c r="AL218" s="194"/>
      <c r="AM218" s="470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470"/>
      <c r="AC219" s="194"/>
      <c r="AD219" s="194"/>
      <c r="AE219" s="194"/>
      <c r="AF219" s="194"/>
      <c r="AG219" s="194"/>
      <c r="AH219" s="470"/>
      <c r="AI219" s="194"/>
      <c r="AJ219" s="194"/>
      <c r="AK219" s="194"/>
      <c r="AL219" s="194"/>
      <c r="AM219" s="470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470"/>
      <c r="AC220" s="194"/>
      <c r="AD220" s="194"/>
      <c r="AE220" s="194"/>
      <c r="AF220" s="194"/>
      <c r="AG220" s="194"/>
      <c r="AH220" s="470"/>
      <c r="AI220" s="194"/>
      <c r="AJ220" s="194"/>
      <c r="AK220" s="194"/>
      <c r="AL220" s="194"/>
      <c r="AM220" s="470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470"/>
      <c r="AC221" s="194"/>
      <c r="AD221" s="194"/>
      <c r="AE221" s="194"/>
      <c r="AF221" s="194"/>
      <c r="AG221" s="194"/>
      <c r="AH221" s="470"/>
      <c r="AI221" s="194"/>
      <c r="AJ221" s="194"/>
      <c r="AK221" s="194"/>
      <c r="AL221" s="194"/>
      <c r="AM221" s="470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470"/>
      <c r="AC222" s="194"/>
      <c r="AD222" s="194"/>
      <c r="AE222" s="194"/>
      <c r="AF222" s="194"/>
      <c r="AG222" s="194"/>
      <c r="AH222" s="470"/>
      <c r="AI222" s="194"/>
      <c r="AJ222" s="194"/>
      <c r="AK222" s="194"/>
      <c r="AL222" s="194"/>
      <c r="AM222" s="470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470"/>
      <c r="AC223" s="194"/>
      <c r="AD223" s="194"/>
      <c r="AE223" s="194"/>
      <c r="AF223" s="194"/>
      <c r="AG223" s="194"/>
      <c r="AH223" s="470"/>
      <c r="AI223" s="194"/>
      <c r="AJ223" s="194"/>
      <c r="AK223" s="194"/>
      <c r="AL223" s="194"/>
      <c r="AM223" s="470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470"/>
      <c r="AC224" s="194"/>
      <c r="AD224" s="194"/>
      <c r="AE224" s="194"/>
      <c r="AF224" s="194"/>
      <c r="AG224" s="194"/>
      <c r="AH224" s="470"/>
      <c r="AI224" s="194"/>
      <c r="AJ224" s="194"/>
      <c r="AK224" s="194"/>
      <c r="AL224" s="194"/>
      <c r="AM224" s="470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470"/>
      <c r="AC225" s="194"/>
      <c r="AD225" s="194"/>
      <c r="AE225" s="194"/>
      <c r="AF225" s="194"/>
      <c r="AG225" s="194"/>
      <c r="AH225" s="470"/>
      <c r="AI225" s="194"/>
      <c r="AJ225" s="194"/>
      <c r="AK225" s="194"/>
      <c r="AL225" s="194"/>
      <c r="AM225" s="470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470"/>
      <c r="AC226" s="194"/>
      <c r="AD226" s="194"/>
      <c r="AE226" s="194"/>
      <c r="AF226" s="194"/>
      <c r="AG226" s="194"/>
      <c r="AH226" s="470"/>
      <c r="AI226" s="194"/>
      <c r="AJ226" s="194"/>
      <c r="AK226" s="194"/>
      <c r="AL226" s="194"/>
      <c r="AM226" s="470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470"/>
      <c r="AC227" s="194"/>
      <c r="AD227" s="194"/>
      <c r="AE227" s="194"/>
      <c r="AF227" s="194"/>
      <c r="AG227" s="194"/>
      <c r="AH227" s="470"/>
      <c r="AI227" s="194"/>
      <c r="AJ227" s="194"/>
      <c r="AK227" s="194"/>
      <c r="AL227" s="194"/>
      <c r="AM227" s="470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470"/>
      <c r="AC228" s="194"/>
      <c r="AD228" s="194"/>
      <c r="AE228" s="194"/>
      <c r="AF228" s="194"/>
      <c r="AG228" s="194"/>
      <c r="AH228" s="470"/>
      <c r="AI228" s="194"/>
      <c r="AJ228" s="194"/>
      <c r="AK228" s="194"/>
      <c r="AL228" s="194"/>
      <c r="AM228" s="470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470"/>
      <c r="AC229" s="194"/>
      <c r="AD229" s="194"/>
      <c r="AE229" s="194"/>
      <c r="AF229" s="194"/>
      <c r="AG229" s="194"/>
      <c r="AH229" s="470"/>
      <c r="AI229" s="194"/>
      <c r="AJ229" s="194"/>
      <c r="AK229" s="194"/>
      <c r="AL229" s="194"/>
      <c r="AM229" s="470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470"/>
      <c r="AC230" s="194"/>
      <c r="AD230" s="194"/>
      <c r="AE230" s="194"/>
      <c r="AF230" s="194"/>
      <c r="AG230" s="194"/>
      <c r="AH230" s="470"/>
      <c r="AI230" s="194"/>
      <c r="AJ230" s="194"/>
      <c r="AK230" s="194"/>
      <c r="AL230" s="194"/>
      <c r="AM230" s="470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470"/>
      <c r="AC231" s="194"/>
      <c r="AD231" s="194"/>
      <c r="AE231" s="194"/>
      <c r="AF231" s="194"/>
      <c r="AG231" s="194"/>
      <c r="AH231" s="470"/>
      <c r="AI231" s="194"/>
      <c r="AJ231" s="194"/>
      <c r="AK231" s="194"/>
      <c r="AL231" s="194"/>
      <c r="AM231" s="470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470"/>
      <c r="AC232" s="194"/>
      <c r="AD232" s="194"/>
      <c r="AE232" s="194"/>
      <c r="AF232" s="194"/>
      <c r="AG232" s="194"/>
      <c r="AH232" s="470"/>
      <c r="AI232" s="194"/>
      <c r="AJ232" s="194"/>
      <c r="AK232" s="194"/>
      <c r="AL232" s="194"/>
      <c r="AM232" s="470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470"/>
      <c r="AC233" s="194"/>
      <c r="AD233" s="194"/>
      <c r="AE233" s="194"/>
      <c r="AF233" s="194"/>
      <c r="AG233" s="194"/>
      <c r="AH233" s="470"/>
      <c r="AI233" s="194"/>
      <c r="AJ233" s="194"/>
      <c r="AK233" s="194"/>
      <c r="AL233" s="194"/>
      <c r="AM233" s="470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470"/>
      <c r="AC234" s="194"/>
      <c r="AD234" s="194"/>
      <c r="AE234" s="194"/>
      <c r="AF234" s="194"/>
      <c r="AG234" s="194"/>
      <c r="AH234" s="470"/>
      <c r="AI234" s="194"/>
      <c r="AJ234" s="194"/>
      <c r="AK234" s="194"/>
      <c r="AL234" s="194"/>
      <c r="AM234" s="470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470"/>
      <c r="AC235" s="194"/>
      <c r="AD235" s="194"/>
      <c r="AE235" s="194"/>
      <c r="AF235" s="194"/>
      <c r="AG235" s="194"/>
      <c r="AH235" s="470"/>
      <c r="AI235" s="194"/>
      <c r="AJ235" s="194"/>
      <c r="AK235" s="194"/>
      <c r="AL235" s="194"/>
      <c r="AM235" s="470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470"/>
      <c r="AC236" s="194"/>
      <c r="AD236" s="194"/>
      <c r="AE236" s="194"/>
      <c r="AF236" s="194"/>
      <c r="AG236" s="194"/>
      <c r="AH236" s="470"/>
      <c r="AI236" s="194"/>
      <c r="AJ236" s="194"/>
      <c r="AK236" s="194"/>
      <c r="AL236" s="194"/>
      <c r="AM236" s="470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470"/>
      <c r="AC237" s="194"/>
      <c r="AD237" s="194"/>
      <c r="AE237" s="194"/>
      <c r="AF237" s="194"/>
      <c r="AG237" s="194"/>
      <c r="AH237" s="470"/>
      <c r="AI237" s="194"/>
      <c r="AJ237" s="194"/>
      <c r="AK237" s="194"/>
      <c r="AL237" s="194"/>
      <c r="AM237" s="470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470"/>
      <c r="AC238" s="194"/>
      <c r="AD238" s="194"/>
      <c r="AE238" s="194"/>
      <c r="AF238" s="194"/>
      <c r="AG238" s="194"/>
      <c r="AH238" s="470"/>
      <c r="AI238" s="194"/>
      <c r="AJ238" s="194"/>
      <c r="AK238" s="194"/>
      <c r="AL238" s="194"/>
      <c r="AM238" s="470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470"/>
      <c r="AC239" s="194"/>
      <c r="AD239" s="194"/>
      <c r="AE239" s="194"/>
      <c r="AF239" s="194"/>
      <c r="AG239" s="194"/>
      <c r="AH239" s="470"/>
      <c r="AI239" s="194"/>
      <c r="AJ239" s="194"/>
      <c r="AK239" s="194"/>
      <c r="AL239" s="194"/>
      <c r="AM239" s="470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470"/>
      <c r="AC240" s="194"/>
      <c r="AD240" s="194"/>
      <c r="AE240" s="194"/>
      <c r="AF240" s="194"/>
      <c r="AG240" s="194"/>
      <c r="AH240" s="470"/>
      <c r="AI240" s="194"/>
      <c r="AJ240" s="194"/>
      <c r="AK240" s="194"/>
      <c r="AL240" s="194"/>
      <c r="AM240" s="470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470"/>
      <c r="AC241" s="194"/>
      <c r="AD241" s="194"/>
      <c r="AE241" s="194"/>
      <c r="AF241" s="194"/>
      <c r="AG241" s="194"/>
      <c r="AH241" s="470"/>
      <c r="AI241" s="194"/>
      <c r="AJ241" s="194"/>
      <c r="AK241" s="194"/>
      <c r="AL241" s="194"/>
      <c r="AM241" s="470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470"/>
      <c r="AC242" s="194"/>
      <c r="AD242" s="194"/>
      <c r="AE242" s="194"/>
      <c r="AF242" s="194"/>
      <c r="AG242" s="194"/>
      <c r="AH242" s="470"/>
      <c r="AI242" s="194"/>
      <c r="AJ242" s="194"/>
      <c r="AK242" s="194"/>
      <c r="AL242" s="194"/>
      <c r="AM242" s="470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470"/>
      <c r="AC243" s="194"/>
      <c r="AD243" s="194"/>
      <c r="AE243" s="194"/>
      <c r="AF243" s="194"/>
      <c r="AG243" s="194"/>
      <c r="AH243" s="470"/>
      <c r="AI243" s="194"/>
      <c r="AJ243" s="194"/>
      <c r="AK243" s="194"/>
      <c r="AL243" s="194"/>
      <c r="AM243" s="470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470"/>
      <c r="AC244" s="194"/>
      <c r="AD244" s="194"/>
      <c r="AE244" s="194"/>
      <c r="AF244" s="194"/>
      <c r="AG244" s="194"/>
      <c r="AH244" s="470"/>
      <c r="AI244" s="194"/>
      <c r="AJ244" s="194"/>
      <c r="AK244" s="194"/>
      <c r="AL244" s="194"/>
      <c r="AM244" s="470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470"/>
      <c r="AC245" s="194"/>
      <c r="AD245" s="194"/>
      <c r="AE245" s="194"/>
      <c r="AF245" s="194"/>
      <c r="AG245" s="194"/>
      <c r="AH245" s="470"/>
      <c r="AI245" s="194"/>
      <c r="AJ245" s="194"/>
      <c r="AK245" s="194"/>
      <c r="AL245" s="194"/>
      <c r="AM245" s="470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470"/>
      <c r="AC246" s="194"/>
      <c r="AD246" s="194"/>
      <c r="AE246" s="194"/>
      <c r="AF246" s="194"/>
      <c r="AG246" s="194"/>
      <c r="AH246" s="470"/>
      <c r="AI246" s="194"/>
      <c r="AJ246" s="194"/>
      <c r="AK246" s="194"/>
      <c r="AL246" s="194"/>
      <c r="AM246" s="470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470"/>
      <c r="AC247" s="194"/>
      <c r="AD247" s="194"/>
      <c r="AE247" s="194"/>
      <c r="AF247" s="194"/>
      <c r="AG247" s="194"/>
      <c r="AH247" s="470"/>
      <c r="AI247" s="194"/>
      <c r="AJ247" s="194"/>
      <c r="AK247" s="194"/>
      <c r="AL247" s="194"/>
      <c r="AM247" s="470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470"/>
      <c r="AC248" s="194"/>
      <c r="AD248" s="194"/>
      <c r="AE248" s="194"/>
      <c r="AF248" s="194"/>
      <c r="AG248" s="194"/>
      <c r="AH248" s="470"/>
      <c r="AI248" s="194"/>
      <c r="AJ248" s="194"/>
      <c r="AK248" s="194"/>
      <c r="AL248" s="194"/>
      <c r="AM248" s="470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470"/>
      <c r="AC249" s="194"/>
      <c r="AD249" s="194"/>
      <c r="AE249" s="194"/>
      <c r="AF249" s="194"/>
      <c r="AG249" s="194"/>
      <c r="AH249" s="470"/>
      <c r="AI249" s="194"/>
      <c r="AJ249" s="194"/>
      <c r="AK249" s="194"/>
      <c r="AL249" s="194"/>
      <c r="AM249" s="470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470"/>
      <c r="AC250" s="194"/>
      <c r="AD250" s="194"/>
      <c r="AE250" s="194"/>
      <c r="AF250" s="194"/>
      <c r="AG250" s="194"/>
      <c r="AH250" s="470"/>
      <c r="AI250" s="194"/>
      <c r="AJ250" s="194"/>
      <c r="AK250" s="194"/>
      <c r="AL250" s="194"/>
      <c r="AM250" s="470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470"/>
      <c r="AC251" s="194"/>
      <c r="AD251" s="194"/>
      <c r="AE251" s="194"/>
      <c r="AF251" s="194"/>
      <c r="AG251" s="194"/>
      <c r="AH251" s="470"/>
      <c r="AI251" s="194"/>
      <c r="AJ251" s="194"/>
      <c r="AK251" s="194"/>
      <c r="AL251" s="194"/>
      <c r="AM251" s="470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470"/>
      <c r="AC252" s="194"/>
      <c r="AD252" s="194"/>
      <c r="AE252" s="194"/>
      <c r="AF252" s="194"/>
      <c r="AG252" s="194"/>
      <c r="AH252" s="470"/>
      <c r="AI252" s="194"/>
      <c r="AJ252" s="194"/>
      <c r="AK252" s="194"/>
      <c r="AL252" s="194"/>
      <c r="AM252" s="470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470"/>
      <c r="AC253" s="194"/>
      <c r="AD253" s="194"/>
      <c r="AE253" s="194"/>
      <c r="AF253" s="194"/>
      <c r="AG253" s="194"/>
      <c r="AH253" s="470"/>
      <c r="AI253" s="194"/>
      <c r="AJ253" s="194"/>
      <c r="AK253" s="194"/>
      <c r="AL253" s="194"/>
      <c r="AM253" s="470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470"/>
      <c r="AC254" s="194"/>
      <c r="AD254" s="194"/>
      <c r="AE254" s="194"/>
      <c r="AF254" s="194"/>
      <c r="AG254" s="194"/>
      <c r="AH254" s="470"/>
      <c r="AI254" s="194"/>
      <c r="AJ254" s="194"/>
      <c r="AK254" s="194"/>
      <c r="AL254" s="194"/>
      <c r="AM254" s="470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470"/>
      <c r="AC255" s="194"/>
      <c r="AD255" s="194"/>
      <c r="AE255" s="194"/>
      <c r="AF255" s="194"/>
      <c r="AG255" s="194"/>
      <c r="AH255" s="470"/>
      <c r="AI255" s="194"/>
      <c r="AJ255" s="194"/>
      <c r="AK255" s="194"/>
      <c r="AL255" s="194"/>
      <c r="AM255" s="470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470"/>
      <c r="AC256" s="194"/>
      <c r="AD256" s="194"/>
      <c r="AE256" s="194"/>
      <c r="AF256" s="194"/>
      <c r="AG256" s="194"/>
      <c r="AH256" s="470"/>
      <c r="AI256" s="194"/>
      <c r="AJ256" s="194"/>
      <c r="AK256" s="194"/>
      <c r="AL256" s="194"/>
      <c r="AM256" s="470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470"/>
      <c r="AC257" s="194"/>
      <c r="AD257" s="194"/>
      <c r="AE257" s="194"/>
      <c r="AF257" s="194"/>
      <c r="AG257" s="194"/>
      <c r="AH257" s="470"/>
      <c r="AI257" s="194"/>
      <c r="AJ257" s="194"/>
      <c r="AK257" s="194"/>
      <c r="AL257" s="194"/>
      <c r="AM257" s="470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470"/>
      <c r="AC258" s="194"/>
      <c r="AD258" s="194"/>
      <c r="AE258" s="194"/>
      <c r="AF258" s="194"/>
      <c r="AG258" s="194"/>
      <c r="AH258" s="470"/>
      <c r="AI258" s="194"/>
      <c r="AJ258" s="194"/>
      <c r="AK258" s="194"/>
      <c r="AL258" s="194"/>
      <c r="AM258" s="470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470"/>
      <c r="AC259" s="194"/>
      <c r="AD259" s="194"/>
      <c r="AE259" s="194"/>
      <c r="AF259" s="194"/>
      <c r="AG259" s="194"/>
      <c r="AH259" s="470"/>
      <c r="AI259" s="194"/>
      <c r="AJ259" s="194"/>
      <c r="AK259" s="194"/>
      <c r="AL259" s="194"/>
      <c r="AM259" s="470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470"/>
      <c r="AC260" s="194"/>
      <c r="AD260" s="194"/>
      <c r="AE260" s="194"/>
      <c r="AF260" s="194"/>
      <c r="AG260" s="194"/>
      <c r="AH260" s="470"/>
      <c r="AI260" s="194"/>
      <c r="AJ260" s="194"/>
      <c r="AK260" s="194"/>
      <c r="AL260" s="194"/>
      <c r="AM260" s="470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470"/>
      <c r="AC261" s="194"/>
      <c r="AD261" s="194"/>
      <c r="AE261" s="194"/>
      <c r="AF261" s="194"/>
      <c r="AG261" s="194"/>
      <c r="AH261" s="470"/>
      <c r="AI261" s="194"/>
      <c r="AJ261" s="194"/>
      <c r="AK261" s="194"/>
      <c r="AL261" s="194"/>
      <c r="AM261" s="470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470"/>
      <c r="AC262" s="194"/>
      <c r="AD262" s="194"/>
      <c r="AE262" s="194"/>
      <c r="AF262" s="194"/>
      <c r="AG262" s="194"/>
      <c r="AH262" s="470"/>
      <c r="AI262" s="194"/>
      <c r="AJ262" s="194"/>
      <c r="AK262" s="194"/>
      <c r="AL262" s="194"/>
      <c r="AM262" s="470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470"/>
      <c r="AC263" s="194"/>
      <c r="AD263" s="194"/>
      <c r="AE263" s="194"/>
      <c r="AF263" s="194"/>
      <c r="AG263" s="194"/>
      <c r="AH263" s="470"/>
      <c r="AI263" s="194"/>
      <c r="AJ263" s="194"/>
      <c r="AK263" s="194"/>
      <c r="AL263" s="194"/>
      <c r="AM263" s="470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470"/>
      <c r="AC264" s="194"/>
      <c r="AD264" s="194"/>
      <c r="AE264" s="194"/>
      <c r="AF264" s="194"/>
      <c r="AG264" s="194"/>
      <c r="AH264" s="470"/>
      <c r="AI264" s="194"/>
      <c r="AJ264" s="194"/>
      <c r="AK264" s="194"/>
      <c r="AL264" s="194"/>
      <c r="AM264" s="470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470"/>
      <c r="AC265" s="194"/>
      <c r="AD265" s="194"/>
      <c r="AE265" s="194"/>
      <c r="AF265" s="194"/>
      <c r="AG265" s="194"/>
      <c r="AH265" s="470"/>
      <c r="AI265" s="194"/>
      <c r="AJ265" s="194"/>
      <c r="AK265" s="194"/>
      <c r="AL265" s="194"/>
      <c r="AM265" s="470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470"/>
      <c r="AC266" s="194"/>
      <c r="AD266" s="194"/>
      <c r="AE266" s="194"/>
      <c r="AF266" s="194"/>
      <c r="AG266" s="194"/>
      <c r="AH266" s="470"/>
      <c r="AI266" s="194"/>
      <c r="AJ266" s="194"/>
      <c r="AK266" s="194"/>
      <c r="AL266" s="194"/>
      <c r="AM266" s="470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470"/>
      <c r="AC267" s="194"/>
      <c r="AD267" s="194"/>
      <c r="AE267" s="194"/>
      <c r="AF267" s="194"/>
      <c r="AG267" s="194"/>
      <c r="AH267" s="470"/>
      <c r="AI267" s="194"/>
      <c r="AJ267" s="194"/>
      <c r="AK267" s="194"/>
      <c r="AL267" s="194"/>
      <c r="AM267" s="470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470"/>
      <c r="AC268" s="194"/>
      <c r="AD268" s="194"/>
      <c r="AE268" s="194"/>
      <c r="AF268" s="194"/>
      <c r="AG268" s="194"/>
      <c r="AH268" s="470"/>
      <c r="AI268" s="194"/>
      <c r="AJ268" s="194"/>
      <c r="AK268" s="194"/>
      <c r="AL268" s="194"/>
      <c r="AM268" s="470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470"/>
      <c r="AC269" s="194"/>
      <c r="AD269" s="194"/>
      <c r="AE269" s="194"/>
      <c r="AF269" s="194"/>
      <c r="AG269" s="194"/>
      <c r="AH269" s="470"/>
      <c r="AI269" s="194"/>
      <c r="AJ269" s="194"/>
      <c r="AK269" s="194"/>
      <c r="AL269" s="194"/>
      <c r="AM269" s="470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470"/>
      <c r="AC270" s="194"/>
      <c r="AD270" s="194"/>
      <c r="AE270" s="194"/>
      <c r="AF270" s="194"/>
      <c r="AG270" s="194"/>
      <c r="AH270" s="470"/>
      <c r="AI270" s="194"/>
      <c r="AJ270" s="194"/>
      <c r="AK270" s="194"/>
      <c r="AL270" s="194"/>
      <c r="AM270" s="470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470"/>
      <c r="AC271" s="194"/>
      <c r="AD271" s="194"/>
      <c r="AE271" s="194"/>
      <c r="AF271" s="194"/>
      <c r="AG271" s="194"/>
      <c r="AH271" s="470"/>
      <c r="AI271" s="194"/>
      <c r="AJ271" s="194"/>
      <c r="AK271" s="194"/>
      <c r="AL271" s="194"/>
      <c r="AM271" s="470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470"/>
      <c r="AC272" s="194"/>
      <c r="AD272" s="194"/>
      <c r="AE272" s="194"/>
      <c r="AF272" s="194"/>
      <c r="AG272" s="194"/>
      <c r="AH272" s="470"/>
      <c r="AI272" s="194"/>
      <c r="AJ272" s="194"/>
      <c r="AK272" s="194"/>
      <c r="AL272" s="194"/>
      <c r="AM272" s="470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470"/>
      <c r="AC273" s="194"/>
      <c r="AD273" s="194"/>
      <c r="AE273" s="194"/>
      <c r="AF273" s="194"/>
      <c r="AG273" s="194"/>
      <c r="AH273" s="470"/>
      <c r="AI273" s="194"/>
      <c r="AJ273" s="194"/>
      <c r="AK273" s="194"/>
      <c r="AL273" s="194"/>
      <c r="AM273" s="470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470"/>
      <c r="AC274" s="194"/>
      <c r="AD274" s="194"/>
      <c r="AE274" s="194"/>
      <c r="AF274" s="194"/>
      <c r="AG274" s="194"/>
      <c r="AH274" s="470"/>
      <c r="AI274" s="194"/>
      <c r="AJ274" s="194"/>
      <c r="AK274" s="194"/>
      <c r="AL274" s="194"/>
      <c r="AM274" s="470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470"/>
      <c r="AC275" s="194"/>
      <c r="AD275" s="194"/>
      <c r="AE275" s="194"/>
      <c r="AF275" s="194"/>
      <c r="AG275" s="194"/>
      <c r="AH275" s="470"/>
      <c r="AI275" s="194"/>
      <c r="AJ275" s="194"/>
      <c r="AK275" s="194"/>
      <c r="AL275" s="194"/>
      <c r="AM275" s="470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470"/>
      <c r="AC276" s="194"/>
      <c r="AD276" s="194"/>
      <c r="AE276" s="194"/>
      <c r="AF276" s="194"/>
      <c r="AG276" s="194"/>
      <c r="AH276" s="470"/>
      <c r="AI276" s="194"/>
      <c r="AJ276" s="194"/>
      <c r="AK276" s="194"/>
      <c r="AL276" s="194"/>
      <c r="AM276" s="470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470"/>
      <c r="AC277" s="194"/>
      <c r="AD277" s="194"/>
      <c r="AE277" s="194"/>
      <c r="AF277" s="194"/>
      <c r="AG277" s="194"/>
      <c r="AH277" s="470"/>
      <c r="AI277" s="194"/>
      <c r="AJ277" s="194"/>
      <c r="AK277" s="194"/>
      <c r="AL277" s="194"/>
      <c r="AM277" s="470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470"/>
      <c r="AC278" s="194"/>
      <c r="AD278" s="194"/>
      <c r="AE278" s="194"/>
      <c r="AF278" s="194"/>
      <c r="AG278" s="194"/>
      <c r="AH278" s="470"/>
      <c r="AI278" s="194"/>
      <c r="AJ278" s="194"/>
      <c r="AK278" s="194"/>
      <c r="AL278" s="194"/>
      <c r="AM278" s="470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470"/>
      <c r="AC279" s="194"/>
      <c r="AD279" s="194"/>
      <c r="AE279" s="194"/>
      <c r="AF279" s="194"/>
      <c r="AG279" s="194"/>
      <c r="AH279" s="470"/>
      <c r="AI279" s="194"/>
      <c r="AJ279" s="194"/>
      <c r="AK279" s="194"/>
      <c r="AL279" s="194"/>
      <c r="AM279" s="470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470"/>
      <c r="AC280" s="194"/>
      <c r="AD280" s="194"/>
      <c r="AE280" s="194"/>
      <c r="AF280" s="194"/>
      <c r="AG280" s="194"/>
      <c r="AH280" s="470"/>
      <c r="AI280" s="194"/>
      <c r="AJ280" s="194"/>
      <c r="AK280" s="194"/>
      <c r="AL280" s="194"/>
      <c r="AM280" s="470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470"/>
      <c r="AC281" s="194"/>
      <c r="AD281" s="194"/>
      <c r="AE281" s="194"/>
      <c r="AF281" s="194"/>
      <c r="AG281" s="194"/>
      <c r="AH281" s="470"/>
      <c r="AI281" s="194"/>
      <c r="AJ281" s="194"/>
      <c r="AK281" s="194"/>
      <c r="AL281" s="194"/>
      <c r="AM281" s="470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470"/>
      <c r="AC282" s="194"/>
      <c r="AD282" s="194"/>
      <c r="AE282" s="194"/>
      <c r="AF282" s="194"/>
      <c r="AG282" s="194"/>
      <c r="AH282" s="470"/>
      <c r="AI282" s="194"/>
      <c r="AJ282" s="194"/>
      <c r="AK282" s="194"/>
      <c r="AL282" s="194"/>
      <c r="AM282" s="470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470"/>
      <c r="AC283" s="194"/>
      <c r="AD283" s="194"/>
      <c r="AE283" s="194"/>
      <c r="AF283" s="194"/>
      <c r="AG283" s="194"/>
      <c r="AH283" s="470"/>
      <c r="AI283" s="194"/>
      <c r="AJ283" s="194"/>
      <c r="AK283" s="194"/>
      <c r="AL283" s="194"/>
      <c r="AM283" s="470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470"/>
      <c r="AC284" s="194"/>
      <c r="AD284" s="194"/>
      <c r="AE284" s="194"/>
      <c r="AF284" s="194"/>
      <c r="AG284" s="194"/>
      <c r="AH284" s="470"/>
      <c r="AI284" s="194"/>
      <c r="AJ284" s="194"/>
      <c r="AK284" s="194"/>
      <c r="AL284" s="194"/>
      <c r="AM284" s="470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470"/>
      <c r="AC285" s="194"/>
      <c r="AD285" s="194"/>
      <c r="AE285" s="194"/>
      <c r="AF285" s="194"/>
      <c r="AG285" s="194"/>
      <c r="AH285" s="470"/>
      <c r="AI285" s="194"/>
      <c r="AJ285" s="194"/>
      <c r="AK285" s="194"/>
      <c r="AL285" s="194"/>
      <c r="AM285" s="470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470"/>
      <c r="AC286" s="194"/>
      <c r="AD286" s="194"/>
      <c r="AE286" s="194"/>
      <c r="AF286" s="194"/>
      <c r="AG286" s="194"/>
      <c r="AH286" s="470"/>
      <c r="AI286" s="194"/>
      <c r="AJ286" s="194"/>
      <c r="AK286" s="194"/>
      <c r="AL286" s="194"/>
      <c r="AM286" s="470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470"/>
      <c r="AC287" s="194"/>
      <c r="AD287" s="194"/>
      <c r="AE287" s="194"/>
      <c r="AF287" s="194"/>
      <c r="AG287" s="194"/>
      <c r="AH287" s="470"/>
      <c r="AI287" s="194"/>
      <c r="AJ287" s="194"/>
      <c r="AK287" s="194"/>
      <c r="AL287" s="194"/>
      <c r="AM287" s="470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470"/>
      <c r="AC288" s="194"/>
      <c r="AD288" s="194"/>
      <c r="AE288" s="194"/>
      <c r="AF288" s="194"/>
      <c r="AG288" s="194"/>
      <c r="AH288" s="470"/>
      <c r="AI288" s="194"/>
      <c r="AJ288" s="194"/>
      <c r="AK288" s="194"/>
      <c r="AL288" s="194"/>
      <c r="AM288" s="470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470"/>
      <c r="AC289" s="194"/>
      <c r="AD289" s="194"/>
      <c r="AE289" s="194"/>
      <c r="AF289" s="194"/>
      <c r="AG289" s="194"/>
      <c r="AH289" s="470"/>
      <c r="AI289" s="194"/>
      <c r="AJ289" s="194"/>
      <c r="AK289" s="194"/>
      <c r="AL289" s="194"/>
      <c r="AM289" s="470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470"/>
      <c r="AC290" s="194"/>
      <c r="AD290" s="194"/>
      <c r="AE290" s="194"/>
      <c r="AF290" s="194"/>
      <c r="AG290" s="194"/>
      <c r="AH290" s="470"/>
      <c r="AI290" s="194"/>
      <c r="AJ290" s="194"/>
      <c r="AK290" s="194"/>
      <c r="AL290" s="194"/>
      <c r="AM290" s="470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470"/>
      <c r="AC291" s="194"/>
      <c r="AD291" s="194"/>
      <c r="AE291" s="194"/>
      <c r="AF291" s="194"/>
      <c r="AG291" s="194"/>
      <c r="AH291" s="470"/>
      <c r="AI291" s="194"/>
      <c r="AJ291" s="194"/>
      <c r="AK291" s="194"/>
      <c r="AL291" s="194"/>
      <c r="AM291" s="470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470"/>
      <c r="AC292" s="194"/>
      <c r="AD292" s="194"/>
      <c r="AE292" s="194"/>
      <c r="AF292" s="194"/>
      <c r="AG292" s="194"/>
      <c r="AH292" s="470"/>
      <c r="AI292" s="194"/>
      <c r="AJ292" s="194"/>
      <c r="AK292" s="194"/>
      <c r="AL292" s="194"/>
      <c r="AM292" s="470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470"/>
      <c r="AC293" s="194"/>
      <c r="AD293" s="194"/>
      <c r="AE293" s="194"/>
      <c r="AF293" s="194"/>
      <c r="AG293" s="194"/>
      <c r="AH293" s="470"/>
      <c r="AI293" s="194"/>
      <c r="AJ293" s="194"/>
      <c r="AK293" s="194"/>
      <c r="AL293" s="194"/>
      <c r="AM293" s="470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470"/>
      <c r="AC294" s="194"/>
      <c r="AD294" s="194"/>
      <c r="AE294" s="194"/>
      <c r="AF294" s="194"/>
      <c r="AG294" s="194"/>
      <c r="AH294" s="470"/>
      <c r="AI294" s="194"/>
      <c r="AJ294" s="194"/>
      <c r="AK294" s="194"/>
      <c r="AL294" s="194"/>
      <c r="AM294" s="470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470"/>
      <c r="AC295" s="194"/>
      <c r="AD295" s="194"/>
      <c r="AE295" s="194"/>
      <c r="AF295" s="194"/>
      <c r="AG295" s="194"/>
      <c r="AH295" s="470"/>
      <c r="AI295" s="194"/>
      <c r="AJ295" s="194"/>
      <c r="AK295" s="194"/>
      <c r="AL295" s="194"/>
      <c r="AM295" s="470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470"/>
      <c r="AC296" s="194"/>
      <c r="AD296" s="194"/>
      <c r="AE296" s="194"/>
      <c r="AF296" s="194"/>
      <c r="AG296" s="194"/>
      <c r="AH296" s="470"/>
      <c r="AI296" s="194"/>
      <c r="AJ296" s="194"/>
      <c r="AK296" s="194"/>
      <c r="AL296" s="194"/>
      <c r="AM296" s="470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470"/>
      <c r="AC297" s="194"/>
      <c r="AD297" s="194"/>
      <c r="AE297" s="194"/>
      <c r="AF297" s="194"/>
      <c r="AG297" s="194"/>
      <c r="AH297" s="470"/>
      <c r="AI297" s="194"/>
      <c r="AJ297" s="194"/>
      <c r="AK297" s="194"/>
      <c r="AL297" s="194"/>
      <c r="AM297" s="470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470"/>
      <c r="AC298" s="194"/>
      <c r="AD298" s="194"/>
      <c r="AE298" s="194"/>
      <c r="AF298" s="194"/>
      <c r="AG298" s="194"/>
      <c r="AH298" s="470"/>
      <c r="AI298" s="194"/>
      <c r="AJ298" s="194"/>
      <c r="AK298" s="194"/>
      <c r="AL298" s="194"/>
      <c r="AM298" s="470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470"/>
      <c r="AC299" s="194"/>
      <c r="AD299" s="194"/>
      <c r="AE299" s="194"/>
      <c r="AF299" s="194"/>
      <c r="AG299" s="194"/>
      <c r="AH299" s="470"/>
      <c r="AI299" s="194"/>
      <c r="AJ299" s="194"/>
      <c r="AK299" s="194"/>
      <c r="AL299" s="194"/>
      <c r="AM299" s="470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470"/>
      <c r="AC300" s="194"/>
      <c r="AD300" s="194"/>
      <c r="AE300" s="194"/>
      <c r="AF300" s="194"/>
      <c r="AG300" s="194"/>
      <c r="AH300" s="470"/>
      <c r="AI300" s="194"/>
      <c r="AJ300" s="194"/>
      <c r="AK300" s="194"/>
      <c r="AL300" s="194"/>
      <c r="AM300" s="470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470"/>
      <c r="AC301" s="194"/>
      <c r="AD301" s="194"/>
      <c r="AE301" s="194"/>
      <c r="AF301" s="194"/>
      <c r="AG301" s="194"/>
      <c r="AH301" s="470"/>
      <c r="AI301" s="194"/>
      <c r="AJ301" s="194"/>
      <c r="AK301" s="194"/>
      <c r="AL301" s="194"/>
      <c r="AM301" s="470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470"/>
      <c r="AC302" s="194"/>
      <c r="AD302" s="194"/>
      <c r="AE302" s="194"/>
      <c r="AF302" s="194"/>
      <c r="AG302" s="194"/>
      <c r="AH302" s="470"/>
      <c r="AI302" s="194"/>
      <c r="AJ302" s="194"/>
      <c r="AK302" s="194"/>
      <c r="AL302" s="194"/>
      <c r="AM302" s="470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470"/>
      <c r="AC303" s="194"/>
      <c r="AD303" s="194"/>
      <c r="AE303" s="194"/>
      <c r="AF303" s="194"/>
      <c r="AG303" s="194"/>
      <c r="AH303" s="470"/>
      <c r="AI303" s="194"/>
      <c r="AJ303" s="194"/>
      <c r="AK303" s="194"/>
      <c r="AL303" s="194"/>
      <c r="AM303" s="470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470"/>
      <c r="AC304" s="194"/>
      <c r="AD304" s="194"/>
      <c r="AE304" s="194"/>
      <c r="AF304" s="194"/>
      <c r="AG304" s="194"/>
      <c r="AH304" s="470"/>
      <c r="AI304" s="194"/>
      <c r="AJ304" s="194"/>
      <c r="AK304" s="194"/>
      <c r="AL304" s="194"/>
      <c r="AM304" s="470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470"/>
      <c r="AC305" s="194"/>
      <c r="AD305" s="194"/>
      <c r="AE305" s="194"/>
      <c r="AF305" s="194"/>
      <c r="AG305" s="194"/>
      <c r="AH305" s="470"/>
      <c r="AI305" s="194"/>
      <c r="AJ305" s="194"/>
      <c r="AK305" s="194"/>
      <c r="AL305" s="194"/>
      <c r="AM305" s="470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470"/>
      <c r="AC306" s="194"/>
      <c r="AD306" s="194"/>
      <c r="AE306" s="194"/>
      <c r="AF306" s="194"/>
      <c r="AG306" s="194"/>
      <c r="AH306" s="470"/>
      <c r="AI306" s="194"/>
      <c r="AJ306" s="194"/>
      <c r="AK306" s="194"/>
      <c r="AL306" s="194"/>
      <c r="AM306" s="470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470"/>
      <c r="AC307" s="194"/>
      <c r="AD307" s="194"/>
      <c r="AE307" s="194"/>
      <c r="AF307" s="194"/>
      <c r="AG307" s="194"/>
      <c r="AH307" s="470"/>
      <c r="AI307" s="194"/>
      <c r="AJ307" s="194"/>
      <c r="AK307" s="194"/>
      <c r="AL307" s="194"/>
      <c r="AM307" s="470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470"/>
      <c r="AC308" s="194"/>
      <c r="AD308" s="194"/>
      <c r="AE308" s="194"/>
      <c r="AF308" s="194"/>
      <c r="AG308" s="194"/>
      <c r="AH308" s="470"/>
      <c r="AI308" s="194"/>
      <c r="AJ308" s="194"/>
      <c r="AK308" s="194"/>
      <c r="AL308" s="194"/>
      <c r="AM308" s="470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470"/>
      <c r="AC309" s="194"/>
      <c r="AD309" s="194"/>
      <c r="AE309" s="194"/>
      <c r="AF309" s="194"/>
      <c r="AG309" s="194"/>
      <c r="AH309" s="470"/>
      <c r="AI309" s="194"/>
      <c r="AJ309" s="194"/>
      <c r="AK309" s="194"/>
      <c r="AL309" s="194"/>
      <c r="AM309" s="470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470"/>
      <c r="AC310" s="194"/>
      <c r="AD310" s="194"/>
      <c r="AE310" s="194"/>
      <c r="AF310" s="194"/>
      <c r="AG310" s="194"/>
      <c r="AH310" s="470"/>
      <c r="AI310" s="194"/>
      <c r="AJ310" s="194"/>
      <c r="AK310" s="194"/>
      <c r="AL310" s="194"/>
      <c r="AM310" s="470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470"/>
      <c r="AC311" s="194"/>
      <c r="AD311" s="194"/>
      <c r="AE311" s="194"/>
      <c r="AF311" s="194"/>
      <c r="AG311" s="194"/>
      <c r="AH311" s="470"/>
      <c r="AI311" s="194"/>
      <c r="AJ311" s="194"/>
      <c r="AK311" s="194"/>
      <c r="AL311" s="194"/>
      <c r="AM311" s="470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470"/>
      <c r="AC312" s="194"/>
      <c r="AD312" s="194"/>
      <c r="AE312" s="194"/>
      <c r="AF312" s="194"/>
      <c r="AG312" s="194"/>
      <c r="AH312" s="470"/>
      <c r="AI312" s="194"/>
      <c r="AJ312" s="194"/>
      <c r="AK312" s="194"/>
      <c r="AL312" s="194"/>
      <c r="AM312" s="470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470"/>
      <c r="AC313" s="194"/>
      <c r="AD313" s="194"/>
      <c r="AE313" s="194"/>
      <c r="AF313" s="194"/>
      <c r="AG313" s="194"/>
      <c r="AH313" s="470"/>
      <c r="AI313" s="194"/>
      <c r="AJ313" s="194"/>
      <c r="AK313" s="194"/>
      <c r="AL313" s="194"/>
      <c r="AM313" s="470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470"/>
      <c r="AC314" s="194"/>
      <c r="AD314" s="194"/>
      <c r="AE314" s="194"/>
      <c r="AF314" s="194"/>
      <c r="AG314" s="194"/>
      <c r="AH314" s="470"/>
      <c r="AI314" s="194"/>
      <c r="AJ314" s="194"/>
      <c r="AK314" s="194"/>
      <c r="AL314" s="194"/>
      <c r="AM314" s="470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470"/>
      <c r="AC315" s="194"/>
      <c r="AD315" s="194"/>
      <c r="AE315" s="194"/>
      <c r="AF315" s="194"/>
      <c r="AG315" s="194"/>
      <c r="AH315" s="470"/>
      <c r="AI315" s="194"/>
      <c r="AJ315" s="194"/>
      <c r="AK315" s="194"/>
      <c r="AL315" s="194"/>
      <c r="AM315" s="470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470"/>
      <c r="AC316" s="194"/>
      <c r="AD316" s="194"/>
      <c r="AE316" s="194"/>
      <c r="AF316" s="194"/>
      <c r="AG316" s="194"/>
      <c r="AH316" s="470"/>
      <c r="AI316" s="194"/>
      <c r="AJ316" s="194"/>
      <c r="AK316" s="194"/>
      <c r="AL316" s="194"/>
      <c r="AM316" s="470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470"/>
      <c r="AC317" s="194"/>
      <c r="AD317" s="194"/>
      <c r="AE317" s="194"/>
      <c r="AF317" s="194"/>
      <c r="AG317" s="194"/>
      <c r="AH317" s="470"/>
      <c r="AI317" s="194"/>
      <c r="AJ317" s="194"/>
      <c r="AK317" s="194"/>
      <c r="AL317" s="194"/>
      <c r="AM317" s="470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470"/>
      <c r="AC318" s="194"/>
      <c r="AD318" s="194"/>
      <c r="AE318" s="194"/>
      <c r="AF318" s="194"/>
      <c r="AG318" s="194"/>
      <c r="AH318" s="470"/>
      <c r="AI318" s="194"/>
      <c r="AJ318" s="194"/>
      <c r="AK318" s="194"/>
      <c r="AL318" s="194"/>
      <c r="AM318" s="470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470"/>
      <c r="AC319" s="194"/>
      <c r="AD319" s="194"/>
      <c r="AE319" s="194"/>
      <c r="AF319" s="194"/>
      <c r="AG319" s="194"/>
      <c r="AH319" s="470"/>
      <c r="AI319" s="194"/>
      <c r="AJ319" s="194"/>
      <c r="AK319" s="194"/>
      <c r="AL319" s="194"/>
      <c r="AM319" s="470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470"/>
      <c r="AC320" s="194"/>
      <c r="AD320" s="194"/>
      <c r="AE320" s="194"/>
      <c r="AF320" s="194"/>
      <c r="AG320" s="194"/>
      <c r="AH320" s="470"/>
      <c r="AI320" s="194"/>
      <c r="AJ320" s="194"/>
      <c r="AK320" s="194"/>
      <c r="AL320" s="194"/>
      <c r="AM320" s="470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470"/>
      <c r="AC321" s="194"/>
      <c r="AD321" s="194"/>
      <c r="AE321" s="194"/>
      <c r="AF321" s="194"/>
      <c r="AG321" s="194"/>
      <c r="AH321" s="470"/>
      <c r="AI321" s="194"/>
      <c r="AJ321" s="194"/>
      <c r="AK321" s="194"/>
      <c r="AL321" s="194"/>
      <c r="AM321" s="470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470"/>
      <c r="AC322" s="194"/>
      <c r="AD322" s="194"/>
      <c r="AE322" s="194"/>
      <c r="AF322" s="194"/>
      <c r="AG322" s="194"/>
      <c r="AH322" s="470"/>
      <c r="AI322" s="194"/>
      <c r="AJ322" s="194"/>
      <c r="AK322" s="194"/>
      <c r="AL322" s="194"/>
      <c r="AM322" s="470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470"/>
      <c r="AC323" s="194"/>
      <c r="AD323" s="194"/>
      <c r="AE323" s="194"/>
      <c r="AF323" s="194"/>
      <c r="AG323" s="194"/>
      <c r="AH323" s="470"/>
      <c r="AI323" s="194"/>
      <c r="AJ323" s="194"/>
      <c r="AK323" s="194"/>
      <c r="AL323" s="194"/>
      <c r="AM323" s="470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470"/>
      <c r="AC324" s="194"/>
      <c r="AD324" s="194"/>
      <c r="AE324" s="194"/>
      <c r="AF324" s="194"/>
      <c r="AG324" s="194"/>
      <c r="AH324" s="470"/>
      <c r="AI324" s="194"/>
      <c r="AJ324" s="194"/>
      <c r="AK324" s="194"/>
      <c r="AL324" s="194"/>
      <c r="AM324" s="470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470"/>
      <c r="AC325" s="194"/>
      <c r="AD325" s="194"/>
      <c r="AE325" s="194"/>
      <c r="AF325" s="194"/>
      <c r="AG325" s="194"/>
      <c r="AH325" s="470"/>
      <c r="AI325" s="194"/>
      <c r="AJ325" s="194"/>
      <c r="AK325" s="194"/>
      <c r="AL325" s="194"/>
      <c r="AM325" s="470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470"/>
      <c r="AC326" s="194"/>
      <c r="AD326" s="194"/>
      <c r="AE326" s="194"/>
      <c r="AF326" s="194"/>
      <c r="AG326" s="194"/>
      <c r="AH326" s="470"/>
      <c r="AI326" s="194"/>
      <c r="AJ326" s="194"/>
      <c r="AK326" s="194"/>
      <c r="AL326" s="194"/>
      <c r="AM326" s="470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470"/>
      <c r="AC327" s="194"/>
      <c r="AD327" s="194"/>
      <c r="AE327" s="194"/>
      <c r="AF327" s="194"/>
      <c r="AG327" s="194"/>
      <c r="AH327" s="470"/>
      <c r="AI327" s="194"/>
      <c r="AJ327" s="194"/>
      <c r="AK327" s="194"/>
      <c r="AL327" s="194"/>
      <c r="AM327" s="470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470"/>
      <c r="AC328" s="194"/>
      <c r="AD328" s="194"/>
      <c r="AE328" s="194"/>
      <c r="AF328" s="194"/>
      <c r="AG328" s="194"/>
      <c r="AH328" s="470"/>
      <c r="AI328" s="194"/>
      <c r="AJ328" s="194"/>
      <c r="AK328" s="194"/>
      <c r="AL328" s="194"/>
      <c r="AM328" s="470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470"/>
      <c r="AC329" s="194"/>
      <c r="AD329" s="194"/>
      <c r="AE329" s="194"/>
      <c r="AF329" s="194"/>
      <c r="AG329" s="194"/>
      <c r="AH329" s="470"/>
      <c r="AI329" s="194"/>
      <c r="AJ329" s="194"/>
      <c r="AK329" s="194"/>
      <c r="AL329" s="194"/>
      <c r="AM329" s="470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470"/>
      <c r="AC330" s="194"/>
      <c r="AD330" s="194"/>
      <c r="AE330" s="194"/>
      <c r="AF330" s="194"/>
      <c r="AG330" s="194"/>
      <c r="AH330" s="470"/>
      <c r="AI330" s="194"/>
      <c r="AJ330" s="194"/>
      <c r="AK330" s="194"/>
      <c r="AL330" s="194"/>
      <c r="AM330" s="470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470"/>
      <c r="AC331" s="194"/>
      <c r="AD331" s="194"/>
      <c r="AE331" s="194"/>
      <c r="AF331" s="194"/>
      <c r="AG331" s="194"/>
      <c r="AH331" s="470"/>
      <c r="AI331" s="194"/>
      <c r="AJ331" s="194"/>
      <c r="AK331" s="194"/>
      <c r="AL331" s="194"/>
      <c r="AM331" s="470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470"/>
      <c r="AC332" s="194"/>
      <c r="AD332" s="194"/>
      <c r="AE332" s="194"/>
      <c r="AF332" s="194"/>
      <c r="AG332" s="194"/>
      <c r="AH332" s="470"/>
      <c r="AI332" s="194"/>
      <c r="AJ332" s="194"/>
      <c r="AK332" s="194"/>
      <c r="AL332" s="194"/>
      <c r="AM332" s="470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470"/>
      <c r="AC333" s="194"/>
      <c r="AD333" s="194"/>
      <c r="AE333" s="194"/>
      <c r="AF333" s="194"/>
      <c r="AG333" s="194"/>
      <c r="AH333" s="470"/>
      <c r="AI333" s="194"/>
      <c r="AJ333" s="194"/>
      <c r="AK333" s="194"/>
      <c r="AL333" s="194"/>
      <c r="AM333" s="470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470"/>
      <c r="AC334" s="194"/>
      <c r="AD334" s="194"/>
      <c r="AE334" s="194"/>
      <c r="AF334" s="194"/>
      <c r="AG334" s="194"/>
      <c r="AH334" s="470"/>
      <c r="AI334" s="194"/>
      <c r="AJ334" s="194"/>
      <c r="AK334" s="194"/>
      <c r="AL334" s="194"/>
      <c r="AM334" s="470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470"/>
      <c r="AC335" s="194"/>
      <c r="AD335" s="194"/>
      <c r="AE335" s="194"/>
      <c r="AF335" s="194"/>
      <c r="AG335" s="194"/>
      <c r="AH335" s="470"/>
      <c r="AI335" s="194"/>
      <c r="AJ335" s="194"/>
      <c r="AK335" s="194"/>
      <c r="AL335" s="194"/>
      <c r="AM335" s="470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470"/>
      <c r="AC336" s="194"/>
      <c r="AD336" s="194"/>
      <c r="AE336" s="194"/>
      <c r="AF336" s="194"/>
      <c r="AG336" s="194"/>
      <c r="AH336" s="470"/>
      <c r="AI336" s="194"/>
      <c r="AJ336" s="194"/>
      <c r="AK336" s="194"/>
      <c r="AL336" s="194"/>
      <c r="AM336" s="470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470"/>
      <c r="AC337" s="194"/>
      <c r="AD337" s="194"/>
      <c r="AE337" s="194"/>
      <c r="AF337" s="194"/>
      <c r="AG337" s="194"/>
      <c r="AH337" s="470"/>
      <c r="AI337" s="194"/>
      <c r="AJ337" s="194"/>
      <c r="AK337" s="194"/>
      <c r="AL337" s="194"/>
      <c r="AM337" s="470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470"/>
      <c r="AC338" s="194"/>
      <c r="AD338" s="194"/>
      <c r="AE338" s="194"/>
      <c r="AF338" s="194"/>
      <c r="AG338" s="194"/>
      <c r="AH338" s="470"/>
      <c r="AI338" s="194"/>
      <c r="AJ338" s="194"/>
      <c r="AK338" s="194"/>
      <c r="AL338" s="194"/>
      <c r="AM338" s="470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470"/>
      <c r="AC339" s="194"/>
      <c r="AD339" s="194"/>
      <c r="AE339" s="194"/>
      <c r="AF339" s="194"/>
      <c r="AG339" s="194"/>
      <c r="AH339" s="470"/>
      <c r="AI339" s="194"/>
      <c r="AJ339" s="194"/>
      <c r="AK339" s="194"/>
      <c r="AL339" s="194"/>
      <c r="AM339" s="470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470"/>
      <c r="AC340" s="194"/>
      <c r="AD340" s="194"/>
      <c r="AE340" s="194"/>
      <c r="AF340" s="194"/>
      <c r="AG340" s="194"/>
      <c r="AH340" s="470"/>
      <c r="AI340" s="194"/>
      <c r="AJ340" s="194"/>
      <c r="AK340" s="194"/>
      <c r="AL340" s="194"/>
      <c r="AM340" s="470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470"/>
      <c r="AC341" s="194"/>
      <c r="AD341" s="194"/>
      <c r="AE341" s="194"/>
      <c r="AF341" s="194"/>
      <c r="AG341" s="194"/>
      <c r="AH341" s="470"/>
      <c r="AI341" s="194"/>
      <c r="AJ341" s="194"/>
      <c r="AK341" s="194"/>
      <c r="AL341" s="194"/>
      <c r="AM341" s="470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470"/>
      <c r="AC342" s="194"/>
      <c r="AD342" s="194"/>
      <c r="AE342" s="194"/>
      <c r="AF342" s="194"/>
      <c r="AG342" s="194"/>
      <c r="AH342" s="470"/>
      <c r="AI342" s="194"/>
      <c r="AJ342" s="194"/>
      <c r="AK342" s="194"/>
      <c r="AL342" s="194"/>
      <c r="AM342" s="470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470"/>
      <c r="AC343" s="194"/>
      <c r="AD343" s="194"/>
      <c r="AE343" s="194"/>
      <c r="AF343" s="194"/>
      <c r="AG343" s="194"/>
      <c r="AH343" s="470"/>
      <c r="AI343" s="194"/>
      <c r="AJ343" s="194"/>
      <c r="AK343" s="194"/>
      <c r="AL343" s="194"/>
      <c r="AM343" s="470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470"/>
      <c r="AC344" s="194"/>
      <c r="AD344" s="194"/>
      <c r="AE344" s="194"/>
      <c r="AF344" s="194"/>
      <c r="AG344" s="194"/>
      <c r="AH344" s="470"/>
      <c r="AI344" s="194"/>
      <c r="AJ344" s="194"/>
      <c r="AK344" s="194"/>
      <c r="AL344" s="194"/>
      <c r="AM344" s="470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470"/>
      <c r="AC345" s="194"/>
      <c r="AD345" s="194"/>
      <c r="AE345" s="194"/>
      <c r="AF345" s="194"/>
      <c r="AG345" s="194"/>
      <c r="AH345" s="470"/>
      <c r="AI345" s="194"/>
      <c r="AJ345" s="194"/>
      <c r="AK345" s="194"/>
      <c r="AL345" s="194"/>
      <c r="AM345" s="470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470"/>
      <c r="AC346" s="194"/>
      <c r="AD346" s="194"/>
      <c r="AE346" s="194"/>
      <c r="AF346" s="194"/>
      <c r="AG346" s="194"/>
      <c r="AH346" s="470"/>
      <c r="AI346" s="194"/>
      <c r="AJ346" s="194"/>
      <c r="AK346" s="194"/>
      <c r="AL346" s="194"/>
      <c r="AM346" s="470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470"/>
      <c r="AC347" s="194"/>
      <c r="AD347" s="194"/>
      <c r="AE347" s="194"/>
      <c r="AF347" s="194"/>
      <c r="AG347" s="194"/>
      <c r="AH347" s="470"/>
      <c r="AI347" s="194"/>
      <c r="AJ347" s="194"/>
      <c r="AK347" s="194"/>
      <c r="AL347" s="194"/>
      <c r="AM347" s="470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470"/>
      <c r="AC348" s="194"/>
      <c r="AD348" s="194"/>
      <c r="AE348" s="194"/>
      <c r="AF348" s="194"/>
      <c r="AG348" s="194"/>
      <c r="AH348" s="470"/>
      <c r="AI348" s="194"/>
      <c r="AJ348" s="194"/>
      <c r="AK348" s="194"/>
      <c r="AL348" s="194"/>
      <c r="AM348" s="470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470"/>
      <c r="AC349" s="194"/>
      <c r="AD349" s="194"/>
      <c r="AE349" s="194"/>
      <c r="AF349" s="194"/>
      <c r="AG349" s="194"/>
      <c r="AH349" s="470"/>
      <c r="AI349" s="194"/>
      <c r="AJ349" s="194"/>
      <c r="AK349" s="194"/>
      <c r="AL349" s="194"/>
      <c r="AM349" s="470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470"/>
      <c r="AC350" s="194"/>
      <c r="AD350" s="194"/>
      <c r="AE350" s="194"/>
      <c r="AF350" s="194"/>
      <c r="AG350" s="194"/>
      <c r="AH350" s="470"/>
      <c r="AI350" s="194"/>
      <c r="AJ350" s="194"/>
      <c r="AK350" s="194"/>
      <c r="AL350" s="194"/>
      <c r="AM350" s="470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470"/>
      <c r="AC351" s="194"/>
      <c r="AD351" s="194"/>
      <c r="AE351" s="194"/>
      <c r="AF351" s="194"/>
      <c r="AG351" s="194"/>
      <c r="AH351" s="470"/>
      <c r="AI351" s="194"/>
      <c r="AJ351" s="194"/>
      <c r="AK351" s="194"/>
      <c r="AL351" s="194"/>
      <c r="AM351" s="470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470"/>
      <c r="AC352" s="194"/>
      <c r="AD352" s="194"/>
      <c r="AE352" s="194"/>
      <c r="AF352" s="194"/>
      <c r="AG352" s="194"/>
      <c r="AH352" s="470"/>
      <c r="AI352" s="194"/>
      <c r="AJ352" s="194"/>
      <c r="AK352" s="194"/>
      <c r="AL352" s="194"/>
      <c r="AM352" s="470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470"/>
      <c r="AC353" s="194"/>
      <c r="AD353" s="194"/>
      <c r="AE353" s="194"/>
      <c r="AF353" s="194"/>
      <c r="AG353" s="194"/>
      <c r="AH353" s="470"/>
      <c r="AI353" s="194"/>
      <c r="AJ353" s="194"/>
      <c r="AK353" s="194"/>
      <c r="AL353" s="194"/>
      <c r="AM353" s="470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470"/>
      <c r="AC354" s="194"/>
      <c r="AD354" s="194"/>
      <c r="AE354" s="194"/>
      <c r="AF354" s="194"/>
      <c r="AG354" s="194"/>
      <c r="AH354" s="470"/>
      <c r="AI354" s="194"/>
      <c r="AJ354" s="194"/>
      <c r="AK354" s="194"/>
      <c r="AL354" s="194"/>
      <c r="AM354" s="470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470"/>
      <c r="AC355" s="194"/>
      <c r="AD355" s="194"/>
      <c r="AE355" s="194"/>
      <c r="AF355" s="194"/>
      <c r="AG355" s="194"/>
      <c r="AH355" s="470"/>
      <c r="AI355" s="194"/>
      <c r="AJ355" s="194"/>
      <c r="AK355" s="194"/>
      <c r="AL355" s="194"/>
      <c r="AM355" s="470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470"/>
      <c r="AC356" s="194"/>
      <c r="AD356" s="194"/>
      <c r="AE356" s="194"/>
      <c r="AF356" s="194"/>
      <c r="AG356" s="194"/>
      <c r="AH356" s="470"/>
      <c r="AI356" s="194"/>
      <c r="AJ356" s="194"/>
      <c r="AK356" s="194"/>
      <c r="AL356" s="194"/>
      <c r="AM356" s="470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470"/>
      <c r="AC357" s="194"/>
      <c r="AD357" s="194"/>
      <c r="AE357" s="194"/>
      <c r="AF357" s="194"/>
      <c r="AG357" s="194"/>
      <c r="AH357" s="470"/>
      <c r="AI357" s="194"/>
      <c r="AJ357" s="194"/>
      <c r="AK357" s="194"/>
      <c r="AL357" s="194"/>
      <c r="AM357" s="470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470"/>
      <c r="AC358" s="194"/>
      <c r="AD358" s="194"/>
      <c r="AE358" s="194"/>
      <c r="AF358" s="194"/>
      <c r="AG358" s="194"/>
      <c r="AH358" s="470"/>
      <c r="AI358" s="194"/>
      <c r="AJ358" s="194"/>
      <c r="AK358" s="194"/>
      <c r="AL358" s="194"/>
      <c r="AM358" s="470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470"/>
      <c r="AC359" s="194"/>
      <c r="AD359" s="194"/>
      <c r="AE359" s="194"/>
      <c r="AF359" s="194"/>
      <c r="AG359" s="194"/>
      <c r="AH359" s="470"/>
      <c r="AI359" s="194"/>
      <c r="AJ359" s="194"/>
      <c r="AK359" s="194"/>
      <c r="AL359" s="194"/>
      <c r="AM359" s="470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470"/>
      <c r="AC360" s="194"/>
      <c r="AD360" s="194"/>
      <c r="AE360" s="194"/>
      <c r="AF360" s="194"/>
      <c r="AG360" s="194"/>
      <c r="AH360" s="470"/>
      <c r="AI360" s="194"/>
      <c r="AJ360" s="194"/>
      <c r="AK360" s="194"/>
      <c r="AL360" s="194"/>
      <c r="AM360" s="470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470"/>
      <c r="AC361" s="194"/>
      <c r="AD361" s="194"/>
      <c r="AE361" s="194"/>
      <c r="AF361" s="194"/>
      <c r="AG361" s="194"/>
      <c r="AH361" s="470"/>
      <c r="AI361" s="194"/>
      <c r="AJ361" s="194"/>
      <c r="AK361" s="194"/>
      <c r="AL361" s="194"/>
      <c r="AM361" s="470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470"/>
      <c r="AC362" s="194"/>
      <c r="AD362" s="194"/>
      <c r="AE362" s="194"/>
      <c r="AF362" s="194"/>
      <c r="AG362" s="194"/>
      <c r="AH362" s="470"/>
      <c r="AI362" s="194"/>
      <c r="AJ362" s="194"/>
      <c r="AK362" s="194"/>
      <c r="AL362" s="194"/>
      <c r="AM362" s="470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470"/>
      <c r="AC363" s="194"/>
      <c r="AD363" s="194"/>
      <c r="AE363" s="194"/>
      <c r="AF363" s="194"/>
      <c r="AG363" s="194"/>
      <c r="AH363" s="470"/>
      <c r="AI363" s="194"/>
      <c r="AJ363" s="194"/>
      <c r="AK363" s="194"/>
      <c r="AL363" s="194"/>
      <c r="AM363" s="470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470"/>
      <c r="AC364" s="194"/>
      <c r="AD364" s="194"/>
      <c r="AE364" s="194"/>
      <c r="AF364" s="194"/>
      <c r="AG364" s="194"/>
      <c r="AH364" s="470"/>
      <c r="AI364" s="194"/>
      <c r="AJ364" s="194"/>
      <c r="AK364" s="194"/>
      <c r="AL364" s="194"/>
      <c r="AM364" s="470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470"/>
      <c r="AC365" s="194"/>
      <c r="AD365" s="194"/>
      <c r="AE365" s="194"/>
      <c r="AF365" s="194"/>
      <c r="AG365" s="194"/>
      <c r="AH365" s="470"/>
      <c r="AI365" s="194"/>
      <c r="AJ365" s="194"/>
      <c r="AK365" s="194"/>
      <c r="AL365" s="194"/>
      <c r="AM365" s="470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470"/>
      <c r="AC366" s="194"/>
      <c r="AD366" s="194"/>
      <c r="AE366" s="194"/>
      <c r="AF366" s="194"/>
      <c r="AG366" s="194"/>
      <c r="AH366" s="470"/>
      <c r="AI366" s="194"/>
      <c r="AJ366" s="194"/>
      <c r="AK366" s="194"/>
      <c r="AL366" s="194"/>
      <c r="AM366" s="470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470"/>
      <c r="AC367" s="194"/>
      <c r="AD367" s="194"/>
      <c r="AE367" s="194"/>
      <c r="AF367" s="194"/>
      <c r="AG367" s="194"/>
      <c r="AH367" s="470"/>
      <c r="AI367" s="194"/>
      <c r="AJ367" s="194"/>
      <c r="AK367" s="194"/>
      <c r="AL367" s="194"/>
      <c r="AM367" s="470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470"/>
      <c r="AC368" s="194"/>
      <c r="AD368" s="194"/>
      <c r="AE368" s="194"/>
      <c r="AF368" s="194"/>
      <c r="AG368" s="194"/>
      <c r="AH368" s="470"/>
      <c r="AI368" s="194"/>
      <c r="AJ368" s="194"/>
      <c r="AK368" s="194"/>
      <c r="AL368" s="194"/>
      <c r="AM368" s="470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470"/>
      <c r="AC369" s="194"/>
      <c r="AD369" s="194"/>
      <c r="AE369" s="194"/>
      <c r="AF369" s="194"/>
      <c r="AG369" s="194"/>
      <c r="AH369" s="470"/>
      <c r="AI369" s="194"/>
      <c r="AJ369" s="194"/>
      <c r="AK369" s="194"/>
      <c r="AL369" s="194"/>
      <c r="AM369" s="470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470"/>
      <c r="AC370" s="194"/>
      <c r="AD370" s="194"/>
      <c r="AE370" s="194"/>
      <c r="AF370" s="194"/>
      <c r="AG370" s="194"/>
      <c r="AH370" s="470"/>
      <c r="AI370" s="194"/>
      <c r="AJ370" s="194"/>
      <c r="AK370" s="194"/>
      <c r="AL370" s="194"/>
      <c r="AM370" s="470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470"/>
      <c r="AC371" s="194"/>
      <c r="AD371" s="194"/>
      <c r="AE371" s="194"/>
      <c r="AF371" s="194"/>
      <c r="AG371" s="194"/>
      <c r="AH371" s="470"/>
      <c r="AI371" s="194"/>
      <c r="AJ371" s="194"/>
      <c r="AK371" s="194"/>
      <c r="AL371" s="194"/>
      <c r="AM371" s="470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470"/>
      <c r="AC372" s="194"/>
      <c r="AD372" s="194"/>
      <c r="AE372" s="194"/>
      <c r="AF372" s="194"/>
      <c r="AG372" s="194"/>
      <c r="AH372" s="470"/>
      <c r="AI372" s="194"/>
      <c r="AJ372" s="194"/>
      <c r="AK372" s="194"/>
      <c r="AL372" s="194"/>
      <c r="AM372" s="470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470"/>
      <c r="AC373" s="194"/>
      <c r="AD373" s="194"/>
      <c r="AE373" s="194"/>
      <c r="AF373" s="194"/>
      <c r="AG373" s="194"/>
      <c r="AH373" s="470"/>
      <c r="AI373" s="194"/>
      <c r="AJ373" s="194"/>
      <c r="AK373" s="194"/>
      <c r="AL373" s="194"/>
      <c r="AM373" s="470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470"/>
      <c r="AC374" s="194"/>
      <c r="AD374" s="194"/>
      <c r="AE374" s="194"/>
      <c r="AF374" s="194"/>
      <c r="AG374" s="194"/>
      <c r="AH374" s="470"/>
      <c r="AI374" s="194"/>
      <c r="AJ374" s="194"/>
      <c r="AK374" s="194"/>
      <c r="AL374" s="194"/>
      <c r="AM374" s="470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470"/>
      <c r="AC375" s="194"/>
      <c r="AD375" s="194"/>
      <c r="AE375" s="194"/>
      <c r="AF375" s="194"/>
      <c r="AG375" s="194"/>
      <c r="AH375" s="470"/>
      <c r="AI375" s="194"/>
      <c r="AJ375" s="194"/>
      <c r="AK375" s="194"/>
      <c r="AL375" s="194"/>
      <c r="AM375" s="470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470"/>
      <c r="AC376" s="194"/>
      <c r="AD376" s="194"/>
      <c r="AE376" s="194"/>
      <c r="AF376" s="194"/>
      <c r="AG376" s="194"/>
      <c r="AH376" s="470"/>
      <c r="AI376" s="194"/>
      <c r="AJ376" s="194"/>
      <c r="AK376" s="194"/>
      <c r="AL376" s="194"/>
      <c r="AM376" s="470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470"/>
      <c r="AC377" s="194"/>
      <c r="AD377" s="194"/>
      <c r="AE377" s="194"/>
      <c r="AF377" s="194"/>
      <c r="AG377" s="194"/>
      <c r="AH377" s="470"/>
      <c r="AI377" s="194"/>
      <c r="AJ377" s="194"/>
      <c r="AK377" s="194"/>
      <c r="AL377" s="194"/>
      <c r="AM377" s="470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470"/>
      <c r="AC378" s="194"/>
      <c r="AD378" s="194"/>
      <c r="AE378" s="194"/>
      <c r="AF378" s="194"/>
      <c r="AG378" s="194"/>
      <c r="AH378" s="470"/>
      <c r="AI378" s="194"/>
      <c r="AJ378" s="194"/>
      <c r="AK378" s="194"/>
      <c r="AL378" s="194"/>
      <c r="AM378" s="470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470"/>
      <c r="AC379" s="194"/>
      <c r="AD379" s="194"/>
      <c r="AE379" s="194"/>
      <c r="AF379" s="194"/>
      <c r="AG379" s="194"/>
      <c r="AH379" s="470"/>
      <c r="AI379" s="194"/>
      <c r="AJ379" s="194"/>
      <c r="AK379" s="194"/>
      <c r="AL379" s="194"/>
      <c r="AM379" s="470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470"/>
      <c r="AC380" s="194"/>
      <c r="AD380" s="194"/>
      <c r="AE380" s="194"/>
      <c r="AF380" s="194"/>
      <c r="AG380" s="194"/>
      <c r="AH380" s="470"/>
      <c r="AI380" s="194"/>
      <c r="AJ380" s="194"/>
      <c r="AK380" s="194"/>
      <c r="AL380" s="194"/>
      <c r="AM380" s="470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470"/>
      <c r="AC381" s="194"/>
      <c r="AD381" s="194"/>
      <c r="AE381" s="194"/>
      <c r="AF381" s="194"/>
      <c r="AG381" s="194"/>
      <c r="AH381" s="470"/>
      <c r="AI381" s="194"/>
      <c r="AJ381" s="194"/>
      <c r="AK381" s="194"/>
      <c r="AL381" s="194"/>
      <c r="AM381" s="470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470"/>
      <c r="AC382" s="194"/>
      <c r="AD382" s="194"/>
      <c r="AE382" s="194"/>
      <c r="AF382" s="194"/>
      <c r="AG382" s="194"/>
      <c r="AH382" s="470"/>
      <c r="AI382" s="194"/>
      <c r="AJ382" s="194"/>
      <c r="AK382" s="194"/>
      <c r="AL382" s="194"/>
      <c r="AM382" s="470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470"/>
      <c r="AC383" s="194"/>
      <c r="AD383" s="194"/>
      <c r="AE383" s="194"/>
      <c r="AF383" s="194"/>
      <c r="AG383" s="194"/>
      <c r="AH383" s="470"/>
      <c r="AI383" s="194"/>
      <c r="AJ383" s="194"/>
      <c r="AK383" s="194"/>
      <c r="AL383" s="194"/>
      <c r="AM383" s="470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470"/>
      <c r="AC384" s="194"/>
      <c r="AD384" s="194"/>
      <c r="AE384" s="194"/>
      <c r="AF384" s="194"/>
      <c r="AG384" s="194"/>
      <c r="AH384" s="470"/>
      <c r="AI384" s="194"/>
      <c r="AJ384" s="194"/>
      <c r="AK384" s="194"/>
      <c r="AL384" s="194"/>
      <c r="AM384" s="470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470"/>
      <c r="AC385" s="194"/>
      <c r="AD385" s="194"/>
      <c r="AE385" s="194"/>
      <c r="AF385" s="194"/>
      <c r="AG385" s="194"/>
      <c r="AH385" s="470"/>
      <c r="AI385" s="194"/>
      <c r="AJ385" s="194"/>
      <c r="AK385" s="194"/>
      <c r="AL385" s="194"/>
      <c r="AM385" s="470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470"/>
      <c r="AC386" s="194"/>
      <c r="AD386" s="194"/>
      <c r="AE386" s="194"/>
      <c r="AF386" s="194"/>
      <c r="AG386" s="194"/>
      <c r="AH386" s="470"/>
      <c r="AI386" s="194"/>
      <c r="AJ386" s="194"/>
      <c r="AK386" s="194"/>
      <c r="AL386" s="194"/>
      <c r="AM386" s="470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470"/>
      <c r="AC387" s="194"/>
      <c r="AD387" s="194"/>
      <c r="AE387" s="194"/>
      <c r="AF387" s="194"/>
      <c r="AG387" s="194"/>
      <c r="AH387" s="470"/>
      <c r="AI387" s="194"/>
      <c r="AJ387" s="194"/>
      <c r="AK387" s="194"/>
      <c r="AL387" s="194"/>
      <c r="AM387" s="470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470"/>
      <c r="AC388" s="194"/>
      <c r="AD388" s="194"/>
      <c r="AE388" s="194"/>
      <c r="AF388" s="194"/>
      <c r="AG388" s="194"/>
      <c r="AH388" s="470"/>
      <c r="AI388" s="194"/>
      <c r="AJ388" s="194"/>
      <c r="AK388" s="194"/>
      <c r="AL388" s="194"/>
      <c r="AM388" s="470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470"/>
      <c r="AC389" s="194"/>
      <c r="AD389" s="194"/>
      <c r="AE389" s="194"/>
      <c r="AF389" s="194"/>
      <c r="AG389" s="194"/>
      <c r="AH389" s="470"/>
      <c r="AI389" s="194"/>
      <c r="AJ389" s="194"/>
      <c r="AK389" s="194"/>
      <c r="AL389" s="194"/>
      <c r="AM389" s="470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470"/>
      <c r="AC390" s="194"/>
      <c r="AD390" s="194"/>
      <c r="AE390" s="194"/>
      <c r="AF390" s="194"/>
      <c r="AG390" s="194"/>
      <c r="AH390" s="470"/>
      <c r="AI390" s="194"/>
      <c r="AJ390" s="194"/>
      <c r="AK390" s="194"/>
      <c r="AL390" s="194"/>
      <c r="AM390" s="470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470"/>
      <c r="AC391" s="194"/>
      <c r="AD391" s="194"/>
      <c r="AE391" s="194"/>
      <c r="AF391" s="194"/>
      <c r="AG391" s="194"/>
      <c r="AH391" s="470"/>
      <c r="AI391" s="194"/>
      <c r="AJ391" s="194"/>
      <c r="AK391" s="194"/>
      <c r="AL391" s="194"/>
      <c r="AM391" s="470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470"/>
      <c r="AC392" s="194"/>
      <c r="AD392" s="194"/>
      <c r="AE392" s="194"/>
      <c r="AF392" s="194"/>
      <c r="AG392" s="194"/>
      <c r="AH392" s="470"/>
      <c r="AI392" s="194"/>
      <c r="AJ392" s="194"/>
      <c r="AK392" s="194"/>
      <c r="AL392" s="194"/>
      <c r="AM392" s="470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470"/>
      <c r="AC393" s="194"/>
      <c r="AD393" s="194"/>
      <c r="AE393" s="194"/>
      <c r="AF393" s="194"/>
      <c r="AG393" s="194"/>
      <c r="AH393" s="470"/>
      <c r="AI393" s="194"/>
      <c r="AJ393" s="194"/>
      <c r="AK393" s="194"/>
      <c r="AL393" s="194"/>
      <c r="AM393" s="470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470"/>
      <c r="AC394" s="194"/>
      <c r="AD394" s="194"/>
      <c r="AE394" s="194"/>
      <c r="AF394" s="194"/>
      <c r="AG394" s="194"/>
      <c r="AH394" s="470"/>
      <c r="AI394" s="194"/>
      <c r="AJ394" s="194"/>
      <c r="AK394" s="194"/>
      <c r="AL394" s="194"/>
      <c r="AM394" s="470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470"/>
      <c r="AC395" s="194"/>
      <c r="AD395" s="194"/>
      <c r="AE395" s="194"/>
      <c r="AF395" s="194"/>
      <c r="AG395" s="194"/>
      <c r="AH395" s="470"/>
      <c r="AI395" s="194"/>
      <c r="AJ395" s="194"/>
      <c r="AK395" s="194"/>
      <c r="AL395" s="194"/>
      <c r="AM395" s="470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470"/>
      <c r="AC396" s="194"/>
      <c r="AD396" s="194"/>
      <c r="AE396" s="194"/>
      <c r="AF396" s="194"/>
      <c r="AG396" s="194"/>
      <c r="AH396" s="470"/>
      <c r="AI396" s="194"/>
      <c r="AJ396" s="194"/>
      <c r="AK396" s="194"/>
      <c r="AL396" s="194"/>
      <c r="AM396" s="470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470"/>
      <c r="AC397" s="194"/>
      <c r="AD397" s="194"/>
      <c r="AE397" s="194"/>
      <c r="AF397" s="194"/>
      <c r="AG397" s="194"/>
      <c r="AH397" s="470"/>
      <c r="AI397" s="194"/>
      <c r="AJ397" s="194"/>
      <c r="AK397" s="194"/>
      <c r="AL397" s="194"/>
      <c r="AM397" s="470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470"/>
      <c r="AC398" s="194"/>
      <c r="AD398" s="194"/>
      <c r="AE398" s="194"/>
      <c r="AF398" s="194"/>
      <c r="AG398" s="194"/>
      <c r="AH398" s="470"/>
      <c r="AI398" s="194"/>
      <c r="AJ398" s="194"/>
      <c r="AK398" s="194"/>
      <c r="AL398" s="194"/>
      <c r="AM398" s="470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470"/>
      <c r="AC399" s="194"/>
      <c r="AD399" s="194"/>
      <c r="AE399" s="194"/>
      <c r="AF399" s="194"/>
      <c r="AG399" s="194"/>
      <c r="AH399" s="470"/>
      <c r="AI399" s="194"/>
      <c r="AJ399" s="194"/>
      <c r="AK399" s="194"/>
      <c r="AL399" s="194"/>
      <c r="AM399" s="470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470"/>
      <c r="AC400" s="194"/>
      <c r="AD400" s="194"/>
      <c r="AE400" s="194"/>
      <c r="AF400" s="194"/>
      <c r="AG400" s="194"/>
      <c r="AH400" s="470"/>
      <c r="AI400" s="194"/>
      <c r="AJ400" s="194"/>
      <c r="AK400" s="194"/>
      <c r="AL400" s="194"/>
      <c r="AM400" s="470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470"/>
      <c r="AC401" s="194"/>
      <c r="AD401" s="194"/>
      <c r="AE401" s="194"/>
      <c r="AF401" s="194"/>
      <c r="AG401" s="194"/>
      <c r="AH401" s="470"/>
      <c r="AI401" s="194"/>
      <c r="AJ401" s="194"/>
      <c r="AK401" s="194"/>
      <c r="AL401" s="194"/>
      <c r="AM401" s="470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470"/>
      <c r="AC402" s="194"/>
      <c r="AD402" s="194"/>
      <c r="AE402" s="194"/>
      <c r="AF402" s="194"/>
      <c r="AG402" s="194"/>
      <c r="AH402" s="470"/>
      <c r="AI402" s="194"/>
      <c r="AJ402" s="194"/>
      <c r="AK402" s="194"/>
      <c r="AL402" s="194"/>
      <c r="AM402" s="470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470"/>
      <c r="AC403" s="194"/>
      <c r="AD403" s="194"/>
      <c r="AE403" s="194"/>
      <c r="AF403" s="194"/>
      <c r="AG403" s="194"/>
      <c r="AH403" s="470"/>
      <c r="AI403" s="194"/>
      <c r="AJ403" s="194"/>
      <c r="AK403" s="194"/>
      <c r="AL403" s="194"/>
      <c r="AM403" s="470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470"/>
      <c r="AC404" s="194"/>
      <c r="AD404" s="194"/>
      <c r="AE404" s="194"/>
      <c r="AF404" s="194"/>
      <c r="AG404" s="194"/>
      <c r="AH404" s="470"/>
      <c r="AI404" s="194"/>
      <c r="AJ404" s="194"/>
      <c r="AK404" s="194"/>
      <c r="AL404" s="194"/>
      <c r="AM404" s="470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470"/>
      <c r="AC405" s="194"/>
      <c r="AD405" s="194"/>
      <c r="AE405" s="194"/>
      <c r="AF405" s="194"/>
      <c r="AG405" s="194"/>
      <c r="AH405" s="470"/>
      <c r="AI405" s="194"/>
      <c r="AJ405" s="194"/>
      <c r="AK405" s="194"/>
      <c r="AL405" s="194"/>
      <c r="AM405" s="470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470"/>
      <c r="AC406" s="194"/>
      <c r="AD406" s="194"/>
      <c r="AE406" s="194"/>
      <c r="AF406" s="194"/>
      <c r="AG406" s="194"/>
      <c r="AH406" s="470"/>
      <c r="AI406" s="194"/>
      <c r="AJ406" s="194"/>
      <c r="AK406" s="194"/>
      <c r="AL406" s="194"/>
      <c r="AM406" s="470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470"/>
      <c r="AC407" s="194"/>
      <c r="AD407" s="194"/>
      <c r="AE407" s="194"/>
      <c r="AF407" s="194"/>
      <c r="AG407" s="194"/>
      <c r="AH407" s="470"/>
      <c r="AI407" s="194"/>
      <c r="AJ407" s="194"/>
      <c r="AK407" s="194"/>
      <c r="AL407" s="194"/>
      <c r="AM407" s="470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470"/>
      <c r="AC408" s="194"/>
      <c r="AD408" s="194"/>
      <c r="AE408" s="194"/>
      <c r="AF408" s="194"/>
      <c r="AG408" s="194"/>
      <c r="AH408" s="470"/>
      <c r="AI408" s="194"/>
      <c r="AJ408" s="194"/>
      <c r="AK408" s="194"/>
      <c r="AL408" s="194"/>
      <c r="AM408" s="470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470"/>
      <c r="AC409" s="194"/>
      <c r="AD409" s="194"/>
      <c r="AE409" s="194"/>
      <c r="AF409" s="194"/>
      <c r="AG409" s="194"/>
      <c r="AH409" s="470"/>
      <c r="AI409" s="194"/>
      <c r="AJ409" s="194"/>
      <c r="AK409" s="194"/>
      <c r="AL409" s="194"/>
      <c r="AM409" s="470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470"/>
      <c r="AC410" s="194"/>
      <c r="AD410" s="194"/>
      <c r="AE410" s="194"/>
      <c r="AF410" s="194"/>
      <c r="AG410" s="194"/>
      <c r="AH410" s="470"/>
      <c r="AI410" s="194"/>
      <c r="AJ410" s="194"/>
      <c r="AK410" s="194"/>
      <c r="AL410" s="194"/>
      <c r="AM410" s="470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470"/>
      <c r="AC411" s="194"/>
      <c r="AD411" s="194"/>
      <c r="AE411" s="194"/>
      <c r="AF411" s="194"/>
      <c r="AG411" s="194"/>
      <c r="AH411" s="470"/>
      <c r="AI411" s="194"/>
      <c r="AJ411" s="194"/>
      <c r="AK411" s="194"/>
      <c r="AL411" s="194"/>
      <c r="AM411" s="470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470"/>
      <c r="AC412" s="194"/>
      <c r="AD412" s="194"/>
      <c r="AE412" s="194"/>
      <c r="AF412" s="194"/>
      <c r="AG412" s="194"/>
      <c r="AH412" s="470"/>
      <c r="AI412" s="194"/>
      <c r="AJ412" s="194"/>
      <c r="AK412" s="194"/>
      <c r="AL412" s="194"/>
      <c r="AM412" s="470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470"/>
      <c r="AC413" s="194"/>
      <c r="AD413" s="194"/>
      <c r="AE413" s="194"/>
      <c r="AF413" s="194"/>
      <c r="AG413" s="194"/>
      <c r="AH413" s="470"/>
      <c r="AI413" s="194"/>
      <c r="AJ413" s="194"/>
      <c r="AK413" s="194"/>
      <c r="AL413" s="194"/>
      <c r="AM413" s="470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470"/>
      <c r="AC414" s="194"/>
      <c r="AD414" s="194"/>
      <c r="AE414" s="194"/>
      <c r="AF414" s="194"/>
      <c r="AG414" s="194"/>
      <c r="AH414" s="470"/>
      <c r="AI414" s="194"/>
      <c r="AJ414" s="194"/>
      <c r="AK414" s="194"/>
      <c r="AL414" s="194"/>
      <c r="AM414" s="470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470"/>
      <c r="AC415" s="194"/>
      <c r="AD415" s="194"/>
      <c r="AE415" s="194"/>
      <c r="AF415" s="194"/>
      <c r="AG415" s="194"/>
      <c r="AH415" s="470"/>
      <c r="AI415" s="194"/>
      <c r="AJ415" s="194"/>
      <c r="AK415" s="194"/>
      <c r="AL415" s="194"/>
      <c r="AM415" s="470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470"/>
      <c r="AC416" s="194"/>
      <c r="AD416" s="194"/>
      <c r="AE416" s="194"/>
      <c r="AF416" s="194"/>
      <c r="AG416" s="194"/>
      <c r="AH416" s="470"/>
      <c r="AI416" s="194"/>
      <c r="AJ416" s="194"/>
      <c r="AK416" s="194"/>
      <c r="AL416" s="194"/>
      <c r="AM416" s="470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470"/>
      <c r="AC417" s="194"/>
      <c r="AD417" s="194"/>
      <c r="AE417" s="194"/>
      <c r="AF417" s="194"/>
      <c r="AG417" s="194"/>
      <c r="AH417" s="470"/>
      <c r="AI417" s="194"/>
      <c r="AJ417" s="194"/>
      <c r="AK417" s="194"/>
      <c r="AL417" s="194"/>
      <c r="AM417" s="470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470"/>
      <c r="AC418" s="194"/>
      <c r="AD418" s="194"/>
      <c r="AE418" s="194"/>
      <c r="AF418" s="194"/>
      <c r="AG418" s="194"/>
      <c r="AH418" s="470"/>
      <c r="AI418" s="194"/>
      <c r="AJ418" s="194"/>
      <c r="AK418" s="194"/>
      <c r="AL418" s="194"/>
      <c r="AM418" s="470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470"/>
      <c r="AC419" s="194"/>
      <c r="AD419" s="194"/>
      <c r="AE419" s="194"/>
      <c r="AF419" s="194"/>
      <c r="AG419" s="194"/>
      <c r="AH419" s="470"/>
      <c r="AI419" s="194"/>
      <c r="AJ419" s="194"/>
      <c r="AK419" s="194"/>
      <c r="AL419" s="194"/>
      <c r="AM419" s="470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470"/>
      <c r="AC420" s="194"/>
      <c r="AD420" s="194"/>
      <c r="AE420" s="194"/>
      <c r="AF420" s="194"/>
      <c r="AG420" s="194"/>
      <c r="AH420" s="470"/>
      <c r="AI420" s="194"/>
      <c r="AJ420" s="194"/>
      <c r="AK420" s="194"/>
      <c r="AL420" s="194"/>
      <c r="AM420" s="470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470"/>
      <c r="AC421" s="194"/>
      <c r="AD421" s="194"/>
      <c r="AE421" s="194"/>
      <c r="AF421" s="194"/>
      <c r="AG421" s="194"/>
      <c r="AH421" s="470"/>
      <c r="AI421" s="194"/>
      <c r="AJ421" s="194"/>
      <c r="AK421" s="194"/>
      <c r="AL421" s="194"/>
      <c r="AM421" s="470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470"/>
      <c r="AC422" s="194"/>
      <c r="AD422" s="194"/>
      <c r="AE422" s="194"/>
      <c r="AF422" s="194"/>
      <c r="AG422" s="194"/>
      <c r="AH422" s="470"/>
      <c r="AI422" s="194"/>
      <c r="AJ422" s="194"/>
      <c r="AK422" s="194"/>
      <c r="AL422" s="194"/>
      <c r="AM422" s="470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470"/>
      <c r="AC423" s="194"/>
      <c r="AD423" s="194"/>
      <c r="AE423" s="194"/>
      <c r="AF423" s="194"/>
      <c r="AG423" s="194"/>
      <c r="AH423" s="470"/>
      <c r="AI423" s="194"/>
      <c r="AJ423" s="194"/>
      <c r="AK423" s="194"/>
      <c r="AL423" s="194"/>
      <c r="AM423" s="470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470"/>
      <c r="AC424" s="194"/>
      <c r="AD424" s="194"/>
      <c r="AE424" s="194"/>
      <c r="AF424" s="194"/>
      <c r="AG424" s="194"/>
      <c r="AH424" s="470"/>
      <c r="AI424" s="194"/>
      <c r="AJ424" s="194"/>
      <c r="AK424" s="194"/>
      <c r="AL424" s="194"/>
      <c r="AM424" s="470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470"/>
      <c r="AC425" s="194"/>
      <c r="AD425" s="194"/>
      <c r="AE425" s="194"/>
      <c r="AF425" s="194"/>
      <c r="AG425" s="194"/>
      <c r="AH425" s="470"/>
      <c r="AI425" s="194"/>
      <c r="AJ425" s="194"/>
      <c r="AK425" s="194"/>
      <c r="AL425" s="194"/>
      <c r="AM425" s="470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470"/>
      <c r="AC426" s="194"/>
      <c r="AD426" s="194"/>
      <c r="AE426" s="194"/>
      <c r="AF426" s="194"/>
      <c r="AG426" s="194"/>
      <c r="AH426" s="470"/>
      <c r="AI426" s="194"/>
      <c r="AJ426" s="194"/>
      <c r="AK426" s="194"/>
      <c r="AL426" s="194"/>
      <c r="AM426" s="470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470"/>
      <c r="AC427" s="194"/>
      <c r="AD427" s="194"/>
      <c r="AE427" s="194"/>
      <c r="AF427" s="194"/>
      <c r="AG427" s="194"/>
      <c r="AH427" s="470"/>
      <c r="AI427" s="194"/>
      <c r="AJ427" s="194"/>
      <c r="AK427" s="194"/>
      <c r="AL427" s="194"/>
      <c r="AM427" s="470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470"/>
      <c r="AC428" s="194"/>
      <c r="AD428" s="194"/>
      <c r="AE428" s="194"/>
      <c r="AF428" s="194"/>
      <c r="AG428" s="194"/>
      <c r="AH428" s="470"/>
      <c r="AI428" s="194"/>
      <c r="AJ428" s="194"/>
      <c r="AK428" s="194"/>
      <c r="AL428" s="194"/>
      <c r="AM428" s="470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470"/>
      <c r="AC429" s="194"/>
      <c r="AD429" s="194"/>
      <c r="AE429" s="194"/>
      <c r="AF429" s="194"/>
      <c r="AG429" s="194"/>
      <c r="AH429" s="470"/>
      <c r="AI429" s="194"/>
      <c r="AJ429" s="194"/>
      <c r="AK429" s="194"/>
      <c r="AL429" s="194"/>
      <c r="AM429" s="470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470"/>
      <c r="AC430" s="194"/>
      <c r="AD430" s="194"/>
      <c r="AE430" s="194"/>
      <c r="AF430" s="194"/>
      <c r="AG430" s="194"/>
      <c r="AH430" s="470"/>
      <c r="AI430" s="194"/>
      <c r="AJ430" s="194"/>
      <c r="AK430" s="194"/>
      <c r="AL430" s="194"/>
      <c r="AM430" s="470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470"/>
      <c r="AC431" s="194"/>
      <c r="AD431" s="194"/>
      <c r="AE431" s="194"/>
      <c r="AF431" s="194"/>
      <c r="AG431" s="194"/>
      <c r="AH431" s="470"/>
      <c r="AI431" s="194"/>
      <c r="AJ431" s="194"/>
      <c r="AK431" s="194"/>
      <c r="AL431" s="194"/>
      <c r="AM431" s="470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470"/>
      <c r="AC432" s="194"/>
      <c r="AD432" s="194"/>
      <c r="AE432" s="194"/>
      <c r="AF432" s="194"/>
      <c r="AG432" s="194"/>
      <c r="AH432" s="470"/>
      <c r="AI432" s="194"/>
      <c r="AJ432" s="194"/>
      <c r="AK432" s="194"/>
      <c r="AL432" s="194"/>
      <c r="AM432" s="470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470"/>
      <c r="AC433" s="194"/>
      <c r="AD433" s="194"/>
      <c r="AE433" s="194"/>
      <c r="AF433" s="194"/>
      <c r="AG433" s="194"/>
      <c r="AH433" s="470"/>
      <c r="AI433" s="194"/>
      <c r="AJ433" s="194"/>
      <c r="AK433" s="194"/>
      <c r="AL433" s="194"/>
      <c r="AM433" s="470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470"/>
      <c r="AC434" s="194"/>
      <c r="AD434" s="194"/>
      <c r="AE434" s="194"/>
      <c r="AF434" s="194"/>
      <c r="AG434" s="194"/>
      <c r="AH434" s="470"/>
      <c r="AI434" s="194"/>
      <c r="AJ434" s="194"/>
      <c r="AK434" s="194"/>
      <c r="AL434" s="194"/>
      <c r="AM434" s="470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470"/>
      <c r="AC435" s="194"/>
      <c r="AD435" s="194"/>
      <c r="AE435" s="194"/>
      <c r="AF435" s="194"/>
      <c r="AG435" s="194"/>
      <c r="AH435" s="470"/>
      <c r="AI435" s="194"/>
      <c r="AJ435" s="194"/>
      <c r="AK435" s="194"/>
      <c r="AL435" s="194"/>
      <c r="AM435" s="470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470"/>
      <c r="AC436" s="194"/>
      <c r="AD436" s="194"/>
      <c r="AE436" s="194"/>
      <c r="AF436" s="194"/>
      <c r="AG436" s="194"/>
      <c r="AH436" s="470"/>
      <c r="AI436" s="194"/>
      <c r="AJ436" s="194"/>
      <c r="AK436" s="194"/>
      <c r="AL436" s="194"/>
      <c r="AM436" s="470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470"/>
      <c r="AC437" s="194"/>
      <c r="AD437" s="194"/>
      <c r="AE437" s="194"/>
      <c r="AF437" s="194"/>
      <c r="AG437" s="194"/>
      <c r="AH437" s="470"/>
      <c r="AI437" s="194"/>
      <c r="AJ437" s="194"/>
      <c r="AK437" s="194"/>
      <c r="AL437" s="194"/>
      <c r="AM437" s="470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470"/>
      <c r="AC438" s="194"/>
      <c r="AD438" s="194"/>
      <c r="AE438" s="194"/>
      <c r="AF438" s="194"/>
      <c r="AG438" s="194"/>
      <c r="AH438" s="470"/>
      <c r="AI438" s="194"/>
      <c r="AJ438" s="194"/>
      <c r="AK438" s="194"/>
      <c r="AL438" s="194"/>
      <c r="AM438" s="470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470"/>
      <c r="AC439" s="194"/>
      <c r="AD439" s="194"/>
      <c r="AE439" s="194"/>
      <c r="AF439" s="194"/>
      <c r="AG439" s="194"/>
      <c r="AH439" s="470"/>
      <c r="AI439" s="194"/>
      <c r="AJ439" s="194"/>
      <c r="AK439" s="194"/>
      <c r="AL439" s="194"/>
      <c r="AM439" s="470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470"/>
      <c r="AC440" s="194"/>
      <c r="AD440" s="194"/>
      <c r="AE440" s="194"/>
      <c r="AF440" s="194"/>
      <c r="AG440" s="194"/>
      <c r="AH440" s="470"/>
      <c r="AI440" s="194"/>
      <c r="AJ440" s="194"/>
      <c r="AK440" s="194"/>
      <c r="AL440" s="194"/>
      <c r="AM440" s="470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470"/>
      <c r="AC441" s="194"/>
      <c r="AD441" s="194"/>
      <c r="AE441" s="194"/>
      <c r="AF441" s="194"/>
      <c r="AG441" s="194"/>
      <c r="AH441" s="470"/>
      <c r="AI441" s="194"/>
      <c r="AJ441" s="194"/>
      <c r="AK441" s="194"/>
      <c r="AL441" s="194"/>
      <c r="AM441" s="470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470"/>
      <c r="AC442" s="194"/>
      <c r="AD442" s="194"/>
      <c r="AE442" s="194"/>
      <c r="AF442" s="194"/>
      <c r="AG442" s="194"/>
      <c r="AH442" s="470"/>
      <c r="AI442" s="194"/>
      <c r="AJ442" s="194"/>
      <c r="AK442" s="194"/>
      <c r="AL442" s="194"/>
      <c r="AM442" s="470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470"/>
      <c r="AC443" s="194"/>
      <c r="AD443" s="194"/>
      <c r="AE443" s="194"/>
      <c r="AF443" s="194"/>
      <c r="AG443" s="194"/>
      <c r="AH443" s="470"/>
      <c r="AI443" s="194"/>
      <c r="AJ443" s="194"/>
      <c r="AK443" s="194"/>
      <c r="AL443" s="194"/>
      <c r="AM443" s="470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470"/>
      <c r="AC444" s="194"/>
      <c r="AD444" s="194"/>
      <c r="AE444" s="194"/>
      <c r="AF444" s="194"/>
      <c r="AG444" s="194"/>
      <c r="AH444" s="470"/>
      <c r="AI444" s="194"/>
      <c r="AJ444" s="194"/>
      <c r="AK444" s="194"/>
      <c r="AL444" s="194"/>
      <c r="AM444" s="470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470"/>
      <c r="AC445" s="194"/>
      <c r="AD445" s="194"/>
      <c r="AE445" s="194"/>
      <c r="AF445" s="194"/>
      <c r="AG445" s="194"/>
      <c r="AH445" s="470"/>
      <c r="AI445" s="194"/>
      <c r="AJ445" s="194"/>
      <c r="AK445" s="194"/>
      <c r="AL445" s="194"/>
      <c r="AM445" s="470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470"/>
      <c r="AC446" s="194"/>
      <c r="AD446" s="194"/>
      <c r="AE446" s="194"/>
      <c r="AF446" s="194"/>
      <c r="AG446" s="194"/>
      <c r="AH446" s="470"/>
      <c r="AI446" s="194"/>
      <c r="AJ446" s="194"/>
      <c r="AK446" s="194"/>
      <c r="AL446" s="194"/>
      <c r="AM446" s="470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470"/>
      <c r="AC447" s="194"/>
      <c r="AD447" s="194"/>
      <c r="AE447" s="194"/>
      <c r="AF447" s="194"/>
      <c r="AG447" s="194"/>
      <c r="AH447" s="470"/>
      <c r="AI447" s="194"/>
      <c r="AJ447" s="194"/>
      <c r="AK447" s="194"/>
      <c r="AL447" s="194"/>
      <c r="AM447" s="470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470"/>
      <c r="AC448" s="194"/>
      <c r="AD448" s="194"/>
      <c r="AE448" s="194"/>
      <c r="AF448" s="194"/>
      <c r="AG448" s="194"/>
      <c r="AH448" s="470"/>
      <c r="AI448" s="194"/>
      <c r="AJ448" s="194"/>
      <c r="AK448" s="194"/>
      <c r="AL448" s="194"/>
      <c r="AM448" s="470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470"/>
      <c r="AC449" s="194"/>
      <c r="AD449" s="194"/>
      <c r="AE449" s="194"/>
      <c r="AF449" s="194"/>
      <c r="AG449" s="194"/>
      <c r="AH449" s="470"/>
      <c r="AI449" s="194"/>
      <c r="AJ449" s="194"/>
      <c r="AK449" s="194"/>
      <c r="AL449" s="194"/>
      <c r="AM449" s="470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470"/>
      <c r="AC450" s="194"/>
      <c r="AD450" s="194"/>
      <c r="AE450" s="194"/>
      <c r="AF450" s="194"/>
      <c r="AG450" s="194"/>
      <c r="AH450" s="470"/>
      <c r="AI450" s="194"/>
      <c r="AJ450" s="194"/>
      <c r="AK450" s="194"/>
      <c r="AL450" s="194"/>
      <c r="AM450" s="470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470"/>
      <c r="AC451" s="194"/>
      <c r="AD451" s="194"/>
      <c r="AE451" s="194"/>
      <c r="AF451" s="194"/>
      <c r="AG451" s="194"/>
      <c r="AH451" s="470"/>
      <c r="AI451" s="194"/>
      <c r="AJ451" s="194"/>
      <c r="AK451" s="194"/>
      <c r="AL451" s="194"/>
      <c r="AM451" s="470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470"/>
      <c r="AC452" s="194"/>
      <c r="AD452" s="194"/>
      <c r="AE452" s="194"/>
      <c r="AF452" s="194"/>
      <c r="AG452" s="194"/>
      <c r="AH452" s="470"/>
      <c r="AI452" s="194"/>
      <c r="AJ452" s="194"/>
      <c r="AK452" s="194"/>
      <c r="AL452" s="194"/>
      <c r="AM452" s="470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470"/>
      <c r="AC453" s="194"/>
      <c r="AD453" s="194"/>
      <c r="AE453" s="194"/>
      <c r="AF453" s="194"/>
      <c r="AG453" s="194"/>
      <c r="AH453" s="470"/>
      <c r="AI453" s="194"/>
      <c r="AJ453" s="194"/>
      <c r="AK453" s="194"/>
      <c r="AL453" s="194"/>
      <c r="AM453" s="470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470"/>
      <c r="AC454" s="194"/>
      <c r="AD454" s="194"/>
      <c r="AE454" s="194"/>
      <c r="AF454" s="194"/>
      <c r="AG454" s="194"/>
      <c r="AH454" s="470"/>
      <c r="AI454" s="194"/>
      <c r="AJ454" s="194"/>
      <c r="AK454" s="194"/>
      <c r="AL454" s="194"/>
      <c r="AM454" s="470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470"/>
      <c r="AC455" s="194"/>
      <c r="AD455" s="194"/>
      <c r="AE455" s="194"/>
      <c r="AF455" s="194"/>
      <c r="AG455" s="194"/>
      <c r="AH455" s="470"/>
      <c r="AI455" s="194"/>
      <c r="AJ455" s="194"/>
      <c r="AK455" s="194"/>
      <c r="AL455" s="194"/>
      <c r="AM455" s="470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470"/>
      <c r="AC456" s="194"/>
      <c r="AD456" s="194"/>
      <c r="AE456" s="194"/>
      <c r="AF456" s="194"/>
      <c r="AG456" s="194"/>
      <c r="AH456" s="470"/>
      <c r="AI456" s="194"/>
      <c r="AJ456" s="194"/>
      <c r="AK456" s="194"/>
      <c r="AL456" s="194"/>
      <c r="AM456" s="470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470"/>
      <c r="AC457" s="194"/>
      <c r="AD457" s="194"/>
      <c r="AE457" s="194"/>
      <c r="AF457" s="194"/>
      <c r="AG457" s="194"/>
      <c r="AH457" s="470"/>
      <c r="AI457" s="194"/>
      <c r="AJ457" s="194"/>
      <c r="AK457" s="194"/>
      <c r="AL457" s="194"/>
      <c r="AM457" s="470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470"/>
      <c r="AC458" s="194"/>
      <c r="AD458" s="194"/>
      <c r="AE458" s="194"/>
      <c r="AF458" s="194"/>
      <c r="AG458" s="194"/>
      <c r="AH458" s="470"/>
      <c r="AI458" s="194"/>
      <c r="AJ458" s="194"/>
      <c r="AK458" s="194"/>
      <c r="AL458" s="194"/>
      <c r="AM458" s="470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470"/>
      <c r="AC459" s="194"/>
      <c r="AD459" s="194"/>
      <c r="AE459" s="194"/>
      <c r="AF459" s="194"/>
      <c r="AG459" s="194"/>
      <c r="AH459" s="470"/>
      <c r="AI459" s="194"/>
      <c r="AJ459" s="194"/>
      <c r="AK459" s="194"/>
      <c r="AL459" s="194"/>
      <c r="AM459" s="470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470"/>
      <c r="AC460" s="194"/>
      <c r="AD460" s="194"/>
      <c r="AE460" s="194"/>
      <c r="AF460" s="194"/>
      <c r="AG460" s="194"/>
      <c r="AH460" s="470"/>
      <c r="AI460" s="194"/>
      <c r="AJ460" s="194"/>
      <c r="AK460" s="194"/>
      <c r="AL460" s="194"/>
      <c r="AM460" s="470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470"/>
      <c r="AC461" s="194"/>
      <c r="AD461" s="194"/>
      <c r="AE461" s="194"/>
      <c r="AF461" s="194"/>
      <c r="AG461" s="194"/>
      <c r="AH461" s="470"/>
      <c r="AI461" s="194"/>
      <c r="AJ461" s="194"/>
      <c r="AK461" s="194"/>
      <c r="AL461" s="194"/>
      <c r="AM461" s="470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470"/>
      <c r="AC462" s="194"/>
      <c r="AD462" s="194"/>
      <c r="AE462" s="194"/>
      <c r="AF462" s="194"/>
      <c r="AG462" s="194"/>
      <c r="AH462" s="470"/>
      <c r="AI462" s="194"/>
      <c r="AJ462" s="194"/>
      <c r="AK462" s="194"/>
      <c r="AL462" s="194"/>
      <c r="AM462" s="470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470"/>
      <c r="AC463" s="194"/>
      <c r="AD463" s="194"/>
      <c r="AE463" s="194"/>
      <c r="AF463" s="194"/>
      <c r="AG463" s="194"/>
      <c r="AH463" s="470"/>
      <c r="AI463" s="194"/>
      <c r="AJ463" s="194"/>
      <c r="AK463" s="194"/>
      <c r="AL463" s="194"/>
      <c r="AM463" s="470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470"/>
      <c r="AC464" s="194"/>
      <c r="AD464" s="194"/>
      <c r="AE464" s="194"/>
      <c r="AF464" s="194"/>
      <c r="AG464" s="194"/>
      <c r="AH464" s="470"/>
      <c r="AI464" s="194"/>
      <c r="AJ464" s="194"/>
      <c r="AK464" s="194"/>
      <c r="AL464" s="194"/>
      <c r="AM464" s="470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470"/>
      <c r="AC465" s="194"/>
      <c r="AD465" s="194"/>
      <c r="AE465" s="194"/>
      <c r="AF465" s="194"/>
      <c r="AG465" s="194"/>
      <c r="AH465" s="470"/>
      <c r="AI465" s="194"/>
      <c r="AJ465" s="194"/>
      <c r="AK465" s="194"/>
      <c r="AL465" s="194"/>
      <c r="AM465" s="470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470"/>
      <c r="AC466" s="194"/>
      <c r="AD466" s="194"/>
      <c r="AE466" s="194"/>
      <c r="AF466" s="194"/>
      <c r="AG466" s="194"/>
      <c r="AH466" s="470"/>
      <c r="AI466" s="194"/>
      <c r="AJ466" s="194"/>
      <c r="AK466" s="194"/>
      <c r="AL466" s="194"/>
      <c r="AM466" s="470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470"/>
      <c r="AC467" s="194"/>
      <c r="AD467" s="194"/>
      <c r="AE467" s="194"/>
      <c r="AF467" s="194"/>
      <c r="AG467" s="194"/>
      <c r="AH467" s="470"/>
      <c r="AI467" s="194"/>
      <c r="AJ467" s="194"/>
      <c r="AK467" s="194"/>
      <c r="AL467" s="194"/>
      <c r="AM467" s="470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470"/>
      <c r="AC468" s="194"/>
      <c r="AD468" s="194"/>
      <c r="AE468" s="194"/>
      <c r="AF468" s="194"/>
      <c r="AG468" s="194"/>
      <c r="AH468" s="470"/>
      <c r="AI468" s="194"/>
      <c r="AJ468" s="194"/>
      <c r="AK468" s="194"/>
      <c r="AL468" s="194"/>
      <c r="AM468" s="470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470"/>
      <c r="AC469" s="194"/>
      <c r="AD469" s="194"/>
      <c r="AE469" s="194"/>
      <c r="AF469" s="194"/>
      <c r="AG469" s="194"/>
      <c r="AH469" s="470"/>
      <c r="AI469" s="194"/>
      <c r="AJ469" s="194"/>
      <c r="AK469" s="194"/>
      <c r="AL469" s="194"/>
      <c r="AM469" s="470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470"/>
      <c r="AC470" s="194"/>
      <c r="AD470" s="194"/>
      <c r="AE470" s="194"/>
      <c r="AF470" s="194"/>
      <c r="AG470" s="194"/>
      <c r="AH470" s="470"/>
      <c r="AI470" s="194"/>
      <c r="AJ470" s="194"/>
      <c r="AK470" s="194"/>
      <c r="AL470" s="194"/>
      <c r="AM470" s="470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470"/>
      <c r="AC471" s="194"/>
      <c r="AD471" s="194"/>
      <c r="AE471" s="194"/>
      <c r="AF471" s="194"/>
      <c r="AG471" s="194"/>
      <c r="AH471" s="470"/>
      <c r="AI471" s="194"/>
      <c r="AJ471" s="194"/>
      <c r="AK471" s="194"/>
      <c r="AL471" s="194"/>
      <c r="AM471" s="470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470"/>
      <c r="AC472" s="194"/>
      <c r="AD472" s="194"/>
      <c r="AE472" s="194"/>
      <c r="AF472" s="194"/>
      <c r="AG472" s="194"/>
      <c r="AH472" s="470"/>
      <c r="AI472" s="194"/>
      <c r="AJ472" s="194"/>
      <c r="AK472" s="194"/>
      <c r="AL472" s="194"/>
      <c r="AM472" s="470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470"/>
      <c r="AC473" s="194"/>
      <c r="AD473" s="194"/>
      <c r="AE473" s="194"/>
      <c r="AF473" s="194"/>
      <c r="AG473" s="194"/>
      <c r="AH473" s="470"/>
      <c r="AI473" s="194"/>
      <c r="AJ473" s="194"/>
      <c r="AK473" s="194"/>
      <c r="AL473" s="194"/>
      <c r="AM473" s="470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470"/>
      <c r="AC474" s="194"/>
      <c r="AD474" s="194"/>
      <c r="AE474" s="194"/>
      <c r="AF474" s="194"/>
      <c r="AG474" s="194"/>
      <c r="AH474" s="470"/>
      <c r="AI474" s="194"/>
      <c r="AJ474" s="194"/>
      <c r="AK474" s="194"/>
      <c r="AL474" s="194"/>
      <c r="AM474" s="470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470"/>
      <c r="AC475" s="194"/>
      <c r="AD475" s="194"/>
      <c r="AE475" s="194"/>
      <c r="AF475" s="194"/>
      <c r="AG475" s="194"/>
      <c r="AH475" s="470"/>
      <c r="AI475" s="194"/>
      <c r="AJ475" s="194"/>
      <c r="AK475" s="194"/>
      <c r="AL475" s="194"/>
      <c r="AM475" s="470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470"/>
      <c r="AC476" s="194"/>
      <c r="AD476" s="194"/>
      <c r="AE476" s="194"/>
      <c r="AF476" s="194"/>
      <c r="AG476" s="194"/>
      <c r="AH476" s="470"/>
      <c r="AI476" s="194"/>
      <c r="AJ476" s="194"/>
      <c r="AK476" s="194"/>
      <c r="AL476" s="194"/>
      <c r="AM476" s="470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470"/>
      <c r="AC477" s="194"/>
      <c r="AD477" s="194"/>
      <c r="AE477" s="194"/>
      <c r="AF477" s="194"/>
      <c r="AG477" s="194"/>
      <c r="AH477" s="470"/>
      <c r="AI477" s="194"/>
      <c r="AJ477" s="194"/>
      <c r="AK477" s="194"/>
      <c r="AL477" s="194"/>
      <c r="AM477" s="470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470"/>
      <c r="AC478" s="194"/>
      <c r="AD478" s="194"/>
      <c r="AE478" s="194"/>
      <c r="AF478" s="194"/>
      <c r="AG478" s="194"/>
      <c r="AH478" s="470"/>
      <c r="AI478" s="194"/>
      <c r="AJ478" s="194"/>
      <c r="AK478" s="194"/>
      <c r="AL478" s="194"/>
      <c r="AM478" s="470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470"/>
      <c r="AC479" s="194"/>
      <c r="AD479" s="194"/>
      <c r="AE479" s="194"/>
      <c r="AF479" s="194"/>
      <c r="AG479" s="194"/>
      <c r="AH479" s="470"/>
      <c r="AI479" s="194"/>
      <c r="AJ479" s="194"/>
      <c r="AK479" s="194"/>
      <c r="AL479" s="194"/>
      <c r="AM479" s="470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470"/>
      <c r="AC480" s="194"/>
      <c r="AD480" s="194"/>
      <c r="AE480" s="194"/>
      <c r="AF480" s="194"/>
      <c r="AG480" s="194"/>
      <c r="AH480" s="470"/>
      <c r="AI480" s="194"/>
      <c r="AJ480" s="194"/>
      <c r="AK480" s="194"/>
      <c r="AL480" s="194"/>
      <c r="AM480" s="470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470"/>
      <c r="AC481" s="194"/>
      <c r="AD481" s="194"/>
      <c r="AE481" s="194"/>
      <c r="AF481" s="194"/>
      <c r="AG481" s="194"/>
      <c r="AH481" s="470"/>
      <c r="AI481" s="194"/>
      <c r="AJ481" s="194"/>
      <c r="AK481" s="194"/>
      <c r="AL481" s="194"/>
      <c r="AM481" s="470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470"/>
      <c r="AC482" s="194"/>
      <c r="AD482" s="194"/>
      <c r="AE482" s="194"/>
      <c r="AF482" s="194"/>
      <c r="AG482" s="194"/>
      <c r="AH482" s="470"/>
      <c r="AI482" s="194"/>
      <c r="AJ482" s="194"/>
      <c r="AK482" s="194"/>
      <c r="AL482" s="194"/>
      <c r="AM482" s="470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470"/>
      <c r="AC483" s="194"/>
      <c r="AD483" s="194"/>
      <c r="AE483" s="194"/>
      <c r="AF483" s="194"/>
      <c r="AG483" s="194"/>
      <c r="AH483" s="470"/>
      <c r="AI483" s="194"/>
      <c r="AJ483" s="194"/>
      <c r="AK483" s="194"/>
      <c r="AL483" s="194"/>
      <c r="AM483" s="470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470"/>
      <c r="AC484" s="194"/>
      <c r="AD484" s="194"/>
      <c r="AE484" s="194"/>
      <c r="AF484" s="194"/>
      <c r="AG484" s="194"/>
      <c r="AH484" s="470"/>
      <c r="AI484" s="194"/>
      <c r="AJ484" s="194"/>
      <c r="AK484" s="194"/>
      <c r="AL484" s="194"/>
      <c r="AM484" s="470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470"/>
      <c r="AC485" s="194"/>
      <c r="AD485" s="194"/>
      <c r="AE485" s="194"/>
      <c r="AF485" s="194"/>
      <c r="AG485" s="194"/>
      <c r="AH485" s="470"/>
      <c r="AI485" s="194"/>
      <c r="AJ485" s="194"/>
      <c r="AK485" s="194"/>
      <c r="AL485" s="194"/>
      <c r="AM485" s="470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470"/>
      <c r="AC486" s="194"/>
      <c r="AD486" s="194"/>
      <c r="AE486" s="194"/>
      <c r="AF486" s="194"/>
      <c r="AG486" s="194"/>
      <c r="AH486" s="470"/>
      <c r="AI486" s="194"/>
      <c r="AJ486" s="194"/>
      <c r="AK486" s="194"/>
      <c r="AL486" s="194"/>
      <c r="AM486" s="470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470"/>
      <c r="AC487" s="194"/>
      <c r="AD487" s="194"/>
      <c r="AE487" s="194"/>
      <c r="AF487" s="194"/>
      <c r="AG487" s="194"/>
      <c r="AH487" s="470"/>
      <c r="AI487" s="194"/>
      <c r="AJ487" s="194"/>
      <c r="AK487" s="194"/>
      <c r="AL487" s="194"/>
      <c r="AM487" s="470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470"/>
      <c r="AC488" s="194"/>
      <c r="AD488" s="194"/>
      <c r="AE488" s="194"/>
      <c r="AF488" s="194"/>
      <c r="AG488" s="194"/>
      <c r="AH488" s="470"/>
      <c r="AI488" s="194"/>
      <c r="AJ488" s="194"/>
      <c r="AK488" s="194"/>
      <c r="AL488" s="194"/>
      <c r="AM488" s="470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470"/>
      <c r="AC489" s="194"/>
      <c r="AD489" s="194"/>
      <c r="AE489" s="194"/>
      <c r="AF489" s="194"/>
      <c r="AG489" s="194"/>
      <c r="AH489" s="470"/>
      <c r="AI489" s="194"/>
      <c r="AJ489" s="194"/>
      <c r="AK489" s="194"/>
      <c r="AL489" s="194"/>
      <c r="AM489" s="470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470"/>
      <c r="AC490" s="194"/>
      <c r="AD490" s="194"/>
      <c r="AE490" s="194"/>
      <c r="AF490" s="194"/>
      <c r="AG490" s="194"/>
      <c r="AH490" s="470"/>
      <c r="AI490" s="194"/>
      <c r="AJ490" s="194"/>
      <c r="AK490" s="194"/>
      <c r="AL490" s="194"/>
      <c r="AM490" s="470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470"/>
      <c r="AC491" s="194"/>
      <c r="AD491" s="194"/>
      <c r="AE491" s="194"/>
      <c r="AF491" s="194"/>
      <c r="AG491" s="194"/>
      <c r="AH491" s="470"/>
      <c r="AI491" s="194"/>
      <c r="AJ491" s="194"/>
      <c r="AK491" s="194"/>
      <c r="AL491" s="194"/>
      <c r="AM491" s="470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470"/>
      <c r="AC492" s="194"/>
      <c r="AD492" s="194"/>
      <c r="AE492" s="194"/>
      <c r="AF492" s="194"/>
      <c r="AG492" s="194"/>
      <c r="AH492" s="470"/>
      <c r="AI492" s="194"/>
      <c r="AJ492" s="194"/>
      <c r="AK492" s="194"/>
      <c r="AL492" s="194"/>
      <c r="AM492" s="470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470"/>
      <c r="AC493" s="194"/>
      <c r="AD493" s="194"/>
      <c r="AE493" s="194"/>
      <c r="AF493" s="194"/>
      <c r="AG493" s="194"/>
      <c r="AH493" s="470"/>
      <c r="AI493" s="194"/>
      <c r="AJ493" s="194"/>
      <c r="AK493" s="194"/>
      <c r="AL493" s="194"/>
      <c r="AM493" s="470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470"/>
      <c r="AC494" s="194"/>
      <c r="AD494" s="194"/>
      <c r="AE494" s="194"/>
      <c r="AF494" s="194"/>
      <c r="AG494" s="194"/>
      <c r="AH494" s="470"/>
      <c r="AI494" s="194"/>
      <c r="AJ494" s="194"/>
      <c r="AK494" s="194"/>
      <c r="AL494" s="194"/>
      <c r="AM494" s="470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470"/>
      <c r="AC495" s="194"/>
      <c r="AD495" s="194"/>
      <c r="AE495" s="194"/>
      <c r="AF495" s="194"/>
      <c r="AG495" s="194"/>
      <c r="AH495" s="470"/>
      <c r="AI495" s="194"/>
      <c r="AJ495" s="194"/>
      <c r="AK495" s="194"/>
      <c r="AL495" s="194"/>
      <c r="AM495" s="470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470"/>
      <c r="AC496" s="194"/>
      <c r="AD496" s="194"/>
      <c r="AE496" s="194"/>
      <c r="AF496" s="194"/>
      <c r="AG496" s="194"/>
      <c r="AH496" s="470"/>
      <c r="AI496" s="194"/>
      <c r="AJ496" s="194"/>
      <c r="AK496" s="194"/>
      <c r="AL496" s="194"/>
      <c r="AM496" s="470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470"/>
      <c r="AC497" s="194"/>
      <c r="AD497" s="194"/>
      <c r="AE497" s="194"/>
      <c r="AF497" s="194"/>
      <c r="AG497" s="194"/>
      <c r="AH497" s="470"/>
      <c r="AI497" s="194"/>
      <c r="AJ497" s="194"/>
      <c r="AK497" s="194"/>
      <c r="AL497" s="194"/>
      <c r="AM497" s="470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470"/>
      <c r="AC498" s="194"/>
      <c r="AD498" s="194"/>
      <c r="AE498" s="194"/>
      <c r="AF498" s="194"/>
      <c r="AG498" s="194"/>
      <c r="AH498" s="470"/>
      <c r="AI498" s="194"/>
      <c r="AJ498" s="194"/>
      <c r="AK498" s="194"/>
      <c r="AL498" s="194"/>
      <c r="AM498" s="470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470"/>
      <c r="AC499" s="194"/>
      <c r="AD499" s="194"/>
      <c r="AE499" s="194"/>
      <c r="AF499" s="194"/>
      <c r="AG499" s="194"/>
      <c r="AH499" s="470"/>
      <c r="AI499" s="194"/>
      <c r="AJ499" s="194"/>
      <c r="AK499" s="194"/>
      <c r="AL499" s="194"/>
      <c r="AM499" s="470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470"/>
      <c r="AC500" s="194"/>
      <c r="AD500" s="194"/>
      <c r="AE500" s="194"/>
      <c r="AF500" s="194"/>
      <c r="AG500" s="194"/>
      <c r="AH500" s="470"/>
      <c r="AI500" s="194"/>
      <c r="AJ500" s="194"/>
      <c r="AK500" s="194"/>
      <c r="AL500" s="194"/>
      <c r="AM500" s="470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470"/>
      <c r="AC501" s="194"/>
      <c r="AD501" s="194"/>
      <c r="AE501" s="194"/>
      <c r="AF501" s="194"/>
      <c r="AG501" s="194"/>
      <c r="AH501" s="470"/>
      <c r="AI501" s="194"/>
      <c r="AJ501" s="194"/>
      <c r="AK501" s="194"/>
      <c r="AL501" s="194"/>
      <c r="AM501" s="470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470"/>
      <c r="AC502" s="194"/>
      <c r="AD502" s="194"/>
      <c r="AE502" s="194"/>
      <c r="AF502" s="194"/>
      <c r="AG502" s="194"/>
      <c r="AH502" s="470"/>
      <c r="AI502" s="194"/>
      <c r="AJ502" s="194"/>
      <c r="AK502" s="194"/>
      <c r="AL502" s="194"/>
      <c r="AM502" s="470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470"/>
      <c r="AC503" s="194"/>
      <c r="AD503" s="194"/>
      <c r="AE503" s="194"/>
      <c r="AF503" s="194"/>
      <c r="AG503" s="194"/>
      <c r="AH503" s="470"/>
      <c r="AI503" s="194"/>
      <c r="AJ503" s="194"/>
      <c r="AK503" s="194"/>
      <c r="AL503" s="194"/>
      <c r="AM503" s="470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470"/>
      <c r="AC504" s="194"/>
      <c r="AD504" s="194"/>
      <c r="AE504" s="194"/>
      <c r="AF504" s="194"/>
      <c r="AG504" s="194"/>
      <c r="AH504" s="470"/>
      <c r="AI504" s="194"/>
      <c r="AJ504" s="194"/>
      <c r="AK504" s="194"/>
      <c r="AL504" s="194"/>
      <c r="AM504" s="470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470"/>
      <c r="AC505" s="194"/>
      <c r="AD505" s="194"/>
      <c r="AE505" s="194"/>
      <c r="AF505" s="194"/>
      <c r="AG505" s="194"/>
      <c r="AH505" s="470"/>
      <c r="AI505" s="194"/>
      <c r="AJ505" s="194"/>
      <c r="AK505" s="194"/>
      <c r="AL505" s="194"/>
      <c r="AM505" s="470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470"/>
      <c r="AC506" s="194"/>
      <c r="AD506" s="194"/>
      <c r="AE506" s="194"/>
      <c r="AF506" s="194"/>
      <c r="AG506" s="194"/>
      <c r="AH506" s="470"/>
      <c r="AI506" s="194"/>
      <c r="AJ506" s="194"/>
      <c r="AK506" s="194"/>
      <c r="AL506" s="194"/>
      <c r="AM506" s="470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470"/>
      <c r="AC507" s="194"/>
      <c r="AD507" s="194"/>
      <c r="AE507" s="194"/>
      <c r="AF507" s="194"/>
      <c r="AG507" s="194"/>
      <c r="AH507" s="470"/>
      <c r="AI507" s="194"/>
      <c r="AJ507" s="194"/>
      <c r="AK507" s="194"/>
      <c r="AL507" s="194"/>
      <c r="AM507" s="470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470"/>
      <c r="AC508" s="194"/>
      <c r="AD508" s="194"/>
      <c r="AE508" s="194"/>
      <c r="AF508" s="194"/>
      <c r="AG508" s="194"/>
      <c r="AH508" s="470"/>
      <c r="AI508" s="194"/>
      <c r="AJ508" s="194"/>
      <c r="AK508" s="194"/>
      <c r="AL508" s="194"/>
      <c r="AM508" s="470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470"/>
      <c r="AC509" s="194"/>
      <c r="AD509" s="194"/>
      <c r="AE509" s="194"/>
      <c r="AF509" s="194"/>
      <c r="AG509" s="194"/>
      <c r="AH509" s="470"/>
      <c r="AI509" s="194"/>
      <c r="AJ509" s="194"/>
      <c r="AK509" s="194"/>
      <c r="AL509" s="194"/>
      <c r="AM509" s="470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470"/>
      <c r="AC510" s="194"/>
      <c r="AD510" s="194"/>
      <c r="AE510" s="194"/>
      <c r="AF510" s="194"/>
      <c r="AG510" s="194"/>
      <c r="AH510" s="470"/>
      <c r="AI510" s="194"/>
      <c r="AJ510" s="194"/>
      <c r="AK510" s="194"/>
      <c r="AL510" s="194"/>
      <c r="AM510" s="470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470"/>
      <c r="AC511" s="194"/>
      <c r="AD511" s="194"/>
      <c r="AE511" s="194"/>
      <c r="AF511" s="194"/>
      <c r="AG511" s="194"/>
      <c r="AH511" s="470"/>
      <c r="AI511" s="194"/>
      <c r="AJ511" s="194"/>
      <c r="AK511" s="194"/>
      <c r="AL511" s="194"/>
      <c r="AM511" s="470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470"/>
      <c r="AC512" s="194"/>
      <c r="AD512" s="194"/>
      <c r="AE512" s="194"/>
      <c r="AF512" s="194"/>
      <c r="AG512" s="194"/>
      <c r="AH512" s="470"/>
      <c r="AI512" s="194"/>
      <c r="AJ512" s="194"/>
      <c r="AK512" s="194"/>
      <c r="AL512" s="194"/>
      <c r="AM512" s="470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470"/>
      <c r="AC513" s="194"/>
      <c r="AD513" s="194"/>
      <c r="AE513" s="194"/>
      <c r="AF513" s="194"/>
      <c r="AG513" s="194"/>
      <c r="AH513" s="470"/>
      <c r="AI513" s="194"/>
      <c r="AJ513" s="194"/>
      <c r="AK513" s="194"/>
      <c r="AL513" s="194"/>
      <c r="AM513" s="470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470"/>
      <c r="AC514" s="194"/>
      <c r="AD514" s="194"/>
      <c r="AE514" s="194"/>
      <c r="AF514" s="194"/>
      <c r="AG514" s="194"/>
      <c r="AH514" s="470"/>
      <c r="AI514" s="194"/>
      <c r="AJ514" s="194"/>
      <c r="AK514" s="194"/>
      <c r="AL514" s="194"/>
      <c r="AM514" s="470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470"/>
      <c r="AC515" s="194"/>
      <c r="AD515" s="194"/>
      <c r="AE515" s="194"/>
      <c r="AF515" s="194"/>
      <c r="AG515" s="194"/>
      <c r="AH515" s="470"/>
      <c r="AI515" s="194"/>
      <c r="AJ515" s="194"/>
      <c r="AK515" s="194"/>
      <c r="AL515" s="194"/>
      <c r="AM515" s="470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470"/>
      <c r="AC516" s="194"/>
      <c r="AD516" s="194"/>
      <c r="AE516" s="194"/>
      <c r="AF516" s="194"/>
      <c r="AG516" s="194"/>
      <c r="AH516" s="470"/>
      <c r="AI516" s="194"/>
      <c r="AJ516" s="194"/>
      <c r="AK516" s="194"/>
      <c r="AL516" s="194"/>
      <c r="AM516" s="470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470"/>
      <c r="AC517" s="194"/>
      <c r="AD517" s="194"/>
      <c r="AE517" s="194"/>
      <c r="AF517" s="194"/>
      <c r="AG517" s="194"/>
      <c r="AH517" s="470"/>
      <c r="AI517" s="194"/>
      <c r="AJ517" s="194"/>
      <c r="AK517" s="194"/>
      <c r="AL517" s="194"/>
      <c r="AM517" s="470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470"/>
      <c r="AC518" s="194"/>
      <c r="AD518" s="194"/>
      <c r="AE518" s="194"/>
      <c r="AF518" s="194"/>
      <c r="AG518" s="194"/>
      <c r="AH518" s="470"/>
      <c r="AI518" s="194"/>
      <c r="AJ518" s="194"/>
      <c r="AK518" s="194"/>
      <c r="AL518" s="194"/>
      <c r="AM518" s="470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470"/>
      <c r="AC519" s="194"/>
      <c r="AD519" s="194"/>
      <c r="AE519" s="194"/>
      <c r="AF519" s="194"/>
      <c r="AG519" s="194"/>
      <c r="AH519" s="470"/>
      <c r="AI519" s="194"/>
      <c r="AJ519" s="194"/>
      <c r="AK519" s="194"/>
      <c r="AL519" s="194"/>
      <c r="AM519" s="470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470"/>
      <c r="AC520" s="194"/>
      <c r="AD520" s="194"/>
      <c r="AE520" s="194"/>
      <c r="AF520" s="194"/>
      <c r="AG520" s="194"/>
      <c r="AH520" s="470"/>
      <c r="AI520" s="194"/>
      <c r="AJ520" s="194"/>
      <c r="AK520" s="194"/>
      <c r="AL520" s="194"/>
      <c r="AM520" s="470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470"/>
      <c r="AC521" s="194"/>
      <c r="AD521" s="194"/>
      <c r="AE521" s="194"/>
      <c r="AF521" s="194"/>
      <c r="AG521" s="194"/>
      <c r="AH521" s="470"/>
      <c r="AI521" s="194"/>
      <c r="AJ521" s="194"/>
      <c r="AK521" s="194"/>
      <c r="AL521" s="194"/>
      <c r="AM521" s="470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470"/>
      <c r="AC522" s="194"/>
      <c r="AD522" s="194"/>
      <c r="AE522" s="194"/>
      <c r="AF522" s="194"/>
      <c r="AG522" s="194"/>
      <c r="AH522" s="470"/>
      <c r="AI522" s="194"/>
      <c r="AJ522" s="194"/>
      <c r="AK522" s="194"/>
      <c r="AL522" s="194"/>
      <c r="AM522" s="470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470"/>
      <c r="AC523" s="194"/>
      <c r="AD523" s="194"/>
      <c r="AE523" s="194"/>
      <c r="AF523" s="194"/>
      <c r="AG523" s="194"/>
      <c r="AH523" s="470"/>
      <c r="AI523" s="194"/>
      <c r="AJ523" s="194"/>
      <c r="AK523" s="194"/>
      <c r="AL523" s="194"/>
      <c r="AM523" s="470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470"/>
      <c r="AC524" s="194"/>
      <c r="AD524" s="194"/>
      <c r="AE524" s="194"/>
      <c r="AF524" s="194"/>
      <c r="AG524" s="194"/>
      <c r="AH524" s="470"/>
      <c r="AI524" s="194"/>
      <c r="AJ524" s="194"/>
      <c r="AK524" s="194"/>
      <c r="AL524" s="194"/>
      <c r="AM524" s="470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470"/>
      <c r="AC525" s="194"/>
      <c r="AD525" s="194"/>
      <c r="AE525" s="194"/>
      <c r="AF525" s="194"/>
      <c r="AG525" s="194"/>
      <c r="AH525" s="470"/>
      <c r="AI525" s="194"/>
      <c r="AJ525" s="194"/>
      <c r="AK525" s="194"/>
      <c r="AL525" s="194"/>
      <c r="AM525" s="470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470"/>
      <c r="AC526" s="194"/>
      <c r="AD526" s="194"/>
      <c r="AE526" s="194"/>
      <c r="AF526" s="194"/>
      <c r="AG526" s="194"/>
      <c r="AH526" s="470"/>
      <c r="AI526" s="194"/>
      <c r="AJ526" s="194"/>
      <c r="AK526" s="194"/>
      <c r="AL526" s="194"/>
      <c r="AM526" s="470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470"/>
      <c r="AC527" s="194"/>
      <c r="AD527" s="194"/>
      <c r="AE527" s="194"/>
      <c r="AF527" s="194"/>
      <c r="AG527" s="194"/>
      <c r="AH527" s="470"/>
      <c r="AI527" s="194"/>
      <c r="AJ527" s="194"/>
      <c r="AK527" s="194"/>
      <c r="AL527" s="194"/>
      <c r="AM527" s="470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470"/>
      <c r="AC528" s="194"/>
      <c r="AD528" s="194"/>
      <c r="AE528" s="194"/>
      <c r="AF528" s="194"/>
      <c r="AG528" s="194"/>
      <c r="AH528" s="470"/>
      <c r="AI528" s="194"/>
      <c r="AJ528" s="194"/>
      <c r="AK528" s="194"/>
      <c r="AL528" s="194"/>
      <c r="AM528" s="470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470"/>
      <c r="AC529" s="194"/>
      <c r="AD529" s="194"/>
      <c r="AE529" s="194"/>
      <c r="AF529" s="194"/>
      <c r="AG529" s="194"/>
      <c r="AH529" s="470"/>
      <c r="AI529" s="194"/>
      <c r="AJ529" s="194"/>
      <c r="AK529" s="194"/>
      <c r="AL529" s="194"/>
      <c r="AM529" s="470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470"/>
      <c r="AC530" s="194"/>
      <c r="AD530" s="194"/>
      <c r="AE530" s="194"/>
      <c r="AF530" s="194"/>
      <c r="AG530" s="194"/>
      <c r="AH530" s="470"/>
      <c r="AI530" s="194"/>
      <c r="AJ530" s="194"/>
      <c r="AK530" s="194"/>
      <c r="AL530" s="194"/>
      <c r="AM530" s="470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470"/>
      <c r="AC531" s="194"/>
      <c r="AD531" s="194"/>
      <c r="AE531" s="194"/>
      <c r="AF531" s="194"/>
      <c r="AG531" s="194"/>
      <c r="AH531" s="470"/>
      <c r="AI531" s="194"/>
      <c r="AJ531" s="194"/>
      <c r="AK531" s="194"/>
      <c r="AL531" s="194"/>
      <c r="AM531" s="470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470"/>
      <c r="AC532" s="194"/>
      <c r="AD532" s="194"/>
      <c r="AE532" s="194"/>
      <c r="AF532" s="194"/>
      <c r="AG532" s="194"/>
      <c r="AH532" s="470"/>
      <c r="AI532" s="194"/>
      <c r="AJ532" s="194"/>
      <c r="AK532" s="194"/>
      <c r="AL532" s="194"/>
      <c r="AM532" s="470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470"/>
      <c r="AC533" s="194"/>
      <c r="AD533" s="194"/>
      <c r="AE533" s="194"/>
      <c r="AF533" s="194"/>
      <c r="AG533" s="194"/>
      <c r="AH533" s="470"/>
      <c r="AI533" s="194"/>
      <c r="AJ533" s="194"/>
      <c r="AK533" s="194"/>
      <c r="AL533" s="194"/>
      <c r="AM533" s="470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470"/>
      <c r="AC534" s="194"/>
      <c r="AD534" s="194"/>
      <c r="AE534" s="194"/>
      <c r="AF534" s="194"/>
      <c r="AG534" s="194"/>
      <c r="AH534" s="470"/>
      <c r="AI534" s="194"/>
      <c r="AJ534" s="194"/>
      <c r="AK534" s="194"/>
      <c r="AL534" s="194"/>
      <c r="AM534" s="470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470"/>
      <c r="AC535" s="194"/>
      <c r="AD535" s="194"/>
      <c r="AE535" s="194"/>
      <c r="AF535" s="194"/>
      <c r="AG535" s="194"/>
      <c r="AH535" s="470"/>
      <c r="AI535" s="194"/>
      <c r="AJ535" s="194"/>
      <c r="AK535" s="194"/>
      <c r="AL535" s="194"/>
      <c r="AM535" s="470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470"/>
      <c r="AC536" s="194"/>
      <c r="AD536" s="194"/>
      <c r="AE536" s="194"/>
      <c r="AF536" s="194"/>
      <c r="AG536" s="194"/>
      <c r="AH536" s="470"/>
      <c r="AI536" s="194"/>
      <c r="AJ536" s="194"/>
      <c r="AK536" s="194"/>
      <c r="AL536" s="194"/>
      <c r="AM536" s="470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470"/>
      <c r="AC537" s="194"/>
      <c r="AD537" s="194"/>
      <c r="AE537" s="194"/>
      <c r="AF537" s="194"/>
      <c r="AG537" s="194"/>
      <c r="AH537" s="470"/>
      <c r="AI537" s="194"/>
      <c r="AJ537" s="194"/>
      <c r="AK537" s="194"/>
      <c r="AL537" s="194"/>
      <c r="AM537" s="470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470"/>
      <c r="AC538" s="194"/>
      <c r="AD538" s="194"/>
      <c r="AE538" s="194"/>
      <c r="AF538" s="194"/>
      <c r="AG538" s="194"/>
      <c r="AH538" s="470"/>
      <c r="AI538" s="194"/>
      <c r="AJ538" s="194"/>
      <c r="AK538" s="194"/>
      <c r="AL538" s="194"/>
      <c r="AM538" s="470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470"/>
      <c r="AC539" s="194"/>
      <c r="AD539" s="194"/>
      <c r="AE539" s="194"/>
      <c r="AF539" s="194"/>
      <c r="AG539" s="194"/>
      <c r="AH539" s="470"/>
      <c r="AI539" s="194"/>
      <c r="AJ539" s="194"/>
      <c r="AK539" s="194"/>
      <c r="AL539" s="194"/>
      <c r="AM539" s="470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470"/>
      <c r="AC540" s="194"/>
      <c r="AD540" s="194"/>
      <c r="AE540" s="194"/>
      <c r="AF540" s="194"/>
      <c r="AG540" s="194"/>
      <c r="AH540" s="470"/>
      <c r="AI540" s="194"/>
      <c r="AJ540" s="194"/>
      <c r="AK540" s="194"/>
      <c r="AL540" s="194"/>
      <c r="AM540" s="470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470"/>
      <c r="AC541" s="194"/>
      <c r="AD541" s="194"/>
      <c r="AE541" s="194"/>
      <c r="AF541" s="194"/>
      <c r="AG541" s="194"/>
      <c r="AH541" s="470"/>
      <c r="AI541" s="194"/>
      <c r="AJ541" s="194"/>
      <c r="AK541" s="194"/>
      <c r="AL541" s="194"/>
      <c r="AM541" s="470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470"/>
      <c r="AC542" s="194"/>
      <c r="AD542" s="194"/>
      <c r="AE542" s="194"/>
      <c r="AF542" s="194"/>
      <c r="AG542" s="194"/>
      <c r="AH542" s="470"/>
      <c r="AI542" s="194"/>
      <c r="AJ542" s="194"/>
      <c r="AK542" s="194"/>
      <c r="AL542" s="194"/>
      <c r="AM542" s="470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470"/>
      <c r="AC543" s="194"/>
      <c r="AD543" s="194"/>
      <c r="AE543" s="194"/>
      <c r="AF543" s="194"/>
      <c r="AG543" s="194"/>
      <c r="AH543" s="470"/>
      <c r="AI543" s="194"/>
      <c r="AJ543" s="194"/>
      <c r="AK543" s="194"/>
      <c r="AL543" s="194"/>
      <c r="AM543" s="470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470"/>
      <c r="AC544" s="194"/>
      <c r="AD544" s="194"/>
      <c r="AE544" s="194"/>
      <c r="AF544" s="194"/>
      <c r="AG544" s="194"/>
      <c r="AH544" s="470"/>
      <c r="AI544" s="194"/>
      <c r="AJ544" s="194"/>
      <c r="AK544" s="194"/>
      <c r="AL544" s="194"/>
      <c r="AM544" s="470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470"/>
      <c r="AC545" s="194"/>
      <c r="AD545" s="194"/>
      <c r="AE545" s="194"/>
      <c r="AF545" s="194"/>
      <c r="AG545" s="194"/>
      <c r="AH545" s="470"/>
      <c r="AI545" s="194"/>
      <c r="AJ545" s="194"/>
      <c r="AK545" s="194"/>
      <c r="AL545" s="194"/>
      <c r="AM545" s="470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470"/>
      <c r="AC546" s="194"/>
      <c r="AD546" s="194"/>
      <c r="AE546" s="194"/>
      <c r="AF546" s="194"/>
      <c r="AG546" s="194"/>
      <c r="AH546" s="470"/>
      <c r="AI546" s="194"/>
      <c r="AJ546" s="194"/>
      <c r="AK546" s="194"/>
      <c r="AL546" s="194"/>
      <c r="AM546" s="470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470"/>
      <c r="AC547" s="194"/>
      <c r="AD547" s="194"/>
      <c r="AE547" s="194"/>
      <c r="AF547" s="194"/>
      <c r="AG547" s="194"/>
      <c r="AH547" s="470"/>
      <c r="AI547" s="194"/>
      <c r="AJ547" s="194"/>
      <c r="AK547" s="194"/>
      <c r="AL547" s="194"/>
      <c r="AM547" s="470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470"/>
      <c r="AC548" s="194"/>
      <c r="AD548" s="194"/>
      <c r="AE548" s="194"/>
      <c r="AF548" s="194"/>
      <c r="AG548" s="194"/>
      <c r="AH548" s="470"/>
      <c r="AI548" s="194"/>
      <c r="AJ548" s="194"/>
      <c r="AK548" s="194"/>
      <c r="AL548" s="194"/>
      <c r="AM548" s="470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470"/>
      <c r="AC549" s="194"/>
      <c r="AD549" s="194"/>
      <c r="AE549" s="194"/>
      <c r="AF549" s="194"/>
      <c r="AG549" s="194"/>
      <c r="AH549" s="470"/>
      <c r="AI549" s="194"/>
      <c r="AJ549" s="194"/>
      <c r="AK549" s="194"/>
      <c r="AL549" s="194"/>
      <c r="AM549" s="470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470"/>
      <c r="AC550" s="194"/>
      <c r="AD550" s="194"/>
      <c r="AE550" s="194"/>
      <c r="AF550" s="194"/>
      <c r="AG550" s="194"/>
      <c r="AH550" s="470"/>
      <c r="AI550" s="194"/>
      <c r="AJ550" s="194"/>
      <c r="AK550" s="194"/>
      <c r="AL550" s="194"/>
      <c r="AM550" s="470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470"/>
      <c r="AC551" s="194"/>
      <c r="AD551" s="194"/>
      <c r="AE551" s="194"/>
      <c r="AF551" s="194"/>
      <c r="AG551" s="194"/>
      <c r="AH551" s="470"/>
      <c r="AI551" s="194"/>
      <c r="AJ551" s="194"/>
      <c r="AK551" s="194"/>
      <c r="AL551" s="194"/>
      <c r="AM551" s="470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470"/>
      <c r="AC552" s="194"/>
      <c r="AD552" s="194"/>
      <c r="AE552" s="194"/>
      <c r="AF552" s="194"/>
      <c r="AG552" s="194"/>
      <c r="AH552" s="470"/>
      <c r="AI552" s="194"/>
      <c r="AJ552" s="194"/>
      <c r="AK552" s="194"/>
      <c r="AL552" s="194"/>
      <c r="AM552" s="470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470"/>
      <c r="AC553" s="194"/>
      <c r="AD553" s="194"/>
      <c r="AE553" s="194"/>
      <c r="AF553" s="194"/>
      <c r="AG553" s="194"/>
      <c r="AH553" s="470"/>
      <c r="AI553" s="194"/>
      <c r="AJ553" s="194"/>
      <c r="AK553" s="194"/>
      <c r="AL553" s="194"/>
      <c r="AM553" s="470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470"/>
      <c r="AC554" s="194"/>
      <c r="AD554" s="194"/>
      <c r="AE554" s="194"/>
      <c r="AF554" s="194"/>
      <c r="AG554" s="194"/>
      <c r="AH554" s="470"/>
      <c r="AI554" s="194"/>
      <c r="AJ554" s="194"/>
      <c r="AK554" s="194"/>
      <c r="AL554" s="194"/>
      <c r="AM554" s="470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470"/>
      <c r="AC555" s="194"/>
      <c r="AD555" s="194"/>
      <c r="AE555" s="194"/>
      <c r="AF555" s="194"/>
      <c r="AG555" s="194"/>
      <c r="AH555" s="470"/>
      <c r="AI555" s="194"/>
      <c r="AJ555" s="194"/>
      <c r="AK555" s="194"/>
      <c r="AL555" s="194"/>
      <c r="AM555" s="470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470"/>
      <c r="AC556" s="194"/>
      <c r="AD556" s="194"/>
      <c r="AE556" s="194"/>
      <c r="AF556" s="194"/>
      <c r="AG556" s="194"/>
      <c r="AH556" s="470"/>
      <c r="AI556" s="194"/>
      <c r="AJ556" s="194"/>
      <c r="AK556" s="194"/>
      <c r="AL556" s="194"/>
      <c r="AM556" s="470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470"/>
      <c r="AC557" s="194"/>
      <c r="AD557" s="194"/>
      <c r="AE557" s="194"/>
      <c r="AF557" s="194"/>
      <c r="AG557" s="194"/>
      <c r="AH557" s="470"/>
      <c r="AI557" s="194"/>
      <c r="AJ557" s="194"/>
      <c r="AK557" s="194"/>
      <c r="AL557" s="194"/>
      <c r="AM557" s="470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470"/>
      <c r="AC558" s="194"/>
      <c r="AD558" s="194"/>
      <c r="AE558" s="194"/>
      <c r="AF558" s="194"/>
      <c r="AG558" s="194"/>
      <c r="AH558" s="470"/>
      <c r="AI558" s="194"/>
      <c r="AJ558" s="194"/>
      <c r="AK558" s="194"/>
      <c r="AL558" s="194"/>
      <c r="AM558" s="470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470"/>
      <c r="AC559" s="194"/>
      <c r="AD559" s="194"/>
      <c r="AE559" s="194"/>
      <c r="AF559" s="194"/>
      <c r="AG559" s="194"/>
      <c r="AH559" s="470"/>
      <c r="AI559" s="194"/>
      <c r="AJ559" s="194"/>
      <c r="AK559" s="194"/>
      <c r="AL559" s="194"/>
      <c r="AM559" s="470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470"/>
      <c r="AC560" s="194"/>
      <c r="AD560" s="194"/>
      <c r="AE560" s="194"/>
      <c r="AF560" s="194"/>
      <c r="AG560" s="194"/>
      <c r="AH560" s="470"/>
      <c r="AI560" s="194"/>
      <c r="AJ560" s="194"/>
      <c r="AK560" s="194"/>
      <c r="AL560" s="194"/>
      <c r="AM560" s="470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470"/>
      <c r="AC561" s="194"/>
      <c r="AD561" s="194"/>
      <c r="AE561" s="194"/>
      <c r="AF561" s="194"/>
      <c r="AG561" s="194"/>
      <c r="AH561" s="470"/>
      <c r="AI561" s="194"/>
      <c r="AJ561" s="194"/>
      <c r="AK561" s="194"/>
      <c r="AL561" s="194"/>
      <c r="AM561" s="470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470"/>
      <c r="AC562" s="194"/>
      <c r="AD562" s="194"/>
      <c r="AE562" s="194"/>
      <c r="AF562" s="194"/>
      <c r="AG562" s="194"/>
      <c r="AH562" s="470"/>
      <c r="AI562" s="194"/>
      <c r="AJ562" s="194"/>
      <c r="AK562" s="194"/>
      <c r="AL562" s="194"/>
      <c r="AM562" s="470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470"/>
      <c r="AC563" s="194"/>
      <c r="AD563" s="194"/>
      <c r="AE563" s="194"/>
      <c r="AF563" s="194"/>
      <c r="AG563" s="194"/>
      <c r="AH563" s="470"/>
      <c r="AI563" s="194"/>
      <c r="AJ563" s="194"/>
      <c r="AK563" s="194"/>
      <c r="AL563" s="194"/>
      <c r="AM563" s="470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470"/>
      <c r="AC564" s="194"/>
      <c r="AD564" s="194"/>
      <c r="AE564" s="194"/>
      <c r="AF564" s="194"/>
      <c r="AG564" s="194"/>
      <c r="AH564" s="470"/>
      <c r="AI564" s="194"/>
      <c r="AJ564" s="194"/>
      <c r="AK564" s="194"/>
      <c r="AL564" s="194"/>
      <c r="AM564" s="470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470"/>
      <c r="AC565" s="194"/>
      <c r="AD565" s="194"/>
      <c r="AE565" s="194"/>
      <c r="AF565" s="194"/>
      <c r="AG565" s="194"/>
      <c r="AH565" s="470"/>
      <c r="AI565" s="194"/>
      <c r="AJ565" s="194"/>
      <c r="AK565" s="194"/>
      <c r="AL565" s="194"/>
      <c r="AM565" s="470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470"/>
      <c r="AC566" s="194"/>
      <c r="AD566" s="194"/>
      <c r="AE566" s="194"/>
      <c r="AF566" s="194"/>
      <c r="AG566" s="194"/>
      <c r="AH566" s="470"/>
      <c r="AI566" s="194"/>
      <c r="AJ566" s="194"/>
      <c r="AK566" s="194"/>
      <c r="AL566" s="194"/>
      <c r="AM566" s="470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470"/>
      <c r="AC567" s="194"/>
      <c r="AD567" s="194"/>
      <c r="AE567" s="194"/>
      <c r="AF567" s="194"/>
      <c r="AG567" s="194"/>
      <c r="AH567" s="470"/>
      <c r="AI567" s="194"/>
      <c r="AJ567" s="194"/>
      <c r="AK567" s="194"/>
      <c r="AL567" s="194"/>
      <c r="AM567" s="470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470"/>
      <c r="AC568" s="194"/>
      <c r="AD568" s="194"/>
      <c r="AE568" s="194"/>
      <c r="AF568" s="194"/>
      <c r="AG568" s="194"/>
      <c r="AH568" s="470"/>
      <c r="AI568" s="194"/>
      <c r="AJ568" s="194"/>
      <c r="AK568" s="194"/>
      <c r="AL568" s="194"/>
      <c r="AM568" s="470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470"/>
      <c r="AC569" s="194"/>
      <c r="AD569" s="194"/>
      <c r="AE569" s="194"/>
      <c r="AF569" s="194"/>
      <c r="AG569" s="194"/>
      <c r="AH569" s="470"/>
      <c r="AI569" s="194"/>
      <c r="AJ569" s="194"/>
      <c r="AK569" s="194"/>
      <c r="AL569" s="194"/>
      <c r="AM569" s="470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470"/>
      <c r="AC570" s="194"/>
      <c r="AD570" s="194"/>
      <c r="AE570" s="194"/>
      <c r="AF570" s="194"/>
      <c r="AG570" s="194"/>
      <c r="AH570" s="470"/>
      <c r="AI570" s="194"/>
      <c r="AJ570" s="194"/>
      <c r="AK570" s="194"/>
      <c r="AL570" s="194"/>
      <c r="AM570" s="470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470"/>
      <c r="AC571" s="194"/>
      <c r="AD571" s="194"/>
      <c r="AE571" s="194"/>
      <c r="AF571" s="194"/>
      <c r="AG571" s="194"/>
      <c r="AH571" s="470"/>
      <c r="AI571" s="194"/>
      <c r="AJ571" s="194"/>
      <c r="AK571" s="194"/>
      <c r="AL571" s="194"/>
      <c r="AM571" s="470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470"/>
      <c r="AC572" s="194"/>
      <c r="AD572" s="194"/>
      <c r="AE572" s="194"/>
      <c r="AF572" s="194"/>
      <c r="AG572" s="194"/>
      <c r="AH572" s="470"/>
      <c r="AI572" s="194"/>
      <c r="AJ572" s="194"/>
      <c r="AK572" s="194"/>
      <c r="AL572" s="194"/>
      <c r="AM572" s="470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470"/>
      <c r="AC573" s="194"/>
      <c r="AD573" s="194"/>
      <c r="AE573" s="194"/>
      <c r="AF573" s="194"/>
      <c r="AG573" s="194"/>
      <c r="AH573" s="470"/>
      <c r="AI573" s="194"/>
      <c r="AJ573" s="194"/>
      <c r="AK573" s="194"/>
      <c r="AL573" s="194"/>
      <c r="AM573" s="470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470"/>
      <c r="AC574" s="194"/>
      <c r="AD574" s="194"/>
      <c r="AE574" s="194"/>
      <c r="AF574" s="194"/>
      <c r="AG574" s="194"/>
      <c r="AH574" s="470"/>
      <c r="AI574" s="194"/>
      <c r="AJ574" s="194"/>
      <c r="AK574" s="194"/>
      <c r="AL574" s="194"/>
      <c r="AM574" s="470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470"/>
      <c r="AC575" s="194"/>
      <c r="AD575" s="194"/>
      <c r="AE575" s="194"/>
      <c r="AF575" s="194"/>
      <c r="AG575" s="194"/>
      <c r="AH575" s="470"/>
      <c r="AI575" s="194"/>
      <c r="AJ575" s="194"/>
      <c r="AK575" s="194"/>
      <c r="AL575" s="194"/>
      <c r="AM575" s="470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470"/>
      <c r="AC576" s="194"/>
      <c r="AD576" s="194"/>
      <c r="AE576" s="194"/>
      <c r="AF576" s="194"/>
      <c r="AG576" s="194"/>
      <c r="AH576" s="470"/>
      <c r="AI576" s="194"/>
      <c r="AJ576" s="194"/>
      <c r="AK576" s="194"/>
      <c r="AL576" s="194"/>
      <c r="AM576" s="470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470"/>
      <c r="AC577" s="194"/>
      <c r="AD577" s="194"/>
      <c r="AE577" s="194"/>
      <c r="AF577" s="194"/>
      <c r="AG577" s="194"/>
      <c r="AH577" s="470"/>
      <c r="AI577" s="194"/>
      <c r="AJ577" s="194"/>
      <c r="AK577" s="194"/>
      <c r="AL577" s="194"/>
      <c r="AM577" s="470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470"/>
      <c r="AC578" s="194"/>
      <c r="AD578" s="194"/>
      <c r="AE578" s="194"/>
      <c r="AF578" s="194"/>
      <c r="AG578" s="194"/>
      <c r="AH578" s="470"/>
      <c r="AI578" s="194"/>
      <c r="AJ578" s="194"/>
      <c r="AK578" s="194"/>
      <c r="AL578" s="194"/>
      <c r="AM578" s="470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470"/>
      <c r="AC579" s="194"/>
      <c r="AD579" s="194"/>
      <c r="AE579" s="194"/>
      <c r="AF579" s="194"/>
      <c r="AG579" s="194"/>
      <c r="AH579" s="470"/>
      <c r="AI579" s="194"/>
      <c r="AJ579" s="194"/>
      <c r="AK579" s="194"/>
      <c r="AL579" s="194"/>
      <c r="AM579" s="470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470"/>
      <c r="AC580" s="194"/>
      <c r="AD580" s="194"/>
      <c r="AE580" s="194"/>
      <c r="AF580" s="194"/>
      <c r="AG580" s="194"/>
      <c r="AH580" s="470"/>
      <c r="AI580" s="194"/>
      <c r="AJ580" s="194"/>
      <c r="AK580" s="194"/>
      <c r="AL580" s="194"/>
      <c r="AM580" s="470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470"/>
      <c r="AC581" s="194"/>
      <c r="AD581" s="194"/>
      <c r="AE581" s="194"/>
      <c r="AF581" s="194"/>
      <c r="AG581" s="194"/>
      <c r="AH581" s="470"/>
      <c r="AI581" s="194"/>
      <c r="AJ581" s="194"/>
      <c r="AK581" s="194"/>
      <c r="AL581" s="194"/>
      <c r="AM581" s="470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470"/>
      <c r="AC582" s="194"/>
      <c r="AD582" s="194"/>
      <c r="AE582" s="194"/>
      <c r="AF582" s="194"/>
      <c r="AG582" s="194"/>
      <c r="AH582" s="470"/>
      <c r="AI582" s="194"/>
      <c r="AJ582" s="194"/>
      <c r="AK582" s="194"/>
      <c r="AL582" s="194"/>
      <c r="AM582" s="470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470"/>
      <c r="AC583" s="194"/>
      <c r="AD583" s="194"/>
      <c r="AE583" s="194"/>
      <c r="AF583" s="194"/>
      <c r="AG583" s="194"/>
      <c r="AH583" s="470"/>
      <c r="AI583" s="194"/>
      <c r="AJ583" s="194"/>
      <c r="AK583" s="194"/>
      <c r="AL583" s="194"/>
      <c r="AM583" s="470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470"/>
      <c r="AC584" s="194"/>
      <c r="AD584" s="194"/>
      <c r="AE584" s="194"/>
      <c r="AF584" s="194"/>
      <c r="AG584" s="194"/>
      <c r="AH584" s="470"/>
      <c r="AI584" s="194"/>
      <c r="AJ584" s="194"/>
      <c r="AK584" s="194"/>
      <c r="AL584" s="194"/>
      <c r="AM584" s="470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470"/>
      <c r="AC585" s="194"/>
      <c r="AD585" s="194"/>
      <c r="AE585" s="194"/>
      <c r="AF585" s="194"/>
      <c r="AG585" s="194"/>
      <c r="AH585" s="470"/>
      <c r="AI585" s="194"/>
      <c r="AJ585" s="194"/>
      <c r="AK585" s="194"/>
      <c r="AL585" s="194"/>
      <c r="AM585" s="470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470"/>
      <c r="AC586" s="194"/>
      <c r="AD586" s="194"/>
      <c r="AE586" s="194"/>
      <c r="AF586" s="194"/>
      <c r="AG586" s="194"/>
      <c r="AH586" s="470"/>
      <c r="AI586" s="194"/>
      <c r="AJ586" s="194"/>
      <c r="AK586" s="194"/>
      <c r="AL586" s="194"/>
      <c r="AM586" s="470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470"/>
      <c r="AC587" s="194"/>
      <c r="AD587" s="194"/>
      <c r="AE587" s="194"/>
      <c r="AF587" s="194"/>
      <c r="AG587" s="194"/>
      <c r="AH587" s="470"/>
      <c r="AI587" s="194"/>
      <c r="AJ587" s="194"/>
      <c r="AK587" s="194"/>
      <c r="AL587" s="194"/>
      <c r="AM587" s="470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470"/>
      <c r="AC588" s="194"/>
      <c r="AD588" s="194"/>
      <c r="AE588" s="194"/>
      <c r="AF588" s="194"/>
      <c r="AG588" s="194"/>
      <c r="AH588" s="470"/>
      <c r="AI588" s="194"/>
      <c r="AJ588" s="194"/>
      <c r="AK588" s="194"/>
      <c r="AL588" s="194"/>
      <c r="AM588" s="470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470"/>
      <c r="AC589" s="194"/>
      <c r="AD589" s="194"/>
      <c r="AE589" s="194"/>
      <c r="AF589" s="194"/>
      <c r="AG589" s="194"/>
      <c r="AH589" s="470"/>
      <c r="AI589" s="194"/>
      <c r="AJ589" s="194"/>
      <c r="AK589" s="194"/>
      <c r="AL589" s="194"/>
      <c r="AM589" s="470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470"/>
      <c r="AC590" s="194"/>
      <c r="AD590" s="194"/>
      <c r="AE590" s="194"/>
      <c r="AF590" s="194"/>
      <c r="AG590" s="194"/>
      <c r="AH590" s="470"/>
      <c r="AI590" s="194"/>
      <c r="AJ590" s="194"/>
      <c r="AK590" s="194"/>
      <c r="AL590" s="194"/>
      <c r="AM590" s="470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470"/>
      <c r="AC591" s="194"/>
      <c r="AD591" s="194"/>
      <c r="AE591" s="194"/>
      <c r="AF591" s="194"/>
      <c r="AG591" s="194"/>
      <c r="AH591" s="470"/>
      <c r="AI591" s="194"/>
      <c r="AJ591" s="194"/>
      <c r="AK591" s="194"/>
      <c r="AL591" s="194"/>
      <c r="AM591" s="470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470"/>
      <c r="AC592" s="194"/>
      <c r="AD592" s="194"/>
      <c r="AE592" s="194"/>
      <c r="AF592" s="194"/>
      <c r="AG592" s="194"/>
      <c r="AH592" s="470"/>
      <c r="AI592" s="194"/>
      <c r="AJ592" s="194"/>
      <c r="AK592" s="194"/>
      <c r="AL592" s="194"/>
      <c r="AM592" s="470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470"/>
      <c r="AC593" s="194"/>
      <c r="AD593" s="194"/>
      <c r="AE593" s="194"/>
      <c r="AF593" s="194"/>
      <c r="AG593" s="194"/>
      <c r="AH593" s="470"/>
      <c r="AI593" s="194"/>
      <c r="AJ593" s="194"/>
      <c r="AK593" s="194"/>
      <c r="AL593" s="194"/>
      <c r="AM593" s="470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470"/>
      <c r="AC594" s="194"/>
      <c r="AD594" s="194"/>
      <c r="AE594" s="194"/>
      <c r="AF594" s="194"/>
      <c r="AG594" s="194"/>
      <c r="AH594" s="470"/>
      <c r="AI594" s="194"/>
      <c r="AJ594" s="194"/>
      <c r="AK594" s="194"/>
      <c r="AL594" s="194"/>
      <c r="AM594" s="470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470"/>
      <c r="AC595" s="194"/>
      <c r="AD595" s="194"/>
      <c r="AE595" s="194"/>
      <c r="AF595" s="194"/>
      <c r="AG595" s="194"/>
      <c r="AH595" s="470"/>
      <c r="AI595" s="194"/>
      <c r="AJ595" s="194"/>
      <c r="AK595" s="194"/>
      <c r="AL595" s="194"/>
      <c r="AM595" s="470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470"/>
      <c r="AC596" s="194"/>
      <c r="AD596" s="194"/>
      <c r="AE596" s="194"/>
      <c r="AF596" s="194"/>
      <c r="AG596" s="194"/>
      <c r="AH596" s="470"/>
      <c r="AI596" s="194"/>
      <c r="AJ596" s="194"/>
      <c r="AK596" s="194"/>
      <c r="AL596" s="194"/>
      <c r="AM596" s="470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470"/>
      <c r="AC597" s="194"/>
      <c r="AD597" s="194"/>
      <c r="AE597" s="194"/>
      <c r="AF597" s="194"/>
      <c r="AG597" s="194"/>
      <c r="AH597" s="470"/>
      <c r="AI597" s="194"/>
      <c r="AJ597" s="194"/>
      <c r="AK597" s="194"/>
      <c r="AL597" s="194"/>
      <c r="AM597" s="470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470"/>
      <c r="AC598" s="194"/>
      <c r="AD598" s="194"/>
      <c r="AE598" s="194"/>
      <c r="AF598" s="194"/>
      <c r="AG598" s="194"/>
      <c r="AH598" s="470"/>
      <c r="AI598" s="194"/>
      <c r="AJ598" s="194"/>
      <c r="AK598" s="194"/>
      <c r="AL598" s="194"/>
      <c r="AM598" s="470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470"/>
      <c r="AC599" s="194"/>
      <c r="AD599" s="194"/>
      <c r="AE599" s="194"/>
      <c r="AF599" s="194"/>
      <c r="AG599" s="194"/>
      <c r="AH599" s="470"/>
      <c r="AI599" s="194"/>
      <c r="AJ599" s="194"/>
      <c r="AK599" s="194"/>
      <c r="AL599" s="194"/>
      <c r="AM599" s="470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470"/>
      <c r="AC600" s="194"/>
      <c r="AD600" s="194"/>
      <c r="AE600" s="194"/>
      <c r="AF600" s="194"/>
      <c r="AG600" s="194"/>
      <c r="AH600" s="470"/>
      <c r="AI600" s="194"/>
      <c r="AJ600" s="194"/>
      <c r="AK600" s="194"/>
      <c r="AL600" s="194"/>
      <c r="AM600" s="470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470"/>
      <c r="AC601" s="194"/>
      <c r="AD601" s="194"/>
      <c r="AE601" s="194"/>
      <c r="AF601" s="194"/>
      <c r="AG601" s="194"/>
      <c r="AH601" s="470"/>
      <c r="AI601" s="194"/>
      <c r="AJ601" s="194"/>
      <c r="AK601" s="194"/>
      <c r="AL601" s="194"/>
      <c r="AM601" s="470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470"/>
      <c r="AC602" s="194"/>
      <c r="AD602" s="194"/>
      <c r="AE602" s="194"/>
      <c r="AF602" s="194"/>
      <c r="AG602" s="194"/>
      <c r="AH602" s="470"/>
      <c r="AI602" s="194"/>
      <c r="AJ602" s="194"/>
      <c r="AK602" s="194"/>
      <c r="AL602" s="194"/>
      <c r="AM602" s="470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470"/>
      <c r="AC603" s="194"/>
      <c r="AD603" s="194"/>
      <c r="AE603" s="194"/>
      <c r="AF603" s="194"/>
      <c r="AG603" s="194"/>
      <c r="AH603" s="470"/>
      <c r="AI603" s="194"/>
      <c r="AJ603" s="194"/>
      <c r="AK603" s="194"/>
      <c r="AL603" s="194"/>
      <c r="AM603" s="470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470"/>
      <c r="AC604" s="194"/>
      <c r="AD604" s="194"/>
      <c r="AE604" s="194"/>
      <c r="AF604" s="194"/>
      <c r="AG604" s="194"/>
      <c r="AH604" s="470"/>
      <c r="AI604" s="194"/>
      <c r="AJ604" s="194"/>
      <c r="AK604" s="194"/>
      <c r="AL604" s="194"/>
      <c r="AM604" s="470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470"/>
      <c r="AC605" s="194"/>
      <c r="AD605" s="194"/>
      <c r="AE605" s="194"/>
      <c r="AF605" s="194"/>
      <c r="AG605" s="194"/>
      <c r="AH605" s="470"/>
      <c r="AI605" s="194"/>
      <c r="AJ605" s="194"/>
      <c r="AK605" s="194"/>
      <c r="AL605" s="194"/>
      <c r="AM605" s="470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470"/>
      <c r="AC606" s="194"/>
      <c r="AD606" s="194"/>
      <c r="AE606" s="194"/>
      <c r="AF606" s="194"/>
      <c r="AG606" s="194"/>
      <c r="AH606" s="470"/>
      <c r="AI606" s="194"/>
      <c r="AJ606" s="194"/>
      <c r="AK606" s="194"/>
      <c r="AL606" s="194"/>
      <c r="AM606" s="470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470"/>
      <c r="AC607" s="194"/>
      <c r="AD607" s="194"/>
      <c r="AE607" s="194"/>
      <c r="AF607" s="194"/>
      <c r="AG607" s="194"/>
      <c r="AH607" s="470"/>
      <c r="AI607" s="194"/>
      <c r="AJ607" s="194"/>
      <c r="AK607" s="194"/>
      <c r="AL607" s="194"/>
      <c r="AM607" s="470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470"/>
      <c r="AC608" s="194"/>
      <c r="AD608" s="194"/>
      <c r="AE608" s="194"/>
      <c r="AF608" s="194"/>
      <c r="AG608" s="194"/>
      <c r="AH608" s="470"/>
      <c r="AI608" s="194"/>
      <c r="AJ608" s="194"/>
      <c r="AK608" s="194"/>
      <c r="AL608" s="194"/>
      <c r="AM608" s="470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470"/>
      <c r="AC609" s="194"/>
      <c r="AD609" s="194"/>
      <c r="AE609" s="194"/>
      <c r="AF609" s="194"/>
      <c r="AG609" s="194"/>
      <c r="AH609" s="470"/>
      <c r="AI609" s="194"/>
      <c r="AJ609" s="194"/>
      <c r="AK609" s="194"/>
      <c r="AL609" s="194"/>
      <c r="AM609" s="470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470"/>
      <c r="AC610" s="194"/>
      <c r="AD610" s="194"/>
      <c r="AE610" s="194"/>
      <c r="AF610" s="194"/>
      <c r="AG610" s="194"/>
      <c r="AH610" s="470"/>
      <c r="AI610" s="194"/>
      <c r="AJ610" s="194"/>
      <c r="AK610" s="194"/>
      <c r="AL610" s="194"/>
      <c r="AM610" s="470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470"/>
      <c r="AC611" s="194"/>
      <c r="AD611" s="194"/>
      <c r="AE611" s="194"/>
      <c r="AF611" s="194"/>
      <c r="AG611" s="194"/>
      <c r="AH611" s="470"/>
      <c r="AI611" s="194"/>
      <c r="AJ611" s="194"/>
      <c r="AK611" s="194"/>
      <c r="AL611" s="194"/>
      <c r="AM611" s="470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470"/>
      <c r="AC612" s="194"/>
      <c r="AD612" s="194"/>
      <c r="AE612" s="194"/>
      <c r="AF612" s="194"/>
      <c r="AG612" s="194"/>
      <c r="AH612" s="470"/>
      <c r="AI612" s="194"/>
      <c r="AJ612" s="194"/>
      <c r="AK612" s="194"/>
      <c r="AL612" s="194"/>
      <c r="AM612" s="470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470"/>
      <c r="AC613" s="194"/>
      <c r="AD613" s="194"/>
      <c r="AE613" s="194"/>
      <c r="AF613" s="194"/>
      <c r="AG613" s="194"/>
      <c r="AH613" s="470"/>
      <c r="AI613" s="194"/>
      <c r="AJ613" s="194"/>
      <c r="AK613" s="194"/>
      <c r="AL613" s="194"/>
      <c r="AM613" s="470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470"/>
      <c r="AC614" s="194"/>
      <c r="AD614" s="194"/>
      <c r="AE614" s="194"/>
      <c r="AF614" s="194"/>
      <c r="AG614" s="194"/>
      <c r="AH614" s="470"/>
      <c r="AI614" s="194"/>
      <c r="AJ614" s="194"/>
      <c r="AK614" s="194"/>
      <c r="AL614" s="194"/>
      <c r="AM614" s="470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470"/>
      <c r="AC615" s="194"/>
      <c r="AD615" s="194"/>
      <c r="AE615" s="194"/>
      <c r="AF615" s="194"/>
      <c r="AG615" s="194"/>
      <c r="AH615" s="470"/>
      <c r="AI615" s="194"/>
      <c r="AJ615" s="194"/>
      <c r="AK615" s="194"/>
      <c r="AL615" s="194"/>
      <c r="AM615" s="470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470"/>
      <c r="AC616" s="194"/>
      <c r="AD616" s="194"/>
      <c r="AE616" s="194"/>
      <c r="AF616" s="194"/>
      <c r="AG616" s="194"/>
      <c r="AH616" s="470"/>
      <c r="AI616" s="194"/>
      <c r="AJ616" s="194"/>
      <c r="AK616" s="194"/>
      <c r="AL616" s="194"/>
      <c r="AM616" s="470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470"/>
      <c r="AC617" s="194"/>
      <c r="AD617" s="194"/>
      <c r="AE617" s="194"/>
      <c r="AF617" s="194"/>
      <c r="AG617" s="194"/>
      <c r="AH617" s="470"/>
      <c r="AI617" s="194"/>
      <c r="AJ617" s="194"/>
      <c r="AK617" s="194"/>
      <c r="AL617" s="194"/>
      <c r="AM617" s="470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470"/>
      <c r="AC618" s="194"/>
      <c r="AD618" s="194"/>
      <c r="AE618" s="194"/>
      <c r="AF618" s="194"/>
      <c r="AG618" s="194"/>
      <c r="AH618" s="470"/>
      <c r="AI618" s="194"/>
      <c r="AJ618" s="194"/>
      <c r="AK618" s="194"/>
      <c r="AL618" s="194"/>
      <c r="AM618" s="470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470"/>
      <c r="AC619" s="194"/>
      <c r="AD619" s="194"/>
      <c r="AE619" s="194"/>
      <c r="AF619" s="194"/>
      <c r="AG619" s="194"/>
      <c r="AH619" s="470"/>
      <c r="AI619" s="194"/>
      <c r="AJ619" s="194"/>
      <c r="AK619" s="194"/>
      <c r="AL619" s="194"/>
      <c r="AM619" s="470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470"/>
      <c r="AC620" s="194"/>
      <c r="AD620" s="194"/>
      <c r="AE620" s="194"/>
      <c r="AF620" s="194"/>
      <c r="AG620" s="194"/>
      <c r="AH620" s="470"/>
      <c r="AI620" s="194"/>
      <c r="AJ620" s="194"/>
      <c r="AK620" s="194"/>
      <c r="AL620" s="194"/>
      <c r="AM620" s="470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470"/>
      <c r="AC621" s="194"/>
      <c r="AD621" s="194"/>
      <c r="AE621" s="194"/>
      <c r="AF621" s="194"/>
      <c r="AG621" s="194"/>
      <c r="AH621" s="470"/>
      <c r="AI621" s="194"/>
      <c r="AJ621" s="194"/>
      <c r="AK621" s="194"/>
      <c r="AL621" s="194"/>
      <c r="AM621" s="470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470"/>
      <c r="AC622" s="194"/>
      <c r="AD622" s="194"/>
      <c r="AE622" s="194"/>
      <c r="AF622" s="194"/>
      <c r="AG622" s="194"/>
      <c r="AH622" s="470"/>
      <c r="AI622" s="194"/>
      <c r="AJ622" s="194"/>
      <c r="AK622" s="194"/>
      <c r="AL622" s="194"/>
      <c r="AM622" s="470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470"/>
      <c r="AC623" s="194"/>
      <c r="AD623" s="194"/>
      <c r="AE623" s="194"/>
      <c r="AF623" s="194"/>
      <c r="AG623" s="194"/>
      <c r="AH623" s="470"/>
      <c r="AI623" s="194"/>
      <c r="AJ623" s="194"/>
      <c r="AK623" s="194"/>
      <c r="AL623" s="194"/>
      <c r="AM623" s="470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470"/>
      <c r="AC624" s="194"/>
      <c r="AD624" s="194"/>
      <c r="AE624" s="194"/>
      <c r="AF624" s="194"/>
      <c r="AG624" s="194"/>
      <c r="AH624" s="470"/>
      <c r="AI624" s="194"/>
      <c r="AJ624" s="194"/>
      <c r="AK624" s="194"/>
      <c r="AL624" s="194"/>
      <c r="AM624" s="470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470"/>
      <c r="AC625" s="194"/>
      <c r="AD625" s="194"/>
      <c r="AE625" s="194"/>
      <c r="AF625" s="194"/>
      <c r="AG625" s="194"/>
      <c r="AH625" s="470"/>
      <c r="AI625" s="194"/>
      <c r="AJ625" s="194"/>
      <c r="AK625" s="194"/>
      <c r="AL625" s="194"/>
      <c r="AM625" s="470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470"/>
      <c r="AC626" s="194"/>
      <c r="AD626" s="194"/>
      <c r="AE626" s="194"/>
      <c r="AF626" s="194"/>
      <c r="AG626" s="194"/>
      <c r="AH626" s="470"/>
      <c r="AI626" s="194"/>
      <c r="AJ626" s="194"/>
      <c r="AK626" s="194"/>
      <c r="AL626" s="194"/>
      <c r="AM626" s="470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470"/>
      <c r="AC627" s="194"/>
      <c r="AD627" s="194"/>
      <c r="AE627" s="194"/>
      <c r="AF627" s="194"/>
      <c r="AG627" s="194"/>
      <c r="AH627" s="470"/>
      <c r="AI627" s="194"/>
      <c r="AJ627" s="194"/>
      <c r="AK627" s="194"/>
      <c r="AL627" s="194"/>
      <c r="AM627" s="470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470"/>
      <c r="AC628" s="194"/>
      <c r="AD628" s="194"/>
      <c r="AE628" s="194"/>
      <c r="AF628" s="194"/>
      <c r="AG628" s="194"/>
      <c r="AH628" s="470"/>
      <c r="AI628" s="194"/>
      <c r="AJ628" s="194"/>
      <c r="AK628" s="194"/>
      <c r="AL628" s="194"/>
      <c r="AM628" s="470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470"/>
      <c r="AC629" s="194"/>
      <c r="AD629" s="194"/>
      <c r="AE629" s="194"/>
      <c r="AF629" s="194"/>
      <c r="AG629" s="194"/>
      <c r="AH629" s="470"/>
      <c r="AI629" s="194"/>
      <c r="AJ629" s="194"/>
      <c r="AK629" s="194"/>
      <c r="AL629" s="194"/>
      <c r="AM629" s="470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470"/>
      <c r="AC630" s="194"/>
      <c r="AD630" s="194"/>
      <c r="AE630" s="194"/>
      <c r="AF630" s="194"/>
      <c r="AG630" s="194"/>
      <c r="AH630" s="470"/>
      <c r="AI630" s="194"/>
      <c r="AJ630" s="194"/>
      <c r="AK630" s="194"/>
      <c r="AL630" s="194"/>
      <c r="AM630" s="470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470"/>
      <c r="AC631" s="194"/>
      <c r="AD631" s="194"/>
      <c r="AE631" s="194"/>
      <c r="AF631" s="194"/>
      <c r="AG631" s="194"/>
      <c r="AH631" s="470"/>
      <c r="AI631" s="194"/>
      <c r="AJ631" s="194"/>
      <c r="AK631" s="194"/>
      <c r="AL631" s="194"/>
      <c r="AM631" s="470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470"/>
      <c r="AC632" s="194"/>
      <c r="AD632" s="194"/>
      <c r="AE632" s="194"/>
      <c r="AF632" s="194"/>
      <c r="AG632" s="194"/>
      <c r="AH632" s="470"/>
      <c r="AI632" s="194"/>
      <c r="AJ632" s="194"/>
      <c r="AK632" s="194"/>
      <c r="AL632" s="194"/>
      <c r="AM632" s="470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470"/>
      <c r="AC633" s="194"/>
      <c r="AD633" s="194"/>
      <c r="AE633" s="194"/>
      <c r="AF633" s="194"/>
      <c r="AG633" s="194"/>
      <c r="AH633" s="470"/>
      <c r="AI633" s="194"/>
      <c r="AJ633" s="194"/>
      <c r="AK633" s="194"/>
      <c r="AL633" s="194"/>
      <c r="AM633" s="470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470"/>
      <c r="AC634" s="194"/>
      <c r="AD634" s="194"/>
      <c r="AE634" s="194"/>
      <c r="AF634" s="194"/>
      <c r="AG634" s="194"/>
      <c r="AH634" s="470"/>
      <c r="AI634" s="194"/>
      <c r="AJ634" s="194"/>
      <c r="AK634" s="194"/>
      <c r="AL634" s="194"/>
      <c r="AM634" s="470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470"/>
      <c r="AC635" s="194"/>
      <c r="AD635" s="194"/>
      <c r="AE635" s="194"/>
      <c r="AF635" s="194"/>
      <c r="AG635" s="194"/>
      <c r="AH635" s="470"/>
      <c r="AI635" s="194"/>
      <c r="AJ635" s="194"/>
      <c r="AK635" s="194"/>
      <c r="AL635" s="194"/>
      <c r="AM635" s="470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470"/>
      <c r="AC636" s="194"/>
      <c r="AD636" s="194"/>
      <c r="AE636" s="194"/>
      <c r="AF636" s="194"/>
      <c r="AG636" s="194"/>
      <c r="AH636" s="470"/>
      <c r="AI636" s="194"/>
      <c r="AJ636" s="194"/>
      <c r="AK636" s="194"/>
      <c r="AL636" s="194"/>
      <c r="AM636" s="470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470"/>
      <c r="AC637" s="194"/>
      <c r="AD637" s="194"/>
      <c r="AE637" s="194"/>
      <c r="AF637" s="194"/>
      <c r="AG637" s="194"/>
      <c r="AH637" s="470"/>
      <c r="AI637" s="194"/>
      <c r="AJ637" s="194"/>
      <c r="AK637" s="194"/>
      <c r="AL637" s="194"/>
      <c r="AM637" s="470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470"/>
      <c r="AC638" s="194"/>
      <c r="AD638" s="194"/>
      <c r="AE638" s="194"/>
      <c r="AF638" s="194"/>
      <c r="AG638" s="194"/>
      <c r="AH638" s="470"/>
      <c r="AI638" s="194"/>
      <c r="AJ638" s="194"/>
      <c r="AK638" s="194"/>
      <c r="AL638" s="194"/>
      <c r="AM638" s="470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470"/>
      <c r="AC639" s="194"/>
      <c r="AD639" s="194"/>
      <c r="AE639" s="194"/>
      <c r="AF639" s="194"/>
      <c r="AG639" s="194"/>
      <c r="AH639" s="470"/>
      <c r="AI639" s="194"/>
      <c r="AJ639" s="194"/>
      <c r="AK639" s="194"/>
      <c r="AL639" s="194"/>
      <c r="AM639" s="470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470"/>
      <c r="AC640" s="194"/>
      <c r="AD640" s="194"/>
      <c r="AE640" s="194"/>
      <c r="AF640" s="194"/>
      <c r="AG640" s="194"/>
      <c r="AH640" s="470"/>
      <c r="AI640" s="194"/>
      <c r="AJ640" s="194"/>
      <c r="AK640" s="194"/>
      <c r="AL640" s="194"/>
      <c r="AM640" s="470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470"/>
      <c r="AC641" s="194"/>
      <c r="AD641" s="194"/>
      <c r="AE641" s="194"/>
      <c r="AF641" s="194"/>
      <c r="AG641" s="194"/>
      <c r="AH641" s="470"/>
      <c r="AI641" s="194"/>
      <c r="AJ641" s="194"/>
      <c r="AK641" s="194"/>
      <c r="AL641" s="194"/>
      <c r="AM641" s="470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470"/>
      <c r="AC642" s="194"/>
      <c r="AD642" s="194"/>
      <c r="AE642" s="194"/>
      <c r="AF642" s="194"/>
      <c r="AG642" s="194"/>
      <c r="AH642" s="470"/>
      <c r="AI642" s="194"/>
      <c r="AJ642" s="194"/>
      <c r="AK642" s="194"/>
      <c r="AL642" s="194"/>
      <c r="AM642" s="470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470"/>
      <c r="AC643" s="194"/>
      <c r="AD643" s="194"/>
      <c r="AE643" s="194"/>
      <c r="AF643" s="194"/>
      <c r="AG643" s="194"/>
      <c r="AH643" s="470"/>
      <c r="AI643" s="194"/>
      <c r="AJ643" s="194"/>
      <c r="AK643" s="194"/>
      <c r="AL643" s="194"/>
      <c r="AM643" s="470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470"/>
      <c r="AC644" s="194"/>
      <c r="AD644" s="194"/>
      <c r="AE644" s="194"/>
      <c r="AF644" s="194"/>
      <c r="AG644" s="194"/>
      <c r="AH644" s="470"/>
      <c r="AI644" s="194"/>
      <c r="AJ644" s="194"/>
      <c r="AK644" s="194"/>
      <c r="AL644" s="194"/>
      <c r="AM644" s="470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470"/>
      <c r="AC645" s="194"/>
      <c r="AD645" s="194"/>
      <c r="AE645" s="194"/>
      <c r="AF645" s="194"/>
      <c r="AG645" s="194"/>
      <c r="AH645" s="470"/>
      <c r="AI645" s="194"/>
      <c r="AJ645" s="194"/>
      <c r="AK645" s="194"/>
      <c r="AL645" s="194"/>
      <c r="AM645" s="470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470"/>
      <c r="AC646" s="194"/>
      <c r="AD646" s="194"/>
      <c r="AE646" s="194"/>
      <c r="AF646" s="194"/>
      <c r="AG646" s="194"/>
      <c r="AH646" s="470"/>
      <c r="AI646" s="194"/>
      <c r="AJ646" s="194"/>
      <c r="AK646" s="194"/>
      <c r="AL646" s="194"/>
      <c r="AM646" s="470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470"/>
      <c r="AC647" s="194"/>
      <c r="AD647" s="194"/>
      <c r="AE647" s="194"/>
      <c r="AF647" s="194"/>
      <c r="AG647" s="194"/>
      <c r="AH647" s="470"/>
      <c r="AI647" s="194"/>
      <c r="AJ647" s="194"/>
      <c r="AK647" s="194"/>
      <c r="AL647" s="194"/>
      <c r="AM647" s="470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470"/>
      <c r="AC648" s="194"/>
      <c r="AD648" s="194"/>
      <c r="AE648" s="194"/>
      <c r="AF648" s="194"/>
      <c r="AG648" s="194"/>
      <c r="AH648" s="470"/>
      <c r="AI648" s="194"/>
      <c r="AJ648" s="194"/>
      <c r="AK648" s="194"/>
      <c r="AL648" s="194"/>
      <c r="AM648" s="470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470"/>
      <c r="AC649" s="194"/>
      <c r="AD649" s="194"/>
      <c r="AE649" s="194"/>
      <c r="AF649" s="194"/>
      <c r="AG649" s="194"/>
      <c r="AH649" s="470"/>
      <c r="AI649" s="194"/>
      <c r="AJ649" s="194"/>
      <c r="AK649" s="194"/>
      <c r="AL649" s="194"/>
      <c r="AM649" s="470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470"/>
      <c r="AC650" s="194"/>
      <c r="AD650" s="194"/>
      <c r="AE650" s="194"/>
      <c r="AF650" s="194"/>
      <c r="AG650" s="194"/>
      <c r="AH650" s="470"/>
      <c r="AI650" s="194"/>
      <c r="AJ650" s="194"/>
      <c r="AK650" s="194"/>
      <c r="AL650" s="194"/>
      <c r="AM650" s="470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470"/>
      <c r="AC651" s="194"/>
      <c r="AD651" s="194"/>
      <c r="AE651" s="194"/>
      <c r="AF651" s="194"/>
      <c r="AG651" s="194"/>
      <c r="AH651" s="470"/>
      <c r="AI651" s="194"/>
      <c r="AJ651" s="194"/>
      <c r="AK651" s="194"/>
      <c r="AL651" s="194"/>
      <c r="AM651" s="470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470"/>
      <c r="AC652" s="194"/>
      <c r="AD652" s="194"/>
      <c r="AE652" s="194"/>
      <c r="AF652" s="194"/>
      <c r="AG652" s="194"/>
      <c r="AH652" s="470"/>
      <c r="AI652" s="194"/>
      <c r="AJ652" s="194"/>
      <c r="AK652" s="194"/>
      <c r="AL652" s="194"/>
      <c r="AM652" s="470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470"/>
      <c r="AC653" s="194"/>
      <c r="AD653" s="194"/>
      <c r="AE653" s="194"/>
      <c r="AF653" s="194"/>
      <c r="AG653" s="194"/>
      <c r="AH653" s="470"/>
      <c r="AI653" s="194"/>
      <c r="AJ653" s="194"/>
      <c r="AK653" s="194"/>
      <c r="AL653" s="194"/>
      <c r="AM653" s="470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470"/>
      <c r="AC654" s="194"/>
      <c r="AD654" s="194"/>
      <c r="AE654" s="194"/>
      <c r="AF654" s="194"/>
      <c r="AG654" s="194"/>
      <c r="AH654" s="470"/>
      <c r="AI654" s="194"/>
      <c r="AJ654" s="194"/>
      <c r="AK654" s="194"/>
      <c r="AL654" s="194"/>
      <c r="AM654" s="470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470"/>
      <c r="AC655" s="194"/>
      <c r="AD655" s="194"/>
      <c r="AE655" s="194"/>
      <c r="AF655" s="194"/>
      <c r="AG655" s="194"/>
      <c r="AH655" s="470"/>
      <c r="AI655" s="194"/>
      <c r="AJ655" s="194"/>
      <c r="AK655" s="194"/>
      <c r="AL655" s="194"/>
      <c r="AM655" s="470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470"/>
      <c r="AC656" s="194"/>
      <c r="AD656" s="194"/>
      <c r="AE656" s="194"/>
      <c r="AF656" s="194"/>
      <c r="AG656" s="194"/>
      <c r="AH656" s="470"/>
      <c r="AI656" s="194"/>
      <c r="AJ656" s="194"/>
      <c r="AK656" s="194"/>
      <c r="AL656" s="194"/>
      <c r="AM656" s="470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470"/>
      <c r="AC657" s="194"/>
      <c r="AD657" s="194"/>
      <c r="AE657" s="194"/>
      <c r="AF657" s="194"/>
      <c r="AG657" s="194"/>
      <c r="AH657" s="470"/>
      <c r="AI657" s="194"/>
      <c r="AJ657" s="194"/>
      <c r="AK657" s="194"/>
      <c r="AL657" s="194"/>
      <c r="AM657" s="470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470"/>
      <c r="AC658" s="194"/>
      <c r="AD658" s="194"/>
      <c r="AE658" s="194"/>
      <c r="AF658" s="194"/>
      <c r="AG658" s="194"/>
      <c r="AH658" s="470"/>
      <c r="AI658" s="194"/>
      <c r="AJ658" s="194"/>
      <c r="AK658" s="194"/>
      <c r="AL658" s="194"/>
      <c r="AM658" s="470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470"/>
      <c r="AC659" s="194"/>
      <c r="AD659" s="194"/>
      <c r="AE659" s="194"/>
      <c r="AF659" s="194"/>
      <c r="AG659" s="194"/>
      <c r="AH659" s="470"/>
      <c r="AI659" s="194"/>
      <c r="AJ659" s="194"/>
      <c r="AK659" s="194"/>
      <c r="AL659" s="194"/>
      <c r="AM659" s="470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470"/>
      <c r="AC660" s="194"/>
      <c r="AD660" s="194"/>
      <c r="AE660" s="194"/>
      <c r="AF660" s="194"/>
      <c r="AG660" s="194"/>
      <c r="AH660" s="470"/>
      <c r="AI660" s="194"/>
      <c r="AJ660" s="194"/>
      <c r="AK660" s="194"/>
      <c r="AL660" s="194"/>
      <c r="AM660" s="470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470"/>
      <c r="AC661" s="194"/>
      <c r="AD661" s="194"/>
      <c r="AE661" s="194"/>
      <c r="AF661" s="194"/>
      <c r="AG661" s="194"/>
      <c r="AH661" s="470"/>
      <c r="AI661" s="194"/>
      <c r="AJ661" s="194"/>
      <c r="AK661" s="194"/>
      <c r="AL661" s="194"/>
      <c r="AM661" s="470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470"/>
      <c r="AC662" s="194"/>
      <c r="AD662" s="194"/>
      <c r="AE662" s="194"/>
      <c r="AF662" s="194"/>
      <c r="AG662" s="194"/>
      <c r="AH662" s="470"/>
      <c r="AI662" s="194"/>
      <c r="AJ662" s="194"/>
      <c r="AK662" s="194"/>
      <c r="AL662" s="194"/>
      <c r="AM662" s="470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470"/>
      <c r="AC663" s="194"/>
      <c r="AD663" s="194"/>
      <c r="AE663" s="194"/>
      <c r="AF663" s="194"/>
      <c r="AG663" s="194"/>
      <c r="AH663" s="470"/>
      <c r="AI663" s="194"/>
      <c r="AJ663" s="194"/>
      <c r="AK663" s="194"/>
      <c r="AL663" s="194"/>
      <c r="AM663" s="470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470"/>
      <c r="AC664" s="194"/>
      <c r="AD664" s="194"/>
      <c r="AE664" s="194"/>
      <c r="AF664" s="194"/>
      <c r="AG664" s="194"/>
      <c r="AH664" s="470"/>
      <c r="AI664" s="194"/>
      <c r="AJ664" s="194"/>
      <c r="AK664" s="194"/>
      <c r="AL664" s="194"/>
      <c r="AM664" s="470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470"/>
      <c r="AC665" s="194"/>
      <c r="AD665" s="194"/>
      <c r="AE665" s="194"/>
      <c r="AF665" s="194"/>
      <c r="AG665" s="194"/>
      <c r="AH665" s="470"/>
      <c r="AI665" s="194"/>
      <c r="AJ665" s="194"/>
      <c r="AK665" s="194"/>
      <c r="AL665" s="194"/>
      <c r="AM665" s="470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470"/>
      <c r="AC666" s="194"/>
      <c r="AD666" s="194"/>
      <c r="AE666" s="194"/>
      <c r="AF666" s="194"/>
      <c r="AG666" s="194"/>
      <c r="AH666" s="470"/>
      <c r="AI666" s="194"/>
      <c r="AJ666" s="194"/>
      <c r="AK666" s="194"/>
      <c r="AL666" s="194"/>
      <c r="AM666" s="470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470"/>
      <c r="AC667" s="194"/>
      <c r="AD667" s="194"/>
      <c r="AE667" s="194"/>
      <c r="AF667" s="194"/>
      <c r="AG667" s="194"/>
      <c r="AH667" s="470"/>
      <c r="AI667" s="194"/>
      <c r="AJ667" s="194"/>
      <c r="AK667" s="194"/>
      <c r="AL667" s="194"/>
      <c r="AM667" s="470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470"/>
      <c r="AC668" s="194"/>
      <c r="AD668" s="194"/>
      <c r="AE668" s="194"/>
      <c r="AF668" s="194"/>
      <c r="AG668" s="194"/>
      <c r="AH668" s="470"/>
      <c r="AI668" s="194"/>
      <c r="AJ668" s="194"/>
      <c r="AK668" s="194"/>
      <c r="AL668" s="194"/>
      <c r="AM668" s="470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470"/>
      <c r="AC669" s="194"/>
      <c r="AD669" s="194"/>
      <c r="AE669" s="194"/>
      <c r="AF669" s="194"/>
      <c r="AG669" s="194"/>
      <c r="AH669" s="470"/>
      <c r="AI669" s="194"/>
      <c r="AJ669" s="194"/>
      <c r="AK669" s="194"/>
      <c r="AL669" s="194"/>
      <c r="AM669" s="470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470"/>
      <c r="AC670" s="194"/>
      <c r="AD670" s="194"/>
      <c r="AE670" s="194"/>
      <c r="AF670" s="194"/>
      <c r="AG670" s="194"/>
      <c r="AH670" s="470"/>
      <c r="AI670" s="194"/>
      <c r="AJ670" s="194"/>
      <c r="AK670" s="194"/>
      <c r="AL670" s="194"/>
      <c r="AM670" s="470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470"/>
      <c r="AC671" s="194"/>
      <c r="AD671" s="194"/>
      <c r="AE671" s="194"/>
      <c r="AF671" s="194"/>
      <c r="AG671" s="194"/>
      <c r="AH671" s="470"/>
      <c r="AI671" s="194"/>
      <c r="AJ671" s="194"/>
      <c r="AK671" s="194"/>
      <c r="AL671" s="194"/>
      <c r="AM671" s="470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470"/>
      <c r="AC672" s="194"/>
      <c r="AD672" s="194"/>
      <c r="AE672" s="194"/>
      <c r="AF672" s="194"/>
      <c r="AG672" s="194"/>
      <c r="AH672" s="470"/>
      <c r="AI672" s="194"/>
      <c r="AJ672" s="194"/>
      <c r="AK672" s="194"/>
      <c r="AL672" s="194"/>
      <c r="AM672" s="470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470"/>
      <c r="AC673" s="194"/>
      <c r="AD673" s="194"/>
      <c r="AE673" s="194"/>
      <c r="AF673" s="194"/>
      <c r="AG673" s="194"/>
      <c r="AH673" s="470"/>
      <c r="AI673" s="194"/>
      <c r="AJ673" s="194"/>
      <c r="AK673" s="194"/>
      <c r="AL673" s="194"/>
      <c r="AM673" s="470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470"/>
      <c r="AC674" s="194"/>
      <c r="AD674" s="194"/>
      <c r="AE674" s="194"/>
      <c r="AF674" s="194"/>
      <c r="AG674" s="194"/>
      <c r="AH674" s="470"/>
      <c r="AI674" s="194"/>
      <c r="AJ674" s="194"/>
      <c r="AK674" s="194"/>
      <c r="AL674" s="194"/>
      <c r="AM674" s="470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470"/>
      <c r="AC675" s="194"/>
      <c r="AD675" s="194"/>
      <c r="AE675" s="194"/>
      <c r="AF675" s="194"/>
      <c r="AG675" s="194"/>
      <c r="AH675" s="470"/>
      <c r="AI675" s="194"/>
      <c r="AJ675" s="194"/>
      <c r="AK675" s="194"/>
      <c r="AL675" s="194"/>
      <c r="AM675" s="470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470"/>
      <c r="AC676" s="194"/>
      <c r="AD676" s="194"/>
      <c r="AE676" s="194"/>
      <c r="AF676" s="194"/>
      <c r="AG676" s="194"/>
      <c r="AH676" s="470"/>
      <c r="AI676" s="194"/>
      <c r="AJ676" s="194"/>
      <c r="AK676" s="194"/>
      <c r="AL676" s="194"/>
      <c r="AM676" s="470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470"/>
      <c r="AC677" s="194"/>
      <c r="AD677" s="194"/>
      <c r="AE677" s="194"/>
      <c r="AF677" s="194"/>
      <c r="AG677" s="194"/>
      <c r="AH677" s="470"/>
      <c r="AI677" s="194"/>
      <c r="AJ677" s="194"/>
      <c r="AK677" s="194"/>
      <c r="AL677" s="194"/>
      <c r="AM677" s="470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470"/>
      <c r="AC678" s="194"/>
      <c r="AD678" s="194"/>
      <c r="AE678" s="194"/>
      <c r="AF678" s="194"/>
      <c r="AG678" s="194"/>
      <c r="AH678" s="470"/>
      <c r="AI678" s="194"/>
      <c r="AJ678" s="194"/>
      <c r="AK678" s="194"/>
      <c r="AL678" s="194"/>
      <c r="AM678" s="470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470"/>
      <c r="AC679" s="194"/>
      <c r="AD679" s="194"/>
      <c r="AE679" s="194"/>
      <c r="AF679" s="194"/>
      <c r="AG679" s="194"/>
      <c r="AH679" s="470"/>
      <c r="AI679" s="194"/>
      <c r="AJ679" s="194"/>
      <c r="AK679" s="194"/>
      <c r="AL679" s="194"/>
      <c r="AM679" s="470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470"/>
      <c r="AC680" s="194"/>
      <c r="AD680" s="194"/>
      <c r="AE680" s="194"/>
      <c r="AF680" s="194"/>
      <c r="AG680" s="194"/>
      <c r="AH680" s="470"/>
      <c r="AI680" s="194"/>
      <c r="AJ680" s="194"/>
      <c r="AK680" s="194"/>
      <c r="AL680" s="194"/>
      <c r="AM680" s="470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470"/>
      <c r="AC681" s="194"/>
      <c r="AD681" s="194"/>
      <c r="AE681" s="194"/>
      <c r="AF681" s="194"/>
      <c r="AG681" s="194"/>
      <c r="AH681" s="470"/>
      <c r="AI681" s="194"/>
      <c r="AJ681" s="194"/>
      <c r="AK681" s="194"/>
      <c r="AL681" s="194"/>
      <c r="AM681" s="470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470"/>
      <c r="AC682" s="194"/>
      <c r="AD682" s="194"/>
      <c r="AE682" s="194"/>
      <c r="AF682" s="194"/>
      <c r="AG682" s="194"/>
      <c r="AH682" s="470"/>
      <c r="AI682" s="194"/>
      <c r="AJ682" s="194"/>
      <c r="AK682" s="194"/>
      <c r="AL682" s="194"/>
      <c r="AM682" s="470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470"/>
      <c r="AC683" s="194"/>
      <c r="AD683" s="194"/>
      <c r="AE683" s="194"/>
      <c r="AF683" s="194"/>
      <c r="AG683" s="194"/>
      <c r="AH683" s="470"/>
      <c r="AI683" s="194"/>
      <c r="AJ683" s="194"/>
      <c r="AK683" s="194"/>
      <c r="AL683" s="194"/>
      <c r="AM683" s="470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470"/>
      <c r="AC684" s="194"/>
      <c r="AD684" s="194"/>
      <c r="AE684" s="194"/>
      <c r="AF684" s="194"/>
      <c r="AG684" s="194"/>
      <c r="AH684" s="470"/>
      <c r="AI684" s="194"/>
      <c r="AJ684" s="194"/>
      <c r="AK684" s="194"/>
      <c r="AL684" s="194"/>
      <c r="AM684" s="470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470"/>
      <c r="AC685" s="194"/>
      <c r="AD685" s="194"/>
      <c r="AE685" s="194"/>
      <c r="AF685" s="194"/>
      <c r="AG685" s="194"/>
      <c r="AH685" s="470"/>
      <c r="AI685" s="194"/>
      <c r="AJ685" s="194"/>
      <c r="AK685" s="194"/>
      <c r="AL685" s="194"/>
      <c r="AM685" s="470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470"/>
      <c r="AC686" s="194"/>
      <c r="AD686" s="194"/>
      <c r="AE686" s="194"/>
      <c r="AF686" s="194"/>
      <c r="AG686" s="194"/>
      <c r="AH686" s="470"/>
      <c r="AI686" s="194"/>
      <c r="AJ686" s="194"/>
      <c r="AK686" s="194"/>
      <c r="AL686" s="194"/>
      <c r="AM686" s="470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470"/>
      <c r="AC687" s="194"/>
      <c r="AD687" s="194"/>
      <c r="AE687" s="194"/>
      <c r="AF687" s="194"/>
      <c r="AG687" s="194"/>
      <c r="AH687" s="470"/>
      <c r="AI687" s="194"/>
      <c r="AJ687" s="194"/>
      <c r="AK687" s="194"/>
      <c r="AL687" s="194"/>
      <c r="AM687" s="470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470"/>
      <c r="AC688" s="194"/>
      <c r="AD688" s="194"/>
      <c r="AE688" s="194"/>
      <c r="AF688" s="194"/>
      <c r="AG688" s="194"/>
      <c r="AH688" s="470"/>
      <c r="AI688" s="194"/>
      <c r="AJ688" s="194"/>
      <c r="AK688" s="194"/>
      <c r="AL688" s="194"/>
      <c r="AM688" s="470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470"/>
      <c r="AC689" s="194"/>
      <c r="AD689" s="194"/>
      <c r="AE689" s="194"/>
      <c r="AF689" s="194"/>
      <c r="AG689" s="194"/>
      <c r="AH689" s="470"/>
      <c r="AI689" s="194"/>
      <c r="AJ689" s="194"/>
      <c r="AK689" s="194"/>
      <c r="AL689" s="194"/>
      <c r="AM689" s="470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470"/>
      <c r="AC690" s="194"/>
      <c r="AD690" s="194"/>
      <c r="AE690" s="194"/>
      <c r="AF690" s="194"/>
      <c r="AG690" s="194"/>
      <c r="AH690" s="470"/>
      <c r="AI690" s="194"/>
      <c r="AJ690" s="194"/>
      <c r="AK690" s="194"/>
      <c r="AL690" s="194"/>
      <c r="AM690" s="470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470"/>
      <c r="AC691" s="194"/>
      <c r="AD691" s="194"/>
      <c r="AE691" s="194"/>
      <c r="AF691" s="194"/>
      <c r="AG691" s="194"/>
      <c r="AH691" s="470"/>
      <c r="AI691" s="194"/>
      <c r="AJ691" s="194"/>
      <c r="AK691" s="194"/>
      <c r="AL691" s="194"/>
      <c r="AM691" s="470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470"/>
      <c r="AC692" s="194"/>
      <c r="AD692" s="194"/>
      <c r="AE692" s="194"/>
      <c r="AF692" s="194"/>
      <c r="AG692" s="194"/>
      <c r="AH692" s="470"/>
      <c r="AI692" s="194"/>
      <c r="AJ692" s="194"/>
      <c r="AK692" s="194"/>
      <c r="AL692" s="194"/>
      <c r="AM692" s="470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470"/>
      <c r="AC693" s="194"/>
      <c r="AD693" s="194"/>
      <c r="AE693" s="194"/>
      <c r="AF693" s="194"/>
      <c r="AG693" s="194"/>
      <c r="AH693" s="470"/>
      <c r="AI693" s="194"/>
      <c r="AJ693" s="194"/>
      <c r="AK693" s="194"/>
      <c r="AL693" s="194"/>
      <c r="AM693" s="470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470"/>
      <c r="AC694" s="194"/>
      <c r="AD694" s="194"/>
      <c r="AE694" s="194"/>
      <c r="AF694" s="194"/>
      <c r="AG694" s="194"/>
      <c r="AH694" s="470"/>
      <c r="AI694" s="194"/>
      <c r="AJ694" s="194"/>
      <c r="AK694" s="194"/>
      <c r="AL694" s="194"/>
      <c r="AM694" s="470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470"/>
      <c r="AC695" s="194"/>
      <c r="AD695" s="194"/>
      <c r="AE695" s="194"/>
      <c r="AF695" s="194"/>
      <c r="AG695" s="194"/>
      <c r="AH695" s="470"/>
      <c r="AI695" s="194"/>
      <c r="AJ695" s="194"/>
      <c r="AK695" s="194"/>
      <c r="AL695" s="194"/>
      <c r="AM695" s="470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470"/>
      <c r="AC696" s="194"/>
      <c r="AD696" s="194"/>
      <c r="AE696" s="194"/>
      <c r="AF696" s="194"/>
      <c r="AG696" s="194"/>
      <c r="AH696" s="470"/>
      <c r="AI696" s="194"/>
      <c r="AJ696" s="194"/>
      <c r="AK696" s="194"/>
      <c r="AL696" s="194"/>
      <c r="AM696" s="470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470"/>
      <c r="AC697" s="194"/>
      <c r="AD697" s="194"/>
      <c r="AE697" s="194"/>
      <c r="AF697" s="194"/>
      <c r="AG697" s="194"/>
      <c r="AH697" s="470"/>
      <c r="AI697" s="194"/>
      <c r="AJ697" s="194"/>
      <c r="AK697" s="194"/>
      <c r="AL697" s="194"/>
      <c r="AM697" s="470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470"/>
      <c r="AC698" s="194"/>
      <c r="AD698" s="194"/>
      <c r="AE698" s="194"/>
      <c r="AF698" s="194"/>
      <c r="AG698" s="194"/>
      <c r="AH698" s="470"/>
      <c r="AI698" s="194"/>
      <c r="AJ698" s="194"/>
      <c r="AK698" s="194"/>
      <c r="AL698" s="194"/>
      <c r="AM698" s="470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470"/>
      <c r="AC699" s="194"/>
      <c r="AD699" s="194"/>
      <c r="AE699" s="194"/>
      <c r="AF699" s="194"/>
      <c r="AG699" s="194"/>
      <c r="AH699" s="470"/>
      <c r="AI699" s="194"/>
      <c r="AJ699" s="194"/>
      <c r="AK699" s="194"/>
      <c r="AL699" s="194"/>
      <c r="AM699" s="470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470"/>
      <c r="AC700" s="194"/>
      <c r="AD700" s="194"/>
      <c r="AE700" s="194"/>
      <c r="AF700" s="194"/>
      <c r="AG700" s="194"/>
      <c r="AH700" s="470"/>
      <c r="AI700" s="194"/>
      <c r="AJ700" s="194"/>
      <c r="AK700" s="194"/>
      <c r="AL700" s="194"/>
      <c r="AM700" s="470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470"/>
      <c r="AC701" s="194"/>
      <c r="AD701" s="194"/>
      <c r="AE701" s="194"/>
      <c r="AF701" s="194"/>
      <c r="AG701" s="194"/>
      <c r="AH701" s="470"/>
      <c r="AI701" s="194"/>
      <c r="AJ701" s="194"/>
      <c r="AK701" s="194"/>
      <c r="AL701" s="194"/>
      <c r="AM701" s="470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470"/>
      <c r="AC702" s="194"/>
      <c r="AD702" s="194"/>
      <c r="AE702" s="194"/>
      <c r="AF702" s="194"/>
      <c r="AG702" s="194"/>
      <c r="AH702" s="470"/>
      <c r="AI702" s="194"/>
      <c r="AJ702" s="194"/>
      <c r="AK702" s="194"/>
      <c r="AL702" s="194"/>
      <c r="AM702" s="470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470"/>
      <c r="AC703" s="194"/>
      <c r="AD703" s="194"/>
      <c r="AE703" s="194"/>
      <c r="AF703" s="194"/>
      <c r="AG703" s="194"/>
      <c r="AH703" s="470"/>
      <c r="AI703" s="194"/>
      <c r="AJ703" s="194"/>
      <c r="AK703" s="194"/>
      <c r="AL703" s="194"/>
      <c r="AM703" s="470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470"/>
      <c r="AC704" s="194"/>
      <c r="AD704" s="194"/>
      <c r="AE704" s="194"/>
      <c r="AF704" s="194"/>
      <c r="AG704" s="194"/>
      <c r="AH704" s="470"/>
      <c r="AI704" s="194"/>
      <c r="AJ704" s="194"/>
      <c r="AK704" s="194"/>
      <c r="AL704" s="194"/>
      <c r="AM704" s="470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470"/>
      <c r="AC705" s="194"/>
      <c r="AD705" s="194"/>
      <c r="AE705" s="194"/>
      <c r="AF705" s="194"/>
      <c r="AG705" s="194"/>
      <c r="AH705" s="470"/>
      <c r="AI705" s="194"/>
      <c r="AJ705" s="194"/>
      <c r="AK705" s="194"/>
      <c r="AL705" s="194"/>
      <c r="AM705" s="470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470"/>
      <c r="AC706" s="194"/>
      <c r="AD706" s="194"/>
      <c r="AE706" s="194"/>
      <c r="AF706" s="194"/>
      <c r="AG706" s="194"/>
      <c r="AH706" s="470"/>
      <c r="AI706" s="194"/>
      <c r="AJ706" s="194"/>
      <c r="AK706" s="194"/>
      <c r="AL706" s="194"/>
      <c r="AM706" s="470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470"/>
      <c r="AC707" s="194"/>
      <c r="AD707" s="194"/>
      <c r="AE707" s="194"/>
      <c r="AF707" s="194"/>
      <c r="AG707" s="194"/>
      <c r="AH707" s="470"/>
      <c r="AI707" s="194"/>
      <c r="AJ707" s="194"/>
      <c r="AK707" s="194"/>
      <c r="AL707" s="194"/>
      <c r="AM707" s="470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470"/>
      <c r="AC708" s="194"/>
      <c r="AD708" s="194"/>
      <c r="AE708" s="194"/>
      <c r="AF708" s="194"/>
      <c r="AG708" s="194"/>
      <c r="AH708" s="470"/>
      <c r="AI708" s="194"/>
      <c r="AJ708" s="194"/>
      <c r="AK708" s="194"/>
      <c r="AL708" s="194"/>
      <c r="AM708" s="470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470"/>
      <c r="AC709" s="194"/>
      <c r="AD709" s="194"/>
      <c r="AE709" s="194"/>
      <c r="AF709" s="194"/>
      <c r="AG709" s="194"/>
      <c r="AH709" s="470"/>
      <c r="AI709" s="194"/>
      <c r="AJ709" s="194"/>
      <c r="AK709" s="194"/>
      <c r="AL709" s="194"/>
      <c r="AM709" s="470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470"/>
      <c r="AC710" s="194"/>
      <c r="AD710" s="194"/>
      <c r="AE710" s="194"/>
      <c r="AF710" s="194"/>
      <c r="AG710" s="194"/>
      <c r="AH710" s="470"/>
      <c r="AI710" s="194"/>
      <c r="AJ710" s="194"/>
      <c r="AK710" s="194"/>
      <c r="AL710" s="194"/>
      <c r="AM710" s="470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470"/>
      <c r="AC711" s="194"/>
      <c r="AD711" s="194"/>
      <c r="AE711" s="194"/>
      <c r="AF711" s="194"/>
      <c r="AG711" s="194"/>
      <c r="AH711" s="470"/>
      <c r="AI711" s="194"/>
      <c r="AJ711" s="194"/>
      <c r="AK711" s="194"/>
      <c r="AL711" s="194"/>
      <c r="AM711" s="470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470"/>
      <c r="AC712" s="194"/>
      <c r="AD712" s="194"/>
      <c r="AE712" s="194"/>
      <c r="AF712" s="194"/>
      <c r="AG712" s="194"/>
      <c r="AH712" s="470"/>
      <c r="AI712" s="194"/>
      <c r="AJ712" s="194"/>
      <c r="AK712" s="194"/>
      <c r="AL712" s="194"/>
      <c r="AM712" s="470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470"/>
      <c r="AC713" s="194"/>
      <c r="AD713" s="194"/>
      <c r="AE713" s="194"/>
      <c r="AF713" s="194"/>
      <c r="AG713" s="194"/>
      <c r="AH713" s="470"/>
      <c r="AI713" s="194"/>
      <c r="AJ713" s="194"/>
      <c r="AK713" s="194"/>
      <c r="AL713" s="194"/>
      <c r="AM713" s="470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470"/>
      <c r="AC714" s="194"/>
      <c r="AD714" s="194"/>
      <c r="AE714" s="194"/>
      <c r="AF714" s="194"/>
      <c r="AG714" s="194"/>
      <c r="AH714" s="470"/>
      <c r="AI714" s="194"/>
      <c r="AJ714" s="194"/>
      <c r="AK714" s="194"/>
      <c r="AL714" s="194"/>
      <c r="AM714" s="470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470"/>
      <c r="AC715" s="194"/>
      <c r="AD715" s="194"/>
      <c r="AE715" s="194"/>
      <c r="AF715" s="194"/>
      <c r="AG715" s="194"/>
      <c r="AH715" s="470"/>
      <c r="AI715" s="194"/>
      <c r="AJ715" s="194"/>
      <c r="AK715" s="194"/>
      <c r="AL715" s="194"/>
      <c r="AM715" s="470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470"/>
      <c r="AC716" s="194"/>
      <c r="AD716" s="194"/>
      <c r="AE716" s="194"/>
      <c r="AF716" s="194"/>
      <c r="AG716" s="194"/>
      <c r="AH716" s="470"/>
      <c r="AI716" s="194"/>
      <c r="AJ716" s="194"/>
      <c r="AK716" s="194"/>
      <c r="AL716" s="194"/>
      <c r="AM716" s="470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470"/>
      <c r="AC717" s="194"/>
      <c r="AD717" s="194"/>
      <c r="AE717" s="194"/>
      <c r="AF717" s="194"/>
      <c r="AG717" s="194"/>
      <c r="AH717" s="470"/>
      <c r="AI717" s="194"/>
      <c r="AJ717" s="194"/>
      <c r="AK717" s="194"/>
      <c r="AL717" s="194"/>
      <c r="AM717" s="470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470"/>
      <c r="AC718" s="194"/>
      <c r="AD718" s="194"/>
      <c r="AE718" s="194"/>
      <c r="AF718" s="194"/>
      <c r="AG718" s="194"/>
      <c r="AH718" s="470"/>
      <c r="AI718" s="194"/>
      <c r="AJ718" s="194"/>
      <c r="AK718" s="194"/>
      <c r="AL718" s="194"/>
      <c r="AM718" s="470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470"/>
      <c r="AC719" s="194"/>
      <c r="AD719" s="194"/>
      <c r="AE719" s="194"/>
      <c r="AF719" s="194"/>
      <c r="AG719" s="194"/>
      <c r="AH719" s="470"/>
      <c r="AI719" s="194"/>
      <c r="AJ719" s="194"/>
      <c r="AK719" s="194"/>
      <c r="AL719" s="194"/>
      <c r="AM719" s="470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470"/>
      <c r="AC720" s="194"/>
      <c r="AD720" s="194"/>
      <c r="AE720" s="194"/>
      <c r="AF720" s="194"/>
      <c r="AG720" s="194"/>
      <c r="AH720" s="470"/>
      <c r="AI720" s="194"/>
      <c r="AJ720" s="194"/>
      <c r="AK720" s="194"/>
      <c r="AL720" s="194"/>
      <c r="AM720" s="470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470"/>
      <c r="AC721" s="194"/>
      <c r="AD721" s="194"/>
      <c r="AE721" s="194"/>
      <c r="AF721" s="194"/>
      <c r="AG721" s="194"/>
      <c r="AH721" s="470"/>
      <c r="AI721" s="194"/>
      <c r="AJ721" s="194"/>
      <c r="AK721" s="194"/>
      <c r="AL721" s="194"/>
      <c r="AM721" s="470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470"/>
      <c r="AC722" s="194"/>
      <c r="AD722" s="194"/>
      <c r="AE722" s="194"/>
      <c r="AF722" s="194"/>
      <c r="AG722" s="194"/>
      <c r="AH722" s="470"/>
      <c r="AI722" s="194"/>
      <c r="AJ722" s="194"/>
      <c r="AK722" s="194"/>
      <c r="AL722" s="194"/>
      <c r="AM722" s="470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470"/>
      <c r="AC723" s="194"/>
      <c r="AD723" s="194"/>
      <c r="AE723" s="194"/>
      <c r="AF723" s="194"/>
      <c r="AG723" s="194"/>
      <c r="AH723" s="470"/>
      <c r="AI723" s="194"/>
      <c r="AJ723" s="194"/>
      <c r="AK723" s="194"/>
      <c r="AL723" s="194"/>
      <c r="AM723" s="470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470"/>
      <c r="AC724" s="194"/>
      <c r="AD724" s="194"/>
      <c r="AE724" s="194"/>
      <c r="AF724" s="194"/>
      <c r="AG724" s="194"/>
      <c r="AH724" s="470"/>
      <c r="AI724" s="194"/>
      <c r="AJ724" s="194"/>
      <c r="AK724" s="194"/>
      <c r="AL724" s="194"/>
      <c r="AM724" s="470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470"/>
      <c r="AC725" s="194"/>
      <c r="AD725" s="194"/>
      <c r="AE725" s="194"/>
      <c r="AF725" s="194"/>
      <c r="AG725" s="194"/>
      <c r="AH725" s="470"/>
      <c r="AI725" s="194"/>
      <c r="AJ725" s="194"/>
      <c r="AK725" s="194"/>
      <c r="AL725" s="194"/>
      <c r="AM725" s="470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470"/>
      <c r="AC726" s="194"/>
      <c r="AD726" s="194"/>
      <c r="AE726" s="194"/>
      <c r="AF726" s="194"/>
      <c r="AG726" s="194"/>
      <c r="AH726" s="470"/>
      <c r="AI726" s="194"/>
      <c r="AJ726" s="194"/>
      <c r="AK726" s="194"/>
      <c r="AL726" s="194"/>
      <c r="AM726" s="470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470"/>
      <c r="AC727" s="194"/>
      <c r="AD727" s="194"/>
      <c r="AE727" s="194"/>
      <c r="AF727" s="194"/>
      <c r="AG727" s="194"/>
      <c r="AH727" s="470"/>
      <c r="AI727" s="194"/>
      <c r="AJ727" s="194"/>
      <c r="AK727" s="194"/>
      <c r="AL727" s="194"/>
      <c r="AM727" s="470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470"/>
      <c r="AC728" s="194"/>
      <c r="AD728" s="194"/>
      <c r="AE728" s="194"/>
      <c r="AF728" s="194"/>
      <c r="AG728" s="194"/>
      <c r="AH728" s="470"/>
      <c r="AI728" s="194"/>
      <c r="AJ728" s="194"/>
      <c r="AK728" s="194"/>
      <c r="AL728" s="194"/>
      <c r="AM728" s="470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470"/>
      <c r="AC729" s="194"/>
      <c r="AD729" s="194"/>
      <c r="AE729" s="194"/>
      <c r="AF729" s="194"/>
      <c r="AG729" s="194"/>
      <c r="AH729" s="470"/>
      <c r="AI729" s="194"/>
      <c r="AJ729" s="194"/>
      <c r="AK729" s="194"/>
      <c r="AL729" s="194"/>
      <c r="AM729" s="470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470"/>
      <c r="AC730" s="194"/>
      <c r="AD730" s="194"/>
      <c r="AE730" s="194"/>
      <c r="AF730" s="194"/>
      <c r="AG730" s="194"/>
      <c r="AH730" s="470"/>
      <c r="AI730" s="194"/>
      <c r="AJ730" s="194"/>
      <c r="AK730" s="194"/>
      <c r="AL730" s="194"/>
      <c r="AM730" s="470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470"/>
      <c r="AC731" s="194"/>
      <c r="AD731" s="194"/>
      <c r="AE731" s="194"/>
      <c r="AF731" s="194"/>
      <c r="AG731" s="194"/>
      <c r="AH731" s="470"/>
      <c r="AI731" s="194"/>
      <c r="AJ731" s="194"/>
      <c r="AK731" s="194"/>
      <c r="AL731" s="194"/>
      <c r="AM731" s="470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470"/>
      <c r="AC732" s="194"/>
      <c r="AD732" s="194"/>
      <c r="AE732" s="194"/>
      <c r="AF732" s="194"/>
      <c r="AG732" s="194"/>
      <c r="AH732" s="470"/>
      <c r="AI732" s="194"/>
      <c r="AJ732" s="194"/>
      <c r="AK732" s="194"/>
      <c r="AL732" s="194"/>
      <c r="AM732" s="470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470"/>
      <c r="AC733" s="194"/>
      <c r="AD733" s="194"/>
      <c r="AE733" s="194"/>
      <c r="AF733" s="194"/>
      <c r="AG733" s="194"/>
      <c r="AH733" s="470"/>
      <c r="AI733" s="194"/>
      <c r="AJ733" s="194"/>
      <c r="AK733" s="194"/>
      <c r="AL733" s="194"/>
      <c r="AM733" s="470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470"/>
      <c r="AC734" s="194"/>
      <c r="AD734" s="194"/>
      <c r="AE734" s="194"/>
      <c r="AF734" s="194"/>
      <c r="AG734" s="194"/>
      <c r="AH734" s="470"/>
      <c r="AI734" s="194"/>
      <c r="AJ734" s="194"/>
      <c r="AK734" s="194"/>
      <c r="AL734" s="194"/>
      <c r="AM734" s="470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470"/>
      <c r="AC735" s="194"/>
      <c r="AD735" s="194"/>
      <c r="AE735" s="194"/>
      <c r="AF735" s="194"/>
      <c r="AG735" s="194"/>
      <c r="AH735" s="470"/>
      <c r="AI735" s="194"/>
      <c r="AJ735" s="194"/>
      <c r="AK735" s="194"/>
      <c r="AL735" s="194"/>
      <c r="AM735" s="470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470"/>
      <c r="AC736" s="194"/>
      <c r="AD736" s="194"/>
      <c r="AE736" s="194"/>
      <c r="AF736" s="194"/>
      <c r="AG736" s="194"/>
      <c r="AH736" s="470"/>
      <c r="AI736" s="194"/>
      <c r="AJ736" s="194"/>
      <c r="AK736" s="194"/>
      <c r="AL736" s="194"/>
      <c r="AM736" s="470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470"/>
      <c r="AC737" s="194"/>
      <c r="AD737" s="194"/>
      <c r="AE737" s="194"/>
      <c r="AF737" s="194"/>
      <c r="AG737" s="194"/>
      <c r="AH737" s="470"/>
      <c r="AI737" s="194"/>
      <c r="AJ737" s="194"/>
      <c r="AK737" s="194"/>
      <c r="AL737" s="194"/>
      <c r="AM737" s="470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470"/>
      <c r="AC738" s="194"/>
      <c r="AD738" s="194"/>
      <c r="AE738" s="194"/>
      <c r="AF738" s="194"/>
      <c r="AG738" s="194"/>
      <c r="AH738" s="470"/>
      <c r="AI738" s="194"/>
      <c r="AJ738" s="194"/>
      <c r="AK738" s="194"/>
      <c r="AL738" s="194"/>
      <c r="AM738" s="470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470"/>
      <c r="AC739" s="194"/>
      <c r="AD739" s="194"/>
      <c r="AE739" s="194"/>
      <c r="AF739" s="194"/>
      <c r="AG739" s="194"/>
      <c r="AH739" s="470"/>
      <c r="AI739" s="194"/>
      <c r="AJ739" s="194"/>
      <c r="AK739" s="194"/>
      <c r="AL739" s="194"/>
      <c r="AM739" s="470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470"/>
      <c r="AC740" s="194"/>
      <c r="AD740" s="194"/>
      <c r="AE740" s="194"/>
      <c r="AF740" s="194"/>
      <c r="AG740" s="194"/>
      <c r="AH740" s="470"/>
      <c r="AI740" s="194"/>
      <c r="AJ740" s="194"/>
      <c r="AK740" s="194"/>
      <c r="AL740" s="194"/>
      <c r="AM740" s="470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470"/>
      <c r="AC741" s="194"/>
      <c r="AD741" s="194"/>
      <c r="AE741" s="194"/>
      <c r="AF741" s="194"/>
      <c r="AG741" s="194"/>
      <c r="AH741" s="470"/>
      <c r="AI741" s="194"/>
      <c r="AJ741" s="194"/>
      <c r="AK741" s="194"/>
      <c r="AL741" s="194"/>
      <c r="AM741" s="470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470"/>
      <c r="AC742" s="194"/>
      <c r="AD742" s="194"/>
      <c r="AE742" s="194"/>
      <c r="AF742" s="194"/>
      <c r="AG742" s="194"/>
      <c r="AH742" s="470"/>
      <c r="AI742" s="194"/>
      <c r="AJ742" s="194"/>
      <c r="AK742" s="194"/>
      <c r="AL742" s="194"/>
      <c r="AM742" s="470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470"/>
      <c r="AC743" s="194"/>
      <c r="AD743" s="194"/>
      <c r="AE743" s="194"/>
      <c r="AF743" s="194"/>
      <c r="AG743" s="194"/>
      <c r="AH743" s="470"/>
      <c r="AI743" s="194"/>
      <c r="AJ743" s="194"/>
      <c r="AK743" s="194"/>
      <c r="AL743" s="194"/>
      <c r="AM743" s="470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470"/>
      <c r="AC744" s="194"/>
      <c r="AD744" s="194"/>
      <c r="AE744" s="194"/>
      <c r="AF744" s="194"/>
      <c r="AG744" s="194"/>
      <c r="AH744" s="470"/>
      <c r="AI744" s="194"/>
      <c r="AJ744" s="194"/>
      <c r="AK744" s="194"/>
      <c r="AL744" s="194"/>
      <c r="AM744" s="470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470"/>
      <c r="AC745" s="194"/>
      <c r="AD745" s="194"/>
      <c r="AE745" s="194"/>
      <c r="AF745" s="194"/>
      <c r="AG745" s="194"/>
      <c r="AH745" s="470"/>
      <c r="AI745" s="194"/>
      <c r="AJ745" s="194"/>
      <c r="AK745" s="194"/>
      <c r="AL745" s="194"/>
      <c r="AM745" s="470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470"/>
      <c r="AC746" s="194"/>
      <c r="AD746" s="194"/>
      <c r="AE746" s="194"/>
      <c r="AF746" s="194"/>
      <c r="AG746" s="194"/>
      <c r="AH746" s="470"/>
      <c r="AI746" s="194"/>
      <c r="AJ746" s="194"/>
      <c r="AK746" s="194"/>
      <c r="AL746" s="194"/>
      <c r="AM746" s="470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470"/>
      <c r="AC747" s="194"/>
      <c r="AD747" s="194"/>
      <c r="AE747" s="194"/>
      <c r="AF747" s="194"/>
      <c r="AG747" s="194"/>
      <c r="AH747" s="470"/>
      <c r="AI747" s="194"/>
      <c r="AJ747" s="194"/>
      <c r="AK747" s="194"/>
      <c r="AL747" s="194"/>
      <c r="AM747" s="470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470"/>
      <c r="AC748" s="194"/>
      <c r="AD748" s="194"/>
      <c r="AE748" s="194"/>
      <c r="AF748" s="194"/>
      <c r="AG748" s="194"/>
      <c r="AH748" s="470"/>
      <c r="AI748" s="194"/>
      <c r="AJ748" s="194"/>
      <c r="AK748" s="194"/>
      <c r="AL748" s="194"/>
      <c r="AM748" s="470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470"/>
      <c r="AC749" s="194"/>
      <c r="AD749" s="194"/>
      <c r="AE749" s="194"/>
      <c r="AF749" s="194"/>
      <c r="AG749" s="194"/>
      <c r="AH749" s="470"/>
      <c r="AI749" s="194"/>
      <c r="AJ749" s="194"/>
      <c r="AK749" s="194"/>
      <c r="AL749" s="194"/>
      <c r="AM749" s="470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470"/>
      <c r="AC750" s="194"/>
      <c r="AD750" s="194"/>
      <c r="AE750" s="194"/>
      <c r="AF750" s="194"/>
      <c r="AG750" s="194"/>
      <c r="AH750" s="470"/>
      <c r="AI750" s="194"/>
      <c r="AJ750" s="194"/>
      <c r="AK750" s="194"/>
      <c r="AL750" s="194"/>
      <c r="AM750" s="470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470"/>
      <c r="AC751" s="194"/>
      <c r="AD751" s="194"/>
      <c r="AE751" s="194"/>
      <c r="AF751" s="194"/>
      <c r="AG751" s="194"/>
      <c r="AH751" s="470"/>
      <c r="AI751" s="194"/>
      <c r="AJ751" s="194"/>
      <c r="AK751" s="194"/>
      <c r="AL751" s="194"/>
      <c r="AM751" s="470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470"/>
      <c r="AC752" s="194"/>
      <c r="AD752" s="194"/>
      <c r="AE752" s="194"/>
      <c r="AF752" s="194"/>
      <c r="AG752" s="194"/>
      <c r="AH752" s="470"/>
      <c r="AI752" s="194"/>
      <c r="AJ752" s="194"/>
      <c r="AK752" s="194"/>
      <c r="AL752" s="194"/>
      <c r="AM752" s="470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470"/>
      <c r="AC753" s="194"/>
      <c r="AD753" s="194"/>
      <c r="AE753" s="194"/>
      <c r="AF753" s="194"/>
      <c r="AG753" s="194"/>
      <c r="AH753" s="470"/>
      <c r="AI753" s="194"/>
      <c r="AJ753" s="194"/>
      <c r="AK753" s="194"/>
      <c r="AL753" s="194"/>
      <c r="AM753" s="470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470"/>
      <c r="AC754" s="194"/>
      <c r="AD754" s="194"/>
      <c r="AE754" s="194"/>
      <c r="AF754" s="194"/>
      <c r="AG754" s="194"/>
      <c r="AH754" s="470"/>
      <c r="AI754" s="194"/>
      <c r="AJ754" s="194"/>
      <c r="AK754" s="194"/>
      <c r="AL754" s="194"/>
      <c r="AM754" s="470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470"/>
      <c r="AC755" s="194"/>
      <c r="AD755" s="194"/>
      <c r="AE755" s="194"/>
      <c r="AF755" s="194"/>
      <c r="AG755" s="194"/>
      <c r="AH755" s="470"/>
      <c r="AI755" s="194"/>
      <c r="AJ755" s="194"/>
      <c r="AK755" s="194"/>
      <c r="AL755" s="194"/>
      <c r="AM755" s="470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470"/>
      <c r="AC756" s="194"/>
      <c r="AD756" s="194"/>
      <c r="AE756" s="194"/>
      <c r="AF756" s="194"/>
      <c r="AG756" s="194"/>
      <c r="AH756" s="470"/>
      <c r="AI756" s="194"/>
      <c r="AJ756" s="194"/>
      <c r="AK756" s="194"/>
      <c r="AL756" s="194"/>
      <c r="AM756" s="470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470"/>
      <c r="AC757" s="194"/>
      <c r="AD757" s="194"/>
      <c r="AE757" s="194"/>
      <c r="AF757" s="194"/>
      <c r="AG757" s="194"/>
      <c r="AH757" s="470"/>
      <c r="AI757" s="194"/>
      <c r="AJ757" s="194"/>
      <c r="AK757" s="194"/>
      <c r="AL757" s="194"/>
      <c r="AM757" s="470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470"/>
      <c r="AC758" s="194"/>
      <c r="AD758" s="194"/>
      <c r="AE758" s="194"/>
      <c r="AF758" s="194"/>
      <c r="AG758" s="194"/>
      <c r="AH758" s="470"/>
      <c r="AI758" s="194"/>
      <c r="AJ758" s="194"/>
      <c r="AK758" s="194"/>
      <c r="AL758" s="194"/>
      <c r="AM758" s="470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470"/>
      <c r="AC759" s="194"/>
      <c r="AD759" s="194"/>
      <c r="AE759" s="194"/>
      <c r="AF759" s="194"/>
      <c r="AG759" s="194"/>
      <c r="AH759" s="470"/>
      <c r="AI759" s="194"/>
      <c r="AJ759" s="194"/>
      <c r="AK759" s="194"/>
      <c r="AL759" s="194"/>
      <c r="AM759" s="470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470"/>
      <c r="AC760" s="194"/>
      <c r="AD760" s="194"/>
      <c r="AE760" s="194"/>
      <c r="AF760" s="194"/>
      <c r="AG760" s="194"/>
      <c r="AH760" s="470"/>
      <c r="AI760" s="194"/>
      <c r="AJ760" s="194"/>
      <c r="AK760" s="194"/>
      <c r="AL760" s="194"/>
      <c r="AM760" s="470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470"/>
      <c r="AC761" s="194"/>
      <c r="AD761" s="194"/>
      <c r="AE761" s="194"/>
      <c r="AF761" s="194"/>
      <c r="AG761" s="194"/>
      <c r="AH761" s="470"/>
      <c r="AI761" s="194"/>
      <c r="AJ761" s="194"/>
      <c r="AK761" s="194"/>
      <c r="AL761" s="194"/>
      <c r="AM761" s="470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470"/>
      <c r="AC762" s="194"/>
      <c r="AD762" s="194"/>
      <c r="AE762" s="194"/>
      <c r="AF762" s="194"/>
      <c r="AG762" s="194"/>
      <c r="AH762" s="470"/>
      <c r="AI762" s="194"/>
      <c r="AJ762" s="194"/>
      <c r="AK762" s="194"/>
      <c r="AL762" s="194"/>
      <c r="AM762" s="470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470"/>
      <c r="AC763" s="194"/>
      <c r="AD763" s="194"/>
      <c r="AE763" s="194"/>
      <c r="AF763" s="194"/>
      <c r="AG763" s="194"/>
      <c r="AH763" s="470"/>
      <c r="AI763" s="194"/>
      <c r="AJ763" s="194"/>
      <c r="AK763" s="194"/>
      <c r="AL763" s="194"/>
      <c r="AM763" s="470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470"/>
      <c r="AC764" s="194"/>
      <c r="AD764" s="194"/>
      <c r="AE764" s="194"/>
      <c r="AF764" s="194"/>
      <c r="AG764" s="194"/>
      <c r="AH764" s="470"/>
      <c r="AI764" s="194"/>
      <c r="AJ764" s="194"/>
      <c r="AK764" s="194"/>
      <c r="AL764" s="194"/>
      <c r="AM764" s="470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470"/>
      <c r="AC765" s="194"/>
      <c r="AD765" s="194"/>
      <c r="AE765" s="194"/>
      <c r="AF765" s="194"/>
      <c r="AG765" s="194"/>
      <c r="AH765" s="470"/>
      <c r="AI765" s="194"/>
      <c r="AJ765" s="194"/>
      <c r="AK765" s="194"/>
      <c r="AL765" s="194"/>
      <c r="AM765" s="470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470"/>
      <c r="AC766" s="194"/>
      <c r="AD766" s="194"/>
      <c r="AE766" s="194"/>
      <c r="AF766" s="194"/>
      <c r="AG766" s="194"/>
      <c r="AH766" s="470"/>
      <c r="AI766" s="194"/>
      <c r="AJ766" s="194"/>
      <c r="AK766" s="194"/>
      <c r="AL766" s="194"/>
      <c r="AM766" s="470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470"/>
      <c r="AC767" s="194"/>
      <c r="AD767" s="194"/>
      <c r="AE767" s="194"/>
      <c r="AF767" s="194"/>
      <c r="AG767" s="194"/>
      <c r="AH767" s="470"/>
      <c r="AI767" s="194"/>
      <c r="AJ767" s="194"/>
      <c r="AK767" s="194"/>
      <c r="AL767" s="194"/>
      <c r="AM767" s="470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470"/>
      <c r="AC768" s="194"/>
      <c r="AD768" s="194"/>
      <c r="AE768" s="194"/>
      <c r="AF768" s="194"/>
      <c r="AG768" s="194"/>
      <c r="AH768" s="470"/>
      <c r="AI768" s="194"/>
      <c r="AJ768" s="194"/>
      <c r="AK768" s="194"/>
      <c r="AL768" s="194"/>
      <c r="AM768" s="470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470"/>
      <c r="AC769" s="194"/>
      <c r="AD769" s="194"/>
      <c r="AE769" s="194"/>
      <c r="AF769" s="194"/>
      <c r="AG769" s="194"/>
      <c r="AH769" s="470"/>
      <c r="AI769" s="194"/>
      <c r="AJ769" s="194"/>
      <c r="AK769" s="194"/>
      <c r="AL769" s="194"/>
      <c r="AM769" s="470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470"/>
      <c r="AC770" s="194"/>
      <c r="AD770" s="194"/>
      <c r="AE770" s="194"/>
      <c r="AF770" s="194"/>
      <c r="AG770" s="194"/>
      <c r="AH770" s="470"/>
      <c r="AI770" s="194"/>
      <c r="AJ770" s="194"/>
      <c r="AK770" s="194"/>
      <c r="AL770" s="194"/>
      <c r="AM770" s="470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470"/>
      <c r="AC771" s="194"/>
      <c r="AD771" s="194"/>
      <c r="AE771" s="194"/>
      <c r="AF771" s="194"/>
      <c r="AG771" s="194"/>
      <c r="AH771" s="470"/>
      <c r="AI771" s="194"/>
      <c r="AJ771" s="194"/>
      <c r="AK771" s="194"/>
      <c r="AL771" s="194"/>
      <c r="AM771" s="470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470"/>
      <c r="AC772" s="194"/>
      <c r="AD772" s="194"/>
      <c r="AE772" s="194"/>
      <c r="AF772" s="194"/>
      <c r="AG772" s="194"/>
      <c r="AH772" s="470"/>
      <c r="AI772" s="194"/>
      <c r="AJ772" s="194"/>
      <c r="AK772" s="194"/>
      <c r="AL772" s="194"/>
      <c r="AM772" s="470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470"/>
      <c r="AC773" s="194"/>
      <c r="AD773" s="194"/>
      <c r="AE773" s="194"/>
      <c r="AF773" s="194"/>
      <c r="AG773" s="194"/>
      <c r="AH773" s="470"/>
      <c r="AI773" s="194"/>
      <c r="AJ773" s="194"/>
      <c r="AK773" s="194"/>
      <c r="AL773" s="194"/>
      <c r="AM773" s="470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470"/>
      <c r="AC774" s="194"/>
      <c r="AD774" s="194"/>
      <c r="AE774" s="194"/>
      <c r="AF774" s="194"/>
      <c r="AG774" s="194"/>
      <c r="AH774" s="470"/>
      <c r="AI774" s="194"/>
      <c r="AJ774" s="194"/>
      <c r="AK774" s="194"/>
      <c r="AL774" s="194"/>
      <c r="AM774" s="470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470"/>
      <c r="AC775" s="194"/>
      <c r="AD775" s="194"/>
      <c r="AE775" s="194"/>
      <c r="AF775" s="194"/>
      <c r="AG775" s="194"/>
      <c r="AH775" s="470"/>
      <c r="AI775" s="194"/>
      <c r="AJ775" s="194"/>
      <c r="AK775" s="194"/>
      <c r="AL775" s="194"/>
      <c r="AM775" s="470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470"/>
      <c r="AC776" s="194"/>
      <c r="AD776" s="194"/>
      <c r="AE776" s="194"/>
      <c r="AF776" s="194"/>
      <c r="AG776" s="194"/>
      <c r="AH776" s="470"/>
      <c r="AI776" s="194"/>
      <c r="AJ776" s="194"/>
      <c r="AK776" s="194"/>
      <c r="AL776" s="194"/>
      <c r="AM776" s="470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470"/>
      <c r="AC777" s="194"/>
      <c r="AD777" s="194"/>
      <c r="AE777" s="194"/>
      <c r="AF777" s="194"/>
      <c r="AG777" s="194"/>
      <c r="AH777" s="470"/>
      <c r="AI777" s="194"/>
      <c r="AJ777" s="194"/>
      <c r="AK777" s="194"/>
      <c r="AL777" s="194"/>
      <c r="AM777" s="470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470"/>
      <c r="AC778" s="194"/>
      <c r="AD778" s="194"/>
      <c r="AE778" s="194"/>
      <c r="AF778" s="194"/>
      <c r="AG778" s="194"/>
      <c r="AH778" s="470"/>
      <c r="AI778" s="194"/>
      <c r="AJ778" s="194"/>
      <c r="AK778" s="194"/>
      <c r="AL778" s="194"/>
      <c r="AM778" s="470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470"/>
      <c r="AC779" s="194"/>
      <c r="AD779" s="194"/>
      <c r="AE779" s="194"/>
      <c r="AF779" s="194"/>
      <c r="AG779" s="194"/>
      <c r="AH779" s="470"/>
      <c r="AI779" s="194"/>
      <c r="AJ779" s="194"/>
      <c r="AK779" s="194"/>
      <c r="AL779" s="194"/>
      <c r="AM779" s="470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470"/>
      <c r="AC780" s="194"/>
      <c r="AD780" s="194"/>
      <c r="AE780" s="194"/>
      <c r="AF780" s="194"/>
      <c r="AG780" s="194"/>
      <c r="AH780" s="470"/>
      <c r="AI780" s="194"/>
      <c r="AJ780" s="194"/>
      <c r="AK780" s="194"/>
      <c r="AL780" s="194"/>
      <c r="AM780" s="470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470"/>
      <c r="AC781" s="194"/>
      <c r="AD781" s="194"/>
      <c r="AE781" s="194"/>
      <c r="AF781" s="194"/>
      <c r="AG781" s="194"/>
      <c r="AH781" s="470"/>
      <c r="AI781" s="194"/>
      <c r="AJ781" s="194"/>
      <c r="AK781" s="194"/>
      <c r="AL781" s="194"/>
      <c r="AM781" s="470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470"/>
      <c r="AC782" s="194"/>
      <c r="AD782" s="194"/>
      <c r="AE782" s="194"/>
      <c r="AF782" s="194"/>
      <c r="AG782" s="194"/>
      <c r="AH782" s="470"/>
      <c r="AI782" s="194"/>
      <c r="AJ782" s="194"/>
      <c r="AK782" s="194"/>
      <c r="AL782" s="194"/>
      <c r="AM782" s="470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470"/>
      <c r="AC783" s="194"/>
      <c r="AD783" s="194"/>
      <c r="AE783" s="194"/>
      <c r="AF783" s="194"/>
      <c r="AG783" s="194"/>
      <c r="AH783" s="470"/>
      <c r="AI783" s="194"/>
      <c r="AJ783" s="194"/>
      <c r="AK783" s="194"/>
      <c r="AL783" s="194"/>
      <c r="AM783" s="470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470"/>
      <c r="AC784" s="194"/>
      <c r="AD784" s="194"/>
      <c r="AE784" s="194"/>
      <c r="AF784" s="194"/>
      <c r="AG784" s="194"/>
      <c r="AH784" s="470"/>
      <c r="AI784" s="194"/>
      <c r="AJ784" s="194"/>
      <c r="AK784" s="194"/>
      <c r="AL784" s="194"/>
      <c r="AM784" s="470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470"/>
      <c r="AC785" s="194"/>
      <c r="AD785" s="194"/>
      <c r="AE785" s="194"/>
      <c r="AF785" s="194"/>
      <c r="AG785" s="194"/>
      <c r="AH785" s="470"/>
      <c r="AI785" s="194"/>
      <c r="AJ785" s="194"/>
      <c r="AK785" s="194"/>
      <c r="AL785" s="194"/>
      <c r="AM785" s="470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470"/>
      <c r="AC786" s="194"/>
      <c r="AD786" s="194"/>
      <c r="AE786" s="194"/>
      <c r="AF786" s="194"/>
      <c r="AG786" s="194"/>
      <c r="AH786" s="470"/>
      <c r="AI786" s="194"/>
      <c r="AJ786" s="194"/>
      <c r="AK786" s="194"/>
      <c r="AL786" s="194"/>
      <c r="AM786" s="470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470"/>
      <c r="AC787" s="194"/>
      <c r="AD787" s="194"/>
      <c r="AE787" s="194"/>
      <c r="AF787" s="194"/>
      <c r="AG787" s="194"/>
      <c r="AH787" s="470"/>
      <c r="AI787" s="194"/>
      <c r="AJ787" s="194"/>
      <c r="AK787" s="194"/>
      <c r="AL787" s="194"/>
      <c r="AM787" s="470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470"/>
      <c r="AC788" s="194"/>
      <c r="AD788" s="194"/>
      <c r="AE788" s="194"/>
      <c r="AF788" s="194"/>
      <c r="AG788" s="194"/>
      <c r="AH788" s="470"/>
      <c r="AI788" s="194"/>
      <c r="AJ788" s="194"/>
      <c r="AK788" s="194"/>
      <c r="AL788" s="194"/>
      <c r="AM788" s="470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470"/>
      <c r="AC789" s="194"/>
      <c r="AD789" s="194"/>
      <c r="AE789" s="194"/>
      <c r="AF789" s="194"/>
      <c r="AG789" s="194"/>
      <c r="AH789" s="470"/>
      <c r="AI789" s="194"/>
      <c r="AJ789" s="194"/>
      <c r="AK789" s="194"/>
      <c r="AL789" s="194"/>
      <c r="AM789" s="470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470"/>
      <c r="AC790" s="194"/>
      <c r="AD790" s="194"/>
      <c r="AE790" s="194"/>
      <c r="AF790" s="194"/>
      <c r="AG790" s="194"/>
      <c r="AH790" s="470"/>
      <c r="AI790" s="194"/>
      <c r="AJ790" s="194"/>
      <c r="AK790" s="194"/>
      <c r="AL790" s="194"/>
      <c r="AM790" s="470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470"/>
      <c r="AC791" s="194"/>
      <c r="AD791" s="194"/>
      <c r="AE791" s="194"/>
      <c r="AF791" s="194"/>
      <c r="AG791" s="194"/>
      <c r="AH791" s="470"/>
      <c r="AI791" s="194"/>
      <c r="AJ791" s="194"/>
      <c r="AK791" s="194"/>
      <c r="AL791" s="194"/>
      <c r="AM791" s="470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470"/>
      <c r="AC792" s="194"/>
      <c r="AD792" s="194"/>
      <c r="AE792" s="194"/>
      <c r="AF792" s="194"/>
      <c r="AG792" s="194"/>
      <c r="AH792" s="470"/>
      <c r="AI792" s="194"/>
      <c r="AJ792" s="194"/>
      <c r="AK792" s="194"/>
      <c r="AL792" s="194"/>
      <c r="AM792" s="470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470"/>
      <c r="AC793" s="194"/>
      <c r="AD793" s="194"/>
      <c r="AE793" s="194"/>
      <c r="AF793" s="194"/>
      <c r="AG793" s="194"/>
      <c r="AH793" s="470"/>
      <c r="AI793" s="194"/>
      <c r="AJ793" s="194"/>
      <c r="AK793" s="194"/>
      <c r="AL793" s="194"/>
      <c r="AM793" s="470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470"/>
      <c r="AC794" s="194"/>
      <c r="AD794" s="194"/>
      <c r="AE794" s="194"/>
      <c r="AF794" s="194"/>
      <c r="AG794" s="194"/>
      <c r="AH794" s="470"/>
      <c r="AI794" s="194"/>
      <c r="AJ794" s="194"/>
      <c r="AK794" s="194"/>
      <c r="AL794" s="194"/>
      <c r="AM794" s="470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470"/>
      <c r="AC795" s="194"/>
      <c r="AD795" s="194"/>
      <c r="AE795" s="194"/>
      <c r="AF795" s="194"/>
      <c r="AG795" s="194"/>
      <c r="AH795" s="470"/>
      <c r="AI795" s="194"/>
      <c r="AJ795" s="194"/>
      <c r="AK795" s="194"/>
      <c r="AL795" s="194"/>
      <c r="AM795" s="470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470"/>
      <c r="AC796" s="194"/>
      <c r="AD796" s="194"/>
      <c r="AE796" s="194"/>
      <c r="AF796" s="194"/>
      <c r="AG796" s="194"/>
      <c r="AH796" s="470"/>
      <c r="AI796" s="194"/>
      <c r="AJ796" s="194"/>
      <c r="AK796" s="194"/>
      <c r="AL796" s="194"/>
      <c r="AM796" s="470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470"/>
      <c r="AC797" s="194"/>
      <c r="AD797" s="194"/>
      <c r="AE797" s="194"/>
      <c r="AF797" s="194"/>
      <c r="AG797" s="194"/>
      <c r="AH797" s="470"/>
      <c r="AI797" s="194"/>
      <c r="AJ797" s="194"/>
      <c r="AK797" s="194"/>
      <c r="AL797" s="194"/>
      <c r="AM797" s="470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470"/>
      <c r="AC798" s="194"/>
      <c r="AD798" s="194"/>
      <c r="AE798" s="194"/>
      <c r="AF798" s="194"/>
      <c r="AG798" s="194"/>
      <c r="AH798" s="470"/>
      <c r="AI798" s="194"/>
      <c r="AJ798" s="194"/>
      <c r="AK798" s="194"/>
      <c r="AL798" s="194"/>
      <c r="AM798" s="470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470"/>
      <c r="AC799" s="194"/>
      <c r="AD799" s="194"/>
      <c r="AE799" s="194"/>
      <c r="AF799" s="194"/>
      <c r="AG799" s="194"/>
      <c r="AH799" s="470"/>
      <c r="AI799" s="194"/>
      <c r="AJ799" s="194"/>
      <c r="AK799" s="194"/>
      <c r="AL799" s="194"/>
      <c r="AM799" s="470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470"/>
      <c r="AC800" s="194"/>
      <c r="AD800" s="194"/>
      <c r="AE800" s="194"/>
      <c r="AF800" s="194"/>
      <c r="AG800" s="194"/>
      <c r="AH800" s="470"/>
      <c r="AI800" s="194"/>
      <c r="AJ800" s="194"/>
      <c r="AK800" s="194"/>
      <c r="AL800" s="194"/>
      <c r="AM800" s="470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470"/>
      <c r="AC801" s="194"/>
      <c r="AD801" s="194"/>
      <c r="AE801" s="194"/>
      <c r="AF801" s="194"/>
      <c r="AG801" s="194"/>
      <c r="AH801" s="470"/>
      <c r="AI801" s="194"/>
      <c r="AJ801" s="194"/>
      <c r="AK801" s="194"/>
      <c r="AL801" s="194"/>
      <c r="AM801" s="470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470"/>
      <c r="AC802" s="194"/>
      <c r="AD802" s="194"/>
      <c r="AE802" s="194"/>
      <c r="AF802" s="194"/>
      <c r="AG802" s="194"/>
      <c r="AH802" s="470"/>
      <c r="AI802" s="194"/>
      <c r="AJ802" s="194"/>
      <c r="AK802" s="194"/>
      <c r="AL802" s="194"/>
      <c r="AM802" s="470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470"/>
      <c r="AC803" s="194"/>
      <c r="AD803" s="194"/>
      <c r="AE803" s="194"/>
      <c r="AF803" s="194"/>
      <c r="AG803" s="194"/>
      <c r="AH803" s="470"/>
      <c r="AI803" s="194"/>
      <c r="AJ803" s="194"/>
      <c r="AK803" s="194"/>
      <c r="AL803" s="194"/>
      <c r="AM803" s="470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470"/>
      <c r="AC804" s="194"/>
      <c r="AD804" s="194"/>
      <c r="AE804" s="194"/>
      <c r="AF804" s="194"/>
      <c r="AG804" s="194"/>
      <c r="AH804" s="470"/>
      <c r="AI804" s="194"/>
      <c r="AJ804" s="194"/>
      <c r="AK804" s="194"/>
      <c r="AL804" s="194"/>
      <c r="AM804" s="470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470"/>
      <c r="AC805" s="194"/>
      <c r="AD805" s="194"/>
      <c r="AE805" s="194"/>
      <c r="AF805" s="194"/>
      <c r="AG805" s="194"/>
      <c r="AH805" s="470"/>
      <c r="AI805" s="194"/>
      <c r="AJ805" s="194"/>
      <c r="AK805" s="194"/>
      <c r="AL805" s="194"/>
      <c r="AM805" s="470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470"/>
      <c r="AC806" s="194"/>
      <c r="AD806" s="194"/>
      <c r="AE806" s="194"/>
      <c r="AF806" s="194"/>
      <c r="AG806" s="194"/>
      <c r="AH806" s="470"/>
      <c r="AI806" s="194"/>
      <c r="AJ806" s="194"/>
      <c r="AK806" s="194"/>
      <c r="AL806" s="194"/>
      <c r="AM806" s="470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470"/>
      <c r="AC807" s="194"/>
      <c r="AD807" s="194"/>
      <c r="AE807" s="194"/>
      <c r="AF807" s="194"/>
      <c r="AG807" s="194"/>
      <c r="AH807" s="470"/>
      <c r="AI807" s="194"/>
      <c r="AJ807" s="194"/>
      <c r="AK807" s="194"/>
      <c r="AL807" s="194"/>
      <c r="AM807" s="470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470"/>
      <c r="AC808" s="194"/>
      <c r="AD808" s="194"/>
      <c r="AE808" s="194"/>
      <c r="AF808" s="194"/>
      <c r="AG808" s="194"/>
      <c r="AH808" s="470"/>
      <c r="AI808" s="194"/>
      <c r="AJ808" s="194"/>
      <c r="AK808" s="194"/>
      <c r="AL808" s="194"/>
      <c r="AM808" s="470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470"/>
      <c r="AC809" s="194"/>
      <c r="AD809" s="194"/>
      <c r="AE809" s="194"/>
      <c r="AF809" s="194"/>
      <c r="AG809" s="194"/>
      <c r="AH809" s="470"/>
      <c r="AI809" s="194"/>
      <c r="AJ809" s="194"/>
      <c r="AK809" s="194"/>
      <c r="AL809" s="194"/>
      <c r="AM809" s="470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470"/>
      <c r="AC810" s="194"/>
      <c r="AD810" s="194"/>
      <c r="AE810" s="194"/>
      <c r="AF810" s="194"/>
      <c r="AG810" s="194"/>
      <c r="AH810" s="470"/>
      <c r="AI810" s="194"/>
      <c r="AJ810" s="194"/>
      <c r="AK810" s="194"/>
      <c r="AL810" s="194"/>
      <c r="AM810" s="470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470"/>
      <c r="AC811" s="194"/>
      <c r="AD811" s="194"/>
      <c r="AE811" s="194"/>
      <c r="AF811" s="194"/>
      <c r="AG811" s="194"/>
      <c r="AH811" s="470"/>
      <c r="AI811" s="194"/>
      <c r="AJ811" s="194"/>
      <c r="AK811" s="194"/>
      <c r="AL811" s="194"/>
      <c r="AM811" s="470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470"/>
      <c r="AC812" s="194"/>
      <c r="AD812" s="194"/>
      <c r="AE812" s="194"/>
      <c r="AF812" s="194"/>
      <c r="AG812" s="194"/>
      <c r="AH812" s="470"/>
      <c r="AI812" s="194"/>
      <c r="AJ812" s="194"/>
      <c r="AK812" s="194"/>
      <c r="AL812" s="194"/>
      <c r="AM812" s="470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470"/>
      <c r="AC813" s="194"/>
      <c r="AD813" s="194"/>
      <c r="AE813" s="194"/>
      <c r="AF813" s="194"/>
      <c r="AG813" s="194"/>
      <c r="AH813" s="470"/>
      <c r="AI813" s="194"/>
      <c r="AJ813" s="194"/>
      <c r="AK813" s="194"/>
      <c r="AL813" s="194"/>
      <c r="AM813" s="470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470"/>
      <c r="AC814" s="194"/>
      <c r="AD814" s="194"/>
      <c r="AE814" s="194"/>
      <c r="AF814" s="194"/>
      <c r="AG814" s="194"/>
      <c r="AH814" s="470"/>
      <c r="AI814" s="194"/>
      <c r="AJ814" s="194"/>
      <c r="AK814" s="194"/>
      <c r="AL814" s="194"/>
      <c r="AM814" s="470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470"/>
      <c r="AC815" s="194"/>
      <c r="AD815" s="194"/>
      <c r="AE815" s="194"/>
      <c r="AF815" s="194"/>
      <c r="AG815" s="194"/>
      <c r="AH815" s="470"/>
      <c r="AI815" s="194"/>
      <c r="AJ815" s="194"/>
      <c r="AK815" s="194"/>
      <c r="AL815" s="194"/>
      <c r="AM815" s="470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470"/>
      <c r="AC816" s="194"/>
      <c r="AD816" s="194"/>
      <c r="AE816" s="194"/>
      <c r="AF816" s="194"/>
      <c r="AG816" s="194"/>
      <c r="AH816" s="470"/>
      <c r="AI816" s="194"/>
      <c r="AJ816" s="194"/>
      <c r="AK816" s="194"/>
      <c r="AL816" s="194"/>
      <c r="AM816" s="470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470"/>
      <c r="AC817" s="194"/>
      <c r="AD817" s="194"/>
      <c r="AE817" s="194"/>
      <c r="AF817" s="194"/>
      <c r="AG817" s="194"/>
      <c r="AH817" s="470"/>
      <c r="AI817" s="194"/>
      <c r="AJ817" s="194"/>
      <c r="AK817" s="194"/>
      <c r="AL817" s="194"/>
      <c r="AM817" s="470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470"/>
      <c r="AC818" s="194"/>
      <c r="AD818" s="194"/>
      <c r="AE818" s="194"/>
      <c r="AF818" s="194"/>
      <c r="AG818" s="194"/>
      <c r="AH818" s="470"/>
      <c r="AI818" s="194"/>
      <c r="AJ818" s="194"/>
      <c r="AK818" s="194"/>
      <c r="AL818" s="194"/>
      <c r="AM818" s="470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470"/>
      <c r="AC819" s="194"/>
      <c r="AD819" s="194"/>
      <c r="AE819" s="194"/>
      <c r="AF819" s="194"/>
      <c r="AG819" s="194"/>
      <c r="AH819" s="470"/>
      <c r="AI819" s="194"/>
      <c r="AJ819" s="194"/>
      <c r="AK819" s="194"/>
      <c r="AL819" s="194"/>
      <c r="AM819" s="470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470"/>
      <c r="AC820" s="194"/>
      <c r="AD820" s="194"/>
      <c r="AE820" s="194"/>
      <c r="AF820" s="194"/>
      <c r="AG820" s="194"/>
      <c r="AH820" s="470"/>
      <c r="AI820" s="194"/>
      <c r="AJ820" s="194"/>
      <c r="AK820" s="194"/>
      <c r="AL820" s="194"/>
      <c r="AM820" s="470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470"/>
      <c r="AC821" s="194"/>
      <c r="AD821" s="194"/>
      <c r="AE821" s="194"/>
      <c r="AF821" s="194"/>
      <c r="AG821" s="194"/>
      <c r="AH821" s="470"/>
      <c r="AI821" s="194"/>
      <c r="AJ821" s="194"/>
      <c r="AK821" s="194"/>
      <c r="AL821" s="194"/>
      <c r="AM821" s="470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470"/>
      <c r="AC822" s="194"/>
      <c r="AD822" s="194"/>
      <c r="AE822" s="194"/>
      <c r="AF822" s="194"/>
      <c r="AG822" s="194"/>
      <c r="AH822" s="470"/>
      <c r="AI822" s="194"/>
      <c r="AJ822" s="194"/>
      <c r="AK822" s="194"/>
      <c r="AL822" s="194"/>
      <c r="AM822" s="470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470"/>
      <c r="AC823" s="194"/>
      <c r="AD823" s="194"/>
      <c r="AE823" s="194"/>
      <c r="AF823" s="194"/>
      <c r="AG823" s="194"/>
      <c r="AH823" s="470"/>
      <c r="AI823" s="194"/>
      <c r="AJ823" s="194"/>
      <c r="AK823" s="194"/>
      <c r="AL823" s="194"/>
      <c r="AM823" s="470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470"/>
      <c r="AC824" s="194"/>
      <c r="AD824" s="194"/>
      <c r="AE824" s="194"/>
      <c r="AF824" s="194"/>
      <c r="AG824" s="194"/>
      <c r="AH824" s="470"/>
      <c r="AI824" s="194"/>
      <c r="AJ824" s="194"/>
      <c r="AK824" s="194"/>
      <c r="AL824" s="194"/>
      <c r="AM824" s="470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470"/>
      <c r="AC825" s="194"/>
      <c r="AD825" s="194"/>
      <c r="AE825" s="194"/>
      <c r="AF825" s="194"/>
      <c r="AG825" s="194"/>
      <c r="AH825" s="470"/>
      <c r="AI825" s="194"/>
      <c r="AJ825" s="194"/>
      <c r="AK825" s="194"/>
      <c r="AL825" s="194"/>
      <c r="AM825" s="470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470"/>
      <c r="AC826" s="194"/>
      <c r="AD826" s="194"/>
      <c r="AE826" s="194"/>
      <c r="AF826" s="194"/>
      <c r="AG826" s="194"/>
      <c r="AH826" s="470"/>
      <c r="AI826" s="194"/>
      <c r="AJ826" s="194"/>
      <c r="AK826" s="194"/>
      <c r="AL826" s="194"/>
      <c r="AM826" s="470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470"/>
      <c r="AC827" s="194"/>
      <c r="AD827" s="194"/>
      <c r="AE827" s="194"/>
      <c r="AF827" s="194"/>
      <c r="AG827" s="194"/>
      <c r="AH827" s="470"/>
      <c r="AI827" s="194"/>
      <c r="AJ827" s="194"/>
      <c r="AK827" s="194"/>
      <c r="AL827" s="194"/>
      <c r="AM827" s="470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470"/>
      <c r="AC828" s="194"/>
      <c r="AD828" s="194"/>
      <c r="AE828" s="194"/>
      <c r="AF828" s="194"/>
      <c r="AG828" s="194"/>
      <c r="AH828" s="470"/>
      <c r="AI828" s="194"/>
      <c r="AJ828" s="194"/>
      <c r="AK828" s="194"/>
      <c r="AL828" s="194"/>
      <c r="AM828" s="470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470"/>
      <c r="AC829" s="194"/>
      <c r="AD829" s="194"/>
      <c r="AE829" s="194"/>
      <c r="AF829" s="194"/>
      <c r="AG829" s="194"/>
      <c r="AH829" s="470"/>
      <c r="AI829" s="194"/>
      <c r="AJ829" s="194"/>
      <c r="AK829" s="194"/>
      <c r="AL829" s="194"/>
      <c r="AM829" s="470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470"/>
      <c r="AC830" s="194"/>
      <c r="AD830" s="194"/>
      <c r="AE830" s="194"/>
      <c r="AF830" s="194"/>
      <c r="AG830" s="194"/>
      <c r="AH830" s="470"/>
      <c r="AI830" s="194"/>
      <c r="AJ830" s="194"/>
      <c r="AK830" s="194"/>
      <c r="AL830" s="194"/>
      <c r="AM830" s="470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470"/>
      <c r="AC831" s="194"/>
      <c r="AD831" s="194"/>
      <c r="AE831" s="194"/>
      <c r="AF831" s="194"/>
      <c r="AG831" s="194"/>
      <c r="AH831" s="470"/>
      <c r="AI831" s="194"/>
      <c r="AJ831" s="194"/>
      <c r="AK831" s="194"/>
      <c r="AL831" s="194"/>
      <c r="AM831" s="470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470"/>
      <c r="AC832" s="194"/>
      <c r="AD832" s="194"/>
      <c r="AE832" s="194"/>
      <c r="AF832" s="194"/>
      <c r="AG832" s="194"/>
      <c r="AH832" s="470"/>
      <c r="AI832" s="194"/>
      <c r="AJ832" s="194"/>
      <c r="AK832" s="194"/>
      <c r="AL832" s="194"/>
      <c r="AM832" s="470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470"/>
      <c r="AC833" s="194"/>
      <c r="AD833" s="194"/>
      <c r="AE833" s="194"/>
      <c r="AF833" s="194"/>
      <c r="AG833" s="194"/>
      <c r="AH833" s="470"/>
      <c r="AI833" s="194"/>
      <c r="AJ833" s="194"/>
      <c r="AK833" s="194"/>
      <c r="AL833" s="194"/>
      <c r="AM833" s="470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470"/>
      <c r="AC834" s="194"/>
      <c r="AD834" s="194"/>
      <c r="AE834" s="194"/>
      <c r="AF834" s="194"/>
      <c r="AG834" s="194"/>
      <c r="AH834" s="470"/>
      <c r="AI834" s="194"/>
      <c r="AJ834" s="194"/>
      <c r="AK834" s="194"/>
      <c r="AL834" s="194"/>
      <c r="AM834" s="470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470"/>
      <c r="AC835" s="194"/>
      <c r="AD835" s="194"/>
      <c r="AE835" s="194"/>
      <c r="AF835" s="194"/>
      <c r="AG835" s="194"/>
      <c r="AH835" s="470"/>
      <c r="AI835" s="194"/>
      <c r="AJ835" s="194"/>
      <c r="AK835" s="194"/>
      <c r="AL835" s="194"/>
      <c r="AM835" s="470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470"/>
      <c r="AC836" s="194"/>
      <c r="AD836" s="194"/>
      <c r="AE836" s="194"/>
      <c r="AF836" s="194"/>
      <c r="AG836" s="194"/>
      <c r="AH836" s="470"/>
      <c r="AI836" s="194"/>
      <c r="AJ836" s="194"/>
      <c r="AK836" s="194"/>
      <c r="AL836" s="194"/>
      <c r="AM836" s="470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470"/>
      <c r="AC837" s="194"/>
      <c r="AD837" s="194"/>
      <c r="AE837" s="194"/>
      <c r="AF837" s="194"/>
      <c r="AG837" s="194"/>
      <c r="AH837" s="470"/>
      <c r="AI837" s="194"/>
      <c r="AJ837" s="194"/>
      <c r="AK837" s="194"/>
      <c r="AL837" s="194"/>
      <c r="AM837" s="470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470"/>
      <c r="AC838" s="194"/>
      <c r="AD838" s="194"/>
      <c r="AE838" s="194"/>
      <c r="AF838" s="194"/>
      <c r="AG838" s="194"/>
      <c r="AH838" s="470"/>
      <c r="AI838" s="194"/>
      <c r="AJ838" s="194"/>
      <c r="AK838" s="194"/>
      <c r="AL838" s="194"/>
      <c r="AM838" s="470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470"/>
      <c r="AC839" s="194"/>
      <c r="AD839" s="194"/>
      <c r="AE839" s="194"/>
      <c r="AF839" s="194"/>
      <c r="AG839" s="194"/>
      <c r="AH839" s="470"/>
      <c r="AI839" s="194"/>
      <c r="AJ839" s="194"/>
      <c r="AK839" s="194"/>
      <c r="AL839" s="194"/>
      <c r="AM839" s="470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470"/>
      <c r="AC840" s="194"/>
      <c r="AD840" s="194"/>
      <c r="AE840" s="194"/>
      <c r="AF840" s="194"/>
      <c r="AG840" s="194"/>
      <c r="AH840" s="470"/>
      <c r="AI840" s="194"/>
      <c r="AJ840" s="194"/>
      <c r="AK840" s="194"/>
      <c r="AL840" s="194"/>
      <c r="AM840" s="470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470"/>
      <c r="AC841" s="194"/>
      <c r="AD841" s="194"/>
      <c r="AE841" s="194"/>
      <c r="AF841" s="194"/>
      <c r="AG841" s="194"/>
      <c r="AH841" s="470"/>
      <c r="AI841" s="194"/>
      <c r="AJ841" s="194"/>
      <c r="AK841" s="194"/>
      <c r="AL841" s="194"/>
      <c r="AM841" s="470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470"/>
      <c r="AC842" s="194"/>
      <c r="AD842" s="194"/>
      <c r="AE842" s="194"/>
      <c r="AF842" s="194"/>
      <c r="AG842" s="194"/>
      <c r="AH842" s="470"/>
      <c r="AI842" s="194"/>
      <c r="AJ842" s="194"/>
      <c r="AK842" s="194"/>
      <c r="AL842" s="194"/>
      <c r="AM842" s="470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470"/>
      <c r="AC843" s="194"/>
      <c r="AD843" s="194"/>
      <c r="AE843" s="194"/>
      <c r="AF843" s="194"/>
      <c r="AG843" s="194"/>
      <c r="AH843" s="470"/>
      <c r="AI843" s="194"/>
      <c r="AJ843" s="194"/>
      <c r="AK843" s="194"/>
      <c r="AL843" s="194"/>
      <c r="AM843" s="470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470"/>
      <c r="AC844" s="194"/>
      <c r="AD844" s="194"/>
      <c r="AE844" s="194"/>
      <c r="AF844" s="194"/>
      <c r="AG844" s="194"/>
      <c r="AH844" s="470"/>
      <c r="AI844" s="194"/>
      <c r="AJ844" s="194"/>
      <c r="AK844" s="194"/>
      <c r="AL844" s="194"/>
      <c r="AM844" s="470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470"/>
      <c r="AC845" s="194"/>
      <c r="AD845" s="194"/>
      <c r="AE845" s="194"/>
      <c r="AF845" s="194"/>
      <c r="AG845" s="194"/>
      <c r="AH845" s="470"/>
      <c r="AI845" s="194"/>
      <c r="AJ845" s="194"/>
      <c r="AK845" s="194"/>
      <c r="AL845" s="194"/>
      <c r="AM845" s="470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470"/>
      <c r="AC846" s="194"/>
      <c r="AD846" s="194"/>
      <c r="AE846" s="194"/>
      <c r="AF846" s="194"/>
      <c r="AG846" s="194"/>
      <c r="AH846" s="470"/>
      <c r="AI846" s="194"/>
      <c r="AJ846" s="194"/>
      <c r="AK846" s="194"/>
      <c r="AL846" s="194"/>
      <c r="AM846" s="470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470"/>
      <c r="AC847" s="194"/>
      <c r="AD847" s="194"/>
      <c r="AE847" s="194"/>
      <c r="AF847" s="194"/>
      <c r="AG847" s="194"/>
      <c r="AH847" s="470"/>
      <c r="AI847" s="194"/>
      <c r="AJ847" s="194"/>
      <c r="AK847" s="194"/>
      <c r="AL847" s="194"/>
      <c r="AM847" s="470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470"/>
      <c r="AC848" s="194"/>
      <c r="AD848" s="194"/>
      <c r="AE848" s="194"/>
      <c r="AF848" s="194"/>
      <c r="AG848" s="194"/>
      <c r="AH848" s="470"/>
      <c r="AI848" s="194"/>
      <c r="AJ848" s="194"/>
      <c r="AK848" s="194"/>
      <c r="AL848" s="194"/>
      <c r="AM848" s="470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470"/>
      <c r="AC849" s="194"/>
      <c r="AD849" s="194"/>
      <c r="AE849" s="194"/>
      <c r="AF849" s="194"/>
      <c r="AG849" s="194"/>
      <c r="AH849" s="470"/>
      <c r="AI849" s="194"/>
      <c r="AJ849" s="194"/>
      <c r="AK849" s="194"/>
      <c r="AL849" s="194"/>
      <c r="AM849" s="470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470"/>
      <c r="AC850" s="194"/>
      <c r="AD850" s="194"/>
      <c r="AE850" s="194"/>
      <c r="AF850" s="194"/>
      <c r="AG850" s="194"/>
      <c r="AH850" s="470"/>
      <c r="AI850" s="194"/>
      <c r="AJ850" s="194"/>
      <c r="AK850" s="194"/>
      <c r="AL850" s="194"/>
      <c r="AM850" s="470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470"/>
      <c r="AC851" s="194"/>
      <c r="AD851" s="194"/>
      <c r="AE851" s="194"/>
      <c r="AF851" s="194"/>
      <c r="AG851" s="194"/>
      <c r="AH851" s="470"/>
      <c r="AI851" s="194"/>
      <c r="AJ851" s="194"/>
      <c r="AK851" s="194"/>
      <c r="AL851" s="194"/>
      <c r="AM851" s="470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470"/>
      <c r="AC852" s="194"/>
      <c r="AD852" s="194"/>
      <c r="AE852" s="194"/>
      <c r="AF852" s="194"/>
      <c r="AG852" s="194"/>
      <c r="AH852" s="470"/>
      <c r="AI852" s="194"/>
      <c r="AJ852" s="194"/>
      <c r="AK852" s="194"/>
      <c r="AL852" s="194"/>
      <c r="AM852" s="470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470"/>
      <c r="AC853" s="194"/>
      <c r="AD853" s="194"/>
      <c r="AE853" s="194"/>
      <c r="AF853" s="194"/>
      <c r="AG853" s="194"/>
      <c r="AH853" s="470"/>
      <c r="AI853" s="194"/>
      <c r="AJ853" s="194"/>
      <c r="AK853" s="194"/>
      <c r="AL853" s="194"/>
      <c r="AM853" s="470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470"/>
      <c r="AC854" s="194"/>
      <c r="AD854" s="194"/>
      <c r="AE854" s="194"/>
      <c r="AF854" s="194"/>
      <c r="AG854" s="194"/>
      <c r="AH854" s="470"/>
      <c r="AI854" s="194"/>
      <c r="AJ854" s="194"/>
      <c r="AK854" s="194"/>
      <c r="AL854" s="194"/>
      <c r="AM854" s="470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470"/>
      <c r="AC855" s="194"/>
      <c r="AD855" s="194"/>
      <c r="AE855" s="194"/>
      <c r="AF855" s="194"/>
      <c r="AG855" s="194"/>
      <c r="AH855" s="470"/>
      <c r="AI855" s="194"/>
      <c r="AJ855" s="194"/>
      <c r="AK855" s="194"/>
      <c r="AL855" s="194"/>
      <c r="AM855" s="470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470"/>
      <c r="AC856" s="194"/>
      <c r="AD856" s="194"/>
      <c r="AE856" s="194"/>
      <c r="AF856" s="194"/>
      <c r="AG856" s="194"/>
      <c r="AH856" s="470"/>
      <c r="AI856" s="194"/>
      <c r="AJ856" s="194"/>
      <c r="AK856" s="194"/>
      <c r="AL856" s="194"/>
      <c r="AM856" s="470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470"/>
      <c r="AC857" s="194"/>
      <c r="AD857" s="194"/>
      <c r="AE857" s="194"/>
      <c r="AF857" s="194"/>
      <c r="AG857" s="194"/>
      <c r="AH857" s="470"/>
      <c r="AI857" s="194"/>
      <c r="AJ857" s="194"/>
      <c r="AK857" s="194"/>
      <c r="AL857" s="194"/>
      <c r="AM857" s="470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470"/>
      <c r="AC858" s="194"/>
      <c r="AD858" s="194"/>
      <c r="AE858" s="194"/>
      <c r="AF858" s="194"/>
      <c r="AG858" s="194"/>
      <c r="AH858" s="470"/>
      <c r="AI858" s="194"/>
      <c r="AJ858" s="194"/>
      <c r="AK858" s="194"/>
      <c r="AL858" s="194"/>
      <c r="AM858" s="470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470"/>
      <c r="AC859" s="194"/>
      <c r="AD859" s="194"/>
      <c r="AE859" s="194"/>
      <c r="AF859" s="194"/>
      <c r="AG859" s="194"/>
      <c r="AH859" s="470"/>
      <c r="AI859" s="194"/>
      <c r="AJ859" s="194"/>
      <c r="AK859" s="194"/>
      <c r="AL859" s="194"/>
      <c r="AM859" s="470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470"/>
      <c r="AC860" s="194"/>
      <c r="AD860" s="194"/>
      <c r="AE860" s="194"/>
      <c r="AF860" s="194"/>
      <c r="AG860" s="194"/>
      <c r="AH860" s="470"/>
      <c r="AI860" s="194"/>
      <c r="AJ860" s="194"/>
      <c r="AK860" s="194"/>
      <c r="AL860" s="194"/>
      <c r="AM860" s="470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470"/>
      <c r="AC861" s="194"/>
      <c r="AD861" s="194"/>
      <c r="AE861" s="194"/>
      <c r="AF861" s="194"/>
      <c r="AG861" s="194"/>
      <c r="AH861" s="470"/>
      <c r="AI861" s="194"/>
      <c r="AJ861" s="194"/>
      <c r="AK861" s="194"/>
      <c r="AL861" s="194"/>
      <c r="AM861" s="470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470"/>
      <c r="AC862" s="194"/>
      <c r="AD862" s="194"/>
      <c r="AE862" s="194"/>
      <c r="AF862" s="194"/>
      <c r="AG862" s="194"/>
      <c r="AH862" s="470"/>
      <c r="AI862" s="194"/>
      <c r="AJ862" s="194"/>
      <c r="AK862" s="194"/>
      <c r="AL862" s="194"/>
      <c r="AM862" s="470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470"/>
      <c r="AC863" s="194"/>
      <c r="AD863" s="194"/>
      <c r="AE863" s="194"/>
      <c r="AF863" s="194"/>
      <c r="AG863" s="194"/>
      <c r="AH863" s="470"/>
      <c r="AI863" s="194"/>
      <c r="AJ863" s="194"/>
      <c r="AK863" s="194"/>
      <c r="AL863" s="194"/>
      <c r="AM863" s="470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470"/>
      <c r="AC864" s="194"/>
      <c r="AD864" s="194"/>
      <c r="AE864" s="194"/>
      <c r="AF864" s="194"/>
      <c r="AG864" s="194"/>
      <c r="AH864" s="470"/>
      <c r="AI864" s="194"/>
      <c r="AJ864" s="194"/>
      <c r="AK864" s="194"/>
      <c r="AL864" s="194"/>
      <c r="AM864" s="470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470"/>
      <c r="AC865" s="194"/>
      <c r="AD865" s="194"/>
      <c r="AE865" s="194"/>
      <c r="AF865" s="194"/>
      <c r="AG865" s="194"/>
      <c r="AH865" s="470"/>
      <c r="AI865" s="194"/>
      <c r="AJ865" s="194"/>
      <c r="AK865" s="194"/>
      <c r="AL865" s="194"/>
      <c r="AM865" s="470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470"/>
      <c r="AC866" s="194"/>
      <c r="AD866" s="194"/>
      <c r="AE866" s="194"/>
      <c r="AF866" s="194"/>
      <c r="AG866" s="194"/>
      <c r="AH866" s="470"/>
      <c r="AI866" s="194"/>
      <c r="AJ866" s="194"/>
      <c r="AK866" s="194"/>
      <c r="AL866" s="194"/>
      <c r="AM866" s="470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470"/>
      <c r="AC867" s="194"/>
      <c r="AD867" s="194"/>
      <c r="AE867" s="194"/>
      <c r="AF867" s="194"/>
      <c r="AG867" s="194"/>
      <c r="AH867" s="470"/>
      <c r="AI867" s="194"/>
      <c r="AJ867" s="194"/>
      <c r="AK867" s="194"/>
      <c r="AL867" s="194"/>
      <c r="AM867" s="470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470"/>
      <c r="AC868" s="194"/>
      <c r="AD868" s="194"/>
      <c r="AE868" s="194"/>
      <c r="AF868" s="194"/>
      <c r="AG868" s="194"/>
      <c r="AH868" s="470"/>
      <c r="AI868" s="194"/>
      <c r="AJ868" s="194"/>
      <c r="AK868" s="194"/>
      <c r="AL868" s="194"/>
      <c r="AM868" s="470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470"/>
      <c r="AC869" s="194"/>
      <c r="AD869" s="194"/>
      <c r="AE869" s="194"/>
      <c r="AF869" s="194"/>
      <c r="AG869" s="194"/>
      <c r="AH869" s="470"/>
      <c r="AI869" s="194"/>
      <c r="AJ869" s="194"/>
      <c r="AK869" s="194"/>
      <c r="AL869" s="194"/>
      <c r="AM869" s="470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470"/>
      <c r="AC870" s="194"/>
      <c r="AD870" s="194"/>
      <c r="AE870" s="194"/>
      <c r="AF870" s="194"/>
      <c r="AG870" s="194"/>
      <c r="AH870" s="470"/>
      <c r="AI870" s="194"/>
      <c r="AJ870" s="194"/>
      <c r="AK870" s="194"/>
      <c r="AL870" s="194"/>
      <c r="AM870" s="470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470"/>
      <c r="AC871" s="194"/>
      <c r="AD871" s="194"/>
      <c r="AE871" s="194"/>
      <c r="AF871" s="194"/>
      <c r="AG871" s="194"/>
      <c r="AH871" s="470"/>
      <c r="AI871" s="194"/>
      <c r="AJ871" s="194"/>
      <c r="AK871" s="194"/>
      <c r="AL871" s="194"/>
      <c r="AM871" s="470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470"/>
      <c r="AC872" s="194"/>
      <c r="AD872" s="194"/>
      <c r="AE872" s="194"/>
      <c r="AF872" s="194"/>
      <c r="AG872" s="194"/>
      <c r="AH872" s="470"/>
      <c r="AI872" s="194"/>
      <c r="AJ872" s="194"/>
      <c r="AK872" s="194"/>
      <c r="AL872" s="194"/>
      <c r="AM872" s="470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470"/>
      <c r="AC873" s="194"/>
      <c r="AD873" s="194"/>
      <c r="AE873" s="194"/>
      <c r="AF873" s="194"/>
      <c r="AG873" s="194"/>
      <c r="AH873" s="470"/>
      <c r="AI873" s="194"/>
      <c r="AJ873" s="194"/>
      <c r="AK873" s="194"/>
      <c r="AL873" s="194"/>
      <c r="AM873" s="470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470"/>
      <c r="AC874" s="194"/>
      <c r="AD874" s="194"/>
      <c r="AE874" s="194"/>
      <c r="AF874" s="194"/>
      <c r="AG874" s="194"/>
      <c r="AH874" s="470"/>
      <c r="AI874" s="194"/>
      <c r="AJ874" s="194"/>
      <c r="AK874" s="194"/>
      <c r="AL874" s="194"/>
      <c r="AM874" s="470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470"/>
      <c r="AC875" s="194"/>
      <c r="AD875" s="194"/>
      <c r="AE875" s="194"/>
      <c r="AF875" s="194"/>
      <c r="AG875" s="194"/>
      <c r="AH875" s="470"/>
      <c r="AI875" s="194"/>
      <c r="AJ875" s="194"/>
      <c r="AK875" s="194"/>
      <c r="AL875" s="194"/>
      <c r="AM875" s="470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470"/>
      <c r="AC876" s="194"/>
      <c r="AD876" s="194"/>
      <c r="AE876" s="194"/>
      <c r="AF876" s="194"/>
      <c r="AG876" s="194"/>
      <c r="AH876" s="470"/>
      <c r="AI876" s="194"/>
      <c r="AJ876" s="194"/>
      <c r="AK876" s="194"/>
      <c r="AL876" s="194"/>
      <c r="AM876" s="470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470"/>
      <c r="AC877" s="194"/>
      <c r="AD877" s="194"/>
      <c r="AE877" s="194"/>
      <c r="AF877" s="194"/>
      <c r="AG877" s="194"/>
      <c r="AH877" s="470"/>
      <c r="AI877" s="194"/>
      <c r="AJ877" s="194"/>
      <c r="AK877" s="194"/>
      <c r="AL877" s="194"/>
      <c r="AM877" s="470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470"/>
      <c r="AC878" s="194"/>
      <c r="AD878" s="194"/>
      <c r="AE878" s="194"/>
      <c r="AF878" s="194"/>
      <c r="AG878" s="194"/>
      <c r="AH878" s="470"/>
      <c r="AI878" s="194"/>
      <c r="AJ878" s="194"/>
      <c r="AK878" s="194"/>
      <c r="AL878" s="194"/>
      <c r="AM878" s="470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470"/>
      <c r="AC879" s="194"/>
      <c r="AD879" s="194"/>
      <c r="AE879" s="194"/>
      <c r="AF879" s="194"/>
      <c r="AG879" s="194"/>
      <c r="AH879" s="470"/>
      <c r="AI879" s="194"/>
      <c r="AJ879" s="194"/>
      <c r="AK879" s="194"/>
      <c r="AL879" s="194"/>
      <c r="AM879" s="470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470"/>
      <c r="AC880" s="194"/>
      <c r="AD880" s="194"/>
      <c r="AE880" s="194"/>
      <c r="AF880" s="194"/>
      <c r="AG880" s="194"/>
      <c r="AH880" s="470"/>
      <c r="AI880" s="194"/>
      <c r="AJ880" s="194"/>
      <c r="AK880" s="194"/>
      <c r="AL880" s="194"/>
      <c r="AM880" s="470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470"/>
      <c r="AC881" s="194"/>
      <c r="AD881" s="194"/>
      <c r="AE881" s="194"/>
      <c r="AF881" s="194"/>
      <c r="AG881" s="194"/>
      <c r="AH881" s="470"/>
      <c r="AI881" s="194"/>
      <c r="AJ881" s="194"/>
      <c r="AK881" s="194"/>
      <c r="AL881" s="194"/>
      <c r="AM881" s="470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470"/>
      <c r="AC882" s="194"/>
      <c r="AD882" s="194"/>
      <c r="AE882" s="194"/>
      <c r="AF882" s="194"/>
      <c r="AG882" s="194"/>
      <c r="AH882" s="470"/>
      <c r="AI882" s="194"/>
      <c r="AJ882" s="194"/>
      <c r="AK882" s="194"/>
      <c r="AL882" s="194"/>
      <c r="AM882" s="470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470"/>
      <c r="AC883" s="194"/>
      <c r="AD883" s="194"/>
      <c r="AE883" s="194"/>
      <c r="AF883" s="194"/>
      <c r="AG883" s="194"/>
      <c r="AH883" s="470"/>
      <c r="AI883" s="194"/>
      <c r="AJ883" s="194"/>
      <c r="AK883" s="194"/>
      <c r="AL883" s="194"/>
      <c r="AM883" s="470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470"/>
      <c r="AC884" s="194"/>
      <c r="AD884" s="194"/>
      <c r="AE884" s="194"/>
      <c r="AF884" s="194"/>
      <c r="AG884" s="194"/>
      <c r="AH884" s="470"/>
      <c r="AI884" s="194"/>
      <c r="AJ884" s="194"/>
      <c r="AK884" s="194"/>
      <c r="AL884" s="194"/>
      <c r="AM884" s="470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470"/>
      <c r="AC885" s="194"/>
      <c r="AD885" s="194"/>
      <c r="AE885" s="194"/>
      <c r="AF885" s="194"/>
      <c r="AG885" s="194"/>
      <c r="AH885" s="470"/>
      <c r="AI885" s="194"/>
      <c r="AJ885" s="194"/>
      <c r="AK885" s="194"/>
      <c r="AL885" s="194"/>
      <c r="AM885" s="470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470"/>
      <c r="AC886" s="194"/>
      <c r="AD886" s="194"/>
      <c r="AE886" s="194"/>
      <c r="AF886" s="194"/>
      <c r="AG886" s="194"/>
      <c r="AH886" s="470"/>
      <c r="AI886" s="194"/>
      <c r="AJ886" s="194"/>
      <c r="AK886" s="194"/>
      <c r="AL886" s="194"/>
      <c r="AM886" s="470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470"/>
      <c r="AC887" s="194"/>
      <c r="AD887" s="194"/>
      <c r="AE887" s="194"/>
      <c r="AF887" s="194"/>
      <c r="AG887" s="194"/>
      <c r="AH887" s="470"/>
      <c r="AI887" s="194"/>
      <c r="AJ887" s="194"/>
      <c r="AK887" s="194"/>
      <c r="AL887" s="194"/>
      <c r="AM887" s="470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470"/>
      <c r="AC888" s="194"/>
      <c r="AD888" s="194"/>
      <c r="AE888" s="194"/>
      <c r="AF888" s="194"/>
      <c r="AG888" s="194"/>
      <c r="AH888" s="470"/>
      <c r="AI888" s="194"/>
      <c r="AJ888" s="194"/>
      <c r="AK888" s="194"/>
      <c r="AL888" s="194"/>
      <c r="AM888" s="470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470"/>
      <c r="AC889" s="194"/>
      <c r="AD889" s="194"/>
      <c r="AE889" s="194"/>
      <c r="AF889" s="194"/>
      <c r="AG889" s="194"/>
      <c r="AH889" s="470"/>
      <c r="AI889" s="194"/>
      <c r="AJ889" s="194"/>
      <c r="AK889" s="194"/>
      <c r="AL889" s="194"/>
      <c r="AM889" s="470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470"/>
      <c r="AC890" s="194"/>
      <c r="AD890" s="194"/>
      <c r="AE890" s="194"/>
      <c r="AF890" s="194"/>
      <c r="AG890" s="194"/>
      <c r="AH890" s="470"/>
      <c r="AI890" s="194"/>
      <c r="AJ890" s="194"/>
      <c r="AK890" s="194"/>
      <c r="AL890" s="194"/>
      <c r="AM890" s="470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470"/>
      <c r="AC891" s="194"/>
      <c r="AD891" s="194"/>
      <c r="AE891" s="194"/>
      <c r="AF891" s="194"/>
      <c r="AG891" s="194"/>
      <c r="AH891" s="470"/>
      <c r="AI891" s="194"/>
      <c r="AJ891" s="194"/>
      <c r="AK891" s="194"/>
      <c r="AL891" s="194"/>
      <c r="AM891" s="470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470"/>
      <c r="AC892" s="194"/>
      <c r="AD892" s="194"/>
      <c r="AE892" s="194"/>
      <c r="AF892" s="194"/>
      <c r="AG892" s="194"/>
      <c r="AH892" s="470"/>
      <c r="AI892" s="194"/>
      <c r="AJ892" s="194"/>
      <c r="AK892" s="194"/>
      <c r="AL892" s="194"/>
      <c r="AM892" s="470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470"/>
      <c r="AC893" s="194"/>
      <c r="AD893" s="194"/>
      <c r="AE893" s="194"/>
      <c r="AF893" s="194"/>
      <c r="AG893" s="194"/>
      <c r="AH893" s="470"/>
      <c r="AI893" s="194"/>
      <c r="AJ893" s="194"/>
      <c r="AK893" s="194"/>
      <c r="AL893" s="194"/>
      <c r="AM893" s="470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470"/>
      <c r="AC894" s="194"/>
      <c r="AD894" s="194"/>
      <c r="AE894" s="194"/>
      <c r="AF894" s="194"/>
      <c r="AG894" s="194"/>
      <c r="AH894" s="470"/>
      <c r="AI894" s="194"/>
      <c r="AJ894" s="194"/>
      <c r="AK894" s="194"/>
      <c r="AL894" s="194"/>
      <c r="AM894" s="470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470"/>
      <c r="AC895" s="194"/>
      <c r="AD895" s="194"/>
      <c r="AE895" s="194"/>
      <c r="AF895" s="194"/>
      <c r="AG895" s="194"/>
      <c r="AH895" s="470"/>
      <c r="AI895" s="194"/>
      <c r="AJ895" s="194"/>
      <c r="AK895" s="194"/>
      <c r="AL895" s="194"/>
      <c r="AM895" s="470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470"/>
      <c r="AC896" s="194"/>
      <c r="AD896" s="194"/>
      <c r="AE896" s="194"/>
      <c r="AF896" s="194"/>
      <c r="AG896" s="194"/>
      <c r="AH896" s="470"/>
      <c r="AI896" s="194"/>
      <c r="AJ896" s="194"/>
      <c r="AK896" s="194"/>
      <c r="AL896" s="194"/>
      <c r="AM896" s="470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470"/>
      <c r="AC897" s="194"/>
      <c r="AD897" s="194"/>
      <c r="AE897" s="194"/>
      <c r="AF897" s="194"/>
      <c r="AG897" s="194"/>
      <c r="AH897" s="470"/>
      <c r="AI897" s="194"/>
      <c r="AJ897" s="194"/>
      <c r="AK897" s="194"/>
      <c r="AL897" s="194"/>
      <c r="AM897" s="470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470"/>
      <c r="AC898" s="194"/>
      <c r="AD898" s="194"/>
      <c r="AE898" s="194"/>
      <c r="AF898" s="194"/>
      <c r="AG898" s="194"/>
      <c r="AH898" s="470"/>
      <c r="AI898" s="194"/>
      <c r="AJ898" s="194"/>
      <c r="AK898" s="194"/>
      <c r="AL898" s="194"/>
      <c r="AM898" s="470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470"/>
      <c r="AC899" s="194"/>
      <c r="AD899" s="194"/>
      <c r="AE899" s="194"/>
      <c r="AF899" s="194"/>
      <c r="AG899" s="194"/>
      <c r="AH899" s="470"/>
      <c r="AI899" s="194"/>
      <c r="AJ899" s="194"/>
      <c r="AK899" s="194"/>
      <c r="AL899" s="194"/>
      <c r="AM899" s="470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470"/>
      <c r="AC900" s="194"/>
      <c r="AD900" s="194"/>
      <c r="AE900" s="194"/>
      <c r="AF900" s="194"/>
      <c r="AG900" s="194"/>
      <c r="AH900" s="470"/>
      <c r="AI900" s="194"/>
      <c r="AJ900" s="194"/>
      <c r="AK900" s="194"/>
      <c r="AL900" s="194"/>
      <c r="AM900" s="470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470"/>
      <c r="AC901" s="194"/>
      <c r="AD901" s="194"/>
      <c r="AE901" s="194"/>
      <c r="AF901" s="194"/>
      <c r="AG901" s="194"/>
      <c r="AH901" s="470"/>
      <c r="AI901" s="194"/>
      <c r="AJ901" s="194"/>
      <c r="AK901" s="194"/>
      <c r="AL901" s="194"/>
      <c r="AM901" s="470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470"/>
      <c r="AC902" s="194"/>
      <c r="AD902" s="194"/>
      <c r="AE902" s="194"/>
      <c r="AF902" s="194"/>
      <c r="AG902" s="194"/>
      <c r="AH902" s="470"/>
      <c r="AI902" s="194"/>
      <c r="AJ902" s="194"/>
      <c r="AK902" s="194"/>
      <c r="AL902" s="194"/>
      <c r="AM902" s="470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470"/>
      <c r="AC903" s="194"/>
      <c r="AD903" s="194"/>
      <c r="AE903" s="194"/>
      <c r="AF903" s="194"/>
      <c r="AG903" s="194"/>
      <c r="AH903" s="470"/>
      <c r="AI903" s="194"/>
      <c r="AJ903" s="194"/>
      <c r="AK903" s="194"/>
      <c r="AL903" s="194"/>
      <c r="AM903" s="470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470"/>
      <c r="AC904" s="194"/>
      <c r="AD904" s="194"/>
      <c r="AE904" s="194"/>
      <c r="AF904" s="194"/>
      <c r="AG904" s="194"/>
      <c r="AH904" s="470"/>
      <c r="AI904" s="194"/>
      <c r="AJ904" s="194"/>
      <c r="AK904" s="194"/>
      <c r="AL904" s="194"/>
      <c r="AM904" s="470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470"/>
      <c r="AC905" s="194"/>
      <c r="AD905" s="194"/>
      <c r="AE905" s="194"/>
      <c r="AF905" s="194"/>
      <c r="AG905" s="194"/>
      <c r="AH905" s="470"/>
      <c r="AI905" s="194"/>
      <c r="AJ905" s="194"/>
      <c r="AK905" s="194"/>
      <c r="AL905" s="194"/>
      <c r="AM905" s="470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470"/>
      <c r="AC906" s="194"/>
      <c r="AD906" s="194"/>
      <c r="AE906" s="194"/>
      <c r="AF906" s="194"/>
      <c r="AG906" s="194"/>
      <c r="AH906" s="470"/>
      <c r="AI906" s="194"/>
      <c r="AJ906" s="194"/>
      <c r="AK906" s="194"/>
      <c r="AL906" s="194"/>
      <c r="AM906" s="470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470"/>
      <c r="AC907" s="194"/>
      <c r="AD907" s="194"/>
      <c r="AE907" s="194"/>
      <c r="AF907" s="194"/>
      <c r="AG907" s="194"/>
      <c r="AH907" s="470"/>
      <c r="AI907" s="194"/>
      <c r="AJ907" s="194"/>
      <c r="AK907" s="194"/>
      <c r="AL907" s="194"/>
      <c r="AM907" s="470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470"/>
      <c r="AC908" s="194"/>
      <c r="AD908" s="194"/>
      <c r="AE908" s="194"/>
      <c r="AF908" s="194"/>
      <c r="AG908" s="194"/>
      <c r="AH908" s="470"/>
      <c r="AI908" s="194"/>
      <c r="AJ908" s="194"/>
      <c r="AK908" s="194"/>
      <c r="AL908" s="194"/>
      <c r="AM908" s="470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470"/>
      <c r="AC909" s="194"/>
      <c r="AD909" s="194"/>
      <c r="AE909" s="194"/>
      <c r="AF909" s="194"/>
      <c r="AG909" s="194"/>
      <c r="AH909" s="470"/>
      <c r="AI909" s="194"/>
      <c r="AJ909" s="194"/>
      <c r="AK909" s="194"/>
      <c r="AL909" s="194"/>
      <c r="AM909" s="470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470"/>
      <c r="AC910" s="194"/>
      <c r="AD910" s="194"/>
      <c r="AE910" s="194"/>
      <c r="AF910" s="194"/>
      <c r="AG910" s="194"/>
      <c r="AH910" s="470"/>
      <c r="AI910" s="194"/>
      <c r="AJ910" s="194"/>
      <c r="AK910" s="194"/>
      <c r="AL910" s="194"/>
      <c r="AM910" s="470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470"/>
      <c r="AC911" s="194"/>
      <c r="AD911" s="194"/>
      <c r="AE911" s="194"/>
      <c r="AF911" s="194"/>
      <c r="AG911" s="194"/>
      <c r="AH911" s="470"/>
      <c r="AI911" s="194"/>
      <c r="AJ911" s="194"/>
      <c r="AK911" s="194"/>
      <c r="AL911" s="194"/>
      <c r="AM911" s="470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470"/>
      <c r="AC912" s="194"/>
      <c r="AD912" s="194"/>
      <c r="AE912" s="194"/>
      <c r="AF912" s="194"/>
      <c r="AG912" s="194"/>
      <c r="AH912" s="470"/>
      <c r="AI912" s="194"/>
      <c r="AJ912" s="194"/>
      <c r="AK912" s="194"/>
      <c r="AL912" s="194"/>
      <c r="AM912" s="470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470"/>
      <c r="AC913" s="194"/>
      <c r="AD913" s="194"/>
      <c r="AE913" s="194"/>
      <c r="AF913" s="194"/>
      <c r="AG913" s="194"/>
      <c r="AH913" s="470"/>
      <c r="AI913" s="194"/>
      <c r="AJ913" s="194"/>
      <c r="AK913" s="194"/>
      <c r="AL913" s="194"/>
      <c r="AM913" s="470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470"/>
      <c r="AC914" s="194"/>
      <c r="AD914" s="194"/>
      <c r="AE914" s="194"/>
      <c r="AF914" s="194"/>
      <c r="AG914" s="194"/>
      <c r="AH914" s="470"/>
      <c r="AI914" s="194"/>
      <c r="AJ914" s="194"/>
      <c r="AK914" s="194"/>
      <c r="AL914" s="194"/>
      <c r="AM914" s="470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470"/>
      <c r="AC915" s="194"/>
      <c r="AD915" s="194"/>
      <c r="AE915" s="194"/>
      <c r="AF915" s="194"/>
      <c r="AG915" s="194"/>
      <c r="AH915" s="470"/>
      <c r="AI915" s="194"/>
      <c r="AJ915" s="194"/>
      <c r="AK915" s="194"/>
      <c r="AL915" s="194"/>
      <c r="AM915" s="470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470"/>
      <c r="AC916" s="194"/>
      <c r="AD916" s="194"/>
      <c r="AE916" s="194"/>
      <c r="AF916" s="194"/>
      <c r="AG916" s="194"/>
      <c r="AH916" s="470"/>
      <c r="AI916" s="194"/>
      <c r="AJ916" s="194"/>
      <c r="AK916" s="194"/>
      <c r="AL916" s="194"/>
      <c r="AM916" s="470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470"/>
      <c r="AC917" s="194"/>
      <c r="AD917" s="194"/>
      <c r="AE917" s="194"/>
      <c r="AF917" s="194"/>
      <c r="AG917" s="194"/>
      <c r="AH917" s="470"/>
      <c r="AI917" s="194"/>
      <c r="AJ917" s="194"/>
      <c r="AK917" s="194"/>
      <c r="AL917" s="194"/>
      <c r="AM917" s="470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470"/>
      <c r="AC918" s="194"/>
      <c r="AD918" s="194"/>
      <c r="AE918" s="194"/>
      <c r="AF918" s="194"/>
      <c r="AG918" s="194"/>
      <c r="AH918" s="470"/>
      <c r="AI918" s="194"/>
      <c r="AJ918" s="194"/>
      <c r="AK918" s="194"/>
      <c r="AL918" s="194"/>
      <c r="AM918" s="470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470"/>
      <c r="AC919" s="194"/>
      <c r="AD919" s="194"/>
      <c r="AE919" s="194"/>
      <c r="AF919" s="194"/>
      <c r="AG919" s="194"/>
      <c r="AH919" s="470"/>
      <c r="AI919" s="194"/>
      <c r="AJ919" s="194"/>
      <c r="AK919" s="194"/>
      <c r="AL919" s="194"/>
      <c r="AM919" s="470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470"/>
      <c r="AC920" s="194"/>
      <c r="AD920" s="194"/>
      <c r="AE920" s="194"/>
      <c r="AF920" s="194"/>
      <c r="AG920" s="194"/>
      <c r="AH920" s="470"/>
      <c r="AI920" s="194"/>
      <c r="AJ920" s="194"/>
      <c r="AK920" s="194"/>
      <c r="AL920" s="194"/>
      <c r="AM920" s="470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470"/>
      <c r="AC921" s="194"/>
      <c r="AD921" s="194"/>
      <c r="AE921" s="194"/>
      <c r="AF921" s="194"/>
      <c r="AG921" s="194"/>
      <c r="AH921" s="470"/>
      <c r="AI921" s="194"/>
      <c r="AJ921" s="194"/>
      <c r="AK921" s="194"/>
      <c r="AL921" s="194"/>
      <c r="AM921" s="470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470"/>
      <c r="AC922" s="194"/>
      <c r="AD922" s="194"/>
      <c r="AE922" s="194"/>
      <c r="AF922" s="194"/>
      <c r="AG922" s="194"/>
      <c r="AH922" s="470"/>
      <c r="AI922" s="194"/>
      <c r="AJ922" s="194"/>
      <c r="AK922" s="194"/>
      <c r="AL922" s="194"/>
      <c r="AM922" s="470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470"/>
      <c r="AC923" s="194"/>
      <c r="AD923" s="194"/>
      <c r="AE923" s="194"/>
      <c r="AF923" s="194"/>
      <c r="AG923" s="194"/>
      <c r="AH923" s="470"/>
      <c r="AI923" s="194"/>
      <c r="AJ923" s="194"/>
      <c r="AK923" s="194"/>
      <c r="AL923" s="194"/>
      <c r="AM923" s="470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470"/>
      <c r="AC924" s="194"/>
      <c r="AD924" s="194"/>
      <c r="AE924" s="194"/>
      <c r="AF924" s="194"/>
      <c r="AG924" s="194"/>
      <c r="AH924" s="470"/>
      <c r="AI924" s="194"/>
      <c r="AJ924" s="194"/>
      <c r="AK924" s="194"/>
      <c r="AL924" s="194"/>
      <c r="AM924" s="470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470"/>
      <c r="AC925" s="194"/>
      <c r="AD925" s="194"/>
      <c r="AE925" s="194"/>
      <c r="AF925" s="194"/>
      <c r="AG925" s="194"/>
      <c r="AH925" s="470"/>
      <c r="AI925" s="194"/>
      <c r="AJ925" s="194"/>
      <c r="AK925" s="194"/>
      <c r="AL925" s="194"/>
      <c r="AM925" s="470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470"/>
      <c r="AC926" s="194"/>
      <c r="AD926" s="194"/>
      <c r="AE926" s="194"/>
      <c r="AF926" s="194"/>
      <c r="AG926" s="194"/>
      <c r="AH926" s="470"/>
      <c r="AI926" s="194"/>
      <c r="AJ926" s="194"/>
      <c r="AK926" s="194"/>
      <c r="AL926" s="194"/>
      <c r="AM926" s="470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470"/>
      <c r="AC927" s="194"/>
      <c r="AD927" s="194"/>
      <c r="AE927" s="194"/>
      <c r="AF927" s="194"/>
      <c r="AG927" s="194"/>
      <c r="AH927" s="470"/>
      <c r="AI927" s="194"/>
      <c r="AJ927" s="194"/>
      <c r="AK927" s="194"/>
      <c r="AL927" s="194"/>
      <c r="AM927" s="470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470"/>
      <c r="AC928" s="194"/>
      <c r="AD928" s="194"/>
      <c r="AE928" s="194"/>
      <c r="AF928" s="194"/>
      <c r="AG928" s="194"/>
      <c r="AH928" s="470"/>
      <c r="AI928" s="194"/>
      <c r="AJ928" s="194"/>
      <c r="AK928" s="194"/>
      <c r="AL928" s="194"/>
      <c r="AM928" s="470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470"/>
      <c r="AC929" s="194"/>
      <c r="AD929" s="194"/>
      <c r="AE929" s="194"/>
      <c r="AF929" s="194"/>
      <c r="AG929" s="194"/>
      <c r="AH929" s="470"/>
      <c r="AI929" s="194"/>
      <c r="AJ929" s="194"/>
      <c r="AK929" s="194"/>
      <c r="AL929" s="194"/>
      <c r="AM929" s="470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470"/>
      <c r="AC930" s="194"/>
      <c r="AD930" s="194"/>
      <c r="AE930" s="194"/>
      <c r="AF930" s="194"/>
      <c r="AG930" s="194"/>
      <c r="AH930" s="470"/>
      <c r="AI930" s="194"/>
      <c r="AJ930" s="194"/>
      <c r="AK930" s="194"/>
      <c r="AL930" s="194"/>
      <c r="AM930" s="470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470"/>
      <c r="AC931" s="194"/>
      <c r="AD931" s="194"/>
      <c r="AE931" s="194"/>
      <c r="AF931" s="194"/>
      <c r="AG931" s="194"/>
      <c r="AH931" s="470"/>
      <c r="AI931" s="194"/>
      <c r="AJ931" s="194"/>
      <c r="AK931" s="194"/>
      <c r="AL931" s="194"/>
      <c r="AM931" s="470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470"/>
      <c r="AC932" s="194"/>
      <c r="AD932" s="194"/>
      <c r="AE932" s="194"/>
      <c r="AF932" s="194"/>
      <c r="AG932" s="194"/>
      <c r="AH932" s="470"/>
      <c r="AI932" s="194"/>
      <c r="AJ932" s="194"/>
      <c r="AK932" s="194"/>
      <c r="AL932" s="194"/>
      <c r="AM932" s="470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470"/>
      <c r="AC933" s="194"/>
      <c r="AD933" s="194"/>
      <c r="AE933" s="194"/>
      <c r="AF933" s="194"/>
      <c r="AG933" s="194"/>
      <c r="AH933" s="470"/>
      <c r="AI933" s="194"/>
      <c r="AJ933" s="194"/>
      <c r="AK933" s="194"/>
      <c r="AL933" s="194"/>
      <c r="AM933" s="470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470"/>
      <c r="AC934" s="194"/>
      <c r="AD934" s="194"/>
      <c r="AE934" s="194"/>
      <c r="AF934" s="194"/>
      <c r="AG934" s="194"/>
      <c r="AH934" s="470"/>
      <c r="AI934" s="194"/>
      <c r="AJ934" s="194"/>
      <c r="AK934" s="194"/>
      <c r="AL934" s="194"/>
      <c r="AM934" s="470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470"/>
      <c r="AC935" s="194"/>
      <c r="AD935" s="194"/>
      <c r="AE935" s="194"/>
      <c r="AF935" s="194"/>
      <c r="AG935" s="194"/>
      <c r="AH935" s="470"/>
      <c r="AI935" s="194"/>
      <c r="AJ935" s="194"/>
      <c r="AK935" s="194"/>
      <c r="AL935" s="194"/>
      <c r="AM935" s="470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470"/>
      <c r="AC936" s="194"/>
      <c r="AD936" s="194"/>
      <c r="AE936" s="194"/>
      <c r="AF936" s="194"/>
      <c r="AG936" s="194"/>
      <c r="AH936" s="470"/>
      <c r="AI936" s="194"/>
      <c r="AJ936" s="194"/>
      <c r="AK936" s="194"/>
      <c r="AL936" s="194"/>
      <c r="AM936" s="470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470"/>
      <c r="AC937" s="194"/>
      <c r="AD937" s="194"/>
      <c r="AE937" s="194"/>
      <c r="AF937" s="194"/>
      <c r="AG937" s="194"/>
      <c r="AH937" s="470"/>
      <c r="AI937" s="194"/>
      <c r="AJ937" s="194"/>
      <c r="AK937" s="194"/>
      <c r="AL937" s="194"/>
      <c r="AM937" s="470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470"/>
      <c r="AC938" s="194"/>
      <c r="AD938" s="194"/>
      <c r="AE938" s="194"/>
      <c r="AF938" s="194"/>
      <c r="AG938" s="194"/>
      <c r="AH938" s="470"/>
      <c r="AI938" s="194"/>
      <c r="AJ938" s="194"/>
      <c r="AK938" s="194"/>
      <c r="AL938" s="194"/>
      <c r="AM938" s="470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470"/>
      <c r="AC939" s="194"/>
      <c r="AD939" s="194"/>
      <c r="AE939" s="194"/>
      <c r="AF939" s="194"/>
      <c r="AG939" s="194"/>
      <c r="AH939" s="470"/>
      <c r="AI939" s="194"/>
      <c r="AJ939" s="194"/>
      <c r="AK939" s="194"/>
      <c r="AL939" s="194"/>
      <c r="AM939" s="470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470"/>
      <c r="AC940" s="194"/>
      <c r="AD940" s="194"/>
      <c r="AE940" s="194"/>
      <c r="AF940" s="194"/>
      <c r="AG940" s="194"/>
      <c r="AH940" s="470"/>
      <c r="AI940" s="194"/>
      <c r="AJ940" s="194"/>
      <c r="AK940" s="194"/>
      <c r="AL940" s="194"/>
      <c r="AM940" s="470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470"/>
      <c r="AC941" s="194"/>
      <c r="AD941" s="194"/>
      <c r="AE941" s="194"/>
      <c r="AF941" s="194"/>
      <c r="AG941" s="194"/>
      <c r="AH941" s="470"/>
      <c r="AI941" s="194"/>
      <c r="AJ941" s="194"/>
      <c r="AK941" s="194"/>
      <c r="AL941" s="194"/>
      <c r="AM941" s="470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470"/>
      <c r="AC942" s="194"/>
      <c r="AD942" s="194"/>
      <c r="AE942" s="194"/>
      <c r="AF942" s="194"/>
      <c r="AG942" s="194"/>
      <c r="AH942" s="470"/>
      <c r="AI942" s="194"/>
      <c r="AJ942" s="194"/>
      <c r="AK942" s="194"/>
      <c r="AL942" s="194"/>
      <c r="AM942" s="470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470"/>
      <c r="AC943" s="194"/>
      <c r="AD943" s="194"/>
      <c r="AE943" s="194"/>
      <c r="AF943" s="194"/>
      <c r="AG943" s="194"/>
      <c r="AH943" s="470"/>
      <c r="AI943" s="194"/>
      <c r="AJ943" s="194"/>
      <c r="AK943" s="194"/>
      <c r="AL943" s="194"/>
      <c r="AM943" s="470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470"/>
      <c r="AC944" s="194"/>
      <c r="AD944" s="194"/>
      <c r="AE944" s="194"/>
      <c r="AF944" s="194"/>
      <c r="AG944" s="194"/>
      <c r="AH944" s="470"/>
      <c r="AI944" s="194"/>
      <c r="AJ944" s="194"/>
      <c r="AK944" s="194"/>
      <c r="AL944" s="194"/>
      <c r="AM944" s="470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470"/>
      <c r="AC945" s="194"/>
      <c r="AD945" s="194"/>
      <c r="AE945" s="194"/>
      <c r="AF945" s="194"/>
      <c r="AG945" s="194"/>
      <c r="AH945" s="470"/>
      <c r="AI945" s="194"/>
      <c r="AJ945" s="194"/>
      <c r="AK945" s="194"/>
      <c r="AL945" s="194"/>
      <c r="AM945" s="470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470"/>
      <c r="AC946" s="194"/>
      <c r="AD946" s="194"/>
      <c r="AE946" s="194"/>
      <c r="AF946" s="194"/>
      <c r="AG946" s="194"/>
      <c r="AH946" s="470"/>
      <c r="AI946" s="194"/>
      <c r="AJ946" s="194"/>
      <c r="AK946" s="194"/>
      <c r="AL946" s="194"/>
      <c r="AM946" s="470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470"/>
      <c r="AC947" s="194"/>
      <c r="AD947" s="194"/>
      <c r="AE947" s="194"/>
      <c r="AF947" s="194"/>
      <c r="AG947" s="194"/>
      <c r="AH947" s="470"/>
      <c r="AI947" s="194"/>
      <c r="AJ947" s="194"/>
      <c r="AK947" s="194"/>
      <c r="AL947" s="194"/>
      <c r="AM947" s="470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470"/>
      <c r="AC948" s="194"/>
      <c r="AD948" s="194"/>
      <c r="AE948" s="194"/>
      <c r="AF948" s="194"/>
      <c r="AG948" s="194"/>
      <c r="AH948" s="470"/>
      <c r="AI948" s="194"/>
      <c r="AJ948" s="194"/>
      <c r="AK948" s="194"/>
      <c r="AL948" s="194"/>
      <c r="AM948" s="470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470"/>
      <c r="AC949" s="194"/>
      <c r="AD949" s="194"/>
      <c r="AE949" s="194"/>
      <c r="AF949" s="194"/>
      <c r="AG949" s="194"/>
      <c r="AH949" s="470"/>
      <c r="AI949" s="194"/>
      <c r="AJ949" s="194"/>
      <c r="AK949" s="194"/>
      <c r="AL949" s="194"/>
      <c r="AM949" s="470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470"/>
      <c r="AC950" s="194"/>
      <c r="AD950" s="194"/>
      <c r="AE950" s="194"/>
      <c r="AF950" s="194"/>
      <c r="AG950" s="194"/>
      <c r="AH950" s="470"/>
      <c r="AI950" s="194"/>
      <c r="AJ950" s="194"/>
      <c r="AK950" s="194"/>
      <c r="AL950" s="194"/>
      <c r="AM950" s="470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470"/>
      <c r="AC951" s="194"/>
      <c r="AD951" s="194"/>
      <c r="AE951" s="194"/>
      <c r="AF951" s="194"/>
      <c r="AG951" s="194"/>
      <c r="AH951" s="470"/>
      <c r="AI951" s="194"/>
      <c r="AJ951" s="194"/>
      <c r="AK951" s="194"/>
      <c r="AL951" s="194"/>
      <c r="AM951" s="470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470"/>
      <c r="AC952" s="194"/>
      <c r="AD952" s="194"/>
      <c r="AE952" s="194"/>
      <c r="AF952" s="194"/>
      <c r="AG952" s="194"/>
      <c r="AH952" s="470"/>
      <c r="AI952" s="194"/>
      <c r="AJ952" s="194"/>
      <c r="AK952" s="194"/>
      <c r="AL952" s="194"/>
      <c r="AM952" s="470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470"/>
      <c r="AC953" s="194"/>
      <c r="AD953" s="194"/>
      <c r="AE953" s="194"/>
      <c r="AF953" s="194"/>
      <c r="AG953" s="194"/>
      <c r="AH953" s="470"/>
      <c r="AI953" s="194"/>
      <c r="AJ953" s="194"/>
      <c r="AK953" s="194"/>
      <c r="AL953" s="194"/>
      <c r="AM953" s="470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470"/>
      <c r="AC954" s="194"/>
      <c r="AD954" s="194"/>
      <c r="AE954" s="194"/>
      <c r="AF954" s="194"/>
      <c r="AG954" s="194"/>
      <c r="AH954" s="470"/>
      <c r="AI954" s="194"/>
      <c r="AJ954" s="194"/>
      <c r="AK954" s="194"/>
      <c r="AL954" s="194"/>
      <c r="AM954" s="470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470"/>
      <c r="AC955" s="194"/>
      <c r="AD955" s="194"/>
      <c r="AE955" s="194"/>
      <c r="AF955" s="194"/>
      <c r="AG955" s="194"/>
      <c r="AH955" s="470"/>
      <c r="AI955" s="194"/>
      <c r="AJ955" s="194"/>
      <c r="AK955" s="194"/>
      <c r="AL955" s="194"/>
      <c r="AM955" s="470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470"/>
      <c r="AC956" s="194"/>
      <c r="AD956" s="194"/>
      <c r="AE956" s="194"/>
      <c r="AF956" s="194"/>
      <c r="AG956" s="194"/>
      <c r="AH956" s="470"/>
      <c r="AI956" s="194"/>
      <c r="AJ956" s="194"/>
      <c r="AK956" s="194"/>
      <c r="AL956" s="194"/>
      <c r="AM956" s="470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470"/>
      <c r="AC957" s="194"/>
      <c r="AD957" s="194"/>
      <c r="AE957" s="194"/>
      <c r="AF957" s="194"/>
      <c r="AG957" s="194"/>
      <c r="AH957" s="470"/>
      <c r="AI957" s="194"/>
      <c r="AJ957" s="194"/>
      <c r="AK957" s="194"/>
      <c r="AL957" s="194"/>
      <c r="AM957" s="470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470"/>
      <c r="AC958" s="194"/>
      <c r="AD958" s="194"/>
      <c r="AE958" s="194"/>
      <c r="AF958" s="194"/>
      <c r="AG958" s="194"/>
      <c r="AH958" s="470"/>
      <c r="AI958" s="194"/>
      <c r="AJ958" s="194"/>
      <c r="AK958" s="194"/>
      <c r="AL958" s="194"/>
      <c r="AM958" s="470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470"/>
      <c r="AC959" s="194"/>
      <c r="AD959" s="194"/>
      <c r="AE959" s="194"/>
      <c r="AF959" s="194"/>
      <c r="AG959" s="194"/>
      <c r="AH959" s="470"/>
      <c r="AI959" s="194"/>
      <c r="AJ959" s="194"/>
      <c r="AK959" s="194"/>
      <c r="AL959" s="194"/>
      <c r="AM959" s="470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470"/>
      <c r="AC960" s="194"/>
      <c r="AD960" s="194"/>
      <c r="AE960" s="194"/>
      <c r="AF960" s="194"/>
      <c r="AG960" s="194"/>
      <c r="AH960" s="470"/>
      <c r="AI960" s="194"/>
      <c r="AJ960" s="194"/>
      <c r="AK960" s="194"/>
      <c r="AL960" s="194"/>
      <c r="AM960" s="470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470"/>
      <c r="AC961" s="194"/>
      <c r="AD961" s="194"/>
      <c r="AE961" s="194"/>
      <c r="AF961" s="194"/>
      <c r="AG961" s="194"/>
      <c r="AH961" s="470"/>
      <c r="AI961" s="194"/>
      <c r="AJ961" s="194"/>
      <c r="AK961" s="194"/>
      <c r="AL961" s="194"/>
      <c r="AM961" s="470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470"/>
      <c r="AC962" s="194"/>
      <c r="AD962" s="194"/>
      <c r="AE962" s="194"/>
      <c r="AF962" s="194"/>
      <c r="AG962" s="194"/>
      <c r="AH962" s="470"/>
      <c r="AI962" s="194"/>
      <c r="AJ962" s="194"/>
      <c r="AK962" s="194"/>
      <c r="AL962" s="194"/>
      <c r="AM962" s="470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470"/>
      <c r="AC963" s="194"/>
      <c r="AD963" s="194"/>
      <c r="AE963" s="194"/>
      <c r="AF963" s="194"/>
      <c r="AG963" s="194"/>
      <c r="AH963" s="470"/>
      <c r="AI963" s="194"/>
      <c r="AJ963" s="194"/>
      <c r="AK963" s="194"/>
      <c r="AL963" s="194"/>
      <c r="AM963" s="470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470"/>
      <c r="AC964" s="194"/>
      <c r="AD964" s="194"/>
      <c r="AE964" s="194"/>
      <c r="AF964" s="194"/>
      <c r="AG964" s="194"/>
      <c r="AH964" s="470"/>
      <c r="AI964" s="194"/>
      <c r="AJ964" s="194"/>
      <c r="AK964" s="194"/>
      <c r="AL964" s="194"/>
      <c r="AM964" s="470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470"/>
      <c r="AC965" s="194"/>
      <c r="AD965" s="194"/>
      <c r="AE965" s="194"/>
      <c r="AF965" s="194"/>
      <c r="AG965" s="194"/>
      <c r="AH965" s="470"/>
      <c r="AI965" s="194"/>
      <c r="AJ965" s="194"/>
      <c r="AK965" s="194"/>
      <c r="AL965" s="194"/>
      <c r="AM965" s="470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470"/>
      <c r="AC966" s="194"/>
      <c r="AD966" s="194"/>
      <c r="AE966" s="194"/>
      <c r="AF966" s="194"/>
      <c r="AG966" s="194"/>
      <c r="AH966" s="470"/>
      <c r="AI966" s="194"/>
      <c r="AJ966" s="194"/>
      <c r="AK966" s="194"/>
      <c r="AL966" s="194"/>
      <c r="AM966" s="470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470"/>
      <c r="AC967" s="194"/>
      <c r="AD967" s="194"/>
      <c r="AE967" s="194"/>
      <c r="AF967" s="194"/>
      <c r="AG967" s="194"/>
      <c r="AH967" s="470"/>
      <c r="AI967" s="194"/>
      <c r="AJ967" s="194"/>
      <c r="AK967" s="194"/>
      <c r="AL967" s="194"/>
      <c r="AM967" s="470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470"/>
      <c r="AC968" s="194"/>
      <c r="AD968" s="194"/>
      <c r="AE968" s="194"/>
      <c r="AF968" s="194"/>
      <c r="AG968" s="194"/>
      <c r="AH968" s="470"/>
      <c r="AI968" s="194"/>
      <c r="AJ968" s="194"/>
      <c r="AK968" s="194"/>
      <c r="AL968" s="194"/>
      <c r="AM968" s="470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470"/>
      <c r="AC969" s="194"/>
      <c r="AD969" s="194"/>
      <c r="AE969" s="194"/>
      <c r="AF969" s="194"/>
      <c r="AG969" s="194"/>
      <c r="AH969" s="470"/>
      <c r="AI969" s="194"/>
      <c r="AJ969" s="194"/>
      <c r="AK969" s="194"/>
      <c r="AL969" s="194"/>
      <c r="AM969" s="470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470"/>
      <c r="AC970" s="194"/>
      <c r="AD970" s="194"/>
      <c r="AE970" s="194"/>
      <c r="AF970" s="194"/>
      <c r="AG970" s="194"/>
      <c r="AH970" s="470"/>
      <c r="AI970" s="194"/>
      <c r="AJ970" s="194"/>
      <c r="AK970" s="194"/>
      <c r="AL970" s="194"/>
      <c r="AM970" s="470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470"/>
      <c r="AC971" s="194"/>
      <c r="AD971" s="194"/>
      <c r="AE971" s="194"/>
      <c r="AF971" s="194"/>
      <c r="AG971" s="194"/>
      <c r="AH971" s="470"/>
      <c r="AI971" s="194"/>
      <c r="AJ971" s="194"/>
      <c r="AK971" s="194"/>
      <c r="AL971" s="194"/>
      <c r="AM971" s="470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470"/>
      <c r="AC972" s="194"/>
      <c r="AD972" s="194"/>
      <c r="AE972" s="194"/>
      <c r="AF972" s="194"/>
      <c r="AG972" s="194"/>
      <c r="AH972" s="470"/>
      <c r="AI972" s="194"/>
      <c r="AJ972" s="194"/>
      <c r="AK972" s="194"/>
      <c r="AL972" s="194"/>
      <c r="AM972" s="470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470"/>
      <c r="AC973" s="194"/>
      <c r="AD973" s="194"/>
      <c r="AE973" s="194"/>
      <c r="AF973" s="194"/>
      <c r="AG973" s="194"/>
      <c r="AH973" s="470"/>
      <c r="AI973" s="194"/>
      <c r="AJ973" s="194"/>
      <c r="AK973" s="194"/>
      <c r="AL973" s="194"/>
      <c r="AM973" s="470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470"/>
      <c r="AC974" s="194"/>
      <c r="AD974" s="194"/>
      <c r="AE974" s="194"/>
      <c r="AF974" s="194"/>
      <c r="AG974" s="194"/>
      <c r="AH974" s="470"/>
      <c r="AI974" s="194"/>
      <c r="AJ974" s="194"/>
      <c r="AK974" s="194"/>
      <c r="AL974" s="194"/>
      <c r="AM974" s="470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470"/>
      <c r="AC975" s="194"/>
      <c r="AD975" s="194"/>
      <c r="AE975" s="194"/>
      <c r="AF975" s="194"/>
      <c r="AG975" s="194"/>
      <c r="AH975" s="470"/>
      <c r="AI975" s="194"/>
      <c r="AJ975" s="194"/>
      <c r="AK975" s="194"/>
      <c r="AL975" s="194"/>
      <c r="AM975" s="470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470"/>
      <c r="AC976" s="194"/>
      <c r="AD976" s="194"/>
      <c r="AE976" s="194"/>
      <c r="AF976" s="194"/>
      <c r="AG976" s="194"/>
      <c r="AH976" s="470"/>
      <c r="AI976" s="194"/>
      <c r="AJ976" s="194"/>
      <c r="AK976" s="194"/>
      <c r="AL976" s="194"/>
      <c r="AM976" s="470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470"/>
      <c r="AC977" s="194"/>
      <c r="AD977" s="194"/>
      <c r="AE977" s="194"/>
      <c r="AF977" s="194"/>
      <c r="AG977" s="194"/>
      <c r="AH977" s="470"/>
      <c r="AI977" s="194"/>
      <c r="AJ977" s="194"/>
      <c r="AK977" s="194"/>
      <c r="AL977" s="194"/>
      <c r="AM977" s="470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470"/>
      <c r="AC978" s="194"/>
      <c r="AD978" s="194"/>
      <c r="AE978" s="194"/>
      <c r="AF978" s="194"/>
      <c r="AG978" s="194"/>
      <c r="AH978" s="470"/>
      <c r="AI978" s="194"/>
      <c r="AJ978" s="194"/>
      <c r="AK978" s="194"/>
      <c r="AL978" s="194"/>
      <c r="AM978" s="470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470"/>
      <c r="AC979" s="194"/>
      <c r="AD979" s="194"/>
      <c r="AE979" s="194"/>
      <c r="AF979" s="194"/>
      <c r="AG979" s="194"/>
      <c r="AH979" s="470"/>
      <c r="AI979" s="194"/>
      <c r="AJ979" s="194"/>
      <c r="AK979" s="194"/>
      <c r="AL979" s="194"/>
      <c r="AM979" s="470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470"/>
      <c r="AC980" s="194"/>
      <c r="AD980" s="194"/>
      <c r="AE980" s="194"/>
      <c r="AF980" s="194"/>
      <c r="AG980" s="194"/>
      <c r="AH980" s="470"/>
      <c r="AI980" s="194"/>
      <c r="AJ980" s="194"/>
      <c r="AK980" s="194"/>
      <c r="AL980" s="194"/>
      <c r="AM980" s="470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470"/>
      <c r="AC981" s="194"/>
      <c r="AD981" s="194"/>
      <c r="AE981" s="194"/>
      <c r="AF981" s="194"/>
      <c r="AG981" s="194"/>
      <c r="AH981" s="470"/>
      <c r="AI981" s="194"/>
      <c r="AJ981" s="194"/>
      <c r="AK981" s="194"/>
      <c r="AL981" s="194"/>
      <c r="AM981" s="470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470"/>
      <c r="AC982" s="194"/>
      <c r="AD982" s="194"/>
      <c r="AE982" s="194"/>
      <c r="AF982" s="194"/>
      <c r="AG982" s="194"/>
      <c r="AH982" s="470"/>
      <c r="AI982" s="194"/>
      <c r="AJ982" s="194"/>
      <c r="AK982" s="194"/>
      <c r="AL982" s="194"/>
      <c r="AM982" s="470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470"/>
      <c r="AC983" s="194"/>
      <c r="AD983" s="194"/>
      <c r="AE983" s="194"/>
      <c r="AF983" s="194"/>
      <c r="AG983" s="194"/>
      <c r="AH983" s="470"/>
      <c r="AI983" s="194"/>
      <c r="AJ983" s="194"/>
      <c r="AK983" s="194"/>
      <c r="AL983" s="194"/>
      <c r="AM983" s="470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470"/>
      <c r="AC984" s="194"/>
      <c r="AD984" s="194"/>
      <c r="AE984" s="194"/>
      <c r="AF984" s="194"/>
      <c r="AG984" s="194"/>
      <c r="AH984" s="470"/>
      <c r="AI984" s="194"/>
      <c r="AJ984" s="194"/>
      <c r="AK984" s="194"/>
      <c r="AL984" s="194"/>
      <c r="AM984" s="470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470"/>
      <c r="AC985" s="194"/>
      <c r="AD985" s="194"/>
      <c r="AE985" s="194"/>
      <c r="AF985" s="194"/>
      <c r="AG985" s="194"/>
      <c r="AH985" s="470"/>
      <c r="AI985" s="194"/>
      <c r="AJ985" s="194"/>
      <c r="AK985" s="194"/>
      <c r="AL985" s="194"/>
      <c r="AM985" s="470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470"/>
      <c r="AC986" s="194"/>
      <c r="AD986" s="194"/>
      <c r="AE986" s="194"/>
      <c r="AF986" s="194"/>
      <c r="AG986" s="194"/>
      <c r="AH986" s="470"/>
      <c r="AI986" s="194"/>
      <c r="AJ986" s="194"/>
      <c r="AK986" s="194"/>
      <c r="AL986" s="194"/>
      <c r="AM986" s="470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470"/>
      <c r="AC987" s="194"/>
      <c r="AD987" s="194"/>
      <c r="AE987" s="194"/>
      <c r="AF987" s="194"/>
      <c r="AG987" s="194"/>
      <c r="AH987" s="470"/>
      <c r="AI987" s="194"/>
      <c r="AJ987" s="194"/>
      <c r="AK987" s="194"/>
      <c r="AL987" s="194"/>
      <c r="AM987" s="470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470"/>
      <c r="AC988" s="194"/>
      <c r="AD988" s="194"/>
      <c r="AE988" s="194"/>
      <c r="AF988" s="194"/>
      <c r="AG988" s="194"/>
      <c r="AH988" s="470"/>
      <c r="AI988" s="194"/>
      <c r="AJ988" s="194"/>
      <c r="AK988" s="194"/>
      <c r="AL988" s="194"/>
      <c r="AM988" s="470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470"/>
      <c r="AC989" s="194"/>
      <c r="AD989" s="194"/>
      <c r="AE989" s="194"/>
      <c r="AF989" s="194"/>
      <c r="AG989" s="194"/>
      <c r="AH989" s="470"/>
      <c r="AI989" s="194"/>
      <c r="AJ989" s="194"/>
      <c r="AK989" s="194"/>
      <c r="AL989" s="194"/>
      <c r="AM989" s="470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470"/>
      <c r="AC990" s="194"/>
      <c r="AD990" s="194"/>
      <c r="AE990" s="194"/>
      <c r="AF990" s="194"/>
      <c r="AG990" s="194"/>
      <c r="AH990" s="470"/>
      <c r="AI990" s="194"/>
      <c r="AJ990" s="194"/>
      <c r="AK990" s="194"/>
      <c r="AL990" s="194"/>
      <c r="AM990" s="470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470"/>
      <c r="AC991" s="194"/>
      <c r="AD991" s="194"/>
      <c r="AE991" s="194"/>
      <c r="AF991" s="194"/>
      <c r="AG991" s="194"/>
      <c r="AH991" s="470"/>
      <c r="AI991" s="194"/>
      <c r="AJ991" s="194"/>
      <c r="AK991" s="194"/>
      <c r="AL991" s="194"/>
      <c r="AM991" s="470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470"/>
      <c r="AC992" s="194"/>
      <c r="AD992" s="194"/>
      <c r="AE992" s="194"/>
      <c r="AF992" s="194"/>
      <c r="AG992" s="194"/>
      <c r="AH992" s="470"/>
      <c r="AI992" s="194"/>
      <c r="AJ992" s="194"/>
      <c r="AK992" s="194"/>
      <c r="AL992" s="194"/>
      <c r="AM992" s="470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470"/>
      <c r="AC993" s="194"/>
      <c r="AD993" s="194"/>
      <c r="AE993" s="194"/>
      <c r="AF993" s="194"/>
      <c r="AG993" s="194"/>
      <c r="AH993" s="470"/>
      <c r="AI993" s="194"/>
      <c r="AJ993" s="194"/>
      <c r="AK993" s="194"/>
      <c r="AL993" s="194"/>
      <c r="AM993" s="470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470"/>
      <c r="AC994" s="194"/>
      <c r="AD994" s="194"/>
      <c r="AE994" s="194"/>
      <c r="AF994" s="194"/>
      <c r="AG994" s="194"/>
      <c r="AH994" s="470"/>
      <c r="AI994" s="194"/>
      <c r="AJ994" s="194"/>
      <c r="AK994" s="194"/>
      <c r="AL994" s="194"/>
      <c r="AM994" s="470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470"/>
      <c r="AC995" s="194"/>
      <c r="AD995" s="194"/>
      <c r="AE995" s="194"/>
      <c r="AF995" s="194"/>
      <c r="AG995" s="194"/>
      <c r="AH995" s="470"/>
      <c r="AI995" s="194"/>
      <c r="AJ995" s="194"/>
      <c r="AK995" s="194"/>
      <c r="AL995" s="194"/>
      <c r="AM995" s="470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470"/>
      <c r="AC996" s="194"/>
      <c r="AD996" s="194"/>
      <c r="AE996" s="194"/>
      <c r="AF996" s="194"/>
      <c r="AG996" s="194"/>
      <c r="AH996" s="470"/>
      <c r="AI996" s="194"/>
      <c r="AJ996" s="194"/>
      <c r="AK996" s="194"/>
      <c r="AL996" s="194"/>
      <c r="AM996" s="470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470"/>
      <c r="AC997" s="194"/>
      <c r="AD997" s="194"/>
      <c r="AE997" s="194"/>
      <c r="AF997" s="194"/>
      <c r="AG997" s="194"/>
      <c r="AH997" s="470"/>
      <c r="AI997" s="194"/>
      <c r="AJ997" s="194"/>
      <c r="AK997" s="194"/>
      <c r="AL997" s="194"/>
      <c r="AM997" s="470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470"/>
      <c r="AC998" s="194"/>
      <c r="AD998" s="194"/>
      <c r="AE998" s="194"/>
      <c r="AF998" s="194"/>
      <c r="AG998" s="194"/>
      <c r="AH998" s="470"/>
      <c r="AI998" s="194"/>
      <c r="AJ998" s="194"/>
      <c r="AK998" s="194"/>
      <c r="AL998" s="194"/>
      <c r="AM998" s="470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470"/>
      <c r="AC999" s="194"/>
      <c r="AD999" s="194"/>
      <c r="AE999" s="194"/>
      <c r="AF999" s="194"/>
      <c r="AG999" s="194"/>
      <c r="AH999" s="470"/>
      <c r="AI999" s="194"/>
      <c r="AJ999" s="194"/>
      <c r="AK999" s="194"/>
      <c r="AL999" s="194"/>
      <c r="AM999" s="470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470"/>
      <c r="AC1000" s="194"/>
      <c r="AD1000" s="194"/>
      <c r="AE1000" s="194"/>
      <c r="AF1000" s="194"/>
      <c r="AG1000" s="194"/>
      <c r="AH1000" s="470"/>
      <c r="AI1000" s="194"/>
      <c r="AJ1000" s="194"/>
      <c r="AK1000" s="194"/>
      <c r="AL1000" s="194"/>
      <c r="AM1000" s="470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470"/>
      <c r="AC1001" s="194"/>
      <c r="AD1001" s="194"/>
      <c r="AE1001" s="194"/>
      <c r="AF1001" s="194"/>
      <c r="AG1001" s="194"/>
      <c r="AH1001" s="470"/>
      <c r="AI1001" s="194"/>
      <c r="AJ1001" s="194"/>
      <c r="AK1001" s="194"/>
      <c r="AL1001" s="194"/>
      <c r="AM1001" s="470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470"/>
      <c r="AC1002" s="194"/>
      <c r="AD1002" s="194"/>
      <c r="AE1002" s="194"/>
      <c r="AF1002" s="194"/>
      <c r="AG1002" s="194"/>
      <c r="AH1002" s="470"/>
      <c r="AI1002" s="194"/>
      <c r="AJ1002" s="194"/>
      <c r="AK1002" s="194"/>
      <c r="AL1002" s="194"/>
      <c r="AM1002" s="470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470"/>
      <c r="AC1003" s="194"/>
      <c r="AD1003" s="194"/>
      <c r="AE1003" s="194"/>
      <c r="AF1003" s="194"/>
      <c r="AG1003" s="194"/>
      <c r="AH1003" s="470"/>
      <c r="AI1003" s="194"/>
      <c r="AJ1003" s="194"/>
      <c r="AK1003" s="194"/>
      <c r="AL1003" s="194"/>
      <c r="AM1003" s="470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470"/>
      <c r="AC1004" s="194"/>
      <c r="AD1004" s="194"/>
      <c r="AE1004" s="194"/>
      <c r="AF1004" s="194"/>
      <c r="AG1004" s="194"/>
      <c r="AH1004" s="470"/>
      <c r="AI1004" s="194"/>
      <c r="AJ1004" s="194"/>
      <c r="AK1004" s="194"/>
      <c r="AL1004" s="194"/>
      <c r="AM1004" s="470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470"/>
      <c r="AC1005" s="194"/>
      <c r="AD1005" s="194"/>
      <c r="AE1005" s="194"/>
      <c r="AF1005" s="194"/>
      <c r="AG1005" s="194"/>
      <c r="AH1005" s="470"/>
      <c r="AI1005" s="194"/>
      <c r="AJ1005" s="194"/>
      <c r="AK1005" s="194"/>
      <c r="AL1005" s="194"/>
      <c r="AM1005" s="470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470"/>
      <c r="AC1006" s="194"/>
      <c r="AD1006" s="194"/>
      <c r="AE1006" s="194"/>
      <c r="AF1006" s="194"/>
      <c r="AG1006" s="194"/>
      <c r="AH1006" s="470"/>
      <c r="AI1006" s="194"/>
      <c r="AJ1006" s="194"/>
      <c r="AK1006" s="194"/>
      <c r="AL1006" s="194"/>
      <c r="AM1006" s="470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470"/>
      <c r="AC1007" s="194"/>
      <c r="AD1007" s="194"/>
      <c r="AE1007" s="194"/>
      <c r="AF1007" s="194"/>
      <c r="AG1007" s="194"/>
      <c r="AH1007" s="470"/>
      <c r="AI1007" s="194"/>
      <c r="AJ1007" s="194"/>
      <c r="AK1007" s="194"/>
      <c r="AL1007" s="194"/>
      <c r="AM1007" s="470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470"/>
      <c r="AC1008" s="194"/>
      <c r="AD1008" s="194"/>
      <c r="AE1008" s="194"/>
      <c r="AF1008" s="194"/>
      <c r="AG1008" s="194"/>
      <c r="AH1008" s="470"/>
      <c r="AI1008" s="194"/>
      <c r="AJ1008" s="194"/>
      <c r="AK1008" s="194"/>
      <c r="AL1008" s="194"/>
      <c r="AM1008" s="470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470"/>
      <c r="AC1009" s="194"/>
      <c r="AD1009" s="194"/>
      <c r="AE1009" s="194"/>
      <c r="AF1009" s="194"/>
      <c r="AG1009" s="194"/>
      <c r="AH1009" s="470"/>
      <c r="AI1009" s="194"/>
      <c r="AJ1009" s="194"/>
      <c r="AK1009" s="194"/>
      <c r="AL1009" s="194"/>
      <c r="AM1009" s="470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470"/>
      <c r="AC1010" s="194"/>
      <c r="AD1010" s="194"/>
      <c r="AE1010" s="194"/>
      <c r="AF1010" s="194"/>
      <c r="AG1010" s="194"/>
      <c r="AH1010" s="470"/>
      <c r="AI1010" s="194"/>
      <c r="AJ1010" s="194"/>
      <c r="AK1010" s="194"/>
      <c r="AL1010" s="194"/>
      <c r="AM1010" s="470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470"/>
      <c r="AC1011" s="194"/>
      <c r="AD1011" s="194"/>
      <c r="AE1011" s="194"/>
      <c r="AF1011" s="194"/>
      <c r="AG1011" s="194"/>
      <c r="AH1011" s="470"/>
      <c r="AI1011" s="194"/>
      <c r="AJ1011" s="194"/>
      <c r="AK1011" s="194"/>
      <c r="AL1011" s="194"/>
      <c r="AM1011" s="470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470"/>
      <c r="AC1012" s="194"/>
      <c r="AD1012" s="194"/>
      <c r="AE1012" s="194"/>
      <c r="AF1012" s="194"/>
      <c r="AG1012" s="194"/>
      <c r="AH1012" s="470"/>
      <c r="AI1012" s="194"/>
      <c r="AJ1012" s="194"/>
      <c r="AK1012" s="194"/>
      <c r="AL1012" s="194"/>
      <c r="AM1012" s="470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470"/>
      <c r="AC1013" s="194"/>
      <c r="AD1013" s="194"/>
      <c r="AE1013" s="194"/>
      <c r="AF1013" s="194"/>
      <c r="AG1013" s="194"/>
      <c r="AH1013" s="470"/>
      <c r="AI1013" s="194"/>
      <c r="AJ1013" s="194"/>
      <c r="AK1013" s="194"/>
      <c r="AL1013" s="194"/>
      <c r="AM1013" s="470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470"/>
      <c r="AC1014" s="194"/>
      <c r="AD1014" s="194"/>
      <c r="AE1014" s="194"/>
      <c r="AF1014" s="194"/>
      <c r="AG1014" s="194"/>
      <c r="AH1014" s="470"/>
      <c r="AI1014" s="194"/>
      <c r="AJ1014" s="194"/>
      <c r="AK1014" s="194"/>
      <c r="AL1014" s="194"/>
      <c r="AM1014" s="470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470"/>
      <c r="AC1015" s="194"/>
      <c r="AD1015" s="194"/>
      <c r="AE1015" s="194"/>
      <c r="AF1015" s="194"/>
      <c r="AG1015" s="194"/>
      <c r="AH1015" s="470"/>
      <c r="AI1015" s="194"/>
      <c r="AJ1015" s="194"/>
      <c r="AK1015" s="194"/>
      <c r="AL1015" s="194"/>
      <c r="AM1015" s="470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470"/>
      <c r="AC1016" s="194"/>
      <c r="AD1016" s="194"/>
      <c r="AE1016" s="194"/>
      <c r="AF1016" s="194"/>
      <c r="AG1016" s="194"/>
      <c r="AH1016" s="470"/>
      <c r="AI1016" s="194"/>
      <c r="AJ1016" s="194"/>
      <c r="AK1016" s="194"/>
      <c r="AL1016" s="194"/>
      <c r="AM1016" s="470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470"/>
      <c r="AC1017" s="194"/>
      <c r="AD1017" s="194"/>
      <c r="AE1017" s="194"/>
      <c r="AF1017" s="194"/>
      <c r="AG1017" s="194"/>
      <c r="AH1017" s="470"/>
      <c r="AI1017" s="194"/>
      <c r="AJ1017" s="194"/>
      <c r="AK1017" s="194"/>
      <c r="AL1017" s="194"/>
      <c r="AM1017" s="470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470"/>
      <c r="AC1018" s="194"/>
      <c r="AD1018" s="194"/>
      <c r="AE1018" s="194"/>
      <c r="AF1018" s="194"/>
      <c r="AG1018" s="194"/>
      <c r="AH1018" s="470"/>
      <c r="AI1018" s="194"/>
      <c r="AJ1018" s="194"/>
      <c r="AK1018" s="194"/>
      <c r="AL1018" s="194"/>
      <c r="AM1018" s="470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470"/>
      <c r="AC1019" s="194"/>
      <c r="AD1019" s="194"/>
      <c r="AE1019" s="194"/>
      <c r="AF1019" s="194"/>
      <c r="AG1019" s="194"/>
      <c r="AH1019" s="470"/>
      <c r="AI1019" s="194"/>
      <c r="AJ1019" s="194"/>
      <c r="AK1019" s="194"/>
      <c r="AL1019" s="194"/>
      <c r="AM1019" s="470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470"/>
      <c r="AC1020" s="194"/>
      <c r="AD1020" s="194"/>
      <c r="AE1020" s="194"/>
      <c r="AF1020" s="194"/>
      <c r="AG1020" s="194"/>
      <c r="AH1020" s="470"/>
      <c r="AI1020" s="194"/>
      <c r="AJ1020" s="194"/>
      <c r="AK1020" s="194"/>
      <c r="AL1020" s="194"/>
      <c r="AM1020" s="470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470"/>
      <c r="AC1021" s="194"/>
      <c r="AD1021" s="194"/>
      <c r="AE1021" s="194"/>
      <c r="AF1021" s="194"/>
      <c r="AG1021" s="194"/>
      <c r="AH1021" s="470"/>
      <c r="AI1021" s="194"/>
      <c r="AJ1021" s="194"/>
      <c r="AK1021" s="194"/>
      <c r="AL1021" s="194"/>
      <c r="AM1021" s="470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470"/>
      <c r="AC1022" s="194"/>
      <c r="AD1022" s="194"/>
      <c r="AE1022" s="194"/>
      <c r="AF1022" s="194"/>
      <c r="AG1022" s="194"/>
      <c r="AH1022" s="470"/>
      <c r="AI1022" s="194"/>
      <c r="AJ1022" s="194"/>
      <c r="AK1022" s="194"/>
      <c r="AL1022" s="194"/>
      <c r="AM1022" s="470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470"/>
      <c r="AC1023" s="194"/>
      <c r="AD1023" s="194"/>
      <c r="AE1023" s="194"/>
      <c r="AF1023" s="194"/>
      <c r="AG1023" s="194"/>
      <c r="AH1023" s="470"/>
      <c r="AI1023" s="194"/>
      <c r="AJ1023" s="194"/>
      <c r="AK1023" s="194"/>
      <c r="AL1023" s="194"/>
      <c r="AM1023" s="470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470"/>
      <c r="AC1024" s="194"/>
      <c r="AD1024" s="194"/>
      <c r="AE1024" s="194"/>
      <c r="AF1024" s="194"/>
      <c r="AG1024" s="194"/>
      <c r="AH1024" s="470"/>
      <c r="AI1024" s="194"/>
      <c r="AJ1024" s="194"/>
      <c r="AK1024" s="194"/>
      <c r="AL1024" s="194"/>
      <c r="AM1024" s="470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470"/>
      <c r="AC1025" s="194"/>
      <c r="AD1025" s="194"/>
      <c r="AE1025" s="194"/>
      <c r="AF1025" s="194"/>
      <c r="AG1025" s="194"/>
      <c r="AH1025" s="470"/>
      <c r="AI1025" s="194"/>
      <c r="AJ1025" s="194"/>
      <c r="AK1025" s="194"/>
      <c r="AL1025" s="194"/>
      <c r="AM1025" s="470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470"/>
      <c r="AC1026" s="194"/>
      <c r="AD1026" s="194"/>
      <c r="AE1026" s="194"/>
      <c r="AF1026" s="194"/>
      <c r="AG1026" s="194"/>
      <c r="AH1026" s="470"/>
      <c r="AI1026" s="194"/>
      <c r="AJ1026" s="194"/>
      <c r="AK1026" s="194"/>
      <c r="AL1026" s="194"/>
      <c r="AM1026" s="470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470"/>
      <c r="AC1027" s="194"/>
      <c r="AD1027" s="194"/>
      <c r="AE1027" s="194"/>
      <c r="AF1027" s="194"/>
      <c r="AG1027" s="194"/>
      <c r="AH1027" s="470"/>
      <c r="AI1027" s="194"/>
      <c r="AJ1027" s="194"/>
      <c r="AK1027" s="194"/>
      <c r="AL1027" s="194"/>
      <c r="AM1027" s="470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470"/>
      <c r="AC1028" s="194"/>
      <c r="AD1028" s="194"/>
      <c r="AE1028" s="194"/>
      <c r="AF1028" s="194"/>
      <c r="AG1028" s="194"/>
      <c r="AH1028" s="470"/>
      <c r="AI1028" s="194"/>
      <c r="AJ1028" s="194"/>
      <c r="AK1028" s="194"/>
      <c r="AL1028" s="194"/>
      <c r="AM1028" s="470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470"/>
      <c r="AC1029" s="194"/>
      <c r="AD1029" s="194"/>
      <c r="AE1029" s="194"/>
      <c r="AF1029" s="194"/>
      <c r="AG1029" s="194"/>
      <c r="AH1029" s="470"/>
      <c r="AI1029" s="194"/>
      <c r="AJ1029" s="194"/>
      <c r="AK1029" s="194"/>
      <c r="AL1029" s="194"/>
      <c r="AM1029" s="470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470"/>
      <c r="AC1030" s="194"/>
      <c r="AD1030" s="194"/>
      <c r="AE1030" s="194"/>
      <c r="AF1030" s="194"/>
      <c r="AG1030" s="194"/>
      <c r="AH1030" s="470"/>
      <c r="AI1030" s="194"/>
      <c r="AJ1030" s="194"/>
      <c r="AK1030" s="194"/>
      <c r="AL1030" s="194"/>
      <c r="AM1030" s="470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470"/>
      <c r="AC1031" s="194"/>
      <c r="AD1031" s="194"/>
      <c r="AE1031" s="194"/>
      <c r="AF1031" s="194"/>
      <c r="AG1031" s="194"/>
      <c r="AH1031" s="470"/>
      <c r="AI1031" s="194"/>
      <c r="AJ1031" s="194"/>
      <c r="AK1031" s="194"/>
      <c r="AL1031" s="194"/>
      <c r="AM1031" s="470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470"/>
      <c r="AC1032" s="194"/>
      <c r="AD1032" s="194"/>
      <c r="AE1032" s="194"/>
      <c r="AF1032" s="194"/>
      <c r="AG1032" s="194"/>
      <c r="AH1032" s="470"/>
      <c r="AI1032" s="194"/>
      <c r="AJ1032" s="194"/>
      <c r="AK1032" s="194"/>
      <c r="AL1032" s="194"/>
      <c r="AM1032" s="470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470"/>
      <c r="AC1033" s="194"/>
      <c r="AD1033" s="194"/>
      <c r="AE1033" s="194"/>
      <c r="AF1033" s="194"/>
      <c r="AG1033" s="194"/>
      <c r="AH1033" s="470"/>
      <c r="AI1033" s="194"/>
      <c r="AJ1033" s="194"/>
      <c r="AK1033" s="194"/>
      <c r="AL1033" s="194"/>
      <c r="AM1033" s="470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470"/>
      <c r="AC1034" s="194"/>
      <c r="AD1034" s="194"/>
      <c r="AE1034" s="194"/>
      <c r="AF1034" s="194"/>
      <c r="AG1034" s="194"/>
      <c r="AH1034" s="470"/>
      <c r="AI1034" s="194"/>
      <c r="AJ1034" s="194"/>
      <c r="AK1034" s="194"/>
      <c r="AL1034" s="194"/>
      <c r="AM1034" s="470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470"/>
      <c r="AC1035" s="194"/>
      <c r="AD1035" s="194"/>
      <c r="AE1035" s="194"/>
      <c r="AF1035" s="194"/>
      <c r="AG1035" s="194"/>
      <c r="AH1035" s="470"/>
      <c r="AI1035" s="194"/>
      <c r="AJ1035" s="194"/>
      <c r="AK1035" s="194"/>
      <c r="AL1035" s="194"/>
      <c r="AM1035" s="470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470"/>
      <c r="AC1036" s="194"/>
      <c r="AD1036" s="194"/>
      <c r="AE1036" s="194"/>
      <c r="AF1036" s="194"/>
      <c r="AG1036" s="194"/>
      <c r="AH1036" s="470"/>
      <c r="AI1036" s="194"/>
      <c r="AJ1036" s="194"/>
      <c r="AK1036" s="194"/>
      <c r="AL1036" s="194"/>
      <c r="AM1036" s="470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470"/>
      <c r="AC1037" s="194"/>
      <c r="AD1037" s="194"/>
      <c r="AE1037" s="194"/>
      <c r="AF1037" s="194"/>
      <c r="AG1037" s="194"/>
      <c r="AH1037" s="470"/>
      <c r="AI1037" s="194"/>
      <c r="AJ1037" s="194"/>
      <c r="AK1037" s="194"/>
      <c r="AL1037" s="194"/>
      <c r="AM1037" s="470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470"/>
      <c r="AC1038" s="194"/>
      <c r="AD1038" s="194"/>
      <c r="AE1038" s="194"/>
      <c r="AF1038" s="194"/>
      <c r="AG1038" s="194"/>
      <c r="AH1038" s="470"/>
      <c r="AI1038" s="194"/>
      <c r="AJ1038" s="194"/>
      <c r="AK1038" s="194"/>
      <c r="AL1038" s="194"/>
      <c r="AM1038" s="470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470"/>
      <c r="AC1039" s="194"/>
      <c r="AD1039" s="194"/>
      <c r="AE1039" s="194"/>
      <c r="AF1039" s="194"/>
      <c r="AG1039" s="194"/>
      <c r="AH1039" s="470"/>
      <c r="AI1039" s="194"/>
      <c r="AJ1039" s="194"/>
      <c r="AK1039" s="194"/>
      <c r="AL1039" s="194"/>
      <c r="AM1039" s="470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470"/>
      <c r="AC1040" s="194"/>
      <c r="AD1040" s="194"/>
      <c r="AE1040" s="194"/>
      <c r="AF1040" s="194"/>
      <c r="AG1040" s="194"/>
      <c r="AH1040" s="470"/>
      <c r="AI1040" s="194"/>
      <c r="AJ1040" s="194"/>
      <c r="AK1040" s="194"/>
      <c r="AL1040" s="194"/>
      <c r="AM1040" s="470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470"/>
      <c r="AC1041" s="194"/>
      <c r="AD1041" s="194"/>
      <c r="AE1041" s="194"/>
      <c r="AF1041" s="194"/>
      <c r="AG1041" s="194"/>
      <c r="AH1041" s="470"/>
      <c r="AI1041" s="194"/>
      <c r="AJ1041" s="194"/>
      <c r="AK1041" s="194"/>
      <c r="AL1041" s="194"/>
      <c r="AM1041" s="470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</row>
  </sheetData>
  <mergeCells count="761">
    <mergeCell ref="AC40:AI40"/>
    <mergeCell ref="AJ40:AK40"/>
    <mergeCell ref="AN40:AU40"/>
    <mergeCell ref="AV40:AW40"/>
    <mergeCell ref="AJ41:AK41"/>
    <mergeCell ref="AN41:AU41"/>
    <mergeCell ref="AV41:AW41"/>
    <mergeCell ref="AC41:AI41"/>
    <mergeCell ref="AC42:AI42"/>
    <mergeCell ref="AJ42:AK42"/>
    <mergeCell ref="AN42:AU42"/>
    <mergeCell ref="AV42:AW42"/>
    <mergeCell ref="AC43:AI43"/>
    <mergeCell ref="AJ43:AK43"/>
    <mergeCell ref="AN43:AU43"/>
    <mergeCell ref="AV43:AW43"/>
    <mergeCell ref="AN45:AU45"/>
    <mergeCell ref="AV45:AW45"/>
    <mergeCell ref="AN46:AU46"/>
    <mergeCell ref="AV46:AW46"/>
    <mergeCell ref="AV47:AW47"/>
    <mergeCell ref="AN47:AU47"/>
    <mergeCell ref="AN48:AU48"/>
    <mergeCell ref="AV48:AW48"/>
    <mergeCell ref="AN49:AU49"/>
    <mergeCell ref="AV49:AW49"/>
    <mergeCell ref="AN50:AU50"/>
    <mergeCell ref="AV50:AW50"/>
    <mergeCell ref="AP35:AU35"/>
    <mergeCell ref="AV35:AW35"/>
    <mergeCell ref="AM26:AN26"/>
    <mergeCell ref="AO26:AP26"/>
    <mergeCell ref="AC33:AL34"/>
    <mergeCell ref="AN33:AX34"/>
    <mergeCell ref="AC35:AI35"/>
    <mergeCell ref="AJ35:AK35"/>
    <mergeCell ref="AN35:AO35"/>
    <mergeCell ref="AC36:AI36"/>
    <mergeCell ref="AJ36:AK36"/>
    <mergeCell ref="AN36:AU36"/>
    <mergeCell ref="AV36:AW36"/>
    <mergeCell ref="AJ37:AK37"/>
    <mergeCell ref="AN37:AU37"/>
    <mergeCell ref="AV37:AW37"/>
    <mergeCell ref="AN39:AU39"/>
    <mergeCell ref="AV39:AW39"/>
    <mergeCell ref="AC37:AI37"/>
    <mergeCell ref="AC38:AI38"/>
    <mergeCell ref="AJ38:AK38"/>
    <mergeCell ref="AN38:AU38"/>
    <mergeCell ref="AV38:AW38"/>
    <mergeCell ref="AC39:AI39"/>
    <mergeCell ref="AJ39:AK39"/>
    <mergeCell ref="AC44:AI44"/>
    <mergeCell ref="AJ44:AK44"/>
    <mergeCell ref="AN44:AU44"/>
    <mergeCell ref="AV44:AW44"/>
    <mergeCell ref="AN58:AW59"/>
    <mergeCell ref="AP60:AW60"/>
    <mergeCell ref="AN51:AU51"/>
    <mergeCell ref="AN52:AU52"/>
    <mergeCell ref="AV52:AW52"/>
    <mergeCell ref="AN53:AU53"/>
    <mergeCell ref="AV53:AW53"/>
    <mergeCell ref="AS55:AT55"/>
    <mergeCell ref="AS56:AT56"/>
    <mergeCell ref="P69:Q69"/>
    <mergeCell ref="P70:Q70"/>
    <mergeCell ref="P71:Q71"/>
    <mergeCell ref="P72:Q72"/>
    <mergeCell ref="P73:Q73"/>
    <mergeCell ref="P74:Q74"/>
    <mergeCell ref="P75:Q75"/>
    <mergeCell ref="P76:Q76"/>
    <mergeCell ref="P62:Q62"/>
    <mergeCell ref="P63:Q63"/>
    <mergeCell ref="P64:Q64"/>
    <mergeCell ref="P65:Q65"/>
    <mergeCell ref="P66:Q66"/>
    <mergeCell ref="P67:Q67"/>
    <mergeCell ref="P68:Q68"/>
    <mergeCell ref="P37:V37"/>
    <mergeCell ref="P38:V38"/>
    <mergeCell ref="W38:X38"/>
    <mergeCell ref="P39:V39"/>
    <mergeCell ref="W39:X39"/>
    <mergeCell ref="P40:V40"/>
    <mergeCell ref="W40:X40"/>
    <mergeCell ref="P44:V44"/>
    <mergeCell ref="P45:V45"/>
    <mergeCell ref="W45:X45"/>
    <mergeCell ref="AC45:AI45"/>
    <mergeCell ref="AJ45:AK45"/>
    <mergeCell ref="P41:V41"/>
    <mergeCell ref="W41:X41"/>
    <mergeCell ref="P42:V42"/>
    <mergeCell ref="W42:X42"/>
    <mergeCell ref="P43:V43"/>
    <mergeCell ref="W43:X43"/>
    <mergeCell ref="W44:X44"/>
    <mergeCell ref="P46:V46"/>
    <mergeCell ref="W46:X46"/>
    <mergeCell ref="AC46:AI46"/>
    <mergeCell ref="AJ46:AK46"/>
    <mergeCell ref="W47:X47"/>
    <mergeCell ref="AC47:AI47"/>
    <mergeCell ref="AJ47:AK47"/>
    <mergeCell ref="P47:V47"/>
    <mergeCell ref="P48:V48"/>
    <mergeCell ref="W48:X48"/>
    <mergeCell ref="P49:V49"/>
    <mergeCell ref="W49:X49"/>
    <mergeCell ref="P50:V50"/>
    <mergeCell ref="W50:X50"/>
    <mergeCell ref="AN55:AN56"/>
    <mergeCell ref="AP55:AQ55"/>
    <mergeCell ref="AP56:AQ56"/>
    <mergeCell ref="P51:V51"/>
    <mergeCell ref="P52:V52"/>
    <mergeCell ref="W52:X52"/>
    <mergeCell ref="P53:V53"/>
    <mergeCell ref="W53:X53"/>
    <mergeCell ref="R56:S56"/>
    <mergeCell ref="U56:V56"/>
    <mergeCell ref="AC71:AD71"/>
    <mergeCell ref="AC72:AD72"/>
    <mergeCell ref="AC73:AD73"/>
    <mergeCell ref="AC74:AD74"/>
    <mergeCell ref="AC75:AD75"/>
    <mergeCell ref="AC76:AD76"/>
    <mergeCell ref="AH55:AI55"/>
    <mergeCell ref="AH56:AI56"/>
    <mergeCell ref="Y60:Y76"/>
    <mergeCell ref="AC60:AD61"/>
    <mergeCell ref="AC62:AD62"/>
    <mergeCell ref="AC63:AD63"/>
    <mergeCell ref="AC64:AD64"/>
    <mergeCell ref="AC48:AI48"/>
    <mergeCell ref="AJ48:AK48"/>
    <mergeCell ref="AC49:AI49"/>
    <mergeCell ref="AJ49:AK49"/>
    <mergeCell ref="AC50:AI50"/>
    <mergeCell ref="AJ50:AK50"/>
    <mergeCell ref="AC51:AI51"/>
    <mergeCell ref="AC52:AI52"/>
    <mergeCell ref="AJ52:AK52"/>
    <mergeCell ref="AC53:AI53"/>
    <mergeCell ref="AJ53:AK53"/>
    <mergeCell ref="AC55:AC56"/>
    <mergeCell ref="AE55:AF55"/>
    <mergeCell ref="AE56:AF56"/>
    <mergeCell ref="AC65:AD65"/>
    <mergeCell ref="AC66:AD66"/>
    <mergeCell ref="AC67:AD67"/>
    <mergeCell ref="AC68:AD68"/>
    <mergeCell ref="AE60:AK60"/>
    <mergeCell ref="AN60:AO61"/>
    <mergeCell ref="AN62:AO62"/>
    <mergeCell ref="AN63:AO63"/>
    <mergeCell ref="AN64:AO64"/>
    <mergeCell ref="AN65:AO65"/>
    <mergeCell ref="AN66:AO66"/>
    <mergeCell ref="AC69:AD69"/>
    <mergeCell ref="AC70:AD70"/>
    <mergeCell ref="AN74:AO74"/>
    <mergeCell ref="AN75:AO75"/>
    <mergeCell ref="AN76:AO76"/>
    <mergeCell ref="AN67:AO67"/>
    <mergeCell ref="AN68:AO68"/>
    <mergeCell ref="AN69:AO69"/>
    <mergeCell ref="AN70:AO70"/>
    <mergeCell ref="AN71:AO71"/>
    <mergeCell ref="AN72:AO72"/>
    <mergeCell ref="AN73:AO73"/>
    <mergeCell ref="AJ10:AL10"/>
    <mergeCell ref="AM10:AN10"/>
    <mergeCell ref="AO10:AP10"/>
    <mergeCell ref="AM8:AN8"/>
    <mergeCell ref="AO8:AP8"/>
    <mergeCell ref="AQ8:AR8"/>
    <mergeCell ref="AJ9:AL9"/>
    <mergeCell ref="AM9:AN9"/>
    <mergeCell ref="AO9:AP9"/>
    <mergeCell ref="AQ9:AR9"/>
    <mergeCell ref="M5:Q5"/>
    <mergeCell ref="S5:Y5"/>
    <mergeCell ref="D6:J6"/>
    <mergeCell ref="M6:O6"/>
    <mergeCell ref="P6:Q6"/>
    <mergeCell ref="S6:T6"/>
    <mergeCell ref="S7:T7"/>
    <mergeCell ref="M7:O7"/>
    <mergeCell ref="P7:Q7"/>
    <mergeCell ref="M8:O8"/>
    <mergeCell ref="P8:Q8"/>
    <mergeCell ref="S8:T8"/>
    <mergeCell ref="P9:Q9"/>
    <mergeCell ref="S9:T9"/>
    <mergeCell ref="AO5:AP5"/>
    <mergeCell ref="AQ5:AR5"/>
    <mergeCell ref="AQ6:AR6"/>
    <mergeCell ref="AQ7:AR7"/>
    <mergeCell ref="E2:F2"/>
    <mergeCell ref="G2:H2"/>
    <mergeCell ref="I2:J2"/>
    <mergeCell ref="AH2:AI2"/>
    <mergeCell ref="D4:Y4"/>
    <mergeCell ref="AA4:AQ4"/>
    <mergeCell ref="D5:K5"/>
    <mergeCell ref="AJ5:AL5"/>
    <mergeCell ref="AM5:AN5"/>
    <mergeCell ref="AC6:AP6"/>
    <mergeCell ref="AJ7:AL7"/>
    <mergeCell ref="AM7:AN7"/>
    <mergeCell ref="AO7:AP7"/>
    <mergeCell ref="AJ8:AL8"/>
    <mergeCell ref="AM13:AN13"/>
    <mergeCell ref="AO13:AP13"/>
    <mergeCell ref="S13:T13"/>
    <mergeCell ref="M14:O14"/>
    <mergeCell ref="P14:Q14"/>
    <mergeCell ref="S14:T14"/>
    <mergeCell ref="AJ11:AL11"/>
    <mergeCell ref="AM11:AN11"/>
    <mergeCell ref="AO11:AP11"/>
    <mergeCell ref="AJ12:AL12"/>
    <mergeCell ref="AM12:AN12"/>
    <mergeCell ref="AO12:AP12"/>
    <mergeCell ref="AJ13:AL13"/>
    <mergeCell ref="AJ17:AL17"/>
    <mergeCell ref="AM17:AN17"/>
    <mergeCell ref="AO17:AP17"/>
    <mergeCell ref="AM16:AN16"/>
    <mergeCell ref="AO16:AP16"/>
    <mergeCell ref="AJ14:AL14"/>
    <mergeCell ref="AM14:AN14"/>
    <mergeCell ref="AO14:AP14"/>
    <mergeCell ref="AJ15:AL15"/>
    <mergeCell ref="AM15:AN15"/>
    <mergeCell ref="AO15:AP15"/>
    <mergeCell ref="AJ16:AL16"/>
    <mergeCell ref="AM20:AN20"/>
    <mergeCell ref="AO20:AP20"/>
    <mergeCell ref="AJ18:AL18"/>
    <mergeCell ref="AM18:AN18"/>
    <mergeCell ref="AO18:AP18"/>
    <mergeCell ref="AJ19:AL19"/>
    <mergeCell ref="AM19:AN19"/>
    <mergeCell ref="AO19:AP19"/>
    <mergeCell ref="AJ20:AL20"/>
    <mergeCell ref="AM23:AN23"/>
    <mergeCell ref="AO23:AP23"/>
    <mergeCell ref="AJ21:AL21"/>
    <mergeCell ref="AM21:AN21"/>
    <mergeCell ref="AO21:AP21"/>
    <mergeCell ref="AJ22:AL22"/>
    <mergeCell ref="AM22:AN22"/>
    <mergeCell ref="AO22:AP22"/>
    <mergeCell ref="AJ23:AL23"/>
    <mergeCell ref="AJ24:AL24"/>
    <mergeCell ref="AM24:AN24"/>
    <mergeCell ref="AO24:AP24"/>
    <mergeCell ref="AJ25:AL25"/>
    <mergeCell ref="AM25:AN25"/>
    <mergeCell ref="AO25:AP25"/>
    <mergeCell ref="AJ26:AL26"/>
    <mergeCell ref="M9:O9"/>
    <mergeCell ref="M10:O10"/>
    <mergeCell ref="P10:Q10"/>
    <mergeCell ref="M11:O11"/>
    <mergeCell ref="P11:Q11"/>
    <mergeCell ref="M12:O12"/>
    <mergeCell ref="P12:Q12"/>
    <mergeCell ref="M13:O13"/>
    <mergeCell ref="P13:Q13"/>
    <mergeCell ref="M15:O15"/>
    <mergeCell ref="P15:Q15"/>
    <mergeCell ref="S15:T15"/>
    <mergeCell ref="P16:Q16"/>
    <mergeCell ref="S16:T16"/>
    <mergeCell ref="M16:O16"/>
    <mergeCell ref="M17:O17"/>
    <mergeCell ref="P17:Q17"/>
    <mergeCell ref="S17:T17"/>
    <mergeCell ref="M18:O18"/>
    <mergeCell ref="P18:Q18"/>
    <mergeCell ref="P19:Q19"/>
    <mergeCell ref="M19:O19"/>
    <mergeCell ref="M20:O20"/>
    <mergeCell ref="P20:Q20"/>
    <mergeCell ref="S20:T20"/>
    <mergeCell ref="M21:O21"/>
    <mergeCell ref="P21:Q21"/>
    <mergeCell ref="S21:T21"/>
    <mergeCell ref="S22:T22"/>
    <mergeCell ref="S23:T23"/>
    <mergeCell ref="M24:O24"/>
    <mergeCell ref="S24:T24"/>
    <mergeCell ref="M25:O25"/>
    <mergeCell ref="M26:O26"/>
    <mergeCell ref="S26:Z26"/>
    <mergeCell ref="S25:T25"/>
    <mergeCell ref="S27:T27"/>
    <mergeCell ref="N28:P28"/>
    <mergeCell ref="S28:T28"/>
    <mergeCell ref="S29:T29"/>
    <mergeCell ref="S30:T30"/>
    <mergeCell ref="S31:T31"/>
    <mergeCell ref="S32:T32"/>
    <mergeCell ref="N29:P29"/>
    <mergeCell ref="N32:P32"/>
    <mergeCell ref="P33:Y34"/>
    <mergeCell ref="W35:X35"/>
    <mergeCell ref="P36:V36"/>
    <mergeCell ref="W36:X36"/>
    <mergeCell ref="W37:X37"/>
    <mergeCell ref="D47:J47"/>
    <mergeCell ref="D48:J48"/>
    <mergeCell ref="K48:L48"/>
    <mergeCell ref="D49:J49"/>
    <mergeCell ref="K49:L49"/>
    <mergeCell ref="K50:L50"/>
    <mergeCell ref="K51:L51"/>
    <mergeCell ref="D50:J50"/>
    <mergeCell ref="D52:J52"/>
    <mergeCell ref="K52:L52"/>
    <mergeCell ref="D53:J53"/>
    <mergeCell ref="K53:L53"/>
    <mergeCell ref="D54:E54"/>
    <mergeCell ref="D55:D56"/>
    <mergeCell ref="F56:G56"/>
    <mergeCell ref="I55:J55"/>
    <mergeCell ref="K55:L55"/>
    <mergeCell ref="M55:N55"/>
    <mergeCell ref="P55:P56"/>
    <mergeCell ref="R55:S55"/>
    <mergeCell ref="U55:V55"/>
    <mergeCell ref="I56:J56"/>
    <mergeCell ref="P58:X59"/>
    <mergeCell ref="R60:X60"/>
    <mergeCell ref="K56:L56"/>
    <mergeCell ref="M56:N56"/>
    <mergeCell ref="K57:L57"/>
    <mergeCell ref="M57:N57"/>
    <mergeCell ref="D58:N59"/>
    <mergeCell ref="AC58:AK59"/>
    <mergeCell ref="P60:Q61"/>
    <mergeCell ref="D7:J7"/>
    <mergeCell ref="D8:J8"/>
    <mergeCell ref="D9:J9"/>
    <mergeCell ref="D10:J10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D22:J22"/>
    <mergeCell ref="D33:M34"/>
    <mergeCell ref="D35:J35"/>
    <mergeCell ref="K35:L35"/>
    <mergeCell ref="D36:J36"/>
    <mergeCell ref="K36:L36"/>
    <mergeCell ref="D37:J37"/>
    <mergeCell ref="K37:L37"/>
    <mergeCell ref="D38:J38"/>
    <mergeCell ref="K38:L38"/>
    <mergeCell ref="D39:J39"/>
    <mergeCell ref="K39:L39"/>
    <mergeCell ref="K40:L40"/>
    <mergeCell ref="D40:J40"/>
    <mergeCell ref="D41:J41"/>
    <mergeCell ref="K41:L41"/>
    <mergeCell ref="D42:J42"/>
    <mergeCell ref="K42:L42"/>
    <mergeCell ref="D43:J43"/>
    <mergeCell ref="K43:L43"/>
    <mergeCell ref="D44:J44"/>
    <mergeCell ref="K44:L44"/>
    <mergeCell ref="D45:J45"/>
    <mergeCell ref="K45:L45"/>
    <mergeCell ref="D46:J46"/>
    <mergeCell ref="K46:L46"/>
    <mergeCell ref="K47:L47"/>
    <mergeCell ref="F54:G54"/>
    <mergeCell ref="F55:G55"/>
    <mergeCell ref="D60:E61"/>
    <mergeCell ref="F60:L60"/>
    <mergeCell ref="D62:E62"/>
    <mergeCell ref="D63:E63"/>
    <mergeCell ref="D64:E64"/>
    <mergeCell ref="G117:H117"/>
    <mergeCell ref="G118:H118"/>
    <mergeCell ref="C115:D115"/>
    <mergeCell ref="C116:D116"/>
    <mergeCell ref="G116:H116"/>
    <mergeCell ref="I116:J116"/>
    <mergeCell ref="C117:D117"/>
    <mergeCell ref="I117:J117"/>
    <mergeCell ref="I118:J118"/>
    <mergeCell ref="L121:M121"/>
    <mergeCell ref="L122:M122"/>
    <mergeCell ref="L123:M123"/>
    <mergeCell ref="N123:O123"/>
    <mergeCell ref="L124:M124"/>
    <mergeCell ref="N124:O124"/>
    <mergeCell ref="C121:F121"/>
    <mergeCell ref="G121:H121"/>
    <mergeCell ref="I121:J121"/>
    <mergeCell ref="N121:O121"/>
    <mergeCell ref="G122:H122"/>
    <mergeCell ref="I122:J122"/>
    <mergeCell ref="N122:O122"/>
    <mergeCell ref="C122:F122"/>
    <mergeCell ref="C123:F123"/>
    <mergeCell ref="G123:H123"/>
    <mergeCell ref="I123:J123"/>
    <mergeCell ref="C124:F124"/>
    <mergeCell ref="G124:H124"/>
    <mergeCell ref="I124:J124"/>
    <mergeCell ref="L125:M125"/>
    <mergeCell ref="L126:M126"/>
    <mergeCell ref="L127:M127"/>
    <mergeCell ref="N127:O127"/>
    <mergeCell ref="L128:M128"/>
    <mergeCell ref="N128:O128"/>
    <mergeCell ref="C125:F125"/>
    <mergeCell ref="G125:H125"/>
    <mergeCell ref="I125:J125"/>
    <mergeCell ref="N125:O125"/>
    <mergeCell ref="G126:H126"/>
    <mergeCell ref="I126:J126"/>
    <mergeCell ref="N126:O126"/>
    <mergeCell ref="C126:F126"/>
    <mergeCell ref="C127:F127"/>
    <mergeCell ref="G127:H127"/>
    <mergeCell ref="I127:J127"/>
    <mergeCell ref="C128:F128"/>
    <mergeCell ref="G128:H128"/>
    <mergeCell ref="I128:J128"/>
    <mergeCell ref="L129:M129"/>
    <mergeCell ref="L130:M130"/>
    <mergeCell ref="L131:M131"/>
    <mergeCell ref="N131:O131"/>
    <mergeCell ref="L132:M132"/>
    <mergeCell ref="N132:O132"/>
    <mergeCell ref="C129:F129"/>
    <mergeCell ref="G129:H129"/>
    <mergeCell ref="I129:J129"/>
    <mergeCell ref="N129:O129"/>
    <mergeCell ref="G130:H130"/>
    <mergeCell ref="I130:J130"/>
    <mergeCell ref="N130:O130"/>
    <mergeCell ref="C130:F130"/>
    <mergeCell ref="C131:F131"/>
    <mergeCell ref="G131:H131"/>
    <mergeCell ref="I131:J131"/>
    <mergeCell ref="C132:F132"/>
    <mergeCell ref="G132:H132"/>
    <mergeCell ref="I132:J132"/>
    <mergeCell ref="L133:M133"/>
    <mergeCell ref="L134:M134"/>
    <mergeCell ref="L135:M135"/>
    <mergeCell ref="N135:O135"/>
    <mergeCell ref="L136:M136"/>
    <mergeCell ref="N136:O136"/>
    <mergeCell ref="C133:F133"/>
    <mergeCell ref="G133:H133"/>
    <mergeCell ref="I133:J133"/>
    <mergeCell ref="N133:O133"/>
    <mergeCell ref="G134:H134"/>
    <mergeCell ref="I134:J134"/>
    <mergeCell ref="N134:O134"/>
    <mergeCell ref="C134:F134"/>
    <mergeCell ref="C135:F135"/>
    <mergeCell ref="G135:H135"/>
    <mergeCell ref="I135:J135"/>
    <mergeCell ref="C136:F136"/>
    <mergeCell ref="G136:H136"/>
    <mergeCell ref="I136:J136"/>
    <mergeCell ref="L147:M147"/>
    <mergeCell ref="L148:M148"/>
    <mergeCell ref="C147:F147"/>
    <mergeCell ref="G147:H147"/>
    <mergeCell ref="I147:J147"/>
    <mergeCell ref="N147:O147"/>
    <mergeCell ref="G148:H148"/>
    <mergeCell ref="I148:J148"/>
    <mergeCell ref="N148:O148"/>
    <mergeCell ref="L150:M150"/>
    <mergeCell ref="N150:O150"/>
    <mergeCell ref="C148:F148"/>
    <mergeCell ref="C149:F149"/>
    <mergeCell ref="G149:H149"/>
    <mergeCell ref="I149:J149"/>
    <mergeCell ref="L149:M149"/>
    <mergeCell ref="N149:O149"/>
    <mergeCell ref="C150:F150"/>
    <mergeCell ref="L139:M139"/>
    <mergeCell ref="L140:M140"/>
    <mergeCell ref="L141:M141"/>
    <mergeCell ref="N141:O141"/>
    <mergeCell ref="L142:M142"/>
    <mergeCell ref="N142:O142"/>
    <mergeCell ref="C139:F139"/>
    <mergeCell ref="G139:H139"/>
    <mergeCell ref="I139:J139"/>
    <mergeCell ref="N139:O139"/>
    <mergeCell ref="G140:H140"/>
    <mergeCell ref="I140:J140"/>
    <mergeCell ref="N140:O140"/>
    <mergeCell ref="C140:F140"/>
    <mergeCell ref="C141:F141"/>
    <mergeCell ref="G141:H141"/>
    <mergeCell ref="I141:J141"/>
    <mergeCell ref="C142:F142"/>
    <mergeCell ref="G142:H142"/>
    <mergeCell ref="I142:J142"/>
    <mergeCell ref="L143:M143"/>
    <mergeCell ref="L144:M144"/>
    <mergeCell ref="L145:M145"/>
    <mergeCell ref="N145:O145"/>
    <mergeCell ref="L146:M146"/>
    <mergeCell ref="N146:O146"/>
    <mergeCell ref="C143:F143"/>
    <mergeCell ref="G143:H143"/>
    <mergeCell ref="I143:J143"/>
    <mergeCell ref="N143:O143"/>
    <mergeCell ref="G144:H144"/>
    <mergeCell ref="I144:J144"/>
    <mergeCell ref="N144:O144"/>
    <mergeCell ref="C144:F144"/>
    <mergeCell ref="C145:F145"/>
    <mergeCell ref="G145:H145"/>
    <mergeCell ref="I145:J145"/>
    <mergeCell ref="C146:F146"/>
    <mergeCell ref="G146:H146"/>
    <mergeCell ref="I146:J146"/>
    <mergeCell ref="G150:H150"/>
    <mergeCell ref="I150:J150"/>
    <mergeCell ref="C151:F151"/>
    <mergeCell ref="G151:H151"/>
    <mergeCell ref="I151:J151"/>
    <mergeCell ref="L151:M151"/>
    <mergeCell ref="N151:O151"/>
    <mergeCell ref="L160:M160"/>
    <mergeCell ref="L161:M161"/>
    <mergeCell ref="C160:F160"/>
    <mergeCell ref="G160:H160"/>
    <mergeCell ref="I160:J160"/>
    <mergeCell ref="N160:O160"/>
    <mergeCell ref="G161:H161"/>
    <mergeCell ref="I161:J161"/>
    <mergeCell ref="N161:O161"/>
    <mergeCell ref="C181:F181"/>
    <mergeCell ref="C182:F182"/>
    <mergeCell ref="M200:Q200"/>
    <mergeCell ref="P201:Q201"/>
    <mergeCell ref="P202:Q202"/>
    <mergeCell ref="C174:F174"/>
    <mergeCell ref="C175:F175"/>
    <mergeCell ref="C176:F176"/>
    <mergeCell ref="C177:F177"/>
    <mergeCell ref="C178:F178"/>
    <mergeCell ref="C179:F179"/>
    <mergeCell ref="C180:F180"/>
    <mergeCell ref="L152:M152"/>
    <mergeCell ref="L153:M153"/>
    <mergeCell ref="L154:M154"/>
    <mergeCell ref="N154:O154"/>
    <mergeCell ref="L155:M155"/>
    <mergeCell ref="N155:O155"/>
    <mergeCell ref="C152:F152"/>
    <mergeCell ref="G152:H152"/>
    <mergeCell ref="I152:J152"/>
    <mergeCell ref="N152:O152"/>
    <mergeCell ref="G153:H153"/>
    <mergeCell ref="I153:J153"/>
    <mergeCell ref="N153:O153"/>
    <mergeCell ref="C153:F153"/>
    <mergeCell ref="C154:F154"/>
    <mergeCell ref="G154:H154"/>
    <mergeCell ref="I154:J154"/>
    <mergeCell ref="C155:F155"/>
    <mergeCell ref="G155:H155"/>
    <mergeCell ref="I155:J155"/>
    <mergeCell ref="L156:M156"/>
    <mergeCell ref="L157:M157"/>
    <mergeCell ref="L158:M158"/>
    <mergeCell ref="N158:O158"/>
    <mergeCell ref="L159:M159"/>
    <mergeCell ref="N159:O159"/>
    <mergeCell ref="C156:F156"/>
    <mergeCell ref="G156:H156"/>
    <mergeCell ref="I156:J156"/>
    <mergeCell ref="N156:O156"/>
    <mergeCell ref="G157:H157"/>
    <mergeCell ref="I157:J157"/>
    <mergeCell ref="N157:O157"/>
    <mergeCell ref="C161:F161"/>
    <mergeCell ref="C162:F162"/>
    <mergeCell ref="G162:H162"/>
    <mergeCell ref="I162:J162"/>
    <mergeCell ref="L162:M162"/>
    <mergeCell ref="N162:O162"/>
    <mergeCell ref="C163:F163"/>
    <mergeCell ref="C164:F164"/>
    <mergeCell ref="C157:F157"/>
    <mergeCell ref="C158:F158"/>
    <mergeCell ref="G158:H158"/>
    <mergeCell ref="I158:J158"/>
    <mergeCell ref="C159:F159"/>
    <mergeCell ref="G159:H159"/>
    <mergeCell ref="I159:J159"/>
    <mergeCell ref="AF86:AG86"/>
    <mergeCell ref="AF87:AG87"/>
    <mergeCell ref="AF88:AG88"/>
    <mergeCell ref="AK82:AL82"/>
    <mergeCell ref="AK83:AL83"/>
    <mergeCell ref="AD84:AH84"/>
    <mergeCell ref="AO84:AS84"/>
    <mergeCell ref="AD85:AH85"/>
    <mergeCell ref="AO85:AS85"/>
    <mergeCell ref="AQ86:AR86"/>
    <mergeCell ref="S89:T89"/>
    <mergeCell ref="Q90:U90"/>
    <mergeCell ref="P81:U82"/>
    <mergeCell ref="S83:T83"/>
    <mergeCell ref="Q84:U84"/>
    <mergeCell ref="Q85:U85"/>
    <mergeCell ref="S86:T86"/>
    <mergeCell ref="S87:T87"/>
    <mergeCell ref="S88:T88"/>
    <mergeCell ref="AD91:AH91"/>
    <mergeCell ref="AD92:AH92"/>
    <mergeCell ref="AF93:AH93"/>
    <mergeCell ref="AQ87:AR87"/>
    <mergeCell ref="AQ88:AR88"/>
    <mergeCell ref="AF89:AG89"/>
    <mergeCell ref="AQ89:AR89"/>
    <mergeCell ref="AD90:AH90"/>
    <mergeCell ref="AO90:AS90"/>
    <mergeCell ref="AO91:AS91"/>
    <mergeCell ref="AO92:AS92"/>
    <mergeCell ref="AQ93:AS93"/>
    <mergeCell ref="AD94:AH94"/>
    <mergeCell ref="AO94:AS94"/>
    <mergeCell ref="AF95:AH95"/>
    <mergeCell ref="AQ95:AS95"/>
    <mergeCell ref="AO96:AS96"/>
    <mergeCell ref="AN97:AN98"/>
    <mergeCell ref="AN100:AO100"/>
    <mergeCell ref="AN101:AS104"/>
    <mergeCell ref="AD96:AH96"/>
    <mergeCell ref="AF97:AH97"/>
    <mergeCell ref="AQ97:AS97"/>
    <mergeCell ref="AF98:AH98"/>
    <mergeCell ref="AQ98:AS98"/>
    <mergeCell ref="AE99:AH99"/>
    <mergeCell ref="AE100:AH100"/>
    <mergeCell ref="AP100:AS100"/>
    <mergeCell ref="D76:E76"/>
    <mergeCell ref="D77:E77"/>
    <mergeCell ref="D79:E79"/>
    <mergeCell ref="AK79:AL79"/>
    <mergeCell ref="AK80:AL80"/>
    <mergeCell ref="D65:E65"/>
    <mergeCell ref="D66:E66"/>
    <mergeCell ref="D67:E67"/>
    <mergeCell ref="D68:E68"/>
    <mergeCell ref="D69:E69"/>
    <mergeCell ref="D70:E70"/>
    <mergeCell ref="D71:E71"/>
    <mergeCell ref="D80:E80"/>
    <mergeCell ref="D72:E72"/>
    <mergeCell ref="D73:E73"/>
    <mergeCell ref="D74:E74"/>
    <mergeCell ref="D75:E75"/>
    <mergeCell ref="F75:N75"/>
    <mergeCell ref="F76:N76"/>
    <mergeCell ref="F77:N77"/>
    <mergeCell ref="C81:H82"/>
    <mergeCell ref="I81:N82"/>
    <mergeCell ref="AC81:AH82"/>
    <mergeCell ref="AK81:AL81"/>
    <mergeCell ref="AN81:AS82"/>
    <mergeCell ref="AF83:AG83"/>
    <mergeCell ref="AQ83:AR83"/>
    <mergeCell ref="F83:G83"/>
    <mergeCell ref="D84:H84"/>
    <mergeCell ref="D85:H85"/>
    <mergeCell ref="F86:H86"/>
    <mergeCell ref="D87:E87"/>
    <mergeCell ref="F87:G87"/>
    <mergeCell ref="F88:G88"/>
    <mergeCell ref="Q94:U94"/>
    <mergeCell ref="S95:U95"/>
    <mergeCell ref="AN99:AO99"/>
    <mergeCell ref="AP99:AS99"/>
    <mergeCell ref="F89:G89"/>
    <mergeCell ref="D90:H90"/>
    <mergeCell ref="D91:H91"/>
    <mergeCell ref="Q91:U91"/>
    <mergeCell ref="D92:H92"/>
    <mergeCell ref="Q92:U92"/>
    <mergeCell ref="S93:U93"/>
    <mergeCell ref="F93:H93"/>
    <mergeCell ref="D94:H94"/>
    <mergeCell ref="F95:H95"/>
    <mergeCell ref="D96:H96"/>
    <mergeCell ref="F97:H97"/>
    <mergeCell ref="P97:P98"/>
    <mergeCell ref="F98:H98"/>
    <mergeCell ref="P100:Q100"/>
    <mergeCell ref="R100:U100"/>
    <mergeCell ref="AC100:AD100"/>
    <mergeCell ref="P101:U104"/>
    <mergeCell ref="AC101:AH104"/>
    <mergeCell ref="Q113:Z113"/>
    <mergeCell ref="Q96:U96"/>
    <mergeCell ref="S97:U97"/>
    <mergeCell ref="AC97:AC98"/>
    <mergeCell ref="S98:U98"/>
    <mergeCell ref="P99:Q99"/>
    <mergeCell ref="R99:U99"/>
    <mergeCell ref="AC99:AD99"/>
    <mergeCell ref="C97:C98"/>
    <mergeCell ref="C99:D99"/>
    <mergeCell ref="E99:H99"/>
    <mergeCell ref="C100:D100"/>
    <mergeCell ref="E100:H100"/>
    <mergeCell ref="C101:H104"/>
    <mergeCell ref="C113:O113"/>
    <mergeCell ref="C114:D114"/>
    <mergeCell ref="G114:H114"/>
    <mergeCell ref="I114:J114"/>
    <mergeCell ref="U114:V114"/>
    <mergeCell ref="G115:H115"/>
    <mergeCell ref="I115:J115"/>
    <mergeCell ref="U115:V115"/>
    <mergeCell ref="C118:D118"/>
    <mergeCell ref="C119:D119"/>
    <mergeCell ref="G119:H119"/>
    <mergeCell ref="I119:J119"/>
    <mergeCell ref="Q119:T119"/>
    <mergeCell ref="Q120:T120"/>
    <mergeCell ref="L137:M137"/>
    <mergeCell ref="L138:M138"/>
    <mergeCell ref="C137:F137"/>
    <mergeCell ref="G137:H137"/>
    <mergeCell ref="I137:J137"/>
    <mergeCell ref="N137:O137"/>
    <mergeCell ref="C138:F138"/>
    <mergeCell ref="G138:H138"/>
    <mergeCell ref="I138:J138"/>
    <mergeCell ref="N138:O138"/>
  </mergeCells>
  <conditionalFormatting sqref="U28:Z32">
    <cfRule type="cellIs" dxfId="0" priority="1" operator="greaterThan">
      <formula>50</formula>
    </cfRule>
  </conditionalFormatting>
  <conditionalFormatting sqref="U28:Z32">
    <cfRule type="cellIs" dxfId="1" priority="2" operator="lessThanOrEqual">
      <formula>50</formula>
    </cfRule>
  </conditionalFormatting>
  <conditionalFormatting sqref="AG7:AG24">
    <cfRule type="expression" dxfId="2" priority="3">
      <formula>"NOT(ISBLANK(AC6))"</formula>
    </cfRule>
  </conditionalFormatting>
  <conditionalFormatting sqref="G2:H2">
    <cfRule type="containsText" dxfId="3" priority="4" operator="containsText" text="Yes">
      <formula>NOT(ISERROR(SEARCH(("Yes"),(G2))))</formula>
    </cfRule>
  </conditionalFormatting>
  <conditionalFormatting sqref="G2:H2">
    <cfRule type="containsText" dxfId="4" priority="5" operator="containsText" text="No">
      <formula>NOT(ISERROR(SEARCH(("No"),(G2))))</formula>
    </cfRule>
  </conditionalFormatting>
  <conditionalFormatting sqref="AA7:AA27">
    <cfRule type="expression" dxfId="5" priority="6">
      <formula>AA7&lt;33.0</formula>
    </cfRule>
  </conditionalFormatting>
  <conditionalFormatting sqref="AC2">
    <cfRule type="cellIs" dxfId="0" priority="7" operator="lessThan">
      <formula>4.7</formula>
    </cfRule>
  </conditionalFormatting>
  <conditionalFormatting sqref="AC2">
    <cfRule type="cellIs" dxfId="0" priority="8" operator="greaterThan">
      <formula>5.1</formula>
    </cfRule>
  </conditionalFormatting>
  <conditionalFormatting sqref="AC2">
    <cfRule type="cellIs" dxfId="1" priority="9" operator="between">
      <formula>4.7</formula>
      <formula>5.1</formula>
    </cfRule>
  </conditionalFormatting>
  <conditionalFormatting sqref="U6:U19">
    <cfRule type="notContainsBlanks" dxfId="3" priority="10">
      <formula>LEN(TRIM(U6))&gt;0</formula>
    </cfRule>
  </conditionalFormatting>
  <conditionalFormatting sqref="AG2">
    <cfRule type="cellIs" dxfId="0" priority="11" operator="equal">
      <formula>"NO"</formula>
    </cfRule>
  </conditionalFormatting>
  <conditionalFormatting sqref="AG2">
    <cfRule type="cellIs" dxfId="1" priority="12" operator="equal">
      <formula>"YES"</formula>
    </cfRule>
  </conditionalFormatting>
  <dataValidations>
    <dataValidation type="list" allowBlank="1" sqref="G2">
      <formula1>"Yes,No"</formula1>
    </dataValidation>
    <dataValidation type="list" allowBlank="1" showErrorMessage="1" sqref="AH7:AH27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7.88"/>
    <col customWidth="1" min="12" max="12" width="4.13"/>
    <col customWidth="1" min="13" max="13" width="20.63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0.75"/>
    <col customWidth="1" min="25" max="25" width="10.5"/>
    <col customWidth="1" min="26" max="26" width="13.38"/>
    <col customWidth="1" min="27" max="27" width="14.75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22.88"/>
    <col customWidth="1" min="40" max="40" width="8.13"/>
    <col customWidth="1" min="41" max="41" width="24.63"/>
    <col customWidth="1" min="42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1" width="5.88"/>
    <col customWidth="1" min="52" max="52" width="2.25"/>
    <col customWidth="1" min="53" max="60" width="9.13"/>
    <col customWidth="1" min="61" max="61" width="8.0"/>
    <col customWidth="1" min="62" max="62" width="5.88"/>
    <col customWidth="1" min="63" max="63" width="4.38"/>
    <col customWidth="1" min="64" max="64" width="10.38"/>
    <col customWidth="1" min="65" max="65" width="20.75"/>
    <col customWidth="1" min="66" max="66" width="2.25"/>
  </cols>
  <sheetData>
    <row r="1" ht="7.5" customHeight="1">
      <c r="A1" s="6">
        <v>425.0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AVERAGE(IF(D98&lt;&gt;"",D98),IF(Q98&lt;&gt;"",Q98),IF(AD98&lt;&gt;"",AD98),IF(AO98&lt;&gt;"",AO98))</f>
        <v>#DIV/0!</v>
      </c>
      <c r="T2" s="23" t="s">
        <v>9</v>
      </c>
      <c r="U2" s="38">
        <f>SUM(F98,S98,AF98,AQ98)</f>
        <v>0</v>
      </c>
      <c r="V2" s="25" t="s">
        <v>10</v>
      </c>
      <c r="W2" s="26"/>
      <c r="X2" s="27" t="s">
        <v>11</v>
      </c>
      <c r="Y2" s="28" t="str">
        <f>AVERAGE(E98,R98,AE98,AP98)</f>
        <v>#DIV/0!</v>
      </c>
      <c r="Z2" s="7"/>
      <c r="AA2" s="30"/>
      <c r="AB2" s="31" t="str">
        <f>IFERROR(__xludf.DUMMYFUNCTION("INDEX(AG7:AG26, MAX(FILTER(ROW(AG7:AG26)-ROW(AG7)+1, LEN(AG7:AG26))))"),"#N/A")</f>
        <v>#N/A</v>
      </c>
      <c r="AC2" s="43" t="s">
        <v>12</v>
      </c>
      <c r="AD2" s="45">
        <v>4.7</v>
      </c>
      <c r="AE2" s="43" t="s">
        <v>13</v>
      </c>
      <c r="AF2" s="34" t="str">
        <f>IF(COUNTA(U6:U19)&gt;0,"YES","NO")</f>
        <v>NO</v>
      </c>
      <c r="AG2" s="36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R4" s="56"/>
      <c r="AS4" s="60"/>
      <c r="AT4" s="52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0.002666666667</v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80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D36</f>
        <v>BB Extra Pale </v>
      </c>
      <c r="E6" s="62"/>
      <c r="F6" s="62"/>
      <c r="G6" s="62"/>
      <c r="H6" s="62"/>
      <c r="I6" s="62"/>
      <c r="J6" s="63"/>
      <c r="K6" s="81">
        <f t="shared" ref="K6:K7" si="2">SUM(K36,W36,AI36,AT36)</f>
        <v>900</v>
      </c>
      <c r="L6" s="64"/>
      <c r="M6" s="82" t="str">
        <f t="shared" ref="M6:M20" si="3">D62</f>
        <v>Tettnang</v>
      </c>
      <c r="N6" s="62"/>
      <c r="O6" s="62"/>
      <c r="P6" s="83">
        <f t="shared" ref="P6:P18" si="4">SUM(F62:M62)+SUM(R62:X62)+SUM(AD62:AJ62)+SUM(AO62:AU62)</f>
        <v>3.5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/>
      </c>
      <c r="E7" s="62"/>
      <c r="F7" s="62"/>
      <c r="G7" s="62"/>
      <c r="H7" s="62"/>
      <c r="I7" s="62"/>
      <c r="J7" s="63"/>
      <c r="K7" s="93">
        <f t="shared" si="2"/>
        <v>0</v>
      </c>
      <c r="L7" s="64"/>
      <c r="M7" s="82" t="str">
        <f t="shared" si="3"/>
        <v>Hallertau Mittlefruh</v>
      </c>
      <c r="N7" s="62"/>
      <c r="O7" s="62"/>
      <c r="P7" s="94">
        <f t="shared" si="4"/>
        <v>2.5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8" t="str">
        <f t="shared" ref="AG7:AG16" si="6">IF(ISBLANK(AD7)=false , IFERROR((76.08 * (($S$2*0.004+1)-(AD7*0.004+1)) / (1.775-($S$2*0.004+1)))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108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/>
      </c>
      <c r="E8" s="62"/>
      <c r="F8" s="62"/>
      <c r="G8" s="62"/>
      <c r="H8" s="62"/>
      <c r="I8" s="62"/>
      <c r="J8" s="63"/>
      <c r="K8" s="103">
        <f>K38+W38+AI38+AT38</f>
        <v>0</v>
      </c>
      <c r="L8" s="64"/>
      <c r="M8" s="82" t="str">
        <f t="shared" si="3"/>
        <v>Brewers Clarex</v>
      </c>
      <c r="N8" s="62"/>
      <c r="O8" s="62"/>
      <c r="P8" s="83">
        <f t="shared" si="4"/>
        <v>0.125</v>
      </c>
      <c r="Q8" s="62"/>
      <c r="R8" s="66"/>
      <c r="S8" s="84" t="s">
        <v>38</v>
      </c>
      <c r="T8" s="63"/>
      <c r="U8" s="104"/>
      <c r="V8" s="105"/>
      <c r="W8" s="105"/>
      <c r="X8" s="10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108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>
      <c r="A9" s="1"/>
      <c r="B9" s="50"/>
      <c r="C9" s="46"/>
      <c r="D9" s="92" t="str">
        <f t="shared" si="1"/>
        <v/>
      </c>
      <c r="E9" s="62"/>
      <c r="F9" s="62"/>
      <c r="G9" s="62"/>
      <c r="H9" s="62"/>
      <c r="I9" s="62"/>
      <c r="J9" s="63"/>
      <c r="K9" s="93">
        <f>SUM(K39,W39,AI39,AT39)</f>
        <v>0</v>
      </c>
      <c r="L9" s="64"/>
      <c r="M9" s="82" t="str">
        <f t="shared" si="3"/>
        <v/>
      </c>
      <c r="N9" s="62"/>
      <c r="O9" s="62"/>
      <c r="P9" s="94">
        <f t="shared" si="4"/>
        <v>0</v>
      </c>
      <c r="Q9" s="62"/>
      <c r="R9" s="66"/>
      <c r="S9" s="84" t="s">
        <v>39</v>
      </c>
      <c r="T9" s="63"/>
      <c r="U9" s="85"/>
      <c r="V9" s="85"/>
      <c r="W9" s="85"/>
      <c r="X9" s="8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108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K40+W40+AI40+AT40</f>
        <v>0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112" t="s">
        <v>41</v>
      </c>
      <c r="T10" s="113"/>
      <c r="U10" s="114"/>
      <c r="V10" s="114"/>
      <c r="W10" s="115"/>
      <c r="X10" s="115"/>
      <c r="Y10" s="6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108" t="s">
        <v>43</v>
      </c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SUM(K41,W41,AI41,AT41)</f>
        <v>0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112" t="s">
        <v>45</v>
      </c>
      <c r="T11" s="113"/>
      <c r="U11" s="122"/>
      <c r="V11" s="122"/>
      <c r="W11" s="115"/>
      <c r="X11" s="115"/>
      <c r="Y11" s="6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7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K42+W42+AI42+AT42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66"/>
      <c r="T12" s="66"/>
      <c r="U12" s="66"/>
      <c r="V12" s="66"/>
      <c r="W12" s="66"/>
      <c r="X12" s="66"/>
      <c r="Y12" s="6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7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SUM(K43,W43,AI43,AT43)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118" t="s">
        <v>44</v>
      </c>
      <c r="T13" s="63"/>
      <c r="U13" s="119"/>
      <c r="V13" s="119"/>
      <c r="W13" s="119"/>
      <c r="X13" s="119"/>
      <c r="Y13" s="86"/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8" t="str">
        <f t="shared" si="6"/>
        <v/>
      </c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08" t="s">
        <v>51</v>
      </c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K44+W44+AI44+AT44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118" t="s">
        <v>46</v>
      </c>
      <c r="T14" s="63"/>
      <c r="U14" s="119"/>
      <c r="V14" s="119"/>
      <c r="W14" s="119"/>
      <c r="X14" s="119"/>
      <c r="Y14" s="86"/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8" t="str">
        <f t="shared" si="6"/>
        <v/>
      </c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08" t="s">
        <v>53</v>
      </c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SUM(K45,W45,AI45,AT45)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118" t="s">
        <v>48</v>
      </c>
      <c r="T15" s="63"/>
      <c r="U15" s="124"/>
      <c r="V15" s="124"/>
      <c r="W15" s="124"/>
      <c r="X15" s="124"/>
      <c r="Y15" s="106">
        <f>SUM(U15:X15)</f>
        <v>0</v>
      </c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8" t="str">
        <f t="shared" si="6"/>
        <v/>
      </c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7"/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K46+W46+AI46+AT46</f>
        <v>0</v>
      </c>
      <c r="L16" s="64"/>
      <c r="M16" s="82" t="str">
        <f t="shared" si="3"/>
        <v>Antifoam</v>
      </c>
      <c r="N16" s="62"/>
      <c r="O16" s="62"/>
      <c r="P16" s="83">
        <f t="shared" si="4"/>
        <v>0.1</v>
      </c>
      <c r="Q16" s="62"/>
      <c r="R16" s="66"/>
      <c r="S16" s="126" t="s">
        <v>49</v>
      </c>
      <c r="T16" s="63"/>
      <c r="U16" s="119"/>
      <c r="V16" s="119"/>
      <c r="W16" s="119"/>
      <c r="X16" s="119"/>
      <c r="Y16" s="109">
        <f>sum(Y15*6)</f>
        <v>0</v>
      </c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8" t="str">
        <f t="shared" si="6"/>
        <v/>
      </c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08" t="s">
        <v>58</v>
      </c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SUM(K47,W47,AI47,AT47)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0.1</v>
      </c>
      <c r="Q17" s="62"/>
      <c r="R17" s="66"/>
      <c r="S17" s="118" t="s">
        <v>39</v>
      </c>
      <c r="T17" s="63"/>
      <c r="U17" s="119"/>
      <c r="V17" s="119"/>
      <c r="W17" s="119"/>
      <c r="X17" s="119"/>
      <c r="Y17" s="86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151"/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08"/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K48+W48+AI48+AT48</f>
        <v>1.2</v>
      </c>
      <c r="L18" s="64"/>
      <c r="M18" s="82" t="str">
        <f t="shared" si="3"/>
        <v>Whirlfloc</v>
      </c>
      <c r="N18" s="62"/>
      <c r="O18" s="62"/>
      <c r="P18" s="83">
        <f t="shared" si="4"/>
        <v>0.1</v>
      </c>
      <c r="Q18" s="62"/>
      <c r="R18" s="66"/>
      <c r="S18" s="133" t="s">
        <v>41</v>
      </c>
      <c r="T18" s="134"/>
      <c r="U18" s="135"/>
      <c r="V18" s="135"/>
      <c r="W18" s="136"/>
      <c r="X18" s="136"/>
      <c r="Y18" s="86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ref="AG18:AG24" si="7">IF(ISBLANK(AD18)=false , IFERROR((76.08 * (($S$2*0.004+1)-(AD18*0.004+1)) / (1.775-($S$2*0.004+1))) * ((AD18*0.004+1) / 0.794),0),"")</f>
        <v/>
      </c>
      <c r="AH18" s="99"/>
      <c r="AI18" s="100"/>
      <c r="AJ18" s="101"/>
      <c r="AK18" s="62"/>
      <c r="AL18" s="63"/>
      <c r="AM18" s="131" t="s">
        <v>60</v>
      </c>
      <c r="AN18" s="132"/>
      <c r="AO18" s="120"/>
      <c r="AP18" s="63"/>
      <c r="AQ18" s="125"/>
      <c r="AR18" s="121"/>
      <c r="AS18" s="127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SUM(K49,W49,AI49,AT49)</f>
        <v>1.2</v>
      </c>
      <c r="L19" s="64"/>
      <c r="M19" s="129" t="str">
        <f t="shared" si="3"/>
        <v>Yeast</v>
      </c>
      <c r="N19" s="62"/>
      <c r="O19" s="62"/>
      <c r="P19" s="94" t="str">
        <f t="shared" ref="P19:P20" si="8">F75</f>
        <v>AY4</v>
      </c>
      <c r="Q19" s="62"/>
      <c r="R19" s="66"/>
      <c r="S19" s="133" t="s">
        <v>45</v>
      </c>
      <c r="T19" s="134"/>
      <c r="U19" s="138"/>
      <c r="V19" s="138"/>
      <c r="W19" s="136"/>
      <c r="X19" s="136"/>
      <c r="Y19" s="86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8" t="str">
        <f t="shared" si="7"/>
        <v/>
      </c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7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K50+W50+AI50+AT50</f>
        <v>1.7</v>
      </c>
      <c r="L20" s="64"/>
      <c r="M20" s="82" t="str">
        <f t="shared" si="3"/>
        <v>Biofine</v>
      </c>
      <c r="N20" s="62"/>
      <c r="O20" s="62"/>
      <c r="P20" s="83" t="str">
        <f t="shared" si="8"/>
        <v>1.25 litres per turn</v>
      </c>
      <c r="Q20" s="62"/>
      <c r="R20" s="139"/>
      <c r="S20" s="118" t="s">
        <v>54</v>
      </c>
      <c r="T20" s="63"/>
      <c r="U20" s="119"/>
      <c r="V20" s="119"/>
      <c r="W20" s="119"/>
      <c r="X20" s="119"/>
      <c r="Y20" s="145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8" t="str">
        <f t="shared" si="7"/>
        <v/>
      </c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27"/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55</v>
      </c>
      <c r="T21" s="63"/>
      <c r="U21" s="119"/>
      <c r="V21" s="119"/>
      <c r="W21" s="119"/>
      <c r="X21" s="119"/>
      <c r="Y21" s="145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si="7"/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7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18" t="s">
        <v>56</v>
      </c>
      <c r="T22" s="63"/>
      <c r="U22" s="119"/>
      <c r="V22" s="119"/>
      <c r="W22" s="119"/>
      <c r="X22" s="119"/>
      <c r="Y22" s="145"/>
      <c r="Z22" s="140"/>
      <c r="AA22" s="95">
        <f t="shared" si="5"/>
        <v>16</v>
      </c>
      <c r="AB22" s="88">
        <v>16.0</v>
      </c>
      <c r="AC22" s="96"/>
      <c r="AD22" s="96"/>
      <c r="AE22" s="96"/>
      <c r="AF22" s="107"/>
      <c r="AG22" s="98" t="str">
        <f t="shared" si="7"/>
        <v/>
      </c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27"/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18" t="s">
        <v>59</v>
      </c>
      <c r="T23" s="63"/>
      <c r="U23" s="119"/>
      <c r="V23" s="119"/>
      <c r="W23" s="119"/>
      <c r="X23" s="119"/>
      <c r="Y23" s="145"/>
      <c r="Z23" s="140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si="7"/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7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18" t="s">
        <v>61</v>
      </c>
      <c r="T24" s="63"/>
      <c r="U24" s="119"/>
      <c r="V24" s="119"/>
      <c r="W24" s="119"/>
      <c r="X24" s="119"/>
      <c r="Y24" s="145"/>
      <c r="Z24" s="140"/>
      <c r="AA24" s="95">
        <f t="shared" si="5"/>
        <v>18</v>
      </c>
      <c r="AB24" s="88">
        <v>18.0</v>
      </c>
      <c r="AC24" s="96"/>
      <c r="AD24" s="96"/>
      <c r="AE24" s="96"/>
      <c r="AF24" s="107"/>
      <c r="AG24" s="98" t="str">
        <f t="shared" si="7"/>
        <v/>
      </c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7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18" t="s">
        <v>63</v>
      </c>
      <c r="T25" s="63"/>
      <c r="U25" s="119"/>
      <c r="V25" s="119"/>
      <c r="W25" s="119"/>
      <c r="X25" s="119"/>
      <c r="Y25" s="145"/>
      <c r="Z25" s="140"/>
      <c r="AA25" s="95">
        <f t="shared" si="5"/>
        <v>19</v>
      </c>
      <c r="AB25" s="88">
        <v>19.0</v>
      </c>
      <c r="AC25" s="96"/>
      <c r="AD25" s="96"/>
      <c r="AE25" s="96"/>
      <c r="AF25" s="107"/>
      <c r="AG25" s="164"/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7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50" t="s">
        <v>66</v>
      </c>
      <c r="T26" s="52"/>
      <c r="U26" s="52"/>
      <c r="V26" s="52"/>
      <c r="W26" s="52"/>
      <c r="X26" s="52"/>
      <c r="Y26" s="52"/>
      <c r="Z26" s="132"/>
      <c r="AA26" s="95">
        <f t="shared" si="5"/>
        <v>20</v>
      </c>
      <c r="AB26" s="88">
        <v>20.0</v>
      </c>
      <c r="AC26" s="96"/>
      <c r="AD26" s="96"/>
      <c r="AE26" s="96"/>
      <c r="AF26" s="107"/>
      <c r="AG26" s="168"/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7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2"/>
      <c r="Q27" s="149"/>
      <c r="R27" s="139"/>
      <c r="S27" s="152"/>
      <c r="T27" s="132"/>
      <c r="U27" s="153" t="s">
        <v>68</v>
      </c>
      <c r="V27" s="154" t="s">
        <v>69</v>
      </c>
      <c r="W27" s="154" t="s">
        <v>70</v>
      </c>
      <c r="X27" s="154" t="s">
        <v>71</v>
      </c>
      <c r="Y27" s="154" t="s">
        <v>72</v>
      </c>
      <c r="Z27" s="157" t="s">
        <v>73</v>
      </c>
      <c r="AA27" s="95"/>
      <c r="AB27" s="88"/>
      <c r="AC27" s="96"/>
      <c r="AD27" s="96"/>
      <c r="AE27" s="96"/>
      <c r="AF27" s="107"/>
      <c r="AG27" s="168"/>
      <c r="AH27" s="99"/>
      <c r="AI27" s="100"/>
      <c r="AJ27" s="99"/>
      <c r="AK27" s="99"/>
      <c r="AL27" s="99"/>
      <c r="AM27" s="120"/>
      <c r="AN27" s="174"/>
      <c r="AO27" s="174"/>
      <c r="AP27" s="174"/>
      <c r="AQ27" s="147"/>
      <c r="AR27" s="121"/>
      <c r="AS27" s="208"/>
      <c r="AT27" s="208"/>
      <c r="AU27" s="121"/>
      <c r="AV27" s="121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2"/>
      <c r="Q28" s="149"/>
      <c r="R28" s="139"/>
      <c r="S28" s="161" t="s">
        <v>74</v>
      </c>
      <c r="T28" s="132"/>
      <c r="U28" s="162"/>
      <c r="V28" s="162"/>
      <c r="W28" s="162"/>
      <c r="X28" s="162"/>
      <c r="Y28" s="162"/>
      <c r="Z28" s="162"/>
      <c r="AA28" s="95"/>
      <c r="AB28" s="88"/>
      <c r="AC28" s="96"/>
      <c r="AD28" s="96"/>
      <c r="AE28" s="96"/>
      <c r="AF28" s="107"/>
      <c r="AG28" s="168"/>
      <c r="AH28" s="99"/>
      <c r="AI28" s="100"/>
      <c r="AJ28" s="99"/>
      <c r="AK28" s="99"/>
      <c r="AL28" s="99"/>
      <c r="AM28" s="120"/>
      <c r="AN28" s="174"/>
      <c r="AO28" s="174"/>
      <c r="AP28" s="174"/>
      <c r="AQ28" s="147"/>
      <c r="AR28" s="121"/>
      <c r="AS28" s="208"/>
      <c r="AT28" s="208"/>
      <c r="AU28" s="121"/>
      <c r="AV28" s="121"/>
      <c r="AW28" s="4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2"/>
      <c r="Q29" s="149"/>
      <c r="R29" s="139"/>
      <c r="S29" s="161" t="s">
        <v>75</v>
      </c>
      <c r="T29" s="132"/>
      <c r="U29" s="162"/>
      <c r="V29" s="162"/>
      <c r="W29" s="162"/>
      <c r="X29" s="162"/>
      <c r="Y29" s="162"/>
      <c r="Z29" s="162"/>
      <c r="AA29" s="95"/>
      <c r="AB29" s="88"/>
      <c r="AC29" s="96"/>
      <c r="AD29" s="96"/>
      <c r="AE29" s="96"/>
      <c r="AF29" s="107"/>
      <c r="AG29" s="168"/>
      <c r="AH29" s="99"/>
      <c r="AI29" s="100"/>
      <c r="AJ29" s="99"/>
      <c r="AK29" s="99"/>
      <c r="AL29" s="99"/>
      <c r="AM29" s="120"/>
      <c r="AN29" s="174"/>
      <c r="AO29" s="174"/>
      <c r="AP29" s="174"/>
      <c r="AQ29" s="147"/>
      <c r="AR29" s="121"/>
      <c r="AS29" s="208"/>
      <c r="AT29" s="208"/>
      <c r="AU29" s="121"/>
      <c r="AV29" s="121"/>
      <c r="AW29" s="4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58"/>
      <c r="O30" s="62"/>
      <c r="P30" s="63"/>
      <c r="Q30" s="163"/>
      <c r="R30" s="160"/>
      <c r="S30" s="165" t="s">
        <v>76</v>
      </c>
      <c r="T30" s="132"/>
      <c r="U30" s="162"/>
      <c r="V30" s="162"/>
      <c r="W30" s="162"/>
      <c r="X30" s="162"/>
      <c r="Y30" s="162"/>
      <c r="Z30" s="162"/>
      <c r="AA30" s="171"/>
      <c r="AB30" s="173"/>
      <c r="AC30" s="173"/>
      <c r="AD30" s="173"/>
      <c r="AE30" s="173"/>
      <c r="AF30" s="171"/>
      <c r="AG30" s="171"/>
      <c r="AH30" s="160"/>
      <c r="AI30" s="171"/>
      <c r="AJ30" s="160"/>
      <c r="AK30" s="160"/>
      <c r="AL30" s="160"/>
      <c r="AM30" s="175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58"/>
      <c r="O31" s="62"/>
      <c r="P31" s="63"/>
      <c r="Q31" s="159"/>
      <c r="R31" s="160"/>
      <c r="S31" s="170" t="s">
        <v>77</v>
      </c>
      <c r="T31" s="132"/>
      <c r="U31" s="162"/>
      <c r="V31" s="162"/>
      <c r="W31" s="162"/>
      <c r="X31" s="162"/>
      <c r="Y31" s="162"/>
      <c r="Z31" s="162"/>
      <c r="AA31" s="171"/>
      <c r="AB31" s="173"/>
      <c r="AC31" s="173"/>
      <c r="AD31" s="173"/>
      <c r="AE31" s="173"/>
      <c r="AF31" s="171"/>
      <c r="AG31" s="171"/>
      <c r="AH31" s="160"/>
      <c r="AI31" s="160"/>
      <c r="AJ31" s="160"/>
      <c r="AK31" s="160"/>
      <c r="AL31" s="160"/>
      <c r="AM31" s="171"/>
      <c r="AN31" s="176"/>
      <c r="AO31" s="176"/>
      <c r="AP31" s="176"/>
      <c r="AQ31" s="176"/>
      <c r="AR31" s="176"/>
      <c r="AS31" s="176"/>
      <c r="AT31" s="176"/>
      <c r="AU31" s="176"/>
      <c r="AV31" s="176"/>
      <c r="AW31" s="47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58"/>
      <c r="O32" s="62"/>
      <c r="P32" s="63"/>
      <c r="Q32" s="163"/>
      <c r="R32" s="160"/>
      <c r="S32" s="170" t="s">
        <v>78</v>
      </c>
      <c r="T32" s="132"/>
      <c r="U32" s="162"/>
      <c r="V32" s="162"/>
      <c r="W32" s="162"/>
      <c r="X32" s="162"/>
      <c r="Y32" s="162"/>
      <c r="Z32" s="162"/>
      <c r="AA32" s="171"/>
      <c r="AB32" s="173"/>
      <c r="AC32" s="173"/>
      <c r="AD32" s="173"/>
      <c r="AE32" s="173"/>
      <c r="AF32" s="171"/>
      <c r="AG32" s="171"/>
      <c r="AH32" s="160"/>
      <c r="AI32" s="160"/>
      <c r="AJ32" s="160"/>
      <c r="AK32" s="160"/>
      <c r="AL32" s="160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47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139"/>
      <c r="O33" s="139"/>
      <c r="P33" s="183" t="s">
        <v>80</v>
      </c>
      <c r="Q33" s="144"/>
      <c r="R33" s="144"/>
      <c r="S33" s="144"/>
      <c r="T33" s="144"/>
      <c r="U33" s="144"/>
      <c r="V33" s="144"/>
      <c r="W33" s="144"/>
      <c r="X33" s="144"/>
      <c r="Y33" s="182"/>
      <c r="Z33" s="139"/>
      <c r="AA33" s="171"/>
      <c r="AB33" s="183" t="s">
        <v>81</v>
      </c>
      <c r="AC33" s="144"/>
      <c r="AD33" s="144"/>
      <c r="AE33" s="144"/>
      <c r="AF33" s="144"/>
      <c r="AG33" s="144"/>
      <c r="AH33" s="144"/>
      <c r="AI33" s="144"/>
      <c r="AJ33" s="144"/>
      <c r="AK33" s="182"/>
      <c r="AL33" s="160"/>
      <c r="AM33" s="183" t="s">
        <v>82</v>
      </c>
      <c r="AN33" s="144"/>
      <c r="AO33" s="144"/>
      <c r="AP33" s="144"/>
      <c r="AQ33" s="144"/>
      <c r="AR33" s="144"/>
      <c r="AS33" s="144"/>
      <c r="AT33" s="144"/>
      <c r="AU33" s="144"/>
      <c r="AV33" s="182"/>
      <c r="AW33" s="171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139"/>
      <c r="O34" s="160"/>
      <c r="P34" s="184"/>
      <c r="Q34" s="52"/>
      <c r="R34" s="52"/>
      <c r="S34" s="52"/>
      <c r="T34" s="52"/>
      <c r="U34" s="52"/>
      <c r="V34" s="52"/>
      <c r="W34" s="52"/>
      <c r="X34" s="52"/>
      <c r="Y34" s="132"/>
      <c r="Z34" s="156"/>
      <c r="AA34" s="171"/>
      <c r="AB34" s="184"/>
      <c r="AC34" s="52"/>
      <c r="AD34" s="52"/>
      <c r="AE34" s="52"/>
      <c r="AF34" s="52"/>
      <c r="AG34" s="52"/>
      <c r="AH34" s="52"/>
      <c r="AI34" s="52"/>
      <c r="AJ34" s="52"/>
      <c r="AK34" s="132"/>
      <c r="AL34" s="156"/>
      <c r="AM34" s="184"/>
      <c r="AN34" s="52"/>
      <c r="AO34" s="52"/>
      <c r="AP34" s="52"/>
      <c r="AQ34" s="52"/>
      <c r="AR34" s="52"/>
      <c r="AS34" s="52"/>
      <c r="AT34" s="52"/>
      <c r="AU34" s="52"/>
      <c r="AV34" s="132"/>
      <c r="AW34" s="171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88"/>
      <c r="P35" s="189" t="s">
        <v>83</v>
      </c>
      <c r="Q35" s="190"/>
      <c r="R35" s="190"/>
      <c r="S35" s="190"/>
      <c r="T35" s="190"/>
      <c r="U35" s="190"/>
      <c r="V35" s="191"/>
      <c r="W35" s="186" t="s">
        <v>86</v>
      </c>
      <c r="X35" s="63"/>
      <c r="Y35" s="187" t="s">
        <v>85</v>
      </c>
      <c r="Z35" s="156"/>
      <c r="AA35" s="171"/>
      <c r="AB35" s="192" t="s">
        <v>83</v>
      </c>
      <c r="AC35" s="62"/>
      <c r="AD35" s="62"/>
      <c r="AE35" s="62"/>
      <c r="AF35" s="62"/>
      <c r="AG35" s="62"/>
      <c r="AH35" s="63"/>
      <c r="AI35" s="186" t="s">
        <v>84</v>
      </c>
      <c r="AJ35" s="63"/>
      <c r="AK35" s="187" t="s">
        <v>85</v>
      </c>
      <c r="AL35" s="156"/>
      <c r="AM35" s="192" t="s">
        <v>83</v>
      </c>
      <c r="AN35" s="63"/>
      <c r="AO35" s="193"/>
      <c r="AP35" s="62"/>
      <c r="AQ35" s="62"/>
      <c r="AR35" s="62"/>
      <c r="AS35" s="63"/>
      <c r="AT35" s="186" t="s">
        <v>84</v>
      </c>
      <c r="AU35" s="63"/>
      <c r="AV35" s="187" t="s">
        <v>85</v>
      </c>
      <c r="AW35" s="171"/>
      <c r="AX35" s="7"/>
      <c r="AY35" s="7"/>
      <c r="AZ35" s="7"/>
      <c r="BA35" s="7"/>
      <c r="BB35" s="7"/>
      <c r="BC35" s="32"/>
      <c r="BD35" s="32"/>
      <c r="BE35" s="32"/>
      <c r="BF35" s="32"/>
      <c r="BG35" s="32"/>
      <c r="BH35" s="32"/>
      <c r="BI35" s="194"/>
      <c r="BJ35" s="194"/>
      <c r="BK35" s="194"/>
      <c r="BL35" s="194"/>
      <c r="BM35" s="7"/>
      <c r="BN35" s="7"/>
    </row>
    <row r="36" ht="15.0" customHeight="1">
      <c r="A36" s="195"/>
      <c r="B36" s="50"/>
      <c r="C36" s="196"/>
      <c r="D36" s="197" t="s">
        <v>93</v>
      </c>
      <c r="E36" s="62"/>
      <c r="F36" s="62"/>
      <c r="G36" s="62"/>
      <c r="H36" s="62"/>
      <c r="I36" s="62"/>
      <c r="J36" s="63"/>
      <c r="K36" s="198">
        <v>450.0</v>
      </c>
      <c r="L36" s="63"/>
      <c r="M36" s="200">
        <f t="shared" ref="M36:M45" si="9">IF(K36&gt;0,K36/$K$52,"")</f>
        <v>1</v>
      </c>
      <c r="N36" s="202"/>
      <c r="O36" s="203"/>
      <c r="P36" s="204" t="str">
        <f t="shared" ref="P36:P50" si="10">D36</f>
        <v>BB Extra Pale </v>
      </c>
      <c r="Q36" s="62"/>
      <c r="R36" s="62"/>
      <c r="S36" s="62"/>
      <c r="T36" s="62"/>
      <c r="U36" s="62"/>
      <c r="V36" s="63"/>
      <c r="W36" s="198">
        <v>450.0</v>
      </c>
      <c r="X36" s="63"/>
      <c r="Y36" s="200">
        <f t="shared" ref="Y36:Y45" si="11">IF(W36&gt;0,W36/$K$52,"")</f>
        <v>1</v>
      </c>
      <c r="Z36" s="205"/>
      <c r="AA36" s="206"/>
      <c r="AB36" s="204" t="str">
        <f t="shared" ref="AB36:AB50" si="12">D36</f>
        <v>BB Extra Pale </v>
      </c>
      <c r="AC36" s="62"/>
      <c r="AD36" s="62"/>
      <c r="AE36" s="62"/>
      <c r="AF36" s="62"/>
      <c r="AG36" s="62"/>
      <c r="AH36" s="63"/>
      <c r="AI36" s="198"/>
      <c r="AJ36" s="63"/>
      <c r="AK36" s="200" t="str">
        <f t="shared" ref="AK36:AK45" si="13">IF(AI36&gt;0,AI36/$K$52,"")</f>
        <v/>
      </c>
      <c r="AL36" s="205"/>
      <c r="AM36" s="204" t="str">
        <f t="shared" ref="AM36:AM50" si="14">D36</f>
        <v>BB Extra Pale </v>
      </c>
      <c r="AN36" s="62"/>
      <c r="AO36" s="62"/>
      <c r="AP36" s="62"/>
      <c r="AQ36" s="62"/>
      <c r="AR36" s="62"/>
      <c r="AS36" s="63"/>
      <c r="AT36" s="198"/>
      <c r="AU36" s="63"/>
      <c r="AV36" s="200" t="str">
        <f t="shared" ref="AV36:AV45" si="15">IF(AT36&gt;0,AT36/$K$52,"")</f>
        <v/>
      </c>
      <c r="AW36" s="206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</row>
    <row r="37">
      <c r="A37" s="195"/>
      <c r="B37" s="50"/>
      <c r="C37" s="196"/>
      <c r="D37" s="210"/>
      <c r="E37" s="62"/>
      <c r="F37" s="62"/>
      <c r="G37" s="62"/>
      <c r="H37" s="62"/>
      <c r="I37" s="62"/>
      <c r="J37" s="63"/>
      <c r="K37" s="212"/>
      <c r="L37" s="63"/>
      <c r="M37" s="214" t="str">
        <f t="shared" si="9"/>
        <v/>
      </c>
      <c r="N37" s="202"/>
      <c r="O37" s="203"/>
      <c r="P37" s="215" t="str">
        <f t="shared" si="10"/>
        <v/>
      </c>
      <c r="Q37" s="62"/>
      <c r="R37" s="62"/>
      <c r="S37" s="62"/>
      <c r="T37" s="62"/>
      <c r="U37" s="62"/>
      <c r="V37" s="63"/>
      <c r="W37" s="212"/>
      <c r="X37" s="63"/>
      <c r="Y37" s="214" t="str">
        <f t="shared" si="11"/>
        <v/>
      </c>
      <c r="Z37" s="205"/>
      <c r="AA37" s="206"/>
      <c r="AB37" s="215" t="str">
        <f t="shared" si="12"/>
        <v/>
      </c>
      <c r="AC37" s="62"/>
      <c r="AD37" s="62"/>
      <c r="AE37" s="62"/>
      <c r="AF37" s="62"/>
      <c r="AG37" s="62"/>
      <c r="AH37" s="63"/>
      <c r="AI37" s="212"/>
      <c r="AJ37" s="63"/>
      <c r="AK37" s="214" t="str">
        <f t="shared" si="13"/>
        <v/>
      </c>
      <c r="AL37" s="205"/>
      <c r="AM37" s="215" t="str">
        <f t="shared" si="14"/>
        <v/>
      </c>
      <c r="AN37" s="62"/>
      <c r="AO37" s="62"/>
      <c r="AP37" s="62"/>
      <c r="AQ37" s="62"/>
      <c r="AR37" s="62"/>
      <c r="AS37" s="63"/>
      <c r="AT37" s="212"/>
      <c r="AU37" s="63"/>
      <c r="AV37" s="214" t="str">
        <f t="shared" si="15"/>
        <v/>
      </c>
      <c r="AW37" s="206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</row>
    <row r="38">
      <c r="A38" s="195"/>
      <c r="B38" s="46"/>
      <c r="C38" s="196"/>
      <c r="D38" s="197"/>
      <c r="E38" s="62"/>
      <c r="F38" s="62"/>
      <c r="G38" s="62"/>
      <c r="H38" s="62"/>
      <c r="I38" s="62"/>
      <c r="J38" s="63"/>
      <c r="K38" s="198"/>
      <c r="L38" s="63"/>
      <c r="M38" s="200" t="str">
        <f t="shared" si="9"/>
        <v/>
      </c>
      <c r="N38" s="202"/>
      <c r="O38" s="203"/>
      <c r="P38" s="204" t="str">
        <f t="shared" si="10"/>
        <v/>
      </c>
      <c r="Q38" s="62"/>
      <c r="R38" s="62"/>
      <c r="S38" s="62"/>
      <c r="T38" s="62"/>
      <c r="U38" s="62"/>
      <c r="V38" s="63"/>
      <c r="W38" s="198"/>
      <c r="X38" s="63"/>
      <c r="Y38" s="200" t="str">
        <f t="shared" si="11"/>
        <v/>
      </c>
      <c r="Z38" s="205"/>
      <c r="AA38" s="206"/>
      <c r="AB38" s="204" t="str">
        <f t="shared" si="12"/>
        <v/>
      </c>
      <c r="AC38" s="62"/>
      <c r="AD38" s="62"/>
      <c r="AE38" s="62"/>
      <c r="AF38" s="62"/>
      <c r="AG38" s="62"/>
      <c r="AH38" s="63"/>
      <c r="AI38" s="198"/>
      <c r="AJ38" s="63"/>
      <c r="AK38" s="200" t="str">
        <f t="shared" si="13"/>
        <v/>
      </c>
      <c r="AL38" s="205"/>
      <c r="AM38" s="204" t="str">
        <f t="shared" si="14"/>
        <v/>
      </c>
      <c r="AN38" s="62"/>
      <c r="AO38" s="62"/>
      <c r="AP38" s="62"/>
      <c r="AQ38" s="62"/>
      <c r="AR38" s="62"/>
      <c r="AS38" s="63"/>
      <c r="AT38" s="198"/>
      <c r="AU38" s="63"/>
      <c r="AV38" s="200" t="str">
        <f t="shared" si="15"/>
        <v/>
      </c>
      <c r="AW38" s="206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</row>
    <row r="39">
      <c r="A39" s="195"/>
      <c r="B39" s="39"/>
      <c r="C39" s="196"/>
      <c r="D39" s="210"/>
      <c r="E39" s="62"/>
      <c r="F39" s="62"/>
      <c r="G39" s="62"/>
      <c r="H39" s="62"/>
      <c r="I39" s="62"/>
      <c r="J39" s="63"/>
      <c r="K39" s="212"/>
      <c r="L39" s="63"/>
      <c r="M39" s="214" t="str">
        <f t="shared" si="9"/>
        <v/>
      </c>
      <c r="N39" s="202"/>
      <c r="O39" s="203"/>
      <c r="P39" s="215" t="str">
        <f t="shared" si="10"/>
        <v/>
      </c>
      <c r="Q39" s="62"/>
      <c r="R39" s="62"/>
      <c r="S39" s="62"/>
      <c r="T39" s="62"/>
      <c r="U39" s="62"/>
      <c r="V39" s="63"/>
      <c r="W39" s="212"/>
      <c r="X39" s="63"/>
      <c r="Y39" s="214" t="str">
        <f t="shared" si="11"/>
        <v/>
      </c>
      <c r="Z39" s="205"/>
      <c r="AA39" s="206"/>
      <c r="AB39" s="215" t="str">
        <f t="shared" si="12"/>
        <v/>
      </c>
      <c r="AC39" s="62"/>
      <c r="AD39" s="62"/>
      <c r="AE39" s="62"/>
      <c r="AF39" s="62"/>
      <c r="AG39" s="62"/>
      <c r="AH39" s="63"/>
      <c r="AI39" s="212"/>
      <c r="AJ39" s="63"/>
      <c r="AK39" s="214" t="str">
        <f t="shared" si="13"/>
        <v/>
      </c>
      <c r="AL39" s="205"/>
      <c r="AM39" s="215" t="str">
        <f t="shared" si="14"/>
        <v/>
      </c>
      <c r="AN39" s="62"/>
      <c r="AO39" s="62"/>
      <c r="AP39" s="62"/>
      <c r="AQ39" s="62"/>
      <c r="AR39" s="62"/>
      <c r="AS39" s="63"/>
      <c r="AT39" s="212"/>
      <c r="AU39" s="63"/>
      <c r="AV39" s="214" t="str">
        <f t="shared" si="15"/>
        <v/>
      </c>
      <c r="AW39" s="206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</row>
    <row r="40">
      <c r="A40" s="195"/>
      <c r="B40" s="50"/>
      <c r="C40" s="196"/>
      <c r="D40" s="197"/>
      <c r="E40" s="62"/>
      <c r="F40" s="62"/>
      <c r="G40" s="62"/>
      <c r="H40" s="62"/>
      <c r="I40" s="62"/>
      <c r="J40" s="63"/>
      <c r="K40" s="198"/>
      <c r="L40" s="63"/>
      <c r="M40" s="200" t="str">
        <f t="shared" si="9"/>
        <v/>
      </c>
      <c r="N40" s="202"/>
      <c r="O40" s="203"/>
      <c r="P40" s="204" t="str">
        <f t="shared" si="10"/>
        <v/>
      </c>
      <c r="Q40" s="62"/>
      <c r="R40" s="62"/>
      <c r="S40" s="62"/>
      <c r="T40" s="62"/>
      <c r="U40" s="62"/>
      <c r="V40" s="63"/>
      <c r="W40" s="198"/>
      <c r="X40" s="63"/>
      <c r="Y40" s="200" t="str">
        <f t="shared" si="11"/>
        <v/>
      </c>
      <c r="Z40" s="205"/>
      <c r="AA40" s="206"/>
      <c r="AB40" s="204" t="str">
        <f t="shared" si="12"/>
        <v/>
      </c>
      <c r="AC40" s="62"/>
      <c r="AD40" s="62"/>
      <c r="AE40" s="62"/>
      <c r="AF40" s="62"/>
      <c r="AG40" s="62"/>
      <c r="AH40" s="63"/>
      <c r="AI40" s="198"/>
      <c r="AJ40" s="63"/>
      <c r="AK40" s="200" t="str">
        <f t="shared" si="13"/>
        <v/>
      </c>
      <c r="AL40" s="205"/>
      <c r="AM40" s="204" t="str">
        <f t="shared" si="14"/>
        <v/>
      </c>
      <c r="AN40" s="62"/>
      <c r="AO40" s="62"/>
      <c r="AP40" s="62"/>
      <c r="AQ40" s="62"/>
      <c r="AR40" s="62"/>
      <c r="AS40" s="63"/>
      <c r="AT40" s="198"/>
      <c r="AU40" s="63"/>
      <c r="AV40" s="200" t="str">
        <f t="shared" si="15"/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9"/>
        <v/>
      </c>
      <c r="N41" s="202"/>
      <c r="O41" s="203"/>
      <c r="P41" s="215" t="str">
        <f t="shared" si="10"/>
        <v/>
      </c>
      <c r="Q41" s="62"/>
      <c r="R41" s="62"/>
      <c r="S41" s="62"/>
      <c r="T41" s="62"/>
      <c r="U41" s="62"/>
      <c r="V41" s="63"/>
      <c r="W41" s="212"/>
      <c r="X41" s="63"/>
      <c r="Y41" s="214" t="str">
        <f t="shared" si="11"/>
        <v/>
      </c>
      <c r="Z41" s="205"/>
      <c r="AA41" s="206"/>
      <c r="AB41" s="215" t="str">
        <f t="shared" si="12"/>
        <v/>
      </c>
      <c r="AC41" s="62"/>
      <c r="AD41" s="62"/>
      <c r="AE41" s="62"/>
      <c r="AF41" s="62"/>
      <c r="AG41" s="62"/>
      <c r="AH41" s="63"/>
      <c r="AI41" s="212"/>
      <c r="AJ41" s="63"/>
      <c r="AK41" s="214" t="str">
        <f t="shared" si="13"/>
        <v/>
      </c>
      <c r="AL41" s="205"/>
      <c r="AM41" s="215" t="str">
        <f t="shared" si="14"/>
        <v/>
      </c>
      <c r="AN41" s="62"/>
      <c r="AO41" s="62"/>
      <c r="AP41" s="62"/>
      <c r="AQ41" s="62"/>
      <c r="AR41" s="62"/>
      <c r="AS41" s="63"/>
      <c r="AT41" s="212"/>
      <c r="AU41" s="63"/>
      <c r="AV41" s="214" t="str">
        <f t="shared" si="15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9"/>
        <v/>
      </c>
      <c r="N42" s="202"/>
      <c r="O42" s="203"/>
      <c r="P42" s="204" t="str">
        <f t="shared" si="10"/>
        <v/>
      </c>
      <c r="Q42" s="62"/>
      <c r="R42" s="62"/>
      <c r="S42" s="62"/>
      <c r="T42" s="62"/>
      <c r="U42" s="62"/>
      <c r="V42" s="63"/>
      <c r="W42" s="198"/>
      <c r="X42" s="63"/>
      <c r="Y42" s="200" t="str">
        <f t="shared" si="11"/>
        <v/>
      </c>
      <c r="Z42" s="205"/>
      <c r="AA42" s="206"/>
      <c r="AB42" s="204" t="str">
        <f t="shared" si="12"/>
        <v/>
      </c>
      <c r="AC42" s="62"/>
      <c r="AD42" s="62"/>
      <c r="AE42" s="62"/>
      <c r="AF42" s="62"/>
      <c r="AG42" s="62"/>
      <c r="AH42" s="63"/>
      <c r="AI42" s="198"/>
      <c r="AJ42" s="63"/>
      <c r="AK42" s="200" t="str">
        <f t="shared" si="13"/>
        <v/>
      </c>
      <c r="AL42" s="205"/>
      <c r="AM42" s="204" t="str">
        <f t="shared" si="14"/>
        <v/>
      </c>
      <c r="AN42" s="62"/>
      <c r="AO42" s="62"/>
      <c r="AP42" s="62"/>
      <c r="AQ42" s="62"/>
      <c r="AR42" s="62"/>
      <c r="AS42" s="63"/>
      <c r="AT42" s="198"/>
      <c r="AU42" s="63"/>
      <c r="AV42" s="200" t="str">
        <f t="shared" si="15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9"/>
        <v/>
      </c>
      <c r="N43" s="202"/>
      <c r="O43" s="203"/>
      <c r="P43" s="215" t="str">
        <f t="shared" si="10"/>
        <v/>
      </c>
      <c r="Q43" s="62"/>
      <c r="R43" s="62"/>
      <c r="S43" s="62"/>
      <c r="T43" s="62"/>
      <c r="U43" s="62"/>
      <c r="V43" s="63"/>
      <c r="W43" s="212"/>
      <c r="X43" s="63"/>
      <c r="Y43" s="214" t="str">
        <f t="shared" si="11"/>
        <v/>
      </c>
      <c r="Z43" s="205"/>
      <c r="AA43" s="206"/>
      <c r="AB43" s="215" t="str">
        <f t="shared" si="12"/>
        <v/>
      </c>
      <c r="AC43" s="62"/>
      <c r="AD43" s="62"/>
      <c r="AE43" s="62"/>
      <c r="AF43" s="62"/>
      <c r="AG43" s="62"/>
      <c r="AH43" s="63"/>
      <c r="AI43" s="212"/>
      <c r="AJ43" s="63"/>
      <c r="AK43" s="214" t="str">
        <f t="shared" si="13"/>
        <v/>
      </c>
      <c r="AL43" s="205"/>
      <c r="AM43" s="215" t="str">
        <f t="shared" si="14"/>
        <v/>
      </c>
      <c r="AN43" s="62"/>
      <c r="AO43" s="62"/>
      <c r="AP43" s="62"/>
      <c r="AQ43" s="62"/>
      <c r="AR43" s="62"/>
      <c r="AS43" s="63"/>
      <c r="AT43" s="212"/>
      <c r="AU43" s="63"/>
      <c r="AV43" s="214" t="str">
        <f t="shared" si="15"/>
        <v/>
      </c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9"/>
        <v/>
      </c>
      <c r="N44" s="202"/>
      <c r="O44" s="203"/>
      <c r="P44" s="204" t="str">
        <f t="shared" si="10"/>
        <v/>
      </c>
      <c r="Q44" s="62"/>
      <c r="R44" s="62"/>
      <c r="S44" s="62"/>
      <c r="T44" s="62"/>
      <c r="U44" s="62"/>
      <c r="V44" s="63"/>
      <c r="W44" s="198"/>
      <c r="X44" s="63"/>
      <c r="Y44" s="200" t="str">
        <f t="shared" si="11"/>
        <v/>
      </c>
      <c r="Z44" s="205"/>
      <c r="AA44" s="206"/>
      <c r="AB44" s="204" t="str">
        <f t="shared" si="12"/>
        <v/>
      </c>
      <c r="AC44" s="62"/>
      <c r="AD44" s="62"/>
      <c r="AE44" s="62"/>
      <c r="AF44" s="62"/>
      <c r="AG44" s="62"/>
      <c r="AH44" s="63"/>
      <c r="AI44" s="198"/>
      <c r="AJ44" s="63"/>
      <c r="AK44" s="200" t="str">
        <f t="shared" si="13"/>
        <v/>
      </c>
      <c r="AL44" s="205"/>
      <c r="AM44" s="204" t="str">
        <f t="shared" si="14"/>
        <v/>
      </c>
      <c r="AN44" s="62"/>
      <c r="AO44" s="62"/>
      <c r="AP44" s="62"/>
      <c r="AQ44" s="62"/>
      <c r="AR44" s="62"/>
      <c r="AS44" s="63"/>
      <c r="AT44" s="198"/>
      <c r="AU44" s="63"/>
      <c r="AV44" s="200" t="str">
        <f t="shared" si="15"/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9"/>
        <v/>
      </c>
      <c r="N45" s="202"/>
      <c r="O45" s="203"/>
      <c r="P45" s="215" t="str">
        <f t="shared" si="10"/>
        <v/>
      </c>
      <c r="Q45" s="62"/>
      <c r="R45" s="62"/>
      <c r="S45" s="62"/>
      <c r="T45" s="62"/>
      <c r="U45" s="62"/>
      <c r="V45" s="63"/>
      <c r="W45" s="223"/>
      <c r="X45" s="63"/>
      <c r="Y45" s="214" t="str">
        <f t="shared" si="11"/>
        <v/>
      </c>
      <c r="Z45" s="205"/>
      <c r="AA45" s="206"/>
      <c r="AB45" s="215" t="str">
        <f t="shared" si="12"/>
        <v/>
      </c>
      <c r="AC45" s="62"/>
      <c r="AD45" s="62"/>
      <c r="AE45" s="62"/>
      <c r="AF45" s="62"/>
      <c r="AG45" s="62"/>
      <c r="AH45" s="63"/>
      <c r="AI45" s="223"/>
      <c r="AJ45" s="63"/>
      <c r="AK45" s="214" t="str">
        <f t="shared" si="13"/>
        <v/>
      </c>
      <c r="AL45" s="205"/>
      <c r="AM45" s="215" t="str">
        <f t="shared" si="14"/>
        <v/>
      </c>
      <c r="AN45" s="62"/>
      <c r="AO45" s="62"/>
      <c r="AP45" s="62"/>
      <c r="AQ45" s="62"/>
      <c r="AR45" s="62"/>
      <c r="AS45" s="63"/>
      <c r="AT45" s="223"/>
      <c r="AU45" s="63"/>
      <c r="AV45" s="214" t="str">
        <f t="shared" si="15"/>
        <v/>
      </c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3"/>
      <c r="P46" s="204" t="str">
        <f t="shared" si="10"/>
        <v/>
      </c>
      <c r="Q46" s="62"/>
      <c r="R46" s="62"/>
      <c r="S46" s="62"/>
      <c r="T46" s="62"/>
      <c r="U46" s="62"/>
      <c r="V46" s="63"/>
      <c r="W46" s="224"/>
      <c r="X46" s="63"/>
      <c r="Y46" s="225"/>
      <c r="Z46" s="205"/>
      <c r="AA46" s="206"/>
      <c r="AB46" s="204" t="str">
        <f t="shared" si="12"/>
        <v/>
      </c>
      <c r="AC46" s="62"/>
      <c r="AD46" s="62"/>
      <c r="AE46" s="62"/>
      <c r="AF46" s="62"/>
      <c r="AG46" s="62"/>
      <c r="AH46" s="63"/>
      <c r="AI46" s="224"/>
      <c r="AJ46" s="63"/>
      <c r="AK46" s="225"/>
      <c r="AL46" s="205"/>
      <c r="AM46" s="204" t="str">
        <f t="shared" si="14"/>
        <v/>
      </c>
      <c r="AN46" s="62"/>
      <c r="AO46" s="62"/>
      <c r="AP46" s="62"/>
      <c r="AQ46" s="62"/>
      <c r="AR46" s="62"/>
      <c r="AS46" s="63"/>
      <c r="AT46" s="224"/>
      <c r="AU46" s="63"/>
      <c r="AV46" s="225"/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</row>
    <row r="47">
      <c r="A47" s="195"/>
      <c r="B47" s="39"/>
      <c r="C47" s="196"/>
      <c r="D47" s="210"/>
      <c r="E47" s="62"/>
      <c r="F47" s="62"/>
      <c r="G47" s="62"/>
      <c r="H47" s="62"/>
      <c r="I47" s="62"/>
      <c r="J47" s="63"/>
      <c r="K47" s="227"/>
      <c r="L47" s="63"/>
      <c r="M47" s="214" t="str">
        <f>IF(K47&gt;0,K47/$K$52,"")</f>
        <v/>
      </c>
      <c r="N47" s="202"/>
      <c r="O47" s="203"/>
      <c r="P47" s="215" t="str">
        <f t="shared" si="10"/>
        <v/>
      </c>
      <c r="Q47" s="62"/>
      <c r="R47" s="62"/>
      <c r="S47" s="62"/>
      <c r="T47" s="62"/>
      <c r="U47" s="62"/>
      <c r="V47" s="63"/>
      <c r="W47" s="227"/>
      <c r="X47" s="63"/>
      <c r="Y47" s="214" t="str">
        <f>IF(W47&gt;0,W47/$K$52,"")</f>
        <v/>
      </c>
      <c r="Z47" s="205"/>
      <c r="AA47" s="206"/>
      <c r="AB47" s="215" t="str">
        <f t="shared" si="12"/>
        <v/>
      </c>
      <c r="AC47" s="62"/>
      <c r="AD47" s="62"/>
      <c r="AE47" s="62"/>
      <c r="AF47" s="62"/>
      <c r="AG47" s="62"/>
      <c r="AH47" s="63"/>
      <c r="AI47" s="227"/>
      <c r="AJ47" s="63"/>
      <c r="AK47" s="214" t="str">
        <f>IF(AI47&gt;0,AI47/$K$52,"")</f>
        <v/>
      </c>
      <c r="AL47" s="205"/>
      <c r="AM47" s="215" t="str">
        <f t="shared" si="14"/>
        <v/>
      </c>
      <c r="AN47" s="62"/>
      <c r="AO47" s="62"/>
      <c r="AP47" s="62"/>
      <c r="AQ47" s="62"/>
      <c r="AR47" s="62"/>
      <c r="AS47" s="63"/>
      <c r="AT47" s="227"/>
      <c r="AU47" s="63"/>
      <c r="AV47" s="214" t="str">
        <f>IF(AT47&gt;0,AT47/$K$52,"")</f>
        <v/>
      </c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0.6</v>
      </c>
      <c r="L48" s="63"/>
      <c r="M48" s="200"/>
      <c r="N48" s="202"/>
      <c r="O48" s="203"/>
      <c r="P48" s="204" t="str">
        <f t="shared" si="10"/>
        <v>Calcium Sulphate</v>
      </c>
      <c r="Q48" s="62"/>
      <c r="R48" s="62"/>
      <c r="S48" s="62"/>
      <c r="T48" s="62"/>
      <c r="U48" s="62"/>
      <c r="V48" s="63"/>
      <c r="W48" s="198">
        <v>0.6</v>
      </c>
      <c r="X48" s="63"/>
      <c r="Y48" s="200"/>
      <c r="Z48" s="228"/>
      <c r="AA48" s="206"/>
      <c r="AB48" s="204" t="str">
        <f t="shared" si="12"/>
        <v>Calcium Sulphate</v>
      </c>
      <c r="AC48" s="62"/>
      <c r="AD48" s="62"/>
      <c r="AE48" s="62"/>
      <c r="AF48" s="62"/>
      <c r="AG48" s="62"/>
      <c r="AH48" s="63"/>
      <c r="AI48" s="198"/>
      <c r="AJ48" s="63"/>
      <c r="AK48" s="200"/>
      <c r="AL48" s="229"/>
      <c r="AM48" s="204" t="str">
        <f t="shared" si="14"/>
        <v>Calcium Sulphate</v>
      </c>
      <c r="AN48" s="62"/>
      <c r="AO48" s="62"/>
      <c r="AP48" s="62"/>
      <c r="AQ48" s="62"/>
      <c r="AR48" s="62"/>
      <c r="AS48" s="63"/>
      <c r="AT48" s="198"/>
      <c r="AU48" s="63"/>
      <c r="AV48" s="200"/>
      <c r="AW48" s="206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0.6</v>
      </c>
      <c r="L49" s="63"/>
      <c r="M49" s="214"/>
      <c r="N49" s="202"/>
      <c r="O49" s="203"/>
      <c r="P49" s="215" t="str">
        <f t="shared" si="10"/>
        <v>Calcium Chloride</v>
      </c>
      <c r="Q49" s="62"/>
      <c r="R49" s="62"/>
      <c r="S49" s="62"/>
      <c r="T49" s="62"/>
      <c r="U49" s="62"/>
      <c r="V49" s="63"/>
      <c r="W49" s="212">
        <v>0.6</v>
      </c>
      <c r="X49" s="63"/>
      <c r="Y49" s="214"/>
      <c r="Z49" s="228"/>
      <c r="AA49" s="206"/>
      <c r="AB49" s="215" t="str">
        <f t="shared" si="12"/>
        <v>Calcium Chloride</v>
      </c>
      <c r="AC49" s="62"/>
      <c r="AD49" s="62"/>
      <c r="AE49" s="62"/>
      <c r="AF49" s="62"/>
      <c r="AG49" s="62"/>
      <c r="AH49" s="63"/>
      <c r="AI49" s="212"/>
      <c r="AJ49" s="63"/>
      <c r="AK49" s="214"/>
      <c r="AL49" s="229"/>
      <c r="AM49" s="215" t="str">
        <f t="shared" si="14"/>
        <v>Calcium Chloride</v>
      </c>
      <c r="AN49" s="62"/>
      <c r="AO49" s="62"/>
      <c r="AP49" s="62"/>
      <c r="AQ49" s="62"/>
      <c r="AR49" s="62"/>
      <c r="AS49" s="63"/>
      <c r="AT49" s="212"/>
      <c r="AU49" s="63"/>
      <c r="AV49" s="214"/>
      <c r="AW49" s="206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  <c r="BN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0.85</v>
      </c>
      <c r="L50" s="63"/>
      <c r="M50" s="200"/>
      <c r="N50" s="202"/>
      <c r="O50" s="203"/>
      <c r="P50" s="204" t="str">
        <f t="shared" si="10"/>
        <v>Lactic Acid</v>
      </c>
      <c r="Q50" s="62"/>
      <c r="R50" s="62"/>
      <c r="S50" s="62"/>
      <c r="T50" s="62"/>
      <c r="U50" s="62"/>
      <c r="V50" s="63"/>
      <c r="W50" s="198">
        <v>0.85</v>
      </c>
      <c r="X50" s="63"/>
      <c r="Y50" s="200"/>
      <c r="Z50" s="228"/>
      <c r="AA50" s="206"/>
      <c r="AB50" s="204" t="str">
        <f t="shared" si="12"/>
        <v>Lactic Acid</v>
      </c>
      <c r="AC50" s="62"/>
      <c r="AD50" s="62"/>
      <c r="AE50" s="62"/>
      <c r="AF50" s="62"/>
      <c r="AG50" s="62"/>
      <c r="AH50" s="63"/>
      <c r="AI50" s="198"/>
      <c r="AJ50" s="63"/>
      <c r="AK50" s="200"/>
      <c r="AL50" s="229"/>
      <c r="AM50" s="204" t="str">
        <f t="shared" si="14"/>
        <v>Lactic Acid</v>
      </c>
      <c r="AN50" s="62"/>
      <c r="AO50" s="62"/>
      <c r="AP50" s="62"/>
      <c r="AQ50" s="62"/>
      <c r="AR50" s="62"/>
      <c r="AS50" s="63"/>
      <c r="AT50" s="198"/>
      <c r="AU50" s="63"/>
      <c r="AV50" s="200"/>
      <c r="AW50" s="206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  <c r="BN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156"/>
      <c r="P51" s="236"/>
      <c r="Q51" s="62"/>
      <c r="R51" s="62"/>
      <c r="S51" s="62"/>
      <c r="T51" s="62"/>
      <c r="U51" s="62"/>
      <c r="V51" s="63"/>
      <c r="W51" s="237"/>
      <c r="X51" s="237"/>
      <c r="Y51" s="237"/>
      <c r="Z51" s="238"/>
      <c r="AA51" s="171"/>
      <c r="AB51" s="236"/>
      <c r="AC51" s="62"/>
      <c r="AD51" s="62"/>
      <c r="AE51" s="62"/>
      <c r="AF51" s="62"/>
      <c r="AG51" s="62"/>
      <c r="AH51" s="63"/>
      <c r="AI51" s="237"/>
      <c r="AJ51" s="237"/>
      <c r="AK51" s="237"/>
      <c r="AL51" s="66"/>
      <c r="AM51" s="236"/>
      <c r="AN51" s="62"/>
      <c r="AO51" s="62"/>
      <c r="AP51" s="62"/>
      <c r="AQ51" s="62"/>
      <c r="AR51" s="62"/>
      <c r="AS51" s="63"/>
      <c r="AT51" s="237"/>
      <c r="AU51" s="237"/>
      <c r="AV51" s="237"/>
      <c r="AW51" s="171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450</v>
      </c>
      <c r="L52" s="62"/>
      <c r="M52" s="241" t="s">
        <v>98</v>
      </c>
      <c r="N52" s="234"/>
      <c r="O52" s="156"/>
      <c r="P52" s="240" t="s">
        <v>97</v>
      </c>
      <c r="Q52" s="62"/>
      <c r="R52" s="62"/>
      <c r="S52" s="62"/>
      <c r="T52" s="62"/>
      <c r="U52" s="62"/>
      <c r="V52" s="63"/>
      <c r="W52" s="240">
        <f>SUM(W36:W47)</f>
        <v>450</v>
      </c>
      <c r="X52" s="62"/>
      <c r="Y52" s="241" t="s">
        <v>98</v>
      </c>
      <c r="Z52" s="238"/>
      <c r="AA52" s="171"/>
      <c r="AB52" s="240" t="s">
        <v>97</v>
      </c>
      <c r="AC52" s="62"/>
      <c r="AD52" s="62"/>
      <c r="AE52" s="62"/>
      <c r="AF52" s="62"/>
      <c r="AG52" s="62"/>
      <c r="AH52" s="63"/>
      <c r="AI52" s="240">
        <f>SUM(AI36:AI47)</f>
        <v>0</v>
      </c>
      <c r="AJ52" s="62"/>
      <c r="AK52" s="241" t="s">
        <v>98</v>
      </c>
      <c r="AL52" s="66"/>
      <c r="AM52" s="240" t="s">
        <v>97</v>
      </c>
      <c r="AN52" s="62"/>
      <c r="AO52" s="62"/>
      <c r="AP52" s="62"/>
      <c r="AQ52" s="62"/>
      <c r="AR52" s="62"/>
      <c r="AS52" s="63"/>
      <c r="AT52" s="240">
        <f>SUM(AT36:AT47)</f>
        <v>0</v>
      </c>
      <c r="AU52" s="62"/>
      <c r="AV52" s="241" t="s">
        <v>98</v>
      </c>
      <c r="AW52" s="171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1350</v>
      </c>
      <c r="L53" s="62"/>
      <c r="M53" s="244" t="s">
        <v>100</v>
      </c>
      <c r="N53" s="234"/>
      <c r="O53" s="245"/>
      <c r="P53" s="243" t="s">
        <v>99</v>
      </c>
      <c r="Q53" s="62"/>
      <c r="R53" s="62"/>
      <c r="S53" s="62"/>
      <c r="T53" s="62"/>
      <c r="U53" s="62"/>
      <c r="V53" s="63"/>
      <c r="W53" s="243">
        <f>W52*3</f>
        <v>1350</v>
      </c>
      <c r="X53" s="62"/>
      <c r="Y53" s="244" t="s">
        <v>100</v>
      </c>
      <c r="Z53" s="246"/>
      <c r="AA53" s="171"/>
      <c r="AB53" s="243" t="s">
        <v>99</v>
      </c>
      <c r="AC53" s="62"/>
      <c r="AD53" s="62"/>
      <c r="AE53" s="62"/>
      <c r="AF53" s="62"/>
      <c r="AG53" s="62"/>
      <c r="AH53" s="63"/>
      <c r="AI53" s="243">
        <f>AI52*3</f>
        <v>0</v>
      </c>
      <c r="AJ53" s="62"/>
      <c r="AK53" s="244" t="s">
        <v>100</v>
      </c>
      <c r="AL53" s="66"/>
      <c r="AM53" s="243" t="s">
        <v>99</v>
      </c>
      <c r="AN53" s="62"/>
      <c r="AO53" s="62"/>
      <c r="AP53" s="62"/>
      <c r="AQ53" s="62"/>
      <c r="AR53" s="62"/>
      <c r="AS53" s="63"/>
      <c r="AT53" s="243">
        <f>AT52*3</f>
        <v>0</v>
      </c>
      <c r="AU53" s="62"/>
      <c r="AV53" s="244" t="s">
        <v>100</v>
      </c>
      <c r="AW53" s="171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171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15.0</v>
      </c>
      <c r="N55" s="63"/>
      <c r="O55" s="245"/>
      <c r="P55" s="249" t="s">
        <v>101</v>
      </c>
      <c r="Q55" s="250" t="s">
        <v>102</v>
      </c>
      <c r="R55" s="251" t="s">
        <v>103</v>
      </c>
      <c r="S55" s="63"/>
      <c r="T55" s="250" t="s">
        <v>104</v>
      </c>
      <c r="U55" s="251" t="s">
        <v>105</v>
      </c>
      <c r="V55" s="63"/>
      <c r="W55" s="245"/>
      <c r="X55" s="245"/>
      <c r="Y55" s="245"/>
      <c r="Z55" s="246"/>
      <c r="AA55" s="171"/>
      <c r="AB55" s="249" t="s">
        <v>101</v>
      </c>
      <c r="AC55" s="250" t="s">
        <v>102</v>
      </c>
      <c r="AD55" s="251" t="s">
        <v>103</v>
      </c>
      <c r="AE55" s="63"/>
      <c r="AF55" s="250" t="s">
        <v>104</v>
      </c>
      <c r="AG55" s="251" t="s">
        <v>105</v>
      </c>
      <c r="AH55" s="63"/>
      <c r="AI55" s="245"/>
      <c r="AJ55" s="245"/>
      <c r="AK55" s="245"/>
      <c r="AL55" s="66"/>
      <c r="AM55" s="249" t="s">
        <v>101</v>
      </c>
      <c r="AN55" s="250" t="s">
        <v>102</v>
      </c>
      <c r="AO55" s="251" t="s">
        <v>103</v>
      </c>
      <c r="AP55" s="63"/>
      <c r="AQ55" s="250" t="s">
        <v>104</v>
      </c>
      <c r="AR55" s="251" t="s">
        <v>105</v>
      </c>
      <c r="AS55" s="63"/>
      <c r="AT55" s="248"/>
      <c r="AU55" s="248"/>
      <c r="AV55" s="248"/>
      <c r="AW55" s="171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</row>
    <row r="56">
      <c r="A56" s="1"/>
      <c r="B56" s="50"/>
      <c r="C56" s="46"/>
      <c r="D56" s="253"/>
      <c r="E56" s="254">
        <v>54.0</v>
      </c>
      <c r="F56" s="255">
        <v>64.0</v>
      </c>
      <c r="G56" s="63"/>
      <c r="H56" s="254">
        <v>67.0</v>
      </c>
      <c r="I56" s="255">
        <v>70.0</v>
      </c>
      <c r="J56" s="63"/>
      <c r="K56" s="256" t="s">
        <v>8</v>
      </c>
      <c r="L56" s="63"/>
      <c r="M56" s="256">
        <v>10.7</v>
      </c>
      <c r="N56" s="63"/>
      <c r="O56" s="245"/>
      <c r="P56" s="253"/>
      <c r="Q56" s="254">
        <v>54.0</v>
      </c>
      <c r="R56" s="255">
        <v>64.0</v>
      </c>
      <c r="S56" s="63"/>
      <c r="T56" s="254">
        <v>67.0</v>
      </c>
      <c r="U56" s="255">
        <v>70.0</v>
      </c>
      <c r="V56" s="63"/>
      <c r="W56" s="245"/>
      <c r="X56" s="245"/>
      <c r="Y56" s="245"/>
      <c r="Z56" s="246"/>
      <c r="AA56" s="171"/>
      <c r="AB56" s="253"/>
      <c r="AC56" s="254">
        <v>54.0</v>
      </c>
      <c r="AD56" s="255">
        <v>64.0</v>
      </c>
      <c r="AE56" s="63"/>
      <c r="AF56" s="254">
        <v>67.0</v>
      </c>
      <c r="AG56" s="255">
        <v>70.0</v>
      </c>
      <c r="AH56" s="63"/>
      <c r="AI56" s="245"/>
      <c r="AJ56" s="245"/>
      <c r="AK56" s="245"/>
      <c r="AL56" s="66"/>
      <c r="AM56" s="253"/>
      <c r="AN56" s="254">
        <v>54.0</v>
      </c>
      <c r="AO56" s="255">
        <v>64.0</v>
      </c>
      <c r="AP56" s="63"/>
      <c r="AQ56" s="254">
        <v>67.0</v>
      </c>
      <c r="AR56" s="255">
        <v>70.0</v>
      </c>
      <c r="AS56" s="63"/>
      <c r="AT56" s="248"/>
      <c r="AU56" s="248"/>
      <c r="AV56" s="248"/>
      <c r="AW56" s="171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2.0</v>
      </c>
      <c r="N57" s="63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6"/>
      <c r="AA57" s="171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66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171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82"/>
      <c r="O58" s="261"/>
      <c r="P58" s="183" t="s">
        <v>109</v>
      </c>
      <c r="Q58" s="144"/>
      <c r="R58" s="144"/>
      <c r="S58" s="144"/>
      <c r="T58" s="144"/>
      <c r="U58" s="144"/>
      <c r="V58" s="144"/>
      <c r="W58" s="144"/>
      <c r="X58" s="182"/>
      <c r="Y58" s="261"/>
      <c r="Z58" s="262"/>
      <c r="AA58" s="263"/>
      <c r="AB58" s="183" t="s">
        <v>110</v>
      </c>
      <c r="AC58" s="144"/>
      <c r="AD58" s="144"/>
      <c r="AE58" s="144"/>
      <c r="AF58" s="144"/>
      <c r="AG58" s="144"/>
      <c r="AH58" s="144"/>
      <c r="AI58" s="144"/>
      <c r="AJ58" s="182"/>
      <c r="AK58" s="264"/>
      <c r="AL58" s="265"/>
      <c r="AM58" s="183" t="s">
        <v>111</v>
      </c>
      <c r="AN58" s="144"/>
      <c r="AO58" s="144"/>
      <c r="AP58" s="144"/>
      <c r="AQ58" s="144"/>
      <c r="AR58" s="144"/>
      <c r="AS58" s="144"/>
      <c r="AT58" s="144"/>
      <c r="AU58" s="182"/>
      <c r="AV58" s="266"/>
      <c r="AW58" s="263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132"/>
      <c r="O59" s="261"/>
      <c r="P59" s="184"/>
      <c r="Q59" s="52"/>
      <c r="R59" s="52"/>
      <c r="S59" s="52"/>
      <c r="T59" s="52"/>
      <c r="U59" s="52"/>
      <c r="V59" s="52"/>
      <c r="W59" s="52"/>
      <c r="X59" s="132"/>
      <c r="Y59" s="261"/>
      <c r="Z59" s="262"/>
      <c r="AA59" s="263"/>
      <c r="AB59" s="184"/>
      <c r="AC59" s="52"/>
      <c r="AD59" s="52"/>
      <c r="AE59" s="52"/>
      <c r="AF59" s="52"/>
      <c r="AG59" s="52"/>
      <c r="AH59" s="52"/>
      <c r="AI59" s="52"/>
      <c r="AJ59" s="132"/>
      <c r="AK59" s="264"/>
      <c r="AL59" s="265"/>
      <c r="AM59" s="184"/>
      <c r="AN59" s="52"/>
      <c r="AO59" s="52"/>
      <c r="AP59" s="52"/>
      <c r="AQ59" s="52"/>
      <c r="AR59" s="52"/>
      <c r="AS59" s="52"/>
      <c r="AT59" s="52"/>
      <c r="AU59" s="132"/>
      <c r="AV59" s="264"/>
      <c r="AW59" s="263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>
        <v>2.0</v>
      </c>
      <c r="O60" s="264"/>
      <c r="P60" s="272" t="s">
        <v>115</v>
      </c>
      <c r="Q60" s="182"/>
      <c r="R60" s="269" t="s">
        <v>113</v>
      </c>
      <c r="S60" s="62"/>
      <c r="T60" s="62"/>
      <c r="U60" s="62"/>
      <c r="V60" s="62"/>
      <c r="W60" s="62"/>
      <c r="X60" s="63"/>
      <c r="Y60" s="273"/>
      <c r="Z60" s="262"/>
      <c r="AA60" s="263"/>
      <c r="AB60" s="272" t="s">
        <v>112</v>
      </c>
      <c r="AC60" s="182"/>
      <c r="AD60" s="269" t="s">
        <v>113</v>
      </c>
      <c r="AE60" s="62"/>
      <c r="AF60" s="62"/>
      <c r="AG60" s="62"/>
      <c r="AH60" s="62"/>
      <c r="AI60" s="62"/>
      <c r="AJ60" s="63"/>
      <c r="AK60" s="264"/>
      <c r="AL60" s="265"/>
      <c r="AM60" s="272" t="s">
        <v>112</v>
      </c>
      <c r="AN60" s="182"/>
      <c r="AO60" s="269" t="s">
        <v>113</v>
      </c>
      <c r="AP60" s="62"/>
      <c r="AQ60" s="62"/>
      <c r="AR60" s="62"/>
      <c r="AS60" s="62"/>
      <c r="AT60" s="62"/>
      <c r="AU60" s="63"/>
      <c r="AV60" s="266"/>
      <c r="AW60" s="263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147</v>
      </c>
      <c r="N61" s="276" t="s">
        <v>148</v>
      </c>
      <c r="O61" s="264"/>
      <c r="P61" s="184"/>
      <c r="Q61" s="132"/>
      <c r="R61" s="274">
        <v>60.0</v>
      </c>
      <c r="S61" s="274">
        <v>45.0</v>
      </c>
      <c r="T61" s="274">
        <v>20.0</v>
      </c>
      <c r="U61" s="274">
        <v>15.0</v>
      </c>
      <c r="V61" s="274">
        <v>10.0</v>
      </c>
      <c r="W61" s="274">
        <v>5.0</v>
      </c>
      <c r="X61" s="274" t="s">
        <v>116</v>
      </c>
      <c r="Y61" s="277"/>
      <c r="Z61" s="262"/>
      <c r="AA61" s="263"/>
      <c r="AB61" s="184"/>
      <c r="AC61" s="132"/>
      <c r="AD61" s="274">
        <v>60.0</v>
      </c>
      <c r="AE61" s="274">
        <v>45.0</v>
      </c>
      <c r="AF61" s="274">
        <v>20.0</v>
      </c>
      <c r="AG61" s="274">
        <v>15.0</v>
      </c>
      <c r="AH61" s="274">
        <v>10.0</v>
      </c>
      <c r="AI61" s="274">
        <v>5.0</v>
      </c>
      <c r="AJ61" s="274" t="s">
        <v>116</v>
      </c>
      <c r="AK61" s="264"/>
      <c r="AL61" s="265"/>
      <c r="AM61" s="184"/>
      <c r="AN61" s="132"/>
      <c r="AO61" s="278">
        <v>60.0</v>
      </c>
      <c r="AP61" s="278">
        <v>45.0</v>
      </c>
      <c r="AQ61" s="278">
        <v>20.0</v>
      </c>
      <c r="AR61" s="278">
        <v>15.0</v>
      </c>
      <c r="AS61" s="278">
        <v>10.0</v>
      </c>
      <c r="AT61" s="278">
        <v>5.0</v>
      </c>
      <c r="AU61" s="278" t="s">
        <v>116</v>
      </c>
      <c r="AV61" s="266"/>
      <c r="AW61" s="263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</row>
    <row r="62">
      <c r="A62" s="259"/>
      <c r="B62" s="39"/>
      <c r="C62" s="260"/>
      <c r="D62" s="283" t="s">
        <v>150</v>
      </c>
      <c r="E62" s="63"/>
      <c r="F62" s="285">
        <v>3.5</v>
      </c>
      <c r="G62" s="285"/>
      <c r="H62" s="285"/>
      <c r="I62" s="285"/>
      <c r="J62" s="285"/>
      <c r="K62" s="285"/>
      <c r="L62" s="285"/>
      <c r="M62" s="285">
        <f t="shared" ref="M62:M74" si="16">sum(N62*$N$60)</f>
        <v>0</v>
      </c>
      <c r="N62" s="285"/>
      <c r="O62" s="284"/>
      <c r="P62" s="286" t="str">
        <f t="shared" ref="P62:P75" si="17">D62</f>
        <v>Tettnang</v>
      </c>
      <c r="Q62" s="63"/>
      <c r="R62" s="285"/>
      <c r="S62" s="285"/>
      <c r="T62" s="285"/>
      <c r="U62" s="285"/>
      <c r="V62" s="285"/>
      <c r="W62" s="285"/>
      <c r="X62" s="285"/>
      <c r="Y62" s="277"/>
      <c r="Z62" s="262"/>
      <c r="AA62" s="263"/>
      <c r="AB62" s="286" t="str">
        <f t="shared" ref="AB62:AB75" si="18">D62</f>
        <v>Tettnang</v>
      </c>
      <c r="AC62" s="63"/>
      <c r="AD62" s="285"/>
      <c r="AE62" s="285"/>
      <c r="AF62" s="285"/>
      <c r="AG62" s="285"/>
      <c r="AH62" s="285"/>
      <c r="AI62" s="285"/>
      <c r="AJ62" s="285"/>
      <c r="AK62" s="284"/>
      <c r="AL62" s="265"/>
      <c r="AM62" s="286" t="str">
        <f t="shared" ref="AM62:AM75" si="19">D62</f>
        <v>Tettnang</v>
      </c>
      <c r="AN62" s="63"/>
      <c r="AO62" s="287"/>
      <c r="AP62" s="287"/>
      <c r="AQ62" s="287"/>
      <c r="AR62" s="287"/>
      <c r="AS62" s="287"/>
      <c r="AT62" s="287"/>
      <c r="AU62" s="287"/>
      <c r="AV62" s="288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</row>
    <row r="63">
      <c r="A63" s="259"/>
      <c r="B63" s="50"/>
      <c r="C63" s="260"/>
      <c r="D63" s="302" t="s">
        <v>157</v>
      </c>
      <c r="E63" s="63"/>
      <c r="F63" s="296"/>
      <c r="G63" s="296"/>
      <c r="H63" s="296"/>
      <c r="I63" s="296"/>
      <c r="J63" s="296"/>
      <c r="K63" s="296"/>
      <c r="L63" s="296">
        <v>2.5</v>
      </c>
      <c r="M63" s="285">
        <f t="shared" si="16"/>
        <v>0</v>
      </c>
      <c r="N63" s="296"/>
      <c r="O63" s="284"/>
      <c r="P63" s="294" t="str">
        <f t="shared" si="17"/>
        <v>Hallertau Mittlefruh</v>
      </c>
      <c r="Q63" s="63"/>
      <c r="R63" s="296"/>
      <c r="S63" s="296"/>
      <c r="T63" s="296"/>
      <c r="U63" s="296"/>
      <c r="V63" s="296"/>
      <c r="W63" s="296"/>
      <c r="X63" s="296"/>
      <c r="Y63" s="277"/>
      <c r="Z63" s="262"/>
      <c r="AA63" s="263"/>
      <c r="AB63" s="294" t="str">
        <f t="shared" si="18"/>
        <v>Hallertau Mittlefruh</v>
      </c>
      <c r="AC63" s="63"/>
      <c r="AD63" s="296"/>
      <c r="AE63" s="296"/>
      <c r="AF63" s="296"/>
      <c r="AG63" s="296"/>
      <c r="AH63" s="296"/>
      <c r="AI63" s="296"/>
      <c r="AJ63" s="296"/>
      <c r="AK63" s="284"/>
      <c r="AL63" s="265"/>
      <c r="AM63" s="294" t="str">
        <f t="shared" si="19"/>
        <v>Hallertau Mittlefruh</v>
      </c>
      <c r="AN63" s="63"/>
      <c r="AO63" s="297"/>
      <c r="AP63" s="297"/>
      <c r="AQ63" s="297"/>
      <c r="AR63" s="297"/>
      <c r="AS63" s="297"/>
      <c r="AT63" s="297"/>
      <c r="AU63" s="297"/>
      <c r="AV63" s="298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</row>
    <row r="64">
      <c r="A64" s="259"/>
      <c r="B64" s="50"/>
      <c r="C64" s="260"/>
      <c r="D64" s="283" t="s">
        <v>161</v>
      </c>
      <c r="E64" s="63"/>
      <c r="F64" s="285"/>
      <c r="G64" s="285"/>
      <c r="H64" s="285"/>
      <c r="I64" s="285"/>
      <c r="J64" s="285"/>
      <c r="K64" s="285"/>
      <c r="L64" s="285"/>
      <c r="M64" s="285">
        <f t="shared" si="16"/>
        <v>0.125</v>
      </c>
      <c r="N64" s="285">
        <v>0.0625</v>
      </c>
      <c r="O64" s="284"/>
      <c r="P64" s="286" t="str">
        <f t="shared" si="17"/>
        <v>Brewers Clarex</v>
      </c>
      <c r="Q64" s="63"/>
      <c r="R64" s="285"/>
      <c r="S64" s="285"/>
      <c r="T64" s="285"/>
      <c r="U64" s="285"/>
      <c r="V64" s="285"/>
      <c r="W64" s="285"/>
      <c r="X64" s="285"/>
      <c r="Y64" s="277"/>
      <c r="Z64" s="262"/>
      <c r="AA64" s="263"/>
      <c r="AB64" s="286" t="str">
        <f t="shared" si="18"/>
        <v>Brewers Clarex</v>
      </c>
      <c r="AC64" s="63"/>
      <c r="AD64" s="285"/>
      <c r="AE64" s="285"/>
      <c r="AF64" s="285"/>
      <c r="AG64" s="285"/>
      <c r="AH64" s="285"/>
      <c r="AI64" s="285"/>
      <c r="AJ64" s="285"/>
      <c r="AK64" s="284"/>
      <c r="AL64" s="303"/>
      <c r="AM64" s="286" t="str">
        <f t="shared" si="19"/>
        <v>Brewers Clarex</v>
      </c>
      <c r="AN64" s="63"/>
      <c r="AO64" s="287"/>
      <c r="AP64" s="287"/>
      <c r="AQ64" s="287"/>
      <c r="AR64" s="287"/>
      <c r="AS64" s="287"/>
      <c r="AT64" s="304"/>
      <c r="AU64" s="304"/>
      <c r="AV64" s="288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</row>
    <row r="65">
      <c r="A65" s="259"/>
      <c r="B65" s="46"/>
      <c r="C65" s="260"/>
      <c r="D65" s="302"/>
      <c r="E65" s="63"/>
      <c r="F65" s="296"/>
      <c r="G65" s="296"/>
      <c r="H65" s="296"/>
      <c r="I65" s="296"/>
      <c r="J65" s="296"/>
      <c r="K65" s="296"/>
      <c r="L65" s="296"/>
      <c r="M65" s="285">
        <f t="shared" si="16"/>
        <v>0</v>
      </c>
      <c r="N65" s="296"/>
      <c r="O65" s="284"/>
      <c r="P65" s="294" t="str">
        <f t="shared" si="17"/>
        <v/>
      </c>
      <c r="Q65" s="63"/>
      <c r="R65" s="296"/>
      <c r="S65" s="296"/>
      <c r="T65" s="296"/>
      <c r="U65" s="296"/>
      <c r="V65" s="296"/>
      <c r="W65" s="296"/>
      <c r="X65" s="296"/>
      <c r="Y65" s="277"/>
      <c r="Z65" s="262"/>
      <c r="AA65" s="263"/>
      <c r="AB65" s="294" t="str">
        <f t="shared" si="18"/>
        <v/>
      </c>
      <c r="AC65" s="63"/>
      <c r="AD65" s="296"/>
      <c r="AE65" s="296"/>
      <c r="AF65" s="296"/>
      <c r="AG65" s="296"/>
      <c r="AH65" s="296"/>
      <c r="AI65" s="296"/>
      <c r="AJ65" s="296"/>
      <c r="AK65" s="284"/>
      <c r="AL65" s="303"/>
      <c r="AM65" s="294" t="str">
        <f t="shared" si="19"/>
        <v/>
      </c>
      <c r="AN65" s="63"/>
      <c r="AO65" s="297"/>
      <c r="AP65" s="297"/>
      <c r="AQ65" s="297"/>
      <c r="AR65" s="297"/>
      <c r="AS65" s="297"/>
      <c r="AT65" s="297"/>
      <c r="AU65" s="297"/>
      <c r="AV65" s="298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</row>
    <row r="66">
      <c r="A66" s="259"/>
      <c r="B66" s="39"/>
      <c r="C66" s="260"/>
      <c r="D66" s="283"/>
      <c r="E66" s="63"/>
      <c r="F66" s="307"/>
      <c r="G66" s="307"/>
      <c r="H66" s="307"/>
      <c r="I66" s="307"/>
      <c r="J66" s="307"/>
      <c r="K66" s="307"/>
      <c r="L66" s="285"/>
      <c r="M66" s="285">
        <f t="shared" si="16"/>
        <v>0</v>
      </c>
      <c r="N66" s="285"/>
      <c r="O66" s="284"/>
      <c r="P66" s="286" t="str">
        <f t="shared" si="17"/>
        <v/>
      </c>
      <c r="Q66" s="63"/>
      <c r="R66" s="307"/>
      <c r="S66" s="307"/>
      <c r="T66" s="307"/>
      <c r="U66" s="285"/>
      <c r="V66" s="307"/>
      <c r="W66" s="307"/>
      <c r="X66" s="285"/>
      <c r="Y66" s="277"/>
      <c r="Z66" s="262"/>
      <c r="AA66" s="263"/>
      <c r="AB66" s="286" t="str">
        <f t="shared" si="18"/>
        <v/>
      </c>
      <c r="AC66" s="63"/>
      <c r="AD66" s="307"/>
      <c r="AE66" s="307"/>
      <c r="AF66" s="307"/>
      <c r="AG66" s="285"/>
      <c r="AH66" s="307"/>
      <c r="AI66" s="307"/>
      <c r="AJ66" s="285"/>
      <c r="AK66" s="284"/>
      <c r="AL66" s="303"/>
      <c r="AM66" s="286" t="str">
        <f t="shared" si="19"/>
        <v/>
      </c>
      <c r="AN66" s="63"/>
      <c r="AO66" s="304"/>
      <c r="AP66" s="304"/>
      <c r="AQ66" s="304"/>
      <c r="AR66" s="304"/>
      <c r="AS66" s="304"/>
      <c r="AT66" s="304"/>
      <c r="AU66" s="287"/>
      <c r="AV66" s="288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</row>
    <row r="67">
      <c r="A67" s="259"/>
      <c r="B67" s="50"/>
      <c r="C67" s="260"/>
      <c r="D67" s="302"/>
      <c r="E67" s="63"/>
      <c r="F67" s="313"/>
      <c r="G67" s="313"/>
      <c r="H67" s="313"/>
      <c r="I67" s="313"/>
      <c r="J67" s="313"/>
      <c r="K67" s="313"/>
      <c r="L67" s="313"/>
      <c r="M67" s="285">
        <f t="shared" si="16"/>
        <v>0</v>
      </c>
      <c r="N67" s="318"/>
      <c r="O67" s="284"/>
      <c r="P67" s="294" t="str">
        <f t="shared" si="17"/>
        <v/>
      </c>
      <c r="Q67" s="63"/>
      <c r="R67" s="313"/>
      <c r="S67" s="313"/>
      <c r="T67" s="313"/>
      <c r="U67" s="296"/>
      <c r="V67" s="313"/>
      <c r="W67" s="313"/>
      <c r="X67" s="313"/>
      <c r="Y67" s="277"/>
      <c r="Z67" s="262"/>
      <c r="AA67" s="263"/>
      <c r="AB67" s="294" t="str">
        <f t="shared" si="18"/>
        <v/>
      </c>
      <c r="AC67" s="63"/>
      <c r="AD67" s="313"/>
      <c r="AE67" s="313"/>
      <c r="AF67" s="313"/>
      <c r="AG67" s="296"/>
      <c r="AH67" s="313"/>
      <c r="AI67" s="313"/>
      <c r="AJ67" s="313"/>
      <c r="AK67" s="314"/>
      <c r="AL67" s="303"/>
      <c r="AM67" s="294" t="str">
        <f t="shared" si="19"/>
        <v/>
      </c>
      <c r="AN67" s="63"/>
      <c r="AO67" s="315"/>
      <c r="AP67" s="315"/>
      <c r="AQ67" s="315"/>
      <c r="AR67" s="315"/>
      <c r="AS67" s="315"/>
      <c r="AT67" s="315"/>
      <c r="AU67" s="297"/>
      <c r="AV67" s="298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</row>
    <row r="68">
      <c r="A68" s="259"/>
      <c r="B68" s="50"/>
      <c r="C68" s="260"/>
      <c r="D68" s="283"/>
      <c r="E68" s="63"/>
      <c r="F68" s="307"/>
      <c r="G68" s="307"/>
      <c r="H68" s="307"/>
      <c r="I68" s="307"/>
      <c r="J68" s="307"/>
      <c r="K68" s="307"/>
      <c r="L68" s="307"/>
      <c r="M68" s="285">
        <f t="shared" si="16"/>
        <v>0</v>
      </c>
      <c r="N68" s="285"/>
      <c r="O68" s="284"/>
      <c r="P68" s="286" t="str">
        <f t="shared" si="17"/>
        <v/>
      </c>
      <c r="Q68" s="63"/>
      <c r="R68" s="307"/>
      <c r="S68" s="307"/>
      <c r="T68" s="307"/>
      <c r="U68" s="285"/>
      <c r="V68" s="307"/>
      <c r="W68" s="307"/>
      <c r="X68" s="307"/>
      <c r="Y68" s="277"/>
      <c r="Z68" s="262"/>
      <c r="AA68" s="263"/>
      <c r="AB68" s="286" t="str">
        <f t="shared" si="18"/>
        <v/>
      </c>
      <c r="AC68" s="63"/>
      <c r="AD68" s="307"/>
      <c r="AE68" s="307"/>
      <c r="AF68" s="307"/>
      <c r="AG68" s="285"/>
      <c r="AH68" s="307"/>
      <c r="AI68" s="307"/>
      <c r="AJ68" s="307"/>
      <c r="AK68" s="314"/>
      <c r="AL68" s="303"/>
      <c r="AM68" s="286" t="str">
        <f t="shared" si="19"/>
        <v/>
      </c>
      <c r="AN68" s="63"/>
      <c r="AO68" s="316"/>
      <c r="AP68" s="316"/>
      <c r="AQ68" s="316"/>
      <c r="AR68" s="316"/>
      <c r="AS68" s="316"/>
      <c r="AT68" s="316"/>
      <c r="AU68" s="316"/>
      <c r="AV68" s="317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</row>
    <row r="69" ht="18.0" customHeight="1">
      <c r="A69" s="259"/>
      <c r="B69" s="46"/>
      <c r="C69" s="260"/>
      <c r="D69" s="302"/>
      <c r="E69" s="63"/>
      <c r="F69" s="313"/>
      <c r="G69" s="313"/>
      <c r="H69" s="313"/>
      <c r="I69" s="313"/>
      <c r="J69" s="313"/>
      <c r="K69" s="313"/>
      <c r="L69" s="313"/>
      <c r="M69" s="285">
        <f t="shared" si="16"/>
        <v>0</v>
      </c>
      <c r="N69" s="318"/>
      <c r="O69" s="284"/>
      <c r="P69" s="294" t="str">
        <f t="shared" si="17"/>
        <v/>
      </c>
      <c r="Q69" s="63"/>
      <c r="R69" s="313"/>
      <c r="S69" s="313"/>
      <c r="T69" s="313"/>
      <c r="U69" s="296"/>
      <c r="V69" s="313"/>
      <c r="W69" s="313"/>
      <c r="X69" s="313"/>
      <c r="Y69" s="277"/>
      <c r="Z69" s="262"/>
      <c r="AA69" s="263"/>
      <c r="AB69" s="294" t="str">
        <f t="shared" si="18"/>
        <v/>
      </c>
      <c r="AC69" s="63"/>
      <c r="AD69" s="313"/>
      <c r="AE69" s="313"/>
      <c r="AF69" s="313"/>
      <c r="AG69" s="296"/>
      <c r="AH69" s="313"/>
      <c r="AI69" s="313"/>
      <c r="AJ69" s="313"/>
      <c r="AK69" s="314"/>
      <c r="AL69" s="303"/>
      <c r="AM69" s="294" t="str">
        <f t="shared" si="19"/>
        <v/>
      </c>
      <c r="AN69" s="63"/>
      <c r="AO69" s="315"/>
      <c r="AP69" s="315"/>
      <c r="AQ69" s="315"/>
      <c r="AR69" s="315"/>
      <c r="AS69" s="315"/>
      <c r="AT69" s="315"/>
      <c r="AU69" s="315"/>
      <c r="AV69" s="317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6"/>
        <v>0</v>
      </c>
      <c r="N70" s="285"/>
      <c r="O70" s="284"/>
      <c r="P70" s="286" t="str">
        <f t="shared" si="17"/>
        <v/>
      </c>
      <c r="Q70" s="63"/>
      <c r="R70" s="307"/>
      <c r="S70" s="307"/>
      <c r="T70" s="307"/>
      <c r="U70" s="285"/>
      <c r="V70" s="307"/>
      <c r="W70" s="307"/>
      <c r="X70" s="307"/>
      <c r="Y70" s="277"/>
      <c r="Z70" s="262"/>
      <c r="AA70" s="263"/>
      <c r="AB70" s="286" t="str">
        <f t="shared" si="18"/>
        <v/>
      </c>
      <c r="AC70" s="63"/>
      <c r="AD70" s="307"/>
      <c r="AE70" s="307"/>
      <c r="AF70" s="307"/>
      <c r="AG70" s="285"/>
      <c r="AH70" s="307"/>
      <c r="AI70" s="307"/>
      <c r="AJ70" s="307"/>
      <c r="AK70" s="314"/>
      <c r="AL70" s="303"/>
      <c r="AM70" s="286" t="str">
        <f t="shared" si="19"/>
        <v/>
      </c>
      <c r="AN70" s="63"/>
      <c r="AO70" s="316"/>
      <c r="AP70" s="316"/>
      <c r="AQ70" s="316"/>
      <c r="AR70" s="316"/>
      <c r="AS70" s="316"/>
      <c r="AT70" s="316"/>
      <c r="AU70" s="316"/>
      <c r="AV70" s="317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6"/>
        <v>0</v>
      </c>
      <c r="N71" s="318"/>
      <c r="O71" s="284"/>
      <c r="P71" s="294" t="str">
        <f t="shared" si="17"/>
        <v/>
      </c>
      <c r="Q71" s="63"/>
      <c r="R71" s="313"/>
      <c r="S71" s="313"/>
      <c r="T71" s="313"/>
      <c r="U71" s="296"/>
      <c r="V71" s="313"/>
      <c r="W71" s="313"/>
      <c r="X71" s="313"/>
      <c r="Y71" s="277"/>
      <c r="Z71" s="262"/>
      <c r="AA71" s="263"/>
      <c r="AB71" s="294" t="str">
        <f t="shared" si="18"/>
        <v/>
      </c>
      <c r="AC71" s="63"/>
      <c r="AD71" s="313"/>
      <c r="AE71" s="313"/>
      <c r="AF71" s="313"/>
      <c r="AG71" s="296"/>
      <c r="AH71" s="313"/>
      <c r="AI71" s="313"/>
      <c r="AJ71" s="313"/>
      <c r="AK71" s="314"/>
      <c r="AL71" s="303"/>
      <c r="AM71" s="294" t="str">
        <f t="shared" si="19"/>
        <v/>
      </c>
      <c r="AN71" s="63"/>
      <c r="AO71" s="315"/>
      <c r="AP71" s="315"/>
      <c r="AQ71" s="315"/>
      <c r="AR71" s="315"/>
      <c r="AS71" s="315"/>
      <c r="AT71" s="315"/>
      <c r="AU71" s="315"/>
      <c r="AV71" s="317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</row>
    <row r="72">
      <c r="A72" s="259"/>
      <c r="B72" s="50"/>
      <c r="C72" s="260"/>
      <c r="D72" s="283" t="s">
        <v>132</v>
      </c>
      <c r="E72" s="63"/>
      <c r="F72" s="285">
        <v>0.1</v>
      </c>
      <c r="G72" s="307"/>
      <c r="H72" s="307"/>
      <c r="I72" s="307"/>
      <c r="J72" s="307"/>
      <c r="K72" s="307"/>
      <c r="L72" s="307"/>
      <c r="M72" s="285">
        <f t="shared" si="16"/>
        <v>0</v>
      </c>
      <c r="N72" s="285"/>
      <c r="O72" s="284"/>
      <c r="P72" s="286" t="str">
        <f t="shared" si="17"/>
        <v>Antifoam</v>
      </c>
      <c r="Q72" s="63"/>
      <c r="R72" s="307"/>
      <c r="S72" s="307"/>
      <c r="T72" s="307"/>
      <c r="U72" s="285"/>
      <c r="V72" s="307"/>
      <c r="W72" s="307"/>
      <c r="X72" s="307"/>
      <c r="Y72" s="277"/>
      <c r="Z72" s="262"/>
      <c r="AA72" s="263"/>
      <c r="AB72" s="286" t="str">
        <f t="shared" si="18"/>
        <v>Antifoam</v>
      </c>
      <c r="AC72" s="63"/>
      <c r="AD72" s="307"/>
      <c r="AE72" s="307"/>
      <c r="AF72" s="307"/>
      <c r="AG72" s="285"/>
      <c r="AH72" s="307"/>
      <c r="AI72" s="307"/>
      <c r="AJ72" s="307"/>
      <c r="AK72" s="314"/>
      <c r="AL72" s="303"/>
      <c r="AM72" s="286" t="str">
        <f t="shared" si="19"/>
        <v>Antifoam</v>
      </c>
      <c r="AN72" s="63"/>
      <c r="AO72" s="316"/>
      <c r="AP72" s="316"/>
      <c r="AQ72" s="316"/>
      <c r="AR72" s="316"/>
      <c r="AS72" s="316"/>
      <c r="AT72" s="316"/>
      <c r="AU72" s="316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0.1</v>
      </c>
      <c r="J73" s="313"/>
      <c r="K73" s="313"/>
      <c r="L73" s="313"/>
      <c r="M73" s="285">
        <f t="shared" si="16"/>
        <v>0</v>
      </c>
      <c r="N73" s="296"/>
      <c r="O73" s="284"/>
      <c r="P73" s="322" t="str">
        <f t="shared" si="17"/>
        <v>Yeast Nutrient</v>
      </c>
      <c r="Q73" s="63"/>
      <c r="R73" s="326"/>
      <c r="S73" s="326"/>
      <c r="T73" s="326"/>
      <c r="U73" s="327"/>
      <c r="V73" s="326"/>
      <c r="W73" s="326"/>
      <c r="X73" s="326"/>
      <c r="Y73" s="277"/>
      <c r="Z73" s="262"/>
      <c r="AA73" s="263"/>
      <c r="AB73" s="294" t="str">
        <f t="shared" si="18"/>
        <v>Yeast Nutrient</v>
      </c>
      <c r="AC73" s="63"/>
      <c r="AD73" s="313"/>
      <c r="AE73" s="313"/>
      <c r="AF73" s="313"/>
      <c r="AG73" s="296"/>
      <c r="AH73" s="313"/>
      <c r="AI73" s="313"/>
      <c r="AJ73" s="313"/>
      <c r="AK73" s="314"/>
      <c r="AL73" s="303"/>
      <c r="AM73" s="294" t="str">
        <f t="shared" si="19"/>
        <v>Yeast Nutrient</v>
      </c>
      <c r="AN73" s="63"/>
      <c r="AO73" s="315"/>
      <c r="AP73" s="315"/>
      <c r="AQ73" s="315"/>
      <c r="AR73" s="315"/>
      <c r="AS73" s="315"/>
      <c r="AT73" s="315"/>
      <c r="AU73" s="315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>
        <v>0.1</v>
      </c>
      <c r="J74" s="307"/>
      <c r="K74" s="307"/>
      <c r="L74" s="307"/>
      <c r="M74" s="285">
        <f t="shared" si="16"/>
        <v>0</v>
      </c>
      <c r="N74" s="285"/>
      <c r="O74" s="324"/>
      <c r="P74" s="286" t="str">
        <f t="shared" si="17"/>
        <v>Whirlfloc</v>
      </c>
      <c r="Q74" s="63"/>
      <c r="R74" s="307"/>
      <c r="S74" s="307"/>
      <c r="T74" s="307"/>
      <c r="U74" s="285"/>
      <c r="V74" s="307"/>
      <c r="W74" s="307"/>
      <c r="X74" s="307"/>
      <c r="Y74" s="277"/>
      <c r="Z74" s="262"/>
      <c r="AA74" s="263"/>
      <c r="AB74" s="286" t="str">
        <f t="shared" si="18"/>
        <v>Whirlfloc</v>
      </c>
      <c r="AC74" s="63"/>
      <c r="AD74" s="307"/>
      <c r="AE74" s="307"/>
      <c r="AF74" s="307"/>
      <c r="AG74" s="285"/>
      <c r="AH74" s="307"/>
      <c r="AI74" s="307"/>
      <c r="AJ74" s="307"/>
      <c r="AK74" s="314"/>
      <c r="AL74" s="303"/>
      <c r="AM74" s="286" t="str">
        <f t="shared" si="19"/>
        <v>Whirlfloc</v>
      </c>
      <c r="AN74" s="63"/>
      <c r="AO74" s="316"/>
      <c r="AP74" s="316"/>
      <c r="AQ74" s="316"/>
      <c r="AR74" s="316"/>
      <c r="AS74" s="316"/>
      <c r="AT74" s="316"/>
      <c r="AU74" s="316"/>
      <c r="AV74" s="317"/>
      <c r="AW74" s="263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  <c r="BN74" s="267"/>
    </row>
    <row r="75">
      <c r="A75" s="259"/>
      <c r="B75" s="50"/>
      <c r="C75" s="260"/>
      <c r="D75" s="302" t="s">
        <v>135</v>
      </c>
      <c r="E75" s="63"/>
      <c r="F75" s="325" t="s">
        <v>136</v>
      </c>
      <c r="G75" s="62"/>
      <c r="H75" s="62"/>
      <c r="I75" s="62"/>
      <c r="J75" s="62"/>
      <c r="K75" s="62"/>
      <c r="L75" s="62"/>
      <c r="M75" s="62"/>
      <c r="N75" s="63"/>
      <c r="O75" s="284"/>
      <c r="P75" s="322" t="str">
        <f t="shared" si="17"/>
        <v>Yeast</v>
      </c>
      <c r="Q75" s="63"/>
      <c r="R75" s="326"/>
      <c r="S75" s="326"/>
      <c r="T75" s="326"/>
      <c r="U75" s="327"/>
      <c r="V75" s="326"/>
      <c r="W75" s="326"/>
      <c r="X75" s="326"/>
      <c r="Y75" s="277"/>
      <c r="Z75" s="262"/>
      <c r="AA75" s="263"/>
      <c r="AB75" s="294" t="str">
        <f t="shared" si="18"/>
        <v>Yeast</v>
      </c>
      <c r="AC75" s="63"/>
      <c r="AD75" s="313"/>
      <c r="AE75" s="313"/>
      <c r="AF75" s="313"/>
      <c r="AG75" s="296"/>
      <c r="AH75" s="313"/>
      <c r="AI75" s="313"/>
      <c r="AJ75" s="313"/>
      <c r="AK75" s="314"/>
      <c r="AL75" s="303"/>
      <c r="AM75" s="294" t="str">
        <f t="shared" si="19"/>
        <v>Yeast</v>
      </c>
      <c r="AN75" s="63"/>
      <c r="AO75" s="315"/>
      <c r="AP75" s="315"/>
      <c r="AQ75" s="315"/>
      <c r="AR75" s="315"/>
      <c r="AS75" s="315"/>
      <c r="AT75" s="315"/>
      <c r="AU75" s="315"/>
      <c r="AV75" s="317"/>
      <c r="AW75" s="263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  <c r="BN75" s="267"/>
    </row>
    <row r="76">
      <c r="A76" s="259"/>
      <c r="B76" s="50"/>
      <c r="C76" s="260"/>
      <c r="D76" s="283" t="s">
        <v>138</v>
      </c>
      <c r="E76" s="63"/>
      <c r="F76" s="328" t="s">
        <v>139</v>
      </c>
      <c r="G76" s="62"/>
      <c r="H76" s="62"/>
      <c r="I76" s="62"/>
      <c r="J76" s="62"/>
      <c r="K76" s="62"/>
      <c r="L76" s="62"/>
      <c r="M76" s="62"/>
      <c r="N76" s="63"/>
      <c r="O76" s="324"/>
      <c r="P76" s="329"/>
      <c r="Q76" s="63"/>
      <c r="R76" s="330"/>
      <c r="S76" s="330"/>
      <c r="T76" s="330"/>
      <c r="U76" s="331"/>
      <c r="V76" s="330"/>
      <c r="W76" s="330"/>
      <c r="X76" s="330"/>
      <c r="Y76" s="253"/>
      <c r="Z76" s="262"/>
      <c r="AA76" s="263"/>
      <c r="AB76" s="329"/>
      <c r="AC76" s="63"/>
      <c r="AD76" s="330"/>
      <c r="AE76" s="330"/>
      <c r="AF76" s="330"/>
      <c r="AG76" s="331"/>
      <c r="AH76" s="330"/>
      <c r="AI76" s="330"/>
      <c r="AJ76" s="330"/>
      <c r="AK76" s="314"/>
      <c r="AL76" s="303"/>
      <c r="AM76" s="329"/>
      <c r="AN76" s="63"/>
      <c r="AO76" s="333"/>
      <c r="AP76" s="333"/>
      <c r="AQ76" s="333"/>
      <c r="AR76" s="333"/>
      <c r="AS76" s="333"/>
      <c r="AT76" s="333"/>
      <c r="AU76" s="333"/>
      <c r="AV76" s="317"/>
      <c r="AW76" s="263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  <c r="BN76" s="267"/>
    </row>
    <row r="77">
      <c r="A77" s="1"/>
      <c r="B77" s="46"/>
      <c r="C77" s="334"/>
      <c r="D77" s="283" t="s">
        <v>141</v>
      </c>
      <c r="E77" s="63"/>
      <c r="F77" s="328" t="s">
        <v>188</v>
      </c>
      <c r="G77" s="62"/>
      <c r="H77" s="62"/>
      <c r="I77" s="62"/>
      <c r="J77" s="62"/>
      <c r="K77" s="62"/>
      <c r="L77" s="62"/>
      <c r="M77" s="62"/>
      <c r="N77" s="63"/>
      <c r="O77" s="234"/>
      <c r="P77" s="234"/>
      <c r="Q77" s="238"/>
      <c r="R77" s="238"/>
      <c r="S77" s="238"/>
      <c r="T77" s="238"/>
      <c r="U77" s="234"/>
      <c r="V77" s="335"/>
      <c r="W77" s="238"/>
      <c r="X77" s="238"/>
      <c r="Y77" s="238"/>
      <c r="Z77" s="303"/>
      <c r="AA77" s="303"/>
      <c r="AB77" s="171"/>
      <c r="AC77" s="173"/>
      <c r="AD77" s="173"/>
      <c r="AE77" s="173"/>
      <c r="AF77" s="173"/>
      <c r="AG77" s="171"/>
      <c r="AH77" s="171"/>
      <c r="AI77" s="171"/>
      <c r="AJ77" s="171"/>
      <c r="AK77" s="234"/>
      <c r="AL77" s="303"/>
      <c r="AM77" s="66"/>
      <c r="AN77" s="171"/>
      <c r="AO77" s="171"/>
      <c r="AP77" s="173"/>
      <c r="AQ77" s="173"/>
      <c r="AR77" s="173"/>
      <c r="AS77" s="173"/>
      <c r="AT77" s="171"/>
      <c r="AU77" s="171"/>
      <c r="AV77" s="171"/>
      <c r="AW77" s="17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8"/>
      <c r="R78" s="238"/>
      <c r="S78" s="238"/>
      <c r="T78" s="238"/>
      <c r="U78" s="234"/>
      <c r="V78" s="335"/>
      <c r="W78" s="238"/>
      <c r="X78" s="238"/>
      <c r="Y78" s="238"/>
      <c r="Z78" s="303"/>
      <c r="AA78" s="303"/>
      <c r="AB78" s="171"/>
      <c r="AC78" s="173"/>
      <c r="AD78" s="173"/>
      <c r="AE78" s="173"/>
      <c r="AF78" s="173"/>
      <c r="AG78" s="171"/>
      <c r="AH78" s="171"/>
      <c r="AI78" s="171"/>
      <c r="AJ78" s="171"/>
      <c r="AK78" s="234"/>
      <c r="AL78" s="303"/>
      <c r="AM78" s="66"/>
      <c r="AN78" s="171"/>
      <c r="AO78" s="171"/>
      <c r="AP78" s="173"/>
      <c r="AQ78" s="173"/>
      <c r="AR78" s="173"/>
      <c r="AS78" s="173"/>
      <c r="AT78" s="171"/>
      <c r="AU78" s="171"/>
      <c r="AV78" s="171"/>
      <c r="AW78" s="171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8"/>
      <c r="P79" s="338"/>
      <c r="Q79" s="340"/>
      <c r="R79" s="336"/>
      <c r="S79" s="336"/>
      <c r="T79" s="336"/>
      <c r="U79" s="336"/>
      <c r="V79" s="341"/>
      <c r="W79" s="341"/>
      <c r="X79" s="341"/>
      <c r="Y79" s="341"/>
      <c r="Z79" s="303"/>
      <c r="AA79" s="303"/>
      <c r="AB79" s="342"/>
      <c r="AC79" s="342"/>
      <c r="AD79" s="342"/>
      <c r="AE79" s="342"/>
      <c r="AF79" s="342"/>
      <c r="AG79" s="343"/>
      <c r="AH79" s="343"/>
      <c r="AI79" s="342"/>
      <c r="AJ79" s="344"/>
      <c r="AK79" s="63"/>
      <c r="AL79" s="303"/>
      <c r="AM79" s="345" t="str">
        <f t="shared" ref="AM79:AM80" si="20">IF(AL79&gt;0,AL79/$M$72,"")</f>
        <v/>
      </c>
      <c r="AN79" s="342"/>
      <c r="AO79" s="342"/>
      <c r="AP79" s="342"/>
      <c r="AQ79" s="342"/>
      <c r="AR79" s="342"/>
      <c r="AS79" s="342"/>
      <c r="AT79" s="342"/>
      <c r="AU79" s="342"/>
      <c r="AV79" s="342"/>
      <c r="AW79" s="263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0"/>
      <c r="R80" s="336"/>
      <c r="S80" s="336"/>
      <c r="T80" s="336"/>
      <c r="U80" s="336"/>
      <c r="V80" s="341"/>
      <c r="W80" s="341"/>
      <c r="X80" s="341"/>
      <c r="Y80" s="341"/>
      <c r="Z80" s="303"/>
      <c r="AA80" s="303"/>
      <c r="AB80" s="342"/>
      <c r="AC80" s="342"/>
      <c r="AD80" s="342"/>
      <c r="AE80" s="342"/>
      <c r="AF80" s="342"/>
      <c r="AG80" s="343"/>
      <c r="AH80" s="343"/>
      <c r="AI80" s="342"/>
      <c r="AJ80" s="344"/>
      <c r="AK80" s="63"/>
      <c r="AL80" s="303"/>
      <c r="AM80" s="345" t="str">
        <f t="shared" si="20"/>
        <v/>
      </c>
      <c r="AN80" s="342"/>
      <c r="AO80" s="342"/>
      <c r="AP80" s="342"/>
      <c r="AQ80" s="342"/>
      <c r="AR80" s="342"/>
      <c r="AS80" s="342"/>
      <c r="AT80" s="342"/>
      <c r="AU80" s="342"/>
      <c r="AV80" s="342"/>
      <c r="AW80" s="171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  <c r="BM81" s="194"/>
      <c r="BN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  <c r="BM82" s="194"/>
      <c r="BN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  <c r="BM83" s="194"/>
      <c r="BN83" s="194"/>
    </row>
    <row r="84">
      <c r="A84" s="357"/>
      <c r="B84" s="50"/>
      <c r="C84" s="358" t="s">
        <v>146</v>
      </c>
      <c r="D84" s="359"/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  <c r="BM84" s="194"/>
      <c r="BN84" s="194"/>
    </row>
    <row r="85" ht="27.0" customHeight="1">
      <c r="A85" s="362"/>
      <c r="B85" s="50"/>
      <c r="C85" s="363" t="s">
        <v>149</v>
      </c>
      <c r="D85" s="364">
        <f>K53</f>
        <v>1350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>
        <f>W53</f>
        <v>1350</v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>
        <f>AI53</f>
        <v>0</v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>Litres</v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  <c r="BM85" s="194"/>
      <c r="BN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  <c r="BM86" s="194"/>
      <c r="BN86" s="194"/>
    </row>
    <row r="87">
      <c r="A87" s="357"/>
      <c r="B87" s="50"/>
      <c r="C87" s="358" t="s">
        <v>154</v>
      </c>
      <c r="D87" s="391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  <c r="BM87" s="194"/>
      <c r="BN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  <c r="BM88" s="194"/>
      <c r="BN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  <c r="BM89" s="194"/>
      <c r="BN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  <c r="BM90" s="194"/>
      <c r="BN90" s="194"/>
    </row>
    <row r="91">
      <c r="A91" s="357"/>
      <c r="B91" s="50"/>
      <c r="C91" s="358" t="s">
        <v>169</v>
      </c>
      <c r="D91" s="483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  <c r="BM91" s="194"/>
      <c r="BN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  <c r="BM92" s="194"/>
      <c r="BN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  <c r="BM93" s="194"/>
      <c r="BN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  <c r="BM94" s="194"/>
      <c r="BN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  <c r="BM95" s="194"/>
      <c r="BN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  <c r="BM96" s="194"/>
      <c r="BN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  <c r="BM97" s="194"/>
      <c r="BN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  <c r="BM98" s="194"/>
      <c r="BN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  <c r="BM99" s="194"/>
      <c r="BN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  <c r="BM100" s="194"/>
      <c r="BN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  <c r="BM101" s="194"/>
      <c r="BN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  <c r="BM102" s="194"/>
      <c r="BN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  <c r="BM103" s="194"/>
      <c r="BN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  <c r="BM104" s="194"/>
      <c r="BN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171"/>
      <c r="O113" s="450"/>
      <c r="P113" s="171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173"/>
      <c r="AT113" s="173"/>
      <c r="AU113" s="173"/>
      <c r="AV113" s="173"/>
      <c r="AW113" s="171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0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303"/>
      <c r="AA116" s="171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50"/>
      <c r="P117" s="171"/>
      <c r="Q117" s="303"/>
      <c r="R117" s="303"/>
      <c r="S117" s="303"/>
      <c r="T117" s="303"/>
      <c r="U117" s="139"/>
      <c r="V117" s="303"/>
      <c r="W117" s="303"/>
      <c r="X117" s="303"/>
      <c r="Y117" s="303"/>
      <c r="Z117" s="303"/>
      <c r="AA117" s="171"/>
      <c r="AB117" s="303"/>
      <c r="AC117" s="303"/>
      <c r="AD117" s="303"/>
      <c r="AE117" s="303"/>
      <c r="AF117" s="303"/>
      <c r="AG117" s="171"/>
      <c r="AH117" s="234"/>
      <c r="AI117" s="234"/>
      <c r="AJ117" s="234"/>
      <c r="AK117" s="234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50"/>
      <c r="P118" s="171"/>
      <c r="Q118" s="303"/>
      <c r="R118" s="303"/>
      <c r="S118" s="303"/>
      <c r="T118" s="303"/>
      <c r="U118" s="139"/>
      <c r="V118" s="303"/>
      <c r="W118" s="303"/>
      <c r="X118" s="303"/>
      <c r="Y118" s="303"/>
      <c r="Z118" s="303"/>
      <c r="AA118" s="171"/>
      <c r="AB118" s="303"/>
      <c r="AC118" s="303"/>
      <c r="AD118" s="303"/>
      <c r="AE118" s="303"/>
      <c r="AF118" s="303"/>
      <c r="AG118" s="171"/>
      <c r="AH118" s="234"/>
      <c r="AI118" s="234"/>
      <c r="AJ118" s="234"/>
      <c r="AK118" s="234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</row>
    <row r="119">
      <c r="A119" s="412"/>
      <c r="B119" s="47"/>
      <c r="C119" s="47"/>
      <c r="D119" s="47"/>
      <c r="E119" s="47"/>
      <c r="F119" s="47"/>
      <c r="G119" s="47"/>
      <c r="H119" s="47"/>
      <c r="I119" s="47"/>
      <c r="J119" s="48"/>
      <c r="K119" s="48"/>
      <c r="L119" s="303"/>
      <c r="M119" s="303"/>
      <c r="N119" s="47"/>
      <c r="O119" s="450"/>
      <c r="P119" s="171"/>
      <c r="Q119" s="303"/>
      <c r="R119" s="303"/>
      <c r="S119" s="303"/>
      <c r="T119" s="303"/>
      <c r="U119" s="139"/>
      <c r="V119" s="303"/>
      <c r="W119" s="303"/>
      <c r="X119" s="303"/>
      <c r="Y119" s="303"/>
      <c r="Z119" s="303"/>
      <c r="AA119" s="171"/>
      <c r="AB119" s="303"/>
      <c r="AC119" s="303"/>
      <c r="AD119" s="303"/>
      <c r="AE119" s="303"/>
      <c r="AF119" s="303"/>
      <c r="AG119" s="171"/>
      <c r="AH119" s="234"/>
      <c r="AI119" s="234"/>
      <c r="AJ119" s="234"/>
      <c r="AK119" s="234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</row>
    <row r="120">
      <c r="A120" s="412"/>
      <c r="B120" s="47"/>
      <c r="C120" s="47"/>
      <c r="D120" s="47"/>
      <c r="E120" s="47"/>
      <c r="F120" s="47"/>
      <c r="G120" s="47"/>
      <c r="H120" s="47"/>
      <c r="I120" s="47"/>
      <c r="J120" s="48"/>
      <c r="K120" s="48"/>
      <c r="L120" s="303"/>
      <c r="M120" s="303"/>
      <c r="N120" s="47"/>
      <c r="O120" s="457"/>
      <c r="P120" s="171"/>
      <c r="Q120" s="303"/>
      <c r="R120" s="303"/>
      <c r="S120" s="303"/>
      <c r="T120" s="303"/>
      <c r="U120" s="139"/>
      <c r="V120" s="303"/>
      <c r="W120" s="303"/>
      <c r="X120" s="303"/>
      <c r="Y120" s="303"/>
      <c r="Z120" s="303"/>
      <c r="AA120" s="171"/>
      <c r="AB120" s="303"/>
      <c r="AC120" s="303"/>
      <c r="AD120" s="303"/>
      <c r="AE120" s="303"/>
      <c r="AF120" s="303"/>
      <c r="AG120" s="171"/>
      <c r="AH120" s="234"/>
      <c r="AI120" s="234"/>
      <c r="AJ120" s="234"/>
      <c r="AK120" s="234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</row>
    <row r="121">
      <c r="A121" s="412"/>
      <c r="B121" s="47"/>
      <c r="C121" s="458" t="s">
        <v>199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3"/>
      <c r="P121" s="47"/>
      <c r="Q121" s="459" t="s">
        <v>200</v>
      </c>
      <c r="R121" s="62"/>
      <c r="S121" s="62"/>
      <c r="T121" s="62"/>
      <c r="U121" s="62"/>
      <c r="V121" s="62"/>
      <c r="W121" s="62"/>
      <c r="X121" s="62"/>
      <c r="Y121" s="62"/>
      <c r="Z121" s="63"/>
      <c r="AA121" s="460"/>
      <c r="AB121" s="462"/>
      <c r="AC121" s="463"/>
      <c r="AD121" s="463"/>
      <c r="AE121" s="463"/>
      <c r="AF121" s="464"/>
      <c r="AG121" s="460"/>
      <c r="AH121" s="466"/>
      <c r="AI121" s="468"/>
      <c r="AJ121" s="468"/>
      <c r="AK121" s="468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</row>
    <row r="122">
      <c r="A122" s="412"/>
      <c r="B122" s="47"/>
      <c r="C122" s="471" t="s">
        <v>202</v>
      </c>
      <c r="D122" s="63"/>
      <c r="E122" s="472" t="s">
        <v>203</v>
      </c>
      <c r="F122" s="473" t="s">
        <v>100</v>
      </c>
      <c r="G122" s="474" t="s">
        <v>204</v>
      </c>
      <c r="H122" s="63"/>
      <c r="I122" s="475" t="s">
        <v>85</v>
      </c>
      <c r="J122" s="63"/>
      <c r="K122" s="476"/>
      <c r="L122" s="476"/>
      <c r="M122" s="477"/>
      <c r="N122" s="476"/>
      <c r="O122" s="478"/>
      <c r="P122" s="47"/>
      <c r="Q122" s="479" t="s">
        <v>205</v>
      </c>
      <c r="R122" s="479" t="s">
        <v>206</v>
      </c>
      <c r="S122" s="479" t="s">
        <v>12</v>
      </c>
      <c r="T122" s="479" t="s">
        <v>207</v>
      </c>
      <c r="U122" s="480" t="s">
        <v>208</v>
      </c>
      <c r="V122" s="63"/>
      <c r="W122" s="481" t="s">
        <v>209</v>
      </c>
      <c r="X122" s="482" t="s">
        <v>210</v>
      </c>
      <c r="Y122" s="482" t="s">
        <v>211</v>
      </c>
      <c r="Z122" s="482" t="s">
        <v>212</v>
      </c>
      <c r="AA122" s="484"/>
      <c r="AB122" s="485"/>
      <c r="AC122" s="486"/>
      <c r="AD122" s="486"/>
      <c r="AE122" s="486"/>
      <c r="AF122" s="487"/>
      <c r="AG122" s="484"/>
      <c r="AH122" s="488"/>
      <c r="AI122" s="405"/>
      <c r="AJ122" s="405"/>
      <c r="AK122" s="405"/>
      <c r="AL122" s="470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</row>
    <row r="123">
      <c r="A123" s="412"/>
      <c r="B123" s="47"/>
      <c r="C123" s="489" t="s">
        <v>213</v>
      </c>
      <c r="D123" s="63"/>
      <c r="E123" s="490" t="str">
        <f t="shared" ref="E123:E125" si="21">U8</f>
        <v/>
      </c>
      <c r="F123" s="492">
        <v>50.0</v>
      </c>
      <c r="G123" s="493">
        <f t="shared" ref="G123:G126" si="22">E123*F123</f>
        <v>0</v>
      </c>
      <c r="H123" s="132"/>
      <c r="I123" s="496" t="str">
        <f t="shared" ref="I123:I126" si="23">IF(ISBLANK(E123)=false , G123/$G$127,"")</f>
        <v/>
      </c>
      <c r="J123" s="132"/>
      <c r="K123" s="497"/>
      <c r="L123" s="498"/>
      <c r="M123" s="499"/>
      <c r="N123" s="497"/>
      <c r="O123" s="500"/>
      <c r="P123" s="47"/>
      <c r="Q123" s="501" t="str">
        <f>D2</f>
        <v/>
      </c>
      <c r="R123" s="502" t="s">
        <v>223</v>
      </c>
      <c r="S123" s="503" t="str">
        <f>AB2</f>
        <v>#N/A</v>
      </c>
      <c r="T123" s="504" t="str">
        <f>E83</f>
        <v/>
      </c>
      <c r="U123" s="505" t="str">
        <f>W2</f>
        <v/>
      </c>
      <c r="V123" s="63"/>
      <c r="W123" s="501">
        <f>SUM(U12*6)</f>
        <v>0</v>
      </c>
      <c r="X123" s="507">
        <f>sum((U8*50)+(V8*50)+(W8*50)+(X8*50)+(Y8*50))</f>
        <v>0</v>
      </c>
      <c r="Y123" s="512">
        <f>SUM(U16-U17)</f>
        <v>0</v>
      </c>
      <c r="Z123" s="512">
        <f>sum(X123+Y123)</f>
        <v>0</v>
      </c>
      <c r="AA123" s="484"/>
      <c r="AB123" s="485"/>
      <c r="AC123" s="486"/>
      <c r="AD123" s="486"/>
      <c r="AE123" s="486"/>
      <c r="AF123" s="487"/>
      <c r="AG123" s="484"/>
      <c r="AH123" s="488"/>
      <c r="AI123" s="405"/>
      <c r="AJ123" s="405"/>
      <c r="AK123" s="405"/>
      <c r="AL123" s="470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</row>
    <row r="124">
      <c r="A124" s="412"/>
      <c r="B124" s="47"/>
      <c r="C124" s="489" t="s">
        <v>214</v>
      </c>
      <c r="D124" s="63"/>
      <c r="E124" s="508" t="str">
        <f t="shared" si="21"/>
        <v/>
      </c>
      <c r="F124" s="492">
        <v>50.0</v>
      </c>
      <c r="G124" s="493">
        <f t="shared" si="22"/>
        <v>0</v>
      </c>
      <c r="H124" s="132"/>
      <c r="I124" s="496" t="str">
        <f t="shared" si="23"/>
        <v/>
      </c>
      <c r="J124" s="132"/>
      <c r="K124" s="497"/>
      <c r="L124" s="498"/>
      <c r="M124" s="499"/>
      <c r="N124" s="497"/>
      <c r="O124" s="500"/>
      <c r="P124" s="47"/>
      <c r="Q124" s="463"/>
      <c r="R124" s="463"/>
      <c r="S124" s="463"/>
      <c r="T124" s="464"/>
      <c r="U124" s="509"/>
      <c r="V124" s="462"/>
      <c r="W124" s="463"/>
      <c r="X124" s="463"/>
      <c r="Y124" s="510"/>
      <c r="Z124" s="412"/>
      <c r="AA124" s="8"/>
      <c r="AB124" s="485"/>
      <c r="AC124" s="486"/>
      <c r="AD124" s="486"/>
      <c r="AE124" s="486"/>
      <c r="AF124" s="487"/>
      <c r="AG124" s="8"/>
      <c r="AH124" s="405"/>
      <c r="AI124" s="405"/>
      <c r="AJ124" s="405"/>
      <c r="AK124" s="405"/>
      <c r="AL124" s="470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</row>
    <row r="125">
      <c r="A125" s="412"/>
      <c r="B125" s="47"/>
      <c r="C125" s="513" t="s">
        <v>215</v>
      </c>
      <c r="D125" s="182"/>
      <c r="E125" s="550" t="str">
        <f t="shared" si="21"/>
        <v/>
      </c>
      <c r="F125" s="492">
        <v>50.0</v>
      </c>
      <c r="G125" s="551">
        <f t="shared" si="22"/>
        <v>0</v>
      </c>
      <c r="H125" s="132"/>
      <c r="I125" s="496" t="str">
        <f t="shared" si="23"/>
        <v/>
      </c>
      <c r="J125" s="132"/>
      <c r="K125" s="497"/>
      <c r="L125" s="498"/>
      <c r="M125" s="499"/>
      <c r="N125" s="497"/>
      <c r="O125" s="515"/>
      <c r="P125" s="47"/>
      <c r="Q125" s="486"/>
      <c r="R125" s="486"/>
      <c r="S125" s="486"/>
      <c r="T125" s="487"/>
      <c r="U125" s="2"/>
      <c r="V125" s="485"/>
      <c r="W125" s="486"/>
      <c r="X125" s="486"/>
      <c r="Y125" s="486"/>
      <c r="Z125" s="464"/>
      <c r="AA125" s="8"/>
      <c r="AB125" s="485"/>
      <c r="AC125" s="486"/>
      <c r="AD125" s="486"/>
      <c r="AE125" s="486"/>
      <c r="AF125" s="487"/>
      <c r="AG125" s="8"/>
      <c r="AH125" s="405"/>
      <c r="AI125" s="405"/>
      <c r="AJ125" s="405"/>
      <c r="AK125" s="405"/>
      <c r="AL125" s="470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</row>
    <row r="126">
      <c r="A126" s="412"/>
      <c r="B126" s="47"/>
      <c r="C126" s="516" t="s">
        <v>216</v>
      </c>
      <c r="D126" s="182"/>
      <c r="E126" s="508" t="str">
        <f>U12</f>
        <v/>
      </c>
      <c r="F126" s="517">
        <v>9.0</v>
      </c>
      <c r="G126" s="493">
        <f t="shared" si="22"/>
        <v>0</v>
      </c>
      <c r="H126" s="132"/>
      <c r="I126" s="496" t="str">
        <f t="shared" si="23"/>
        <v/>
      </c>
      <c r="J126" s="132"/>
      <c r="K126" s="497"/>
      <c r="L126" s="498"/>
      <c r="M126" s="499"/>
      <c r="N126" s="497"/>
      <c r="O126" s="515"/>
      <c r="P126" s="47"/>
      <c r="Q126" s="518"/>
      <c r="R126" s="518"/>
      <c r="S126" s="518"/>
      <c r="T126" s="519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521"/>
      <c r="BA126" s="485"/>
      <c r="BB126" s="486"/>
      <c r="BC126" s="486"/>
      <c r="BD126" s="486"/>
      <c r="BE126" s="486"/>
      <c r="BF126" s="486"/>
      <c r="BG126" s="486"/>
      <c r="BH126" s="486"/>
      <c r="BI126" s="486"/>
      <c r="BJ126" s="487"/>
      <c r="BK126" s="522"/>
      <c r="BL126" s="522"/>
      <c r="BM126" s="522"/>
      <c r="BN126" s="522"/>
    </row>
    <row r="127">
      <c r="A127" s="412"/>
      <c r="B127" s="47"/>
      <c r="C127" s="523" t="s">
        <v>217</v>
      </c>
      <c r="D127" s="62"/>
      <c r="E127" s="524"/>
      <c r="F127" s="524"/>
      <c r="G127" s="525">
        <f>SUM(G123:G126)</f>
        <v>0</v>
      </c>
      <c r="H127" s="132"/>
      <c r="I127" s="526"/>
      <c r="K127" s="497"/>
      <c r="L127" s="498"/>
      <c r="M127" s="499"/>
      <c r="N127" s="499"/>
      <c r="O127" s="527"/>
      <c r="P127" s="47"/>
      <c r="Q127" s="528" t="s">
        <v>218</v>
      </c>
      <c r="R127" s="62"/>
      <c r="S127" s="62"/>
      <c r="T127" s="63"/>
      <c r="U127" s="529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521"/>
      <c r="BA127" s="485"/>
      <c r="BB127" s="486"/>
      <c r="BC127" s="486"/>
      <c r="BD127" s="486"/>
      <c r="BE127" s="486"/>
      <c r="BF127" s="486"/>
      <c r="BG127" s="486"/>
      <c r="BH127" s="486"/>
      <c r="BI127" s="486"/>
      <c r="BJ127" s="487"/>
      <c r="BK127" s="522"/>
      <c r="BL127" s="522"/>
      <c r="BM127" s="522"/>
      <c r="BN127" s="522"/>
    </row>
    <row r="128">
      <c r="A128" s="412"/>
      <c r="B128" s="47"/>
      <c r="C128" s="530"/>
      <c r="D128" s="530"/>
      <c r="E128" s="530"/>
      <c r="F128" s="530"/>
      <c r="G128" s="531"/>
      <c r="H128" s="531"/>
      <c r="I128" s="531"/>
      <c r="J128" s="532"/>
      <c r="K128" s="533"/>
      <c r="L128" s="534"/>
      <c r="M128" s="534"/>
      <c r="N128" s="534"/>
      <c r="O128" s="533"/>
      <c r="P128" s="47"/>
      <c r="Q128" s="535">
        <f>sum(U123-(W123+Z123))</f>
        <v>0</v>
      </c>
      <c r="R128" s="62"/>
      <c r="S128" s="62"/>
      <c r="T128" s="63"/>
      <c r="U128" s="529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521"/>
      <c r="BA128" s="485"/>
      <c r="BB128" s="486"/>
      <c r="BC128" s="486"/>
      <c r="BD128" s="486"/>
      <c r="BE128" s="486"/>
      <c r="BF128" s="486"/>
      <c r="BG128" s="486"/>
      <c r="BH128" s="486"/>
      <c r="BI128" s="486"/>
      <c r="BJ128" s="487"/>
      <c r="BK128" s="522"/>
      <c r="BL128" s="522"/>
      <c r="BM128" s="522"/>
      <c r="BN128" s="522"/>
    </row>
    <row r="129">
      <c r="A129" s="412"/>
      <c r="B129" s="47"/>
      <c r="C129" s="471" t="s">
        <v>219</v>
      </c>
      <c r="D129" s="62"/>
      <c r="E129" s="62"/>
      <c r="F129" s="63"/>
      <c r="G129" s="537" t="s">
        <v>203</v>
      </c>
      <c r="H129" s="132"/>
      <c r="I129" s="538" t="s">
        <v>220</v>
      </c>
      <c r="J129" s="132"/>
      <c r="K129" s="539" t="s">
        <v>221</v>
      </c>
      <c r="L129" s="538" t="s">
        <v>222</v>
      </c>
      <c r="M129" s="132"/>
      <c r="N129" s="540" t="s">
        <v>216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521"/>
      <c r="BA129" s="485"/>
      <c r="BB129" s="486"/>
      <c r="BC129" s="486"/>
      <c r="BD129" s="486"/>
      <c r="BE129" s="486"/>
      <c r="BF129" s="486"/>
      <c r="BG129" s="486"/>
      <c r="BH129" s="486"/>
      <c r="BI129" s="486"/>
      <c r="BJ129" s="487"/>
      <c r="BK129" s="522"/>
      <c r="BL129" s="522"/>
      <c r="BM129" s="522"/>
      <c r="BN129" s="522"/>
    </row>
    <row r="130">
      <c r="A130" s="412"/>
      <c r="B130" s="47"/>
      <c r="C130" s="541"/>
      <c r="D130" s="62"/>
      <c r="E130" s="62"/>
      <c r="F130" s="63"/>
      <c r="G130" s="537"/>
      <c r="H130" s="132"/>
      <c r="I130" s="542">
        <f t="shared" ref="I130:I170" si="24">G130*$I$123</f>
        <v>0</v>
      </c>
      <c r="J130" s="132"/>
      <c r="K130" s="543">
        <f t="shared" ref="K130:K170" si="25">G130*$I$124</f>
        <v>0</v>
      </c>
      <c r="L130" s="544">
        <f t="shared" ref="L130:L170" si="26">G130*$I$125</f>
        <v>0</v>
      </c>
      <c r="M130" s="132"/>
      <c r="N130" s="545">
        <f t="shared" ref="N130:N170" si="27">G130*$I$126</f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521"/>
      <c r="BA130" s="485"/>
      <c r="BB130" s="486"/>
      <c r="BC130" s="486"/>
      <c r="BD130" s="486"/>
      <c r="BE130" s="486"/>
      <c r="BF130" s="486"/>
      <c r="BG130" s="486"/>
      <c r="BH130" s="486"/>
      <c r="BI130" s="486"/>
      <c r="BJ130" s="487"/>
      <c r="BK130" s="522"/>
      <c r="BL130" s="522"/>
      <c r="BM130" s="522"/>
      <c r="BN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4"/>
        <v>0</v>
      </c>
      <c r="J131" s="132"/>
      <c r="K131" s="543">
        <f t="shared" si="25"/>
        <v>0</v>
      </c>
      <c r="L131" s="544">
        <f t="shared" si="26"/>
        <v>0</v>
      </c>
      <c r="M131" s="132"/>
      <c r="N131" s="545">
        <f t="shared" si="27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521"/>
      <c r="BA131" s="485"/>
      <c r="BB131" s="486"/>
      <c r="BC131" s="486"/>
      <c r="BD131" s="486"/>
      <c r="BE131" s="486"/>
      <c r="BF131" s="486"/>
      <c r="BG131" s="486"/>
      <c r="BH131" s="486"/>
      <c r="BI131" s="486"/>
      <c r="BJ131" s="487"/>
      <c r="BK131" s="522"/>
      <c r="BL131" s="522"/>
      <c r="BM131" s="522"/>
      <c r="BN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4"/>
        <v>0</v>
      </c>
      <c r="J132" s="132"/>
      <c r="K132" s="543">
        <f t="shared" si="25"/>
        <v>0</v>
      </c>
      <c r="L132" s="544">
        <f t="shared" si="26"/>
        <v>0</v>
      </c>
      <c r="M132" s="132"/>
      <c r="N132" s="545">
        <f t="shared" si="27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521"/>
      <c r="BA132" s="485"/>
      <c r="BB132" s="486"/>
      <c r="BC132" s="486"/>
      <c r="BD132" s="486"/>
      <c r="BE132" s="486"/>
      <c r="BF132" s="486"/>
      <c r="BG132" s="486"/>
      <c r="BH132" s="486"/>
      <c r="BI132" s="486"/>
      <c r="BJ132" s="487"/>
      <c r="BK132" s="522"/>
      <c r="BL132" s="522"/>
      <c r="BM132" s="522"/>
      <c r="BN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4"/>
        <v>0</v>
      </c>
      <c r="J133" s="132"/>
      <c r="K133" s="543">
        <f t="shared" si="25"/>
        <v>0</v>
      </c>
      <c r="L133" s="544">
        <f t="shared" si="26"/>
        <v>0</v>
      </c>
      <c r="M133" s="132"/>
      <c r="N133" s="545">
        <f t="shared" si="27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521"/>
      <c r="BA133" s="485"/>
      <c r="BB133" s="486"/>
      <c r="BC133" s="486"/>
      <c r="BD133" s="486"/>
      <c r="BE133" s="486"/>
      <c r="BF133" s="486"/>
      <c r="BG133" s="486"/>
      <c r="BH133" s="486"/>
      <c r="BI133" s="486"/>
      <c r="BJ133" s="487"/>
      <c r="BK133" s="522"/>
      <c r="BL133" s="522"/>
      <c r="BM133" s="522"/>
      <c r="BN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4"/>
        <v>0</v>
      </c>
      <c r="J134" s="132"/>
      <c r="K134" s="543">
        <f t="shared" si="25"/>
        <v>0</v>
      </c>
      <c r="L134" s="544">
        <f t="shared" si="26"/>
        <v>0</v>
      </c>
      <c r="M134" s="132"/>
      <c r="N134" s="545">
        <f t="shared" si="27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521"/>
      <c r="BA134" s="485"/>
      <c r="BB134" s="486"/>
      <c r="BC134" s="486"/>
      <c r="BD134" s="486"/>
      <c r="BE134" s="486"/>
      <c r="BF134" s="486"/>
      <c r="BG134" s="486"/>
      <c r="BH134" s="486"/>
      <c r="BI134" s="486"/>
      <c r="BJ134" s="487"/>
      <c r="BK134" s="522"/>
      <c r="BL134" s="522"/>
      <c r="BM134" s="522"/>
      <c r="BN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4"/>
        <v>0</v>
      </c>
      <c r="J135" s="132"/>
      <c r="K135" s="543">
        <f t="shared" si="25"/>
        <v>0</v>
      </c>
      <c r="L135" s="544">
        <f t="shared" si="26"/>
        <v>0</v>
      </c>
      <c r="M135" s="132"/>
      <c r="N135" s="545">
        <f t="shared" si="27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521"/>
      <c r="BA135" s="485"/>
      <c r="BB135" s="486"/>
      <c r="BC135" s="486"/>
      <c r="BD135" s="486"/>
      <c r="BE135" s="486"/>
      <c r="BF135" s="486"/>
      <c r="BG135" s="486"/>
      <c r="BH135" s="486"/>
      <c r="BI135" s="486"/>
      <c r="BJ135" s="487"/>
      <c r="BK135" s="522"/>
      <c r="BL135" s="522"/>
      <c r="BM135" s="522"/>
      <c r="BN135" s="522"/>
    </row>
    <row r="136">
      <c r="A136" s="412"/>
      <c r="B136" s="47"/>
      <c r="C136" s="541"/>
      <c r="D136" s="62"/>
      <c r="E136" s="62"/>
      <c r="F136" s="63"/>
      <c r="G136" s="546"/>
      <c r="H136" s="132"/>
      <c r="I136" s="542">
        <f t="shared" si="24"/>
        <v>0</v>
      </c>
      <c r="J136" s="132"/>
      <c r="K136" s="543">
        <f t="shared" si="25"/>
        <v>0</v>
      </c>
      <c r="L136" s="544">
        <f t="shared" si="26"/>
        <v>0</v>
      </c>
      <c r="M136" s="132"/>
      <c r="N136" s="545">
        <f t="shared" si="27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521"/>
      <c r="BA136" s="485"/>
      <c r="BB136" s="486"/>
      <c r="BC136" s="486"/>
      <c r="BD136" s="486"/>
      <c r="BE136" s="486"/>
      <c r="BF136" s="486"/>
      <c r="BG136" s="486"/>
      <c r="BH136" s="486"/>
      <c r="BI136" s="486"/>
      <c r="BJ136" s="487"/>
      <c r="BK136" s="522"/>
      <c r="BL136" s="522"/>
      <c r="BM136" s="522"/>
      <c r="BN136" s="522"/>
    </row>
    <row r="137">
      <c r="A137" s="412"/>
      <c r="B137" s="47"/>
      <c r="C137" s="541"/>
      <c r="D137" s="62"/>
      <c r="E137" s="62"/>
      <c r="F137" s="63"/>
      <c r="G137" s="546"/>
      <c r="H137" s="132"/>
      <c r="I137" s="542">
        <f t="shared" si="24"/>
        <v>0</v>
      </c>
      <c r="J137" s="132"/>
      <c r="K137" s="543">
        <f t="shared" si="25"/>
        <v>0</v>
      </c>
      <c r="L137" s="544">
        <f t="shared" si="26"/>
        <v>0</v>
      </c>
      <c r="M137" s="132"/>
      <c r="N137" s="545">
        <f t="shared" si="27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521"/>
      <c r="BA137" s="485"/>
      <c r="BB137" s="486"/>
      <c r="BC137" s="486"/>
      <c r="BD137" s="486"/>
      <c r="BE137" s="486"/>
      <c r="BF137" s="486"/>
      <c r="BG137" s="486"/>
      <c r="BH137" s="486"/>
      <c r="BI137" s="486"/>
      <c r="BJ137" s="487"/>
      <c r="BK137" s="522"/>
      <c r="BL137" s="522"/>
      <c r="BM137" s="522"/>
      <c r="BN137" s="522"/>
    </row>
    <row r="138">
      <c r="A138" s="1"/>
      <c r="B138" s="47"/>
      <c r="C138" s="541"/>
      <c r="D138" s="62"/>
      <c r="E138" s="62"/>
      <c r="F138" s="63"/>
      <c r="G138" s="546"/>
      <c r="H138" s="132"/>
      <c r="I138" s="542">
        <f t="shared" si="24"/>
        <v>0</v>
      </c>
      <c r="J138" s="132"/>
      <c r="K138" s="543">
        <f t="shared" si="25"/>
        <v>0</v>
      </c>
      <c r="L138" s="544">
        <f t="shared" si="26"/>
        <v>0</v>
      </c>
      <c r="M138" s="132"/>
      <c r="N138" s="545">
        <f t="shared" si="27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521"/>
      <c r="BA138" s="485"/>
      <c r="BB138" s="486"/>
      <c r="BC138" s="486"/>
      <c r="BD138" s="486"/>
      <c r="BE138" s="486"/>
      <c r="BF138" s="486"/>
      <c r="BG138" s="486"/>
      <c r="BH138" s="486"/>
      <c r="BI138" s="486"/>
      <c r="BJ138" s="487"/>
      <c r="BK138" s="522"/>
      <c r="BL138" s="522"/>
      <c r="BM138" s="522"/>
      <c r="BN138" s="522"/>
    </row>
    <row r="139">
      <c r="A139" s="194"/>
      <c r="B139" s="47"/>
      <c r="C139" s="541"/>
      <c r="D139" s="62"/>
      <c r="E139" s="62"/>
      <c r="F139" s="63"/>
      <c r="G139" s="546"/>
      <c r="H139" s="132"/>
      <c r="I139" s="542">
        <f t="shared" si="24"/>
        <v>0</v>
      </c>
      <c r="J139" s="132"/>
      <c r="K139" s="543">
        <f t="shared" si="25"/>
        <v>0</v>
      </c>
      <c r="L139" s="544">
        <f t="shared" si="26"/>
        <v>0</v>
      </c>
      <c r="M139" s="132"/>
      <c r="N139" s="545">
        <f t="shared" si="27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521"/>
      <c r="BA139" s="485"/>
      <c r="BB139" s="486"/>
      <c r="BC139" s="486"/>
      <c r="BD139" s="486"/>
      <c r="BE139" s="486"/>
      <c r="BF139" s="486"/>
      <c r="BG139" s="486"/>
      <c r="BH139" s="486"/>
      <c r="BI139" s="486"/>
      <c r="BJ139" s="487"/>
      <c r="BK139" s="522"/>
      <c r="BL139" s="522"/>
      <c r="BM139" s="522"/>
      <c r="BN139" s="522"/>
    </row>
    <row r="140">
      <c r="A140" s="194"/>
      <c r="B140" s="47"/>
      <c r="C140" s="541"/>
      <c r="D140" s="62"/>
      <c r="E140" s="62"/>
      <c r="F140" s="63"/>
      <c r="G140" s="546"/>
      <c r="H140" s="132"/>
      <c r="I140" s="542">
        <f t="shared" si="24"/>
        <v>0</v>
      </c>
      <c r="J140" s="132"/>
      <c r="K140" s="543">
        <f t="shared" si="25"/>
        <v>0</v>
      </c>
      <c r="L140" s="544">
        <f t="shared" si="26"/>
        <v>0</v>
      </c>
      <c r="M140" s="132"/>
      <c r="N140" s="545">
        <f t="shared" si="27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521"/>
      <c r="BA140" s="485"/>
      <c r="BB140" s="486"/>
      <c r="BC140" s="486"/>
      <c r="BD140" s="486"/>
      <c r="BE140" s="486"/>
      <c r="BF140" s="486"/>
      <c r="BG140" s="486"/>
      <c r="BH140" s="486"/>
      <c r="BI140" s="486"/>
      <c r="BJ140" s="487"/>
      <c r="BK140" s="522"/>
      <c r="BL140" s="522"/>
      <c r="BM140" s="522"/>
      <c r="BN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4"/>
        <v>0</v>
      </c>
      <c r="J141" s="132"/>
      <c r="K141" s="543">
        <f t="shared" si="25"/>
        <v>0</v>
      </c>
      <c r="L141" s="544">
        <f t="shared" si="26"/>
        <v>0</v>
      </c>
      <c r="M141" s="132"/>
      <c r="N141" s="545">
        <f t="shared" si="27"/>
        <v>0</v>
      </c>
      <c r="O141" s="132"/>
      <c r="P141" s="47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521"/>
      <c r="BA141" s="485"/>
      <c r="BB141" s="486"/>
      <c r="BC141" s="486"/>
      <c r="BD141" s="486"/>
      <c r="BE141" s="486"/>
      <c r="BF141" s="486"/>
      <c r="BG141" s="486"/>
      <c r="BH141" s="486"/>
      <c r="BI141" s="486"/>
      <c r="BJ141" s="487"/>
      <c r="BK141" s="522"/>
      <c r="BL141" s="522"/>
      <c r="BM141" s="522"/>
      <c r="BN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4"/>
        <v>0</v>
      </c>
      <c r="J142" s="132"/>
      <c r="K142" s="543">
        <f t="shared" si="25"/>
        <v>0</v>
      </c>
      <c r="L142" s="544">
        <f t="shared" si="26"/>
        <v>0</v>
      </c>
      <c r="M142" s="132"/>
      <c r="N142" s="545">
        <f t="shared" si="27"/>
        <v>0</v>
      </c>
      <c r="O142" s="132"/>
      <c r="P142" s="47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521"/>
      <c r="BA142" s="485"/>
      <c r="BB142" s="486"/>
      <c r="BC142" s="486"/>
      <c r="BD142" s="486"/>
      <c r="BE142" s="486"/>
      <c r="BF142" s="486"/>
      <c r="BG142" s="486"/>
      <c r="BH142" s="486"/>
      <c r="BI142" s="486"/>
      <c r="BJ142" s="487"/>
      <c r="BK142" s="522"/>
      <c r="BL142" s="522"/>
      <c r="BM142" s="522"/>
      <c r="BN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4"/>
        <v>0</v>
      </c>
      <c r="J143" s="132"/>
      <c r="K143" s="543">
        <f t="shared" si="25"/>
        <v>0</v>
      </c>
      <c r="L143" s="544">
        <f t="shared" si="26"/>
        <v>0</v>
      </c>
      <c r="M143" s="132"/>
      <c r="N143" s="545">
        <f t="shared" si="27"/>
        <v>0</v>
      </c>
      <c r="O143" s="132"/>
      <c r="P143" s="47"/>
      <c r="Q143" s="486"/>
      <c r="R143" s="486"/>
      <c r="S143" s="486"/>
      <c r="T143" s="487"/>
      <c r="U143" s="2"/>
      <c r="V143" s="485"/>
      <c r="W143" s="486"/>
      <c r="X143" s="486"/>
      <c r="Y143" s="486"/>
      <c r="Z143" s="487"/>
      <c r="AA143" s="8"/>
      <c r="AB143" s="485"/>
      <c r="AC143" s="486"/>
      <c r="AD143" s="486"/>
      <c r="AE143" s="486"/>
      <c r="AF143" s="487"/>
      <c r="AG143" s="8"/>
      <c r="AH143" s="506"/>
      <c r="AI143" s="485"/>
      <c r="AJ143" s="486"/>
      <c r="AK143" s="486"/>
      <c r="AL143" s="486"/>
      <c r="AM143" s="487"/>
      <c r="AN143" s="521"/>
      <c r="AO143" s="485"/>
      <c r="AP143" s="486"/>
      <c r="AQ143" s="486"/>
      <c r="AR143" s="486"/>
      <c r="AS143" s="487"/>
      <c r="AT143" s="521"/>
      <c r="AU143" s="485"/>
      <c r="AV143" s="486"/>
      <c r="AW143" s="486"/>
      <c r="AX143" s="486"/>
      <c r="AY143" s="487"/>
      <c r="AZ143" s="521"/>
      <c r="BA143" s="485"/>
      <c r="BB143" s="486"/>
      <c r="BC143" s="486"/>
      <c r="BD143" s="486"/>
      <c r="BE143" s="486"/>
      <c r="BF143" s="486"/>
      <c r="BG143" s="486"/>
      <c r="BH143" s="486"/>
      <c r="BI143" s="486"/>
      <c r="BJ143" s="487"/>
      <c r="BK143" s="522"/>
      <c r="BL143" s="522"/>
      <c r="BM143" s="522"/>
      <c r="BN143" s="522"/>
    </row>
    <row r="144">
      <c r="A144" s="194"/>
      <c r="B144" s="47"/>
      <c r="C144" s="541"/>
      <c r="D144" s="62"/>
      <c r="E144" s="62"/>
      <c r="F144" s="63"/>
      <c r="G144" s="547"/>
      <c r="H144" s="63"/>
      <c r="I144" s="542">
        <f t="shared" si="24"/>
        <v>0</v>
      </c>
      <c r="J144" s="132"/>
      <c r="K144" s="543">
        <f t="shared" si="25"/>
        <v>0</v>
      </c>
      <c r="L144" s="544">
        <f t="shared" si="26"/>
        <v>0</v>
      </c>
      <c r="M144" s="132"/>
      <c r="N144" s="545">
        <f t="shared" si="27"/>
        <v>0</v>
      </c>
      <c r="O144" s="132"/>
      <c r="P144" s="47"/>
      <c r="Q144" s="486"/>
      <c r="R144" s="486"/>
      <c r="S144" s="486"/>
      <c r="T144" s="487"/>
      <c r="U144" s="2"/>
      <c r="V144" s="485"/>
      <c r="W144" s="486"/>
      <c r="X144" s="486"/>
      <c r="Y144" s="486"/>
      <c r="Z144" s="487"/>
      <c r="AA144" s="8"/>
      <c r="AB144" s="485"/>
      <c r="AC144" s="486"/>
      <c r="AD144" s="486"/>
      <c r="AE144" s="486"/>
      <c r="AF144" s="487"/>
      <c r="AG144" s="8"/>
      <c r="AH144" s="506"/>
      <c r="AI144" s="485"/>
      <c r="AJ144" s="486"/>
      <c r="AK144" s="486"/>
      <c r="AL144" s="486"/>
      <c r="AM144" s="487"/>
      <c r="AN144" s="521"/>
      <c r="AO144" s="485"/>
      <c r="AP144" s="486"/>
      <c r="AQ144" s="486"/>
      <c r="AR144" s="486"/>
      <c r="AS144" s="487"/>
      <c r="AT144" s="521"/>
      <c r="AU144" s="485"/>
      <c r="AV144" s="486"/>
      <c r="AW144" s="486"/>
      <c r="AX144" s="486"/>
      <c r="AY144" s="487"/>
      <c r="AZ144" s="521"/>
      <c r="BA144" s="485"/>
      <c r="BB144" s="486"/>
      <c r="BC144" s="486"/>
      <c r="BD144" s="486"/>
      <c r="BE144" s="486"/>
      <c r="BF144" s="486"/>
      <c r="BG144" s="486"/>
      <c r="BH144" s="486"/>
      <c r="BI144" s="486"/>
      <c r="BJ144" s="487"/>
      <c r="BK144" s="522"/>
      <c r="BL144" s="522"/>
      <c r="BM144" s="522"/>
      <c r="BN144" s="522"/>
    </row>
    <row r="145">
      <c r="A145" s="194"/>
      <c r="B145" s="47"/>
      <c r="C145" s="541"/>
      <c r="D145" s="62"/>
      <c r="E145" s="62"/>
      <c r="F145" s="63"/>
      <c r="G145" s="547"/>
      <c r="H145" s="63"/>
      <c r="I145" s="542">
        <f t="shared" si="24"/>
        <v>0</v>
      </c>
      <c r="J145" s="132"/>
      <c r="K145" s="543">
        <f t="shared" si="25"/>
        <v>0</v>
      </c>
      <c r="L145" s="544">
        <f t="shared" si="26"/>
        <v>0</v>
      </c>
      <c r="M145" s="132"/>
      <c r="N145" s="545">
        <f t="shared" si="27"/>
        <v>0</v>
      </c>
      <c r="O145" s="132"/>
      <c r="P145" s="548"/>
      <c r="Q145" s="486"/>
      <c r="R145" s="486"/>
      <c r="S145" s="486"/>
      <c r="T145" s="487"/>
      <c r="U145" s="2"/>
      <c r="V145" s="485"/>
      <c r="W145" s="486"/>
      <c r="X145" s="486"/>
      <c r="Y145" s="486"/>
      <c r="Z145" s="487"/>
      <c r="AA145" s="8"/>
      <c r="AB145" s="485"/>
      <c r="AC145" s="486"/>
      <c r="AD145" s="486"/>
      <c r="AE145" s="486"/>
      <c r="AF145" s="487"/>
      <c r="AG145" s="8"/>
      <c r="AH145" s="506"/>
      <c r="AI145" s="485"/>
      <c r="AJ145" s="486"/>
      <c r="AK145" s="486"/>
      <c r="AL145" s="486"/>
      <c r="AM145" s="487"/>
      <c r="AN145" s="521"/>
      <c r="AO145" s="485"/>
      <c r="AP145" s="486"/>
      <c r="AQ145" s="486"/>
      <c r="AR145" s="486"/>
      <c r="AS145" s="487"/>
      <c r="AT145" s="521"/>
      <c r="AU145" s="485"/>
      <c r="AV145" s="486"/>
      <c r="AW145" s="486"/>
      <c r="AX145" s="486"/>
      <c r="AY145" s="487"/>
      <c r="AZ145" s="521"/>
      <c r="BA145" s="485"/>
      <c r="BB145" s="486"/>
      <c r="BC145" s="486"/>
      <c r="BD145" s="486"/>
      <c r="BE145" s="486"/>
      <c r="BF145" s="486"/>
      <c r="BG145" s="486"/>
      <c r="BH145" s="486"/>
      <c r="BI145" s="486"/>
      <c r="BJ145" s="487"/>
      <c r="BK145" s="522"/>
      <c r="BL145" s="522"/>
      <c r="BM145" s="522"/>
      <c r="BN145" s="522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4"/>
        <v>0</v>
      </c>
      <c r="J146" s="132"/>
      <c r="K146" s="543">
        <f t="shared" si="25"/>
        <v>0</v>
      </c>
      <c r="L146" s="544">
        <f t="shared" si="26"/>
        <v>0</v>
      </c>
      <c r="M146" s="132"/>
      <c r="N146" s="545">
        <f t="shared" si="27"/>
        <v>0</v>
      </c>
      <c r="O146" s="132"/>
      <c r="P146" s="548"/>
      <c r="Q146" s="486"/>
      <c r="R146" s="486"/>
      <c r="S146" s="486"/>
      <c r="T146" s="487"/>
      <c r="U146" s="2"/>
      <c r="V146" s="485"/>
      <c r="W146" s="486"/>
      <c r="X146" s="486"/>
      <c r="Y146" s="486"/>
      <c r="Z146" s="487"/>
      <c r="AA146" s="8"/>
      <c r="AB146" s="485"/>
      <c r="AC146" s="486"/>
      <c r="AD146" s="486"/>
      <c r="AE146" s="486"/>
      <c r="AF146" s="487"/>
      <c r="AG146" s="8"/>
      <c r="AH146" s="506"/>
      <c r="AI146" s="485"/>
      <c r="AJ146" s="486"/>
      <c r="AK146" s="486"/>
      <c r="AL146" s="486"/>
      <c r="AM146" s="487"/>
      <c r="AN146" s="521"/>
      <c r="AO146" s="485"/>
      <c r="AP146" s="486"/>
      <c r="AQ146" s="486"/>
      <c r="AR146" s="486"/>
      <c r="AS146" s="487"/>
      <c r="AT146" s="521"/>
      <c r="AU146" s="485"/>
      <c r="AV146" s="486"/>
      <c r="AW146" s="486"/>
      <c r="AX146" s="486"/>
      <c r="AY146" s="487"/>
      <c r="AZ146" s="521"/>
      <c r="BA146" s="485"/>
      <c r="BB146" s="486"/>
      <c r="BC146" s="486"/>
      <c r="BD146" s="486"/>
      <c r="BE146" s="486"/>
      <c r="BF146" s="486"/>
      <c r="BG146" s="486"/>
      <c r="BH146" s="486"/>
      <c r="BI146" s="486"/>
      <c r="BJ146" s="487"/>
      <c r="BK146" s="522"/>
      <c r="BL146" s="522"/>
      <c r="BM146" s="522"/>
      <c r="BN146" s="522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4"/>
        <v>0</v>
      </c>
      <c r="J147" s="132"/>
      <c r="K147" s="543">
        <f t="shared" si="25"/>
        <v>0</v>
      </c>
      <c r="L147" s="544">
        <f t="shared" si="26"/>
        <v>0</v>
      </c>
      <c r="M147" s="132"/>
      <c r="N147" s="545">
        <f t="shared" si="27"/>
        <v>0</v>
      </c>
      <c r="O147" s="132"/>
      <c r="P147" s="548"/>
      <c r="Q147" s="5"/>
      <c r="R147" s="5"/>
      <c r="S147" s="5"/>
      <c r="T147" s="5"/>
      <c r="U147" s="2"/>
      <c r="V147" s="5"/>
      <c r="W147" s="5"/>
      <c r="X147" s="5"/>
      <c r="Y147" s="5"/>
      <c r="Z147" s="7"/>
      <c r="AA147" s="8"/>
      <c r="AB147" s="7"/>
      <c r="AC147" s="7"/>
      <c r="AD147" s="7"/>
      <c r="AE147" s="7"/>
      <c r="AF147" s="7"/>
      <c r="AG147" s="9"/>
      <c r="AH147" s="7"/>
      <c r="AI147" s="7"/>
      <c r="AJ147" s="7"/>
      <c r="AK147" s="7"/>
      <c r="AL147" s="9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4"/>
        <v>0</v>
      </c>
      <c r="J148" s="132"/>
      <c r="K148" s="543">
        <f t="shared" si="25"/>
        <v>0</v>
      </c>
      <c r="L148" s="544">
        <f t="shared" si="26"/>
        <v>0</v>
      </c>
      <c r="M148" s="132"/>
      <c r="N148" s="545">
        <f t="shared" si="27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4"/>
        <v>0</v>
      </c>
      <c r="J149" s="132"/>
      <c r="K149" s="543">
        <f t="shared" si="25"/>
        <v>0</v>
      </c>
      <c r="L149" s="544">
        <f t="shared" si="26"/>
        <v>0</v>
      </c>
      <c r="M149" s="132"/>
      <c r="N149" s="545">
        <f t="shared" si="27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4"/>
        <v>0</v>
      </c>
      <c r="J150" s="132"/>
      <c r="K150" s="543">
        <f t="shared" si="25"/>
        <v>0</v>
      </c>
      <c r="L150" s="544">
        <f t="shared" si="26"/>
        <v>0</v>
      </c>
      <c r="M150" s="132"/>
      <c r="N150" s="545">
        <f t="shared" si="27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4"/>
        <v>0</v>
      </c>
      <c r="J151" s="132"/>
      <c r="K151" s="543">
        <f t="shared" si="25"/>
        <v>0</v>
      </c>
      <c r="L151" s="544">
        <f t="shared" si="26"/>
        <v>0</v>
      </c>
      <c r="M151" s="132"/>
      <c r="N151" s="545">
        <f t="shared" si="27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4"/>
        <v>0</v>
      </c>
      <c r="J152" s="132"/>
      <c r="K152" s="543">
        <f t="shared" si="25"/>
        <v>0</v>
      </c>
      <c r="L152" s="544">
        <f t="shared" si="26"/>
        <v>0</v>
      </c>
      <c r="M152" s="132"/>
      <c r="N152" s="545">
        <f t="shared" si="27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4"/>
        <v>0</v>
      </c>
      <c r="J153" s="132"/>
      <c r="K153" s="543">
        <f t="shared" si="25"/>
        <v>0</v>
      </c>
      <c r="L153" s="544">
        <f t="shared" si="26"/>
        <v>0</v>
      </c>
      <c r="M153" s="132"/>
      <c r="N153" s="545">
        <f t="shared" si="27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4"/>
        <v>0</v>
      </c>
      <c r="J154" s="132"/>
      <c r="K154" s="543">
        <f t="shared" si="25"/>
        <v>0</v>
      </c>
      <c r="L154" s="544">
        <f t="shared" si="26"/>
        <v>0</v>
      </c>
      <c r="M154" s="132"/>
      <c r="N154" s="545">
        <f t="shared" si="27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4"/>
        <v>0</v>
      </c>
      <c r="J155" s="132"/>
      <c r="K155" s="543">
        <f t="shared" si="25"/>
        <v>0</v>
      </c>
      <c r="L155" s="544">
        <f t="shared" si="26"/>
        <v>0</v>
      </c>
      <c r="M155" s="132"/>
      <c r="N155" s="545">
        <f t="shared" si="27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4"/>
        <v>0</v>
      </c>
      <c r="J156" s="132"/>
      <c r="K156" s="543">
        <f t="shared" si="25"/>
        <v>0</v>
      </c>
      <c r="L156" s="544">
        <f t="shared" si="26"/>
        <v>0</v>
      </c>
      <c r="M156" s="132"/>
      <c r="N156" s="545">
        <f t="shared" si="27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4"/>
        <v>0</v>
      </c>
      <c r="J157" s="132"/>
      <c r="K157" s="543">
        <f t="shared" si="25"/>
        <v>0</v>
      </c>
      <c r="L157" s="544">
        <f t="shared" si="26"/>
        <v>0</v>
      </c>
      <c r="M157" s="132"/>
      <c r="N157" s="545">
        <f t="shared" si="27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4"/>
        <v>0</v>
      </c>
      <c r="J158" s="132"/>
      <c r="K158" s="543">
        <f t="shared" si="25"/>
        <v>0</v>
      </c>
      <c r="L158" s="544">
        <f t="shared" si="26"/>
        <v>0</v>
      </c>
      <c r="M158" s="132"/>
      <c r="N158" s="545">
        <f t="shared" si="27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4"/>
        <v>0</v>
      </c>
      <c r="J159" s="132"/>
      <c r="K159" s="543">
        <f t="shared" si="25"/>
        <v>0</v>
      </c>
      <c r="L159" s="544">
        <f t="shared" si="26"/>
        <v>0</v>
      </c>
      <c r="M159" s="132"/>
      <c r="N159" s="545">
        <f t="shared" si="27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4"/>
        <v>0</v>
      </c>
      <c r="J160" s="132"/>
      <c r="K160" s="543">
        <f t="shared" si="25"/>
        <v>0</v>
      </c>
      <c r="L160" s="544">
        <f t="shared" si="26"/>
        <v>0</v>
      </c>
      <c r="M160" s="132"/>
      <c r="N160" s="545">
        <f t="shared" si="27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4"/>
        <v>0</v>
      </c>
      <c r="J161" s="132"/>
      <c r="K161" s="543">
        <f t="shared" si="25"/>
        <v>0</v>
      </c>
      <c r="L161" s="544">
        <f t="shared" si="26"/>
        <v>0</v>
      </c>
      <c r="M161" s="132"/>
      <c r="N161" s="545">
        <f t="shared" si="27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4"/>
        <v>0</v>
      </c>
      <c r="J162" s="132"/>
      <c r="K162" s="543">
        <f t="shared" si="25"/>
        <v>0</v>
      </c>
      <c r="L162" s="544">
        <f t="shared" si="26"/>
        <v>0</v>
      </c>
      <c r="M162" s="132"/>
      <c r="N162" s="545">
        <f t="shared" si="27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4"/>
        <v>0</v>
      </c>
      <c r="J163" s="132"/>
      <c r="K163" s="543">
        <f t="shared" si="25"/>
        <v>0</v>
      </c>
      <c r="L163" s="544">
        <f t="shared" si="26"/>
        <v>0</v>
      </c>
      <c r="M163" s="132"/>
      <c r="N163" s="545">
        <f t="shared" si="27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4"/>
        <v>0</v>
      </c>
      <c r="J164" s="132"/>
      <c r="K164" s="543">
        <f t="shared" si="25"/>
        <v>0</v>
      </c>
      <c r="L164" s="544">
        <f t="shared" si="26"/>
        <v>0</v>
      </c>
      <c r="M164" s="132"/>
      <c r="N164" s="545">
        <f t="shared" si="27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4"/>
        <v>0</v>
      </c>
      <c r="J165" s="132"/>
      <c r="K165" s="543">
        <f t="shared" si="25"/>
        <v>0</v>
      </c>
      <c r="L165" s="544">
        <f t="shared" si="26"/>
        <v>0</v>
      </c>
      <c r="M165" s="132"/>
      <c r="N165" s="545">
        <f t="shared" si="27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4"/>
        <v>0</v>
      </c>
      <c r="J166" s="132"/>
      <c r="K166" s="543">
        <f t="shared" si="25"/>
        <v>0</v>
      </c>
      <c r="L166" s="544">
        <f t="shared" si="26"/>
        <v>0</v>
      </c>
      <c r="M166" s="132"/>
      <c r="N166" s="545">
        <f t="shared" si="27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4"/>
        <v>0</v>
      </c>
      <c r="J167" s="132"/>
      <c r="K167" s="543">
        <f t="shared" si="25"/>
        <v>0</v>
      </c>
      <c r="L167" s="544">
        <f t="shared" si="26"/>
        <v>0</v>
      </c>
      <c r="M167" s="132"/>
      <c r="N167" s="545">
        <f t="shared" si="27"/>
        <v>0</v>
      </c>
      <c r="O167" s="132"/>
      <c r="P167" s="548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4"/>
        <v>0</v>
      </c>
      <c r="J168" s="132"/>
      <c r="K168" s="543">
        <f t="shared" si="25"/>
        <v>0</v>
      </c>
      <c r="L168" s="544">
        <f t="shared" si="26"/>
        <v>0</v>
      </c>
      <c r="M168" s="132"/>
      <c r="N168" s="545">
        <f t="shared" si="27"/>
        <v>0</v>
      </c>
      <c r="O168" s="132"/>
      <c r="P168" s="548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</row>
    <row r="169">
      <c r="A169" s="194"/>
      <c r="B169" s="47"/>
      <c r="C169" s="549"/>
      <c r="D169" s="62"/>
      <c r="E169" s="62"/>
      <c r="F169" s="63"/>
      <c r="G169" s="547"/>
      <c r="H169" s="63"/>
      <c r="I169" s="542">
        <f t="shared" si="24"/>
        <v>0</v>
      </c>
      <c r="J169" s="132"/>
      <c r="K169" s="543">
        <f t="shared" si="25"/>
        <v>0</v>
      </c>
      <c r="L169" s="544">
        <f t="shared" si="26"/>
        <v>0</v>
      </c>
      <c r="M169" s="132"/>
      <c r="N169" s="545">
        <f t="shared" si="27"/>
        <v>0</v>
      </c>
      <c r="O169" s="132"/>
      <c r="P169" s="548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</row>
    <row r="170">
      <c r="A170" s="194"/>
      <c r="B170" s="47"/>
      <c r="C170" s="549"/>
      <c r="D170" s="62"/>
      <c r="E170" s="62"/>
      <c r="F170" s="63"/>
      <c r="G170" s="547"/>
      <c r="H170" s="63"/>
      <c r="I170" s="542">
        <f t="shared" si="24"/>
        <v>0</v>
      </c>
      <c r="J170" s="132"/>
      <c r="K170" s="543">
        <f t="shared" si="25"/>
        <v>0</v>
      </c>
      <c r="L170" s="544">
        <f t="shared" si="26"/>
        <v>0</v>
      </c>
      <c r="M170" s="132"/>
      <c r="N170" s="545">
        <f t="shared" si="27"/>
        <v>0</v>
      </c>
      <c r="O170" s="132"/>
      <c r="P170" s="548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</row>
    <row r="171">
      <c r="A171" s="194"/>
      <c r="B171" s="194"/>
      <c r="C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</row>
    <row r="172">
      <c r="A172" s="194"/>
      <c r="B172" s="194"/>
      <c r="C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</row>
    <row r="173">
      <c r="A173" s="194"/>
      <c r="B173" s="194"/>
      <c r="C173" s="552" t="s">
        <v>224</v>
      </c>
      <c r="D173" s="553"/>
      <c r="E173" s="554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</row>
    <row r="174">
      <c r="A174" s="194"/>
      <c r="B174" s="194"/>
      <c r="C174" s="555" t="s">
        <v>225</v>
      </c>
      <c r="D174" s="556"/>
      <c r="E174" s="557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</row>
    <row r="175">
      <c r="A175" s="194"/>
      <c r="B175" s="194"/>
      <c r="C175" s="555" t="s">
        <v>226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</row>
    <row r="176">
      <c r="A176" s="194"/>
      <c r="B176" s="194"/>
      <c r="C176" s="555" t="s">
        <v>227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</row>
    <row r="177">
      <c r="A177" s="194"/>
      <c r="B177" s="194"/>
      <c r="C177" s="559" t="s">
        <v>228</v>
      </c>
      <c r="D177" s="556"/>
      <c r="E177" s="558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</row>
    <row r="178">
      <c r="A178" s="194"/>
      <c r="B178" s="194"/>
      <c r="C178" s="555" t="s">
        <v>229</v>
      </c>
      <c r="D178" s="556"/>
      <c r="E178" s="558"/>
      <c r="F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</row>
    <row r="179">
      <c r="A179" s="194"/>
      <c r="B179" s="194"/>
      <c r="C179" s="559" t="s">
        <v>230</v>
      </c>
      <c r="D179" s="556"/>
      <c r="E179" s="560"/>
      <c r="F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</row>
    <row r="180">
      <c r="A180" s="194"/>
      <c r="B180" s="194"/>
      <c r="C180" s="559" t="s">
        <v>231</v>
      </c>
      <c r="D180" s="556"/>
      <c r="E180" s="558"/>
      <c r="F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</row>
    <row r="181">
      <c r="A181" s="194"/>
      <c r="B181" s="194"/>
      <c r="C181" s="561" t="s">
        <v>232</v>
      </c>
      <c r="D181" s="562"/>
      <c r="E181" s="563"/>
      <c r="F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</row>
    <row r="189">
      <c r="A189" s="194"/>
      <c r="B189" s="194"/>
      <c r="C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</row>
    <row r="190">
      <c r="A190" s="194"/>
      <c r="B190" s="194"/>
      <c r="C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223</v>
      </c>
      <c r="O202" s="565" t="str">
        <f>E83</f>
        <v/>
      </c>
      <c r="P202" s="566" t="str">
        <f>U13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  <c r="BN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  <c r="BN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  <c r="BN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  <c r="BN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  <c r="BN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  <c r="BN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  <c r="BN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  <c r="BN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  <c r="BN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  <c r="BN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  <c r="BN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  <c r="BN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  <c r="BN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  <c r="BN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  <c r="BN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  <c r="BN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  <c r="BN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  <c r="BN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  <c r="BN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  <c r="BN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  <c r="BN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  <c r="BN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  <c r="BN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  <c r="BN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  <c r="BN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  <c r="BN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  <c r="BN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  <c r="BN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  <c r="BN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  <c r="BN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  <c r="BN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  <c r="BN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  <c r="BN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  <c r="BN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  <c r="BN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  <c r="BN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  <c r="BN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  <c r="BN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  <c r="BN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  <c r="BN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  <c r="BN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  <c r="BN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  <c r="BN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  <c r="BN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  <c r="BN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  <c r="BN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  <c r="BN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  <c r="BN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  <c r="BN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  <c r="BN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  <c r="BN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  <c r="BN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  <c r="BN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  <c r="BN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  <c r="BN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  <c r="BN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  <c r="BN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  <c r="BN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  <c r="BN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  <c r="BN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  <c r="BN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  <c r="BN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  <c r="BN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  <c r="BN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  <c r="BN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  <c r="BN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  <c r="BN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  <c r="BN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  <c r="BN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  <c r="BN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  <c r="BN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  <c r="BN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  <c r="BN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  <c r="BN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  <c r="BN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  <c r="BN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  <c r="BN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  <c r="BN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  <c r="BN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  <c r="BN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  <c r="BN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  <c r="BN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  <c r="BN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  <c r="BN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  <c r="BN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  <c r="BN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  <c r="BN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  <c r="BN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  <c r="BN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  <c r="BN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  <c r="BN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  <c r="BN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  <c r="BN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  <c r="BN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  <c r="BN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  <c r="BN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  <c r="BN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  <c r="BN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  <c r="BN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  <c r="BN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  <c r="BN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  <c r="BN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  <c r="BN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  <c r="BN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  <c r="BN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  <c r="BN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  <c r="BN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  <c r="BN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  <c r="BN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  <c r="BN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  <c r="BN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  <c r="BN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  <c r="BN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  <c r="BN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  <c r="BN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  <c r="BN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  <c r="BN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  <c r="BN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  <c r="BN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  <c r="BN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  <c r="BN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  <c r="BN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  <c r="BN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  <c r="BN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  <c r="BN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  <c r="BN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  <c r="BN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  <c r="BN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  <c r="BN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  <c r="BN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  <c r="BN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  <c r="BN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  <c r="BN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  <c r="BN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  <c r="BN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  <c r="BN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  <c r="BN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  <c r="BN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  <c r="BN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  <c r="BN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  <c r="BN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  <c r="BN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  <c r="BN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  <c r="BN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  <c r="BN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  <c r="BN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  <c r="BN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  <c r="BN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  <c r="BN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  <c r="BN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  <c r="BN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  <c r="BN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  <c r="BN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  <c r="BN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  <c r="BN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  <c r="BN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  <c r="BN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  <c r="BN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  <c r="BN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  <c r="BN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  <c r="BN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  <c r="BN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  <c r="BN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  <c r="BN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  <c r="BN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  <c r="BN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  <c r="BN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  <c r="BN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  <c r="BN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  <c r="BN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  <c r="BN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  <c r="BN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  <c r="BN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  <c r="BN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  <c r="BN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  <c r="BN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  <c r="BN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  <c r="BN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  <c r="BN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  <c r="BN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  <c r="BN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  <c r="BN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  <c r="BN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  <c r="BN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  <c r="BN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  <c r="BN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  <c r="BN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  <c r="BN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  <c r="BN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  <c r="BN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  <c r="BN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  <c r="BN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  <c r="BN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  <c r="BN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  <c r="BN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  <c r="BN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  <c r="BN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  <c r="BN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  <c r="BN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  <c r="BN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  <c r="BN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  <c r="BN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  <c r="BN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  <c r="BN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  <c r="BN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  <c r="BN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  <c r="BN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  <c r="BN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  <c r="BN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  <c r="BN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  <c r="BN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  <c r="BN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  <c r="BN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  <c r="BN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  <c r="BN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  <c r="BN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  <c r="BN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  <c r="BN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  <c r="BN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  <c r="BN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  <c r="BN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  <c r="BN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  <c r="BN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  <c r="BN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  <c r="BN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  <c r="BN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  <c r="BN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  <c r="BN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  <c r="BN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  <c r="BN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  <c r="BN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  <c r="BN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  <c r="BN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  <c r="BN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  <c r="BN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  <c r="BN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  <c r="BN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  <c r="BN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  <c r="BN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  <c r="BN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  <c r="BN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  <c r="BN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  <c r="BN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  <c r="BN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  <c r="BN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  <c r="BN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  <c r="BN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  <c r="BN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  <c r="BN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  <c r="BN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  <c r="BN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  <c r="BN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  <c r="BN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  <c r="BN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  <c r="BN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  <c r="BN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  <c r="BN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  <c r="BN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  <c r="BN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  <c r="BN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  <c r="BN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  <c r="BN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  <c r="BN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  <c r="BN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  <c r="BN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  <c r="BN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  <c r="BN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  <c r="BN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  <c r="BN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  <c r="BN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  <c r="BN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  <c r="BN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  <c r="BN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  <c r="BN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  <c r="BN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  <c r="BN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  <c r="BN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  <c r="BN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  <c r="BN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  <c r="BN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  <c r="BN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  <c r="BN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  <c r="BN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  <c r="BN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  <c r="BN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  <c r="BN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  <c r="BN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  <c r="BN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  <c r="BN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  <c r="BN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  <c r="BN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  <c r="BN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  <c r="BN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  <c r="BN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  <c r="BN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  <c r="BN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  <c r="BN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  <c r="BN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  <c r="BN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  <c r="BN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  <c r="BN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  <c r="BN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  <c r="BN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  <c r="BN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  <c r="BN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  <c r="BN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  <c r="BN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  <c r="BN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  <c r="BN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  <c r="BN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  <c r="BN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  <c r="BN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  <c r="BN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  <c r="BN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  <c r="BN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  <c r="BN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  <c r="BN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  <c r="BN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  <c r="BN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  <c r="BN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  <c r="BN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  <c r="BN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  <c r="BN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  <c r="BN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  <c r="BN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  <c r="BN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  <c r="BN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  <c r="BN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  <c r="BN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  <c r="BN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  <c r="BN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  <c r="BN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  <c r="BN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  <c r="BN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  <c r="BN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  <c r="BN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  <c r="BN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  <c r="BN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  <c r="BN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  <c r="BN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  <c r="BN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  <c r="BN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  <c r="BN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  <c r="BN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  <c r="BN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  <c r="BN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  <c r="BN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  <c r="BN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  <c r="BN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  <c r="BN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  <c r="BN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  <c r="BN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  <c r="BN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  <c r="BN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  <c r="BN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  <c r="BN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  <c r="BN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  <c r="BN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  <c r="BN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  <c r="BN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  <c r="BN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  <c r="BN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  <c r="BN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  <c r="BN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  <c r="BN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  <c r="BN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  <c r="BN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  <c r="BN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  <c r="BN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  <c r="BN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  <c r="BN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  <c r="BN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  <c r="BN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  <c r="BN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  <c r="BN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  <c r="BN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  <c r="BN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  <c r="BN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  <c r="BN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  <c r="BN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  <c r="BN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  <c r="BN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  <c r="BN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  <c r="BN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  <c r="BN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  <c r="BN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  <c r="BN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  <c r="BN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  <c r="BN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  <c r="BN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  <c r="BN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  <c r="BN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  <c r="BN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  <c r="BN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  <c r="BN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  <c r="BN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  <c r="BN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  <c r="BN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  <c r="BN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  <c r="BN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  <c r="BN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  <c r="BN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  <c r="BN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  <c r="BN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  <c r="BN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  <c r="BN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  <c r="BN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  <c r="BN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  <c r="BN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  <c r="BN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  <c r="BN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  <c r="BN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  <c r="BN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  <c r="BN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  <c r="BN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  <c r="BN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  <c r="BN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  <c r="BN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  <c r="BN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  <c r="BN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  <c r="BN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  <c r="BN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  <c r="BN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  <c r="BN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  <c r="BN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  <c r="BN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  <c r="BN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  <c r="BN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  <c r="BN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  <c r="BN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  <c r="BN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  <c r="BN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  <c r="BN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  <c r="BN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  <c r="BN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  <c r="BN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  <c r="BN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  <c r="BN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  <c r="BN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  <c r="BN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  <c r="BN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  <c r="BN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  <c r="BN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  <c r="BN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  <c r="BN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  <c r="BN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  <c r="BN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  <c r="BN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  <c r="BN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  <c r="BN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  <c r="BN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  <c r="BN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  <c r="BN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  <c r="BN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  <c r="BN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  <c r="BN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  <c r="BN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  <c r="BN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  <c r="BN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  <c r="BN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  <c r="BN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  <c r="BN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  <c r="BN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  <c r="BN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  <c r="BN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  <c r="BN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  <c r="BN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  <c r="BN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  <c r="BN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  <c r="BN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  <c r="BN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  <c r="BN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  <c r="BN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  <c r="BN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  <c r="BN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  <c r="BN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  <c r="BN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  <c r="BN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  <c r="BN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  <c r="BN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  <c r="BN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  <c r="BN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  <c r="BN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  <c r="BN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  <c r="BN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  <c r="BN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  <c r="BN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  <c r="BN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  <c r="BN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  <c r="BN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  <c r="BN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  <c r="BN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  <c r="BN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194"/>
      <c r="P1046" s="194"/>
      <c r="Q1046" s="194"/>
      <c r="R1046" s="194"/>
      <c r="S1046" s="194"/>
      <c r="T1046" s="194"/>
      <c r="U1046" s="470"/>
      <c r="V1046" s="194"/>
      <c r="W1046" s="194"/>
      <c r="X1046" s="194"/>
      <c r="Y1046" s="194"/>
      <c r="Z1046" s="194"/>
      <c r="AA1046" s="470"/>
      <c r="AB1046" s="194"/>
      <c r="AC1046" s="194"/>
      <c r="AD1046" s="194"/>
      <c r="AE1046" s="194"/>
      <c r="AF1046" s="194"/>
      <c r="AG1046" s="470"/>
      <c r="AH1046" s="194"/>
      <c r="AI1046" s="194"/>
      <c r="AJ1046" s="194"/>
      <c r="AK1046" s="194"/>
      <c r="AL1046" s="470"/>
      <c r="AM1046" s="194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  <c r="BM1046" s="194"/>
      <c r="BN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194"/>
      <c r="P1047" s="194"/>
      <c r="Q1047" s="194"/>
      <c r="R1047" s="194"/>
      <c r="S1047" s="194"/>
      <c r="T1047" s="194"/>
      <c r="U1047" s="470"/>
      <c r="V1047" s="194"/>
      <c r="W1047" s="194"/>
      <c r="X1047" s="194"/>
      <c r="Y1047" s="194"/>
      <c r="Z1047" s="194"/>
      <c r="AA1047" s="470"/>
      <c r="AB1047" s="194"/>
      <c r="AC1047" s="194"/>
      <c r="AD1047" s="194"/>
      <c r="AE1047" s="194"/>
      <c r="AF1047" s="194"/>
      <c r="AG1047" s="470"/>
      <c r="AH1047" s="194"/>
      <c r="AI1047" s="194"/>
      <c r="AJ1047" s="194"/>
      <c r="AK1047" s="194"/>
      <c r="AL1047" s="470"/>
      <c r="AM1047" s="194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  <c r="BM1047" s="194"/>
      <c r="BN1047" s="194"/>
    </row>
    <row r="1048">
      <c r="A1048" s="194"/>
      <c r="B1048" s="194"/>
      <c r="C1048" s="194"/>
      <c r="D1048" s="194"/>
      <c r="E1048" s="194"/>
      <c r="F1048" s="194"/>
      <c r="G1048" s="194"/>
      <c r="H1048" s="194"/>
      <c r="I1048" s="194"/>
      <c r="J1048" s="194"/>
      <c r="K1048" s="194"/>
      <c r="L1048" s="194"/>
      <c r="M1048" s="194"/>
      <c r="N1048" s="470"/>
      <c r="O1048" s="194"/>
      <c r="P1048" s="194"/>
      <c r="Q1048" s="194"/>
      <c r="R1048" s="194"/>
      <c r="S1048" s="194"/>
      <c r="T1048" s="194"/>
      <c r="U1048" s="470"/>
      <c r="V1048" s="194"/>
      <c r="W1048" s="194"/>
      <c r="X1048" s="194"/>
      <c r="Y1048" s="194"/>
      <c r="Z1048" s="194"/>
      <c r="AA1048" s="470"/>
      <c r="AB1048" s="194"/>
      <c r="AC1048" s="194"/>
      <c r="AD1048" s="194"/>
      <c r="AE1048" s="194"/>
      <c r="AF1048" s="194"/>
      <c r="AG1048" s="470"/>
      <c r="AH1048" s="194"/>
      <c r="AI1048" s="194"/>
      <c r="AJ1048" s="194"/>
      <c r="AK1048" s="194"/>
      <c r="AL1048" s="470"/>
      <c r="AM1048" s="194"/>
      <c r="AN1048" s="194"/>
      <c r="AO1048" s="194"/>
      <c r="AP1048" s="194"/>
      <c r="AQ1048" s="194"/>
      <c r="AR1048" s="194"/>
      <c r="AS1048" s="194"/>
      <c r="AT1048" s="194"/>
      <c r="AU1048" s="194"/>
      <c r="AV1048" s="194"/>
      <c r="AW1048" s="194"/>
      <c r="AX1048" s="194"/>
      <c r="AY1048" s="194"/>
      <c r="AZ1048" s="194"/>
      <c r="BA1048" s="194"/>
      <c r="BB1048" s="194"/>
      <c r="BC1048" s="194"/>
      <c r="BD1048" s="194"/>
      <c r="BE1048" s="194"/>
      <c r="BF1048" s="194"/>
      <c r="BG1048" s="194"/>
      <c r="BH1048" s="194"/>
      <c r="BI1048" s="194"/>
      <c r="BJ1048" s="194"/>
      <c r="BK1048" s="194"/>
      <c r="BL1048" s="194"/>
      <c r="BM1048" s="194"/>
      <c r="BN1048" s="194"/>
    </row>
    <row r="1049">
      <c r="A1049" s="194"/>
      <c r="B1049" s="194"/>
      <c r="C1049" s="194"/>
      <c r="D1049" s="194"/>
      <c r="E1049" s="194"/>
      <c r="F1049" s="194"/>
      <c r="G1049" s="194"/>
      <c r="H1049" s="194"/>
      <c r="I1049" s="194"/>
      <c r="J1049" s="194"/>
      <c r="K1049" s="194"/>
      <c r="L1049" s="194"/>
      <c r="M1049" s="194"/>
      <c r="N1049" s="470"/>
      <c r="O1049" s="194"/>
      <c r="P1049" s="194"/>
      <c r="Q1049" s="194"/>
      <c r="R1049" s="194"/>
      <c r="S1049" s="194"/>
      <c r="T1049" s="194"/>
      <c r="U1049" s="470"/>
      <c r="V1049" s="194"/>
      <c r="W1049" s="194"/>
      <c r="X1049" s="194"/>
      <c r="Y1049" s="194"/>
      <c r="Z1049" s="194"/>
      <c r="AA1049" s="470"/>
      <c r="AB1049" s="194"/>
      <c r="AC1049" s="194"/>
      <c r="AD1049" s="194"/>
      <c r="AE1049" s="194"/>
      <c r="AF1049" s="194"/>
      <c r="AG1049" s="470"/>
      <c r="AH1049" s="194"/>
      <c r="AI1049" s="194"/>
      <c r="AJ1049" s="194"/>
      <c r="AK1049" s="194"/>
      <c r="AL1049" s="470"/>
      <c r="AM1049" s="194"/>
      <c r="AN1049" s="194"/>
      <c r="AO1049" s="194"/>
      <c r="AP1049" s="194"/>
      <c r="AQ1049" s="194"/>
      <c r="AR1049" s="194"/>
      <c r="AS1049" s="194"/>
      <c r="AT1049" s="194"/>
      <c r="AU1049" s="194"/>
      <c r="AV1049" s="194"/>
      <c r="AW1049" s="194"/>
      <c r="AX1049" s="194"/>
      <c r="AY1049" s="194"/>
      <c r="AZ1049" s="194"/>
      <c r="BA1049" s="194"/>
      <c r="BB1049" s="194"/>
      <c r="BC1049" s="194"/>
      <c r="BD1049" s="194"/>
      <c r="BE1049" s="194"/>
      <c r="BF1049" s="194"/>
      <c r="BG1049" s="194"/>
      <c r="BH1049" s="194"/>
      <c r="BI1049" s="194"/>
      <c r="BJ1049" s="194"/>
      <c r="BK1049" s="194"/>
      <c r="BL1049" s="194"/>
      <c r="BM1049" s="194"/>
      <c r="BN1049" s="194"/>
    </row>
  </sheetData>
  <mergeCells count="783">
    <mergeCell ref="AB49:AH49"/>
    <mergeCell ref="AB50:AH50"/>
    <mergeCell ref="AI50:AJ50"/>
    <mergeCell ref="AM50:AS50"/>
    <mergeCell ref="AT50:AU50"/>
    <mergeCell ref="AB51:AH51"/>
    <mergeCell ref="AM51:AS51"/>
    <mergeCell ref="AB52:AH52"/>
    <mergeCell ref="AI52:AJ52"/>
    <mergeCell ref="AM52:AS52"/>
    <mergeCell ref="AT52:AU52"/>
    <mergeCell ref="AI53:AJ53"/>
    <mergeCell ref="AM53:AS53"/>
    <mergeCell ref="AT53:AU53"/>
    <mergeCell ref="AO55:AP55"/>
    <mergeCell ref="AO56:AP56"/>
    <mergeCell ref="AB53:AH53"/>
    <mergeCell ref="AD55:AE55"/>
    <mergeCell ref="AG55:AH55"/>
    <mergeCell ref="AM55:AM56"/>
    <mergeCell ref="AR55:AS55"/>
    <mergeCell ref="AD56:AE56"/>
    <mergeCell ref="AR56:AS56"/>
    <mergeCell ref="AM60:AN61"/>
    <mergeCell ref="AM62:AN62"/>
    <mergeCell ref="AG56:AH56"/>
    <mergeCell ref="AB58:AJ59"/>
    <mergeCell ref="AM58:AU59"/>
    <mergeCell ref="AB60:AC61"/>
    <mergeCell ref="AD60:AJ60"/>
    <mergeCell ref="AO60:AU60"/>
    <mergeCell ref="AB62:AC62"/>
    <mergeCell ref="AB40:AH40"/>
    <mergeCell ref="AI40:AJ40"/>
    <mergeCell ref="AM40:AS40"/>
    <mergeCell ref="AT40:AU40"/>
    <mergeCell ref="AI41:AJ41"/>
    <mergeCell ref="AM41:AS41"/>
    <mergeCell ref="AT41:AU41"/>
    <mergeCell ref="AB41:AH41"/>
    <mergeCell ref="AB42:AH42"/>
    <mergeCell ref="AI42:AJ42"/>
    <mergeCell ref="AM42:AS42"/>
    <mergeCell ref="AT42:AU42"/>
    <mergeCell ref="AB43:AH43"/>
    <mergeCell ref="AI43:AJ43"/>
    <mergeCell ref="AB44:AH44"/>
    <mergeCell ref="AI44:AJ44"/>
    <mergeCell ref="AM44:AS44"/>
    <mergeCell ref="AT44:AU44"/>
    <mergeCell ref="AI45:AJ45"/>
    <mergeCell ref="AM45:AS45"/>
    <mergeCell ref="AT45:AU45"/>
    <mergeCell ref="AM47:AS47"/>
    <mergeCell ref="AT47:AU47"/>
    <mergeCell ref="AB45:AH45"/>
    <mergeCell ref="AB46:AH46"/>
    <mergeCell ref="AI46:AJ46"/>
    <mergeCell ref="AM46:AS46"/>
    <mergeCell ref="AT46:AU46"/>
    <mergeCell ref="AB47:AH47"/>
    <mergeCell ref="AI47:AJ47"/>
    <mergeCell ref="AB48:AH48"/>
    <mergeCell ref="AI48:AJ48"/>
    <mergeCell ref="AM48:AS48"/>
    <mergeCell ref="AT48:AU48"/>
    <mergeCell ref="AI49:AJ49"/>
    <mergeCell ref="AM49:AS49"/>
    <mergeCell ref="AT49:AU49"/>
    <mergeCell ref="AM67:AN67"/>
    <mergeCell ref="AM68:AN68"/>
    <mergeCell ref="AF83:AG83"/>
    <mergeCell ref="AD84:AH84"/>
    <mergeCell ref="AD85:AH85"/>
    <mergeCell ref="AF86:AG86"/>
    <mergeCell ref="AF87:AG87"/>
    <mergeCell ref="AF88:AG88"/>
    <mergeCell ref="AF89:AG89"/>
    <mergeCell ref="AD96:AH96"/>
    <mergeCell ref="AF97:AH97"/>
    <mergeCell ref="AC97:AC98"/>
    <mergeCell ref="AC99:AD99"/>
    <mergeCell ref="AC100:AD100"/>
    <mergeCell ref="AE99:AH99"/>
    <mergeCell ref="AE100:AH100"/>
    <mergeCell ref="AC101:AH104"/>
    <mergeCell ref="AD90:AH90"/>
    <mergeCell ref="AD91:AH91"/>
    <mergeCell ref="AD92:AH92"/>
    <mergeCell ref="AF93:AH93"/>
    <mergeCell ref="AD94:AH94"/>
    <mergeCell ref="AF95:AH95"/>
    <mergeCell ref="AF98:AH98"/>
    <mergeCell ref="AQ97:AS97"/>
    <mergeCell ref="AQ98:AS98"/>
    <mergeCell ref="AN99:AO99"/>
    <mergeCell ref="AP99:AS99"/>
    <mergeCell ref="AN100:AO100"/>
    <mergeCell ref="AP100:AS100"/>
    <mergeCell ref="AN101:AS104"/>
    <mergeCell ref="AO91:AS91"/>
    <mergeCell ref="AO92:AS92"/>
    <mergeCell ref="AQ93:AS93"/>
    <mergeCell ref="AO94:AS94"/>
    <mergeCell ref="AQ95:AS95"/>
    <mergeCell ref="AO96:AS96"/>
    <mergeCell ref="AN97:AN98"/>
    <mergeCell ref="AB63:AC63"/>
    <mergeCell ref="AM63:AN63"/>
    <mergeCell ref="AB64:AC64"/>
    <mergeCell ref="AM64:AN64"/>
    <mergeCell ref="AB65:AC65"/>
    <mergeCell ref="AM65:AN65"/>
    <mergeCell ref="AM66:AN66"/>
    <mergeCell ref="AB73:AC73"/>
    <mergeCell ref="AB74:AC74"/>
    <mergeCell ref="AB75:AC75"/>
    <mergeCell ref="AB76:AC76"/>
    <mergeCell ref="AB66:AC66"/>
    <mergeCell ref="AB67:AC67"/>
    <mergeCell ref="AB68:AC68"/>
    <mergeCell ref="AB69:AC69"/>
    <mergeCell ref="AB70:AC70"/>
    <mergeCell ref="AB71:AC71"/>
    <mergeCell ref="AB72:AC72"/>
    <mergeCell ref="AM69:AN69"/>
    <mergeCell ref="AM70:AN70"/>
    <mergeCell ref="AM71:AN71"/>
    <mergeCell ref="AM72:AN72"/>
    <mergeCell ref="AM73:AN73"/>
    <mergeCell ref="AM74:AN74"/>
    <mergeCell ref="AM75:AN75"/>
    <mergeCell ref="AK82:AL82"/>
    <mergeCell ref="AK83:AL83"/>
    <mergeCell ref="AM76:AN76"/>
    <mergeCell ref="AJ79:AK79"/>
    <mergeCell ref="AJ80:AK80"/>
    <mergeCell ref="AC81:AH82"/>
    <mergeCell ref="AK81:AL81"/>
    <mergeCell ref="AN81:AS82"/>
    <mergeCell ref="AQ83:AR83"/>
    <mergeCell ref="AO84:AS84"/>
    <mergeCell ref="AO85:AS85"/>
    <mergeCell ref="AQ86:AR86"/>
    <mergeCell ref="AQ87:AR87"/>
    <mergeCell ref="AQ88:AR88"/>
    <mergeCell ref="AQ89:AR89"/>
    <mergeCell ref="AO90:AS90"/>
    <mergeCell ref="AO9:AP9"/>
    <mergeCell ref="AQ9:AR9"/>
    <mergeCell ref="AJ8:AL8"/>
    <mergeCell ref="AM8:AN8"/>
    <mergeCell ref="AO8:AP8"/>
    <mergeCell ref="AQ8:AR8"/>
    <mergeCell ref="AS8:AT8"/>
    <mergeCell ref="AJ9:AL9"/>
    <mergeCell ref="AM9:AN9"/>
    <mergeCell ref="AS9:AT9"/>
    <mergeCell ref="M11:O11"/>
    <mergeCell ref="M12:O12"/>
    <mergeCell ref="P12:Q12"/>
    <mergeCell ref="M7:O7"/>
    <mergeCell ref="M8:O8"/>
    <mergeCell ref="M9:O9"/>
    <mergeCell ref="P9:Q9"/>
    <mergeCell ref="M10:O10"/>
    <mergeCell ref="P10:Q10"/>
    <mergeCell ref="P11:Q11"/>
    <mergeCell ref="AJ10:AL10"/>
    <mergeCell ref="AM10:AN10"/>
    <mergeCell ref="AO10:AP10"/>
    <mergeCell ref="AS10:AT10"/>
    <mergeCell ref="AM11:AN11"/>
    <mergeCell ref="AO11:AP11"/>
    <mergeCell ref="AS11:AT11"/>
    <mergeCell ref="AJ11:AL11"/>
    <mergeCell ref="AJ12:AL12"/>
    <mergeCell ref="AM12:AN12"/>
    <mergeCell ref="AO12:AP12"/>
    <mergeCell ref="AJ13:AL13"/>
    <mergeCell ref="AM13:AN13"/>
    <mergeCell ref="AO13:AP13"/>
    <mergeCell ref="AS12:AT12"/>
    <mergeCell ref="AS13:AT13"/>
    <mergeCell ref="AJ14:AL14"/>
    <mergeCell ref="AM14:AN14"/>
    <mergeCell ref="AO14:AP14"/>
    <mergeCell ref="AS14:AT14"/>
    <mergeCell ref="AJ15:AL15"/>
    <mergeCell ref="AS15:AT15"/>
    <mergeCell ref="AM15:AN15"/>
    <mergeCell ref="AO15:AP15"/>
    <mergeCell ref="AJ18:AL18"/>
    <mergeCell ref="AM18:AN18"/>
    <mergeCell ref="AO18:AP18"/>
    <mergeCell ref="AS18:AT18"/>
    <mergeCell ref="AJ19:AL19"/>
    <mergeCell ref="AS19:AT19"/>
    <mergeCell ref="AM19:AN19"/>
    <mergeCell ref="AO19:AP19"/>
    <mergeCell ref="AJ20:AL20"/>
    <mergeCell ref="AM20:AN20"/>
    <mergeCell ref="AO20:AP20"/>
    <mergeCell ref="AS20:AT20"/>
    <mergeCell ref="AJ21:AL21"/>
    <mergeCell ref="AS21:AT21"/>
    <mergeCell ref="AM21:AN21"/>
    <mergeCell ref="AO21:AP21"/>
    <mergeCell ref="AJ22:AL22"/>
    <mergeCell ref="AM22:AN22"/>
    <mergeCell ref="AO22:AP22"/>
    <mergeCell ref="AS22:AT22"/>
    <mergeCell ref="AJ23:AL23"/>
    <mergeCell ref="AS23:AT23"/>
    <mergeCell ref="AM25:AN25"/>
    <mergeCell ref="AO25:AP25"/>
    <mergeCell ref="AJ26:AL26"/>
    <mergeCell ref="AM26:AN26"/>
    <mergeCell ref="AO26:AP26"/>
    <mergeCell ref="AS26:AT26"/>
    <mergeCell ref="AM23:AN23"/>
    <mergeCell ref="AO23:AP23"/>
    <mergeCell ref="AJ24:AL24"/>
    <mergeCell ref="AM24:AN24"/>
    <mergeCell ref="AO24:AP24"/>
    <mergeCell ref="AS24:AT24"/>
    <mergeCell ref="AJ25:AL25"/>
    <mergeCell ref="AS25:AT25"/>
    <mergeCell ref="AM17:AN17"/>
    <mergeCell ref="AO17:AP17"/>
    <mergeCell ref="M15:O15"/>
    <mergeCell ref="M16:O16"/>
    <mergeCell ref="AJ16:AL16"/>
    <mergeCell ref="AM16:AN16"/>
    <mergeCell ref="AO16:AP16"/>
    <mergeCell ref="AS16:AT16"/>
    <mergeCell ref="AJ17:AL17"/>
    <mergeCell ref="AS17:AT17"/>
    <mergeCell ref="E2:F2"/>
    <mergeCell ref="G2:H2"/>
    <mergeCell ref="I2:J2"/>
    <mergeCell ref="AG2:AH2"/>
    <mergeCell ref="D4:Y4"/>
    <mergeCell ref="AA4:AQ4"/>
    <mergeCell ref="AS4:AT4"/>
    <mergeCell ref="M5:Q5"/>
    <mergeCell ref="S5:Y5"/>
    <mergeCell ref="AJ5:AL5"/>
    <mergeCell ref="AM5:AN5"/>
    <mergeCell ref="AO5:AP5"/>
    <mergeCell ref="AQ5:AR5"/>
    <mergeCell ref="AS5:AT5"/>
    <mergeCell ref="D5:K5"/>
    <mergeCell ref="D6:J6"/>
    <mergeCell ref="M6:O6"/>
    <mergeCell ref="P6:Q6"/>
    <mergeCell ref="D7:J7"/>
    <mergeCell ref="P7:Q7"/>
    <mergeCell ref="P8:Q8"/>
    <mergeCell ref="AC6:AP6"/>
    <mergeCell ref="AQ6:AR6"/>
    <mergeCell ref="AJ7:AL7"/>
    <mergeCell ref="AM7:AN7"/>
    <mergeCell ref="AO7:AP7"/>
    <mergeCell ref="AQ7:AR7"/>
    <mergeCell ref="AS7:AT7"/>
    <mergeCell ref="D16:J16"/>
    <mergeCell ref="D17:J17"/>
    <mergeCell ref="M17:O17"/>
    <mergeCell ref="P17:Q17"/>
    <mergeCell ref="S16:T16"/>
    <mergeCell ref="S17:T17"/>
    <mergeCell ref="S6:T6"/>
    <mergeCell ref="S7:T7"/>
    <mergeCell ref="S8:T8"/>
    <mergeCell ref="S9:T9"/>
    <mergeCell ref="S13:T13"/>
    <mergeCell ref="S14:T14"/>
    <mergeCell ref="S15:T15"/>
    <mergeCell ref="S23:T23"/>
    <mergeCell ref="S24:T24"/>
    <mergeCell ref="S27:T27"/>
    <mergeCell ref="S28:T28"/>
    <mergeCell ref="S29:T29"/>
    <mergeCell ref="N30:P30"/>
    <mergeCell ref="N31:P31"/>
    <mergeCell ref="AO35:AS35"/>
    <mergeCell ref="AT35:AU35"/>
    <mergeCell ref="S30:T30"/>
    <mergeCell ref="S31:T31"/>
    <mergeCell ref="AB33:AK34"/>
    <mergeCell ref="AM33:AV34"/>
    <mergeCell ref="AB35:AH35"/>
    <mergeCell ref="AI35:AJ35"/>
    <mergeCell ref="AM35:AN35"/>
    <mergeCell ref="AB36:AH36"/>
    <mergeCell ref="AI36:AJ36"/>
    <mergeCell ref="AM36:AS36"/>
    <mergeCell ref="AT36:AU36"/>
    <mergeCell ref="AI37:AJ37"/>
    <mergeCell ref="AM37:AS37"/>
    <mergeCell ref="AT37:AU37"/>
    <mergeCell ref="AM39:AS39"/>
    <mergeCell ref="AT39:AU39"/>
    <mergeCell ref="AB37:AH37"/>
    <mergeCell ref="AB38:AH38"/>
    <mergeCell ref="AI38:AJ38"/>
    <mergeCell ref="AM38:AS38"/>
    <mergeCell ref="AT38:AU38"/>
    <mergeCell ref="AB39:AH39"/>
    <mergeCell ref="AI39:AJ39"/>
    <mergeCell ref="AM43:AS43"/>
    <mergeCell ref="AT43:AU43"/>
    <mergeCell ref="I55:J55"/>
    <mergeCell ref="I56:J56"/>
    <mergeCell ref="K55:L55"/>
    <mergeCell ref="K56:L56"/>
    <mergeCell ref="K57:L57"/>
    <mergeCell ref="M57:N57"/>
    <mergeCell ref="F55:G55"/>
    <mergeCell ref="M55:N55"/>
    <mergeCell ref="P55:P56"/>
    <mergeCell ref="U55:V55"/>
    <mergeCell ref="AB55:AB56"/>
    <mergeCell ref="F56:G56"/>
    <mergeCell ref="M56:N56"/>
    <mergeCell ref="U56:V56"/>
    <mergeCell ref="D52:J52"/>
    <mergeCell ref="K52:L52"/>
    <mergeCell ref="D53:J53"/>
    <mergeCell ref="K53:L53"/>
    <mergeCell ref="D54:E54"/>
    <mergeCell ref="F54:G54"/>
    <mergeCell ref="D58:N59"/>
    <mergeCell ref="F60:L60"/>
    <mergeCell ref="P63:Q63"/>
    <mergeCell ref="P64:Q64"/>
    <mergeCell ref="R55:S55"/>
    <mergeCell ref="R56:S56"/>
    <mergeCell ref="P58:X59"/>
    <mergeCell ref="P60:Q61"/>
    <mergeCell ref="R60:X60"/>
    <mergeCell ref="Y60:Y76"/>
    <mergeCell ref="P62:Q62"/>
    <mergeCell ref="P76:Q76"/>
    <mergeCell ref="D76:E76"/>
    <mergeCell ref="F76:N76"/>
    <mergeCell ref="F77:N77"/>
    <mergeCell ref="P74:Q74"/>
    <mergeCell ref="P75:Q75"/>
    <mergeCell ref="P65:Q65"/>
    <mergeCell ref="P66:Q66"/>
    <mergeCell ref="D73:E73"/>
    <mergeCell ref="P73:Q73"/>
    <mergeCell ref="D74:E74"/>
    <mergeCell ref="D75:E75"/>
    <mergeCell ref="F75:N75"/>
    <mergeCell ref="Q84:U84"/>
    <mergeCell ref="Q85:U85"/>
    <mergeCell ref="S83:T83"/>
    <mergeCell ref="S86:T86"/>
    <mergeCell ref="C81:H82"/>
    <mergeCell ref="I81:N82"/>
    <mergeCell ref="P81:U82"/>
    <mergeCell ref="F83:G83"/>
    <mergeCell ref="D84:H84"/>
    <mergeCell ref="D85:H85"/>
    <mergeCell ref="F86:H86"/>
    <mergeCell ref="Q91:U91"/>
    <mergeCell ref="Q92:U92"/>
    <mergeCell ref="S93:U93"/>
    <mergeCell ref="Q94:U94"/>
    <mergeCell ref="S95:U95"/>
    <mergeCell ref="Q96:U96"/>
    <mergeCell ref="F87:G87"/>
    <mergeCell ref="S87:T87"/>
    <mergeCell ref="F88:G88"/>
    <mergeCell ref="S88:T88"/>
    <mergeCell ref="F89:G89"/>
    <mergeCell ref="S89:T89"/>
    <mergeCell ref="Q90:U90"/>
    <mergeCell ref="N32:P32"/>
    <mergeCell ref="S32:T32"/>
    <mergeCell ref="D33:M34"/>
    <mergeCell ref="P33:Y34"/>
    <mergeCell ref="D35:J35"/>
    <mergeCell ref="K35:L35"/>
    <mergeCell ref="W35:X35"/>
    <mergeCell ref="D36:J36"/>
    <mergeCell ref="K36:L36"/>
    <mergeCell ref="P36:V36"/>
    <mergeCell ref="W36:X36"/>
    <mergeCell ref="K37:L37"/>
    <mergeCell ref="P37:V37"/>
    <mergeCell ref="W37:X37"/>
    <mergeCell ref="P39:V39"/>
    <mergeCell ref="W39:X39"/>
    <mergeCell ref="D37:J37"/>
    <mergeCell ref="D38:J38"/>
    <mergeCell ref="K38:L38"/>
    <mergeCell ref="P38:V38"/>
    <mergeCell ref="W38:X38"/>
    <mergeCell ref="D39:J39"/>
    <mergeCell ref="K39:L39"/>
    <mergeCell ref="D8:J8"/>
    <mergeCell ref="D9:J9"/>
    <mergeCell ref="D10:J10"/>
    <mergeCell ref="D11:J11"/>
    <mergeCell ref="D12:J12"/>
    <mergeCell ref="M13:O13"/>
    <mergeCell ref="P13:Q13"/>
    <mergeCell ref="D13:J13"/>
    <mergeCell ref="D14:J14"/>
    <mergeCell ref="M14:O14"/>
    <mergeCell ref="P14:Q14"/>
    <mergeCell ref="D15:J15"/>
    <mergeCell ref="P15:Q15"/>
    <mergeCell ref="P16:Q16"/>
    <mergeCell ref="M20:O20"/>
    <mergeCell ref="P20:Q20"/>
    <mergeCell ref="S20:T20"/>
    <mergeCell ref="D18:J18"/>
    <mergeCell ref="M18:O18"/>
    <mergeCell ref="P18:Q18"/>
    <mergeCell ref="D19:J19"/>
    <mergeCell ref="M19:O19"/>
    <mergeCell ref="P19:Q19"/>
    <mergeCell ref="D20:J20"/>
    <mergeCell ref="M25:O25"/>
    <mergeCell ref="S25:T25"/>
    <mergeCell ref="M26:O26"/>
    <mergeCell ref="S26:Z26"/>
    <mergeCell ref="D21:J21"/>
    <mergeCell ref="M21:O21"/>
    <mergeCell ref="P21:Q21"/>
    <mergeCell ref="S21:T21"/>
    <mergeCell ref="D22:J22"/>
    <mergeCell ref="S22:T22"/>
    <mergeCell ref="M24:O24"/>
    <mergeCell ref="P43:V43"/>
    <mergeCell ref="W43:X43"/>
    <mergeCell ref="D40:J40"/>
    <mergeCell ref="K40:L40"/>
    <mergeCell ref="P40:V40"/>
    <mergeCell ref="W40:X40"/>
    <mergeCell ref="K41:L41"/>
    <mergeCell ref="P41:V41"/>
    <mergeCell ref="W41:X41"/>
    <mergeCell ref="D41:J41"/>
    <mergeCell ref="D42:J42"/>
    <mergeCell ref="K42:L42"/>
    <mergeCell ref="P42:V42"/>
    <mergeCell ref="W42:X42"/>
    <mergeCell ref="D43:J43"/>
    <mergeCell ref="K43:L43"/>
    <mergeCell ref="D44:J44"/>
    <mergeCell ref="K44:L44"/>
    <mergeCell ref="P44:V44"/>
    <mergeCell ref="W44:X44"/>
    <mergeCell ref="K45:L45"/>
    <mergeCell ref="P45:V45"/>
    <mergeCell ref="W45:X45"/>
    <mergeCell ref="D45:J45"/>
    <mergeCell ref="D46:J46"/>
    <mergeCell ref="K46:L46"/>
    <mergeCell ref="P46:V46"/>
    <mergeCell ref="W46:X46"/>
    <mergeCell ref="D47:J47"/>
    <mergeCell ref="K47:L47"/>
    <mergeCell ref="P50:V50"/>
    <mergeCell ref="P51:V51"/>
    <mergeCell ref="P52:V52"/>
    <mergeCell ref="W52:X52"/>
    <mergeCell ref="P53:V53"/>
    <mergeCell ref="W53:X53"/>
    <mergeCell ref="P47:V47"/>
    <mergeCell ref="W47:X47"/>
    <mergeCell ref="P48:V48"/>
    <mergeCell ref="W48:X48"/>
    <mergeCell ref="P49:V49"/>
    <mergeCell ref="W49:X49"/>
    <mergeCell ref="W50:X50"/>
    <mergeCell ref="D48:J48"/>
    <mergeCell ref="K48:L48"/>
    <mergeCell ref="D49:J49"/>
    <mergeCell ref="K49:L49"/>
    <mergeCell ref="D50:J50"/>
    <mergeCell ref="K50:L50"/>
    <mergeCell ref="K51:L51"/>
    <mergeCell ref="D67:E67"/>
    <mergeCell ref="D68:E68"/>
    <mergeCell ref="D77:E77"/>
    <mergeCell ref="D79:E79"/>
    <mergeCell ref="D80:E80"/>
    <mergeCell ref="D87:E87"/>
    <mergeCell ref="D55:D56"/>
    <mergeCell ref="D60:E61"/>
    <mergeCell ref="D62:E62"/>
    <mergeCell ref="D63:E63"/>
    <mergeCell ref="D64:E64"/>
    <mergeCell ref="D65:E65"/>
    <mergeCell ref="D66:E66"/>
    <mergeCell ref="D71:E71"/>
    <mergeCell ref="D72:E72"/>
    <mergeCell ref="P67:Q67"/>
    <mergeCell ref="P68:Q68"/>
    <mergeCell ref="D69:E69"/>
    <mergeCell ref="P69:Q69"/>
    <mergeCell ref="D70:E70"/>
    <mergeCell ref="P70:Q70"/>
    <mergeCell ref="P71:Q71"/>
    <mergeCell ref="P72:Q72"/>
    <mergeCell ref="L130:M130"/>
    <mergeCell ref="L131:M131"/>
    <mergeCell ref="C130:F130"/>
    <mergeCell ref="G130:H130"/>
    <mergeCell ref="I130:J130"/>
    <mergeCell ref="N130:O130"/>
    <mergeCell ref="G131:H131"/>
    <mergeCell ref="I131:J131"/>
    <mergeCell ref="N131:O131"/>
    <mergeCell ref="L150:M150"/>
    <mergeCell ref="L151:M151"/>
    <mergeCell ref="L152:M152"/>
    <mergeCell ref="N152:O152"/>
    <mergeCell ref="L153:M153"/>
    <mergeCell ref="N153:O153"/>
    <mergeCell ref="C150:F150"/>
    <mergeCell ref="G150:H150"/>
    <mergeCell ref="I150:J150"/>
    <mergeCell ref="N150:O150"/>
    <mergeCell ref="G151:H151"/>
    <mergeCell ref="I151:J151"/>
    <mergeCell ref="N151:O151"/>
    <mergeCell ref="C151:F151"/>
    <mergeCell ref="C152:F152"/>
    <mergeCell ref="G152:H152"/>
    <mergeCell ref="I152:J152"/>
    <mergeCell ref="C153:F153"/>
    <mergeCell ref="G153:H153"/>
    <mergeCell ref="I153:J153"/>
    <mergeCell ref="L154:M154"/>
    <mergeCell ref="L155:M155"/>
    <mergeCell ref="L156:M156"/>
    <mergeCell ref="N156:O156"/>
    <mergeCell ref="L157:M157"/>
    <mergeCell ref="N157:O157"/>
    <mergeCell ref="C154:F154"/>
    <mergeCell ref="G154:H154"/>
    <mergeCell ref="I154:J154"/>
    <mergeCell ref="N154:O154"/>
    <mergeCell ref="G155:H155"/>
    <mergeCell ref="I155:J155"/>
    <mergeCell ref="N155:O155"/>
    <mergeCell ref="C155:F155"/>
    <mergeCell ref="C156:F156"/>
    <mergeCell ref="G156:H156"/>
    <mergeCell ref="I156:J156"/>
    <mergeCell ref="C157:F157"/>
    <mergeCell ref="G157:H157"/>
    <mergeCell ref="I157:J157"/>
    <mergeCell ref="G161:H161"/>
    <mergeCell ref="I161:J161"/>
    <mergeCell ref="C162:F162"/>
    <mergeCell ref="G162:H162"/>
    <mergeCell ref="I162:J162"/>
    <mergeCell ref="L162:M162"/>
    <mergeCell ref="N162:O162"/>
    <mergeCell ref="L163:M163"/>
    <mergeCell ref="L164:M164"/>
    <mergeCell ref="L165:M165"/>
    <mergeCell ref="N165:O165"/>
    <mergeCell ref="L166:M166"/>
    <mergeCell ref="N166:O166"/>
    <mergeCell ref="C163:F163"/>
    <mergeCell ref="G163:H163"/>
    <mergeCell ref="I163:J163"/>
    <mergeCell ref="N163:O163"/>
    <mergeCell ref="G164:H164"/>
    <mergeCell ref="I164:J164"/>
    <mergeCell ref="N164:O164"/>
    <mergeCell ref="C164:F164"/>
    <mergeCell ref="C165:F165"/>
    <mergeCell ref="G165:H165"/>
    <mergeCell ref="I165:J165"/>
    <mergeCell ref="C166:F166"/>
    <mergeCell ref="G166:H166"/>
    <mergeCell ref="I166:J166"/>
    <mergeCell ref="C167:F167"/>
    <mergeCell ref="G167:H167"/>
    <mergeCell ref="I167:J167"/>
    <mergeCell ref="N167:O167"/>
    <mergeCell ref="G168:H168"/>
    <mergeCell ref="I168:J168"/>
    <mergeCell ref="N168:O168"/>
    <mergeCell ref="C168:F168"/>
    <mergeCell ref="C169:F169"/>
    <mergeCell ref="G169:H169"/>
    <mergeCell ref="I169:J169"/>
    <mergeCell ref="C170:F170"/>
    <mergeCell ref="G170:H170"/>
    <mergeCell ref="I170:J170"/>
    <mergeCell ref="C187:F187"/>
    <mergeCell ref="C188:F188"/>
    <mergeCell ref="C189:F189"/>
    <mergeCell ref="C190:F190"/>
    <mergeCell ref="C171:F171"/>
    <mergeCell ref="C172:F172"/>
    <mergeCell ref="C182:F182"/>
    <mergeCell ref="C183:F183"/>
    <mergeCell ref="C184:F184"/>
    <mergeCell ref="C185:F185"/>
    <mergeCell ref="C186:F186"/>
    <mergeCell ref="G125:H125"/>
    <mergeCell ref="G126:H126"/>
    <mergeCell ref="G127:H127"/>
    <mergeCell ref="I127:J127"/>
    <mergeCell ref="Q127:T127"/>
    <mergeCell ref="Q128:T128"/>
    <mergeCell ref="C126:D126"/>
    <mergeCell ref="C127:D127"/>
    <mergeCell ref="C129:F129"/>
    <mergeCell ref="G129:H129"/>
    <mergeCell ref="I129:J129"/>
    <mergeCell ref="L129:M129"/>
    <mergeCell ref="N129:O129"/>
    <mergeCell ref="D96:H96"/>
    <mergeCell ref="F97:H97"/>
    <mergeCell ref="P97:P98"/>
    <mergeCell ref="S97:U97"/>
    <mergeCell ref="F98:H98"/>
    <mergeCell ref="S98:U98"/>
    <mergeCell ref="C99:D99"/>
    <mergeCell ref="E99:H99"/>
    <mergeCell ref="P99:Q99"/>
    <mergeCell ref="R99:U99"/>
    <mergeCell ref="D90:H90"/>
    <mergeCell ref="D91:H91"/>
    <mergeCell ref="D92:H92"/>
    <mergeCell ref="F93:H93"/>
    <mergeCell ref="D94:H94"/>
    <mergeCell ref="F95:H95"/>
    <mergeCell ref="C97:C98"/>
    <mergeCell ref="C101:H104"/>
    <mergeCell ref="C100:D100"/>
    <mergeCell ref="E100:H100"/>
    <mergeCell ref="P100:Q100"/>
    <mergeCell ref="R100:U100"/>
    <mergeCell ref="P101:U104"/>
    <mergeCell ref="C121:O121"/>
    <mergeCell ref="Q121:Z121"/>
    <mergeCell ref="C122:D122"/>
    <mergeCell ref="G122:H122"/>
    <mergeCell ref="I122:J122"/>
    <mergeCell ref="U122:V122"/>
    <mergeCell ref="G123:H123"/>
    <mergeCell ref="I123:J123"/>
    <mergeCell ref="U123:V123"/>
    <mergeCell ref="C123:D123"/>
    <mergeCell ref="C124:D124"/>
    <mergeCell ref="G124:H124"/>
    <mergeCell ref="I124:J124"/>
    <mergeCell ref="C125:D125"/>
    <mergeCell ref="I125:J125"/>
    <mergeCell ref="I126:J126"/>
    <mergeCell ref="G133:H133"/>
    <mergeCell ref="I133:J133"/>
    <mergeCell ref="L133:M133"/>
    <mergeCell ref="N133:O133"/>
    <mergeCell ref="C131:F131"/>
    <mergeCell ref="C132:F132"/>
    <mergeCell ref="G132:H132"/>
    <mergeCell ref="I132:J132"/>
    <mergeCell ref="L132:M132"/>
    <mergeCell ref="N132:O132"/>
    <mergeCell ref="C133:F133"/>
    <mergeCell ref="L134:M134"/>
    <mergeCell ref="L135:M135"/>
    <mergeCell ref="L136:M136"/>
    <mergeCell ref="N136:O136"/>
    <mergeCell ref="L137:M137"/>
    <mergeCell ref="N137:O137"/>
    <mergeCell ref="C134:F134"/>
    <mergeCell ref="G134:H134"/>
    <mergeCell ref="I134:J134"/>
    <mergeCell ref="N134:O134"/>
    <mergeCell ref="G135:H135"/>
    <mergeCell ref="I135:J135"/>
    <mergeCell ref="N135:O135"/>
    <mergeCell ref="C135:F135"/>
    <mergeCell ref="C136:F136"/>
    <mergeCell ref="G136:H136"/>
    <mergeCell ref="I136:J136"/>
    <mergeCell ref="C137:F137"/>
    <mergeCell ref="G137:H137"/>
    <mergeCell ref="I137:J137"/>
    <mergeCell ref="L138:M138"/>
    <mergeCell ref="L139:M139"/>
    <mergeCell ref="L140:M140"/>
    <mergeCell ref="N140:O140"/>
    <mergeCell ref="L141:M141"/>
    <mergeCell ref="N141:O141"/>
    <mergeCell ref="C138:F138"/>
    <mergeCell ref="G138:H138"/>
    <mergeCell ref="I138:J138"/>
    <mergeCell ref="N138:O138"/>
    <mergeCell ref="G139:H139"/>
    <mergeCell ref="I139:J139"/>
    <mergeCell ref="N139:O139"/>
    <mergeCell ref="C139:F139"/>
    <mergeCell ref="C140:F140"/>
    <mergeCell ref="G140:H140"/>
    <mergeCell ref="I140:J140"/>
    <mergeCell ref="C141:F141"/>
    <mergeCell ref="G141:H141"/>
    <mergeCell ref="I141:J141"/>
    <mergeCell ref="L142:M142"/>
    <mergeCell ref="L143:M143"/>
    <mergeCell ref="L144:M144"/>
    <mergeCell ref="N144:O144"/>
    <mergeCell ref="L145:M145"/>
    <mergeCell ref="N145:O145"/>
    <mergeCell ref="C142:F142"/>
    <mergeCell ref="G142:H142"/>
    <mergeCell ref="I142:J142"/>
    <mergeCell ref="N142:O142"/>
    <mergeCell ref="G143:H143"/>
    <mergeCell ref="I143:J143"/>
    <mergeCell ref="N143:O143"/>
    <mergeCell ref="C143:F143"/>
    <mergeCell ref="C144:F144"/>
    <mergeCell ref="G144:H144"/>
    <mergeCell ref="I144:J144"/>
    <mergeCell ref="C145:F145"/>
    <mergeCell ref="G145:H145"/>
    <mergeCell ref="I145:J145"/>
    <mergeCell ref="L146:M146"/>
    <mergeCell ref="L147:M147"/>
    <mergeCell ref="L148:M148"/>
    <mergeCell ref="N148:O148"/>
    <mergeCell ref="L149:M149"/>
    <mergeCell ref="N149:O149"/>
    <mergeCell ref="C146:F146"/>
    <mergeCell ref="G146:H146"/>
    <mergeCell ref="I146:J146"/>
    <mergeCell ref="N146:O146"/>
    <mergeCell ref="G147:H147"/>
    <mergeCell ref="I147:J147"/>
    <mergeCell ref="N147:O147"/>
    <mergeCell ref="C147:F147"/>
    <mergeCell ref="C148:F148"/>
    <mergeCell ref="G148:H148"/>
    <mergeCell ref="I148:J148"/>
    <mergeCell ref="C149:F149"/>
    <mergeCell ref="G149:H149"/>
    <mergeCell ref="I149:J149"/>
    <mergeCell ref="L158:M158"/>
    <mergeCell ref="L159:M159"/>
    <mergeCell ref="C158:F158"/>
    <mergeCell ref="G158:H158"/>
    <mergeCell ref="I158:J158"/>
    <mergeCell ref="N158:O158"/>
    <mergeCell ref="G159:H159"/>
    <mergeCell ref="I159:J159"/>
    <mergeCell ref="N159:O159"/>
    <mergeCell ref="L161:M161"/>
    <mergeCell ref="N161:O161"/>
    <mergeCell ref="C159:F159"/>
    <mergeCell ref="C160:F160"/>
    <mergeCell ref="G160:H160"/>
    <mergeCell ref="I160:J160"/>
    <mergeCell ref="L160:M160"/>
    <mergeCell ref="N160:O160"/>
    <mergeCell ref="C161:F161"/>
    <mergeCell ref="P201:Q201"/>
    <mergeCell ref="P202:Q202"/>
    <mergeCell ref="L167:M167"/>
    <mergeCell ref="L168:M168"/>
    <mergeCell ref="L169:M169"/>
    <mergeCell ref="N169:O169"/>
    <mergeCell ref="L170:M170"/>
    <mergeCell ref="N170:O170"/>
    <mergeCell ref="M200:Q200"/>
  </mergeCells>
  <conditionalFormatting sqref="U28:Z32">
    <cfRule type="cellIs" dxfId="0" priority="1" operator="greaterThan">
      <formula>50</formula>
    </cfRule>
  </conditionalFormatting>
  <conditionalFormatting sqref="U28:Z32">
    <cfRule type="cellIs" dxfId="1" priority="2" operator="lessThanOrEqual">
      <formula>50</formula>
    </cfRule>
  </conditionalFormatting>
  <conditionalFormatting sqref="AF2">
    <cfRule type="cellIs" dxfId="0" priority="3" operator="equal">
      <formula>"NO"</formula>
    </cfRule>
  </conditionalFormatting>
  <conditionalFormatting sqref="AF2">
    <cfRule type="cellIs" dxfId="1" priority="4" operator="equal">
      <formula>"YES"</formula>
    </cfRule>
  </conditionalFormatting>
  <conditionalFormatting sqref="AB2">
    <cfRule type="cellIs" dxfId="0" priority="5" operator="lessThan">
      <formula>4.5</formula>
    </cfRule>
  </conditionalFormatting>
  <conditionalFormatting sqref="AB2">
    <cfRule type="cellIs" dxfId="0" priority="6" operator="greaterThan">
      <formula>4.9</formula>
    </cfRule>
  </conditionalFormatting>
  <conditionalFormatting sqref="AB2">
    <cfRule type="cellIs" dxfId="1" priority="7" operator="between">
      <formula>4.5</formula>
      <formula>4.9</formula>
    </cfRule>
  </conditionalFormatting>
  <conditionalFormatting sqref="AA7:AA29">
    <cfRule type="expression" dxfId="5" priority="8">
      <formula>AA7&lt;33.0</formula>
    </cfRule>
  </conditionalFormatting>
  <conditionalFormatting sqref="G2:H2">
    <cfRule type="containsText" dxfId="3" priority="9" operator="containsText" text="Yes">
      <formula>NOT(ISERROR(SEARCH(("Yes"),(G2))))</formula>
    </cfRule>
  </conditionalFormatting>
  <conditionalFormatting sqref="G2:H2">
    <cfRule type="containsText" dxfId="4" priority="10" operator="containsText" text="No">
      <formula>NOT(ISERROR(SEARCH(("No"),(G2))))</formula>
    </cfRule>
  </conditionalFormatting>
  <conditionalFormatting sqref="AI7:AI29 AJ7:AJ29">
    <cfRule type="cellIs" dxfId="4" priority="11" operator="greaterThan">
      <formula>100</formula>
    </cfRule>
  </conditionalFormatting>
  <conditionalFormatting sqref="AI7:AI29 AJ7:AJ29">
    <cfRule type="cellIs" dxfId="3" priority="12" operator="lessThanOrEqual">
      <formula>100</formula>
    </cfRule>
  </conditionalFormatting>
  <dataValidations>
    <dataValidation type="list" allowBlank="1" sqref="G2">
      <formula1>"Yes,No"</formula1>
    </dataValidation>
    <dataValidation type="list" allowBlank="1" showErrorMessage="1" sqref="AH7:AH29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5" width="11.75"/>
    <col customWidth="1" min="16" max="16" width="8.75"/>
    <col customWidth="1" min="17" max="17" width="11.63"/>
    <col customWidth="1" min="18" max="18" width="9.13"/>
    <col customWidth="1" min="19" max="19" width="9.88"/>
    <col customWidth="1" min="20" max="20" width="22.75"/>
    <col customWidth="1" min="21" max="21" width="10.13"/>
    <col customWidth="1" min="22" max="22" width="14.5"/>
    <col customWidth="1" min="23" max="23" width="10.13"/>
    <col customWidth="1" min="24" max="24" width="13.13"/>
    <col customWidth="1" min="25" max="25" width="13.75"/>
    <col customWidth="1" min="26" max="26" width="14.25"/>
    <col customWidth="1" min="27" max="27" width="16.63"/>
    <col customWidth="1" min="28" max="28" width="5.88"/>
    <col customWidth="1" min="29" max="29" width="14.88"/>
    <col customWidth="1" min="30" max="30" width="12.88"/>
    <col customWidth="1" min="31" max="31" width="12.0"/>
    <col customWidth="1" min="32" max="32" width="10.13"/>
    <col customWidth="1" min="33" max="33" width="9.88"/>
    <col customWidth="1" min="34" max="34" width="8.75"/>
    <col customWidth="1" min="35" max="36" width="9.13"/>
    <col customWidth="1" min="37" max="37" width="10.63"/>
    <col customWidth="1" min="38" max="38" width="9.13"/>
    <col customWidth="1" min="39" max="39" width="8.0"/>
    <col customWidth="1" min="40" max="40" width="8.75"/>
    <col customWidth="1" min="41" max="41" width="8.13"/>
    <col customWidth="1" min="42" max="43" width="9.13"/>
    <col customWidth="1" min="44" max="44" width="22.88"/>
    <col customWidth="1" min="45" max="45" width="8.0"/>
    <col customWidth="1" min="46" max="46" width="24.63"/>
    <col customWidth="1" min="47" max="48" width="6.25"/>
    <col customWidth="1" min="49" max="51" width="9.13"/>
    <col customWidth="1" min="52" max="52" width="8.0"/>
    <col customWidth="1" min="53" max="56" width="5.88"/>
    <col customWidth="1" min="57" max="57" width="2.25"/>
    <col customWidth="1" min="58" max="60" width="9.13"/>
    <col customWidth="1" min="61" max="61" width="8.0"/>
    <col customWidth="1" min="62" max="62" width="5.88"/>
    <col customWidth="1" min="63" max="63" width="4.38"/>
    <col customWidth="1" min="64" max="64" width="10.38"/>
    <col customWidth="1" min="65" max="65" width="20.75"/>
    <col customWidth="1" min="66" max="66" width="2.25"/>
  </cols>
  <sheetData>
    <row r="1" ht="7.5" customHeight="1">
      <c r="A1" s="6">
        <v>12.5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/>
      <c r="X1" s="5"/>
      <c r="Y1" s="5"/>
      <c r="Z1" s="5"/>
      <c r="AA1" s="7"/>
      <c r="AB1" s="8"/>
      <c r="AC1" s="7"/>
      <c r="AD1" s="7"/>
      <c r="AE1" s="7"/>
      <c r="AF1" s="7"/>
      <c r="AG1" s="7"/>
      <c r="AH1" s="9"/>
      <c r="AI1" s="7"/>
      <c r="AJ1" s="7"/>
      <c r="AK1" s="7"/>
      <c r="AL1" s="7"/>
      <c r="AM1" s="9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/>
      <c r="O2" s="18" t="s">
        <v>6</v>
      </c>
      <c r="P2" s="19"/>
      <c r="Q2" s="20" t="s">
        <v>7</v>
      </c>
      <c r="R2" s="21"/>
      <c r="S2" s="19" t="s">
        <v>8</v>
      </c>
      <c r="T2" s="22" t="str">
        <f>AVERAGE(IF(D98&lt;&gt;"",D98),IF(Q98&lt;&gt;"",Q98),IF(AD98&lt;&gt;"",AD98),IF(AO98&lt;&gt;"",AO98))</f>
        <v>#DIV/0!</v>
      </c>
      <c r="U2" s="23" t="s">
        <v>9</v>
      </c>
      <c r="V2" s="24">
        <f>SUM(F98,S98,AF98,AQ98)</f>
        <v>0</v>
      </c>
      <c r="W2" s="25" t="s">
        <v>10</v>
      </c>
      <c r="X2" s="26"/>
      <c r="Y2" s="567" t="s">
        <v>11</v>
      </c>
      <c r="Z2" s="568" t="str">
        <f>AVERAGE(E98,R98,AE98,AP98)</f>
        <v>#DIV/0!</v>
      </c>
      <c r="AA2" s="7"/>
      <c r="AB2" s="30"/>
      <c r="AC2" s="31" t="str">
        <f>IFERROR(__xludf.DUMMYFUNCTION("INDEX(AL7:AL26, MAX(FILTER(ROW(AL7:AL26)-ROW(AL7)+1, LEN(AL7:AL26))))"),"#N/A")</f>
        <v>#N/A</v>
      </c>
      <c r="AD2" s="43" t="s">
        <v>12</v>
      </c>
      <c r="AE2" s="45">
        <v>6.7</v>
      </c>
      <c r="AF2" s="43" t="s">
        <v>13</v>
      </c>
      <c r="AG2" s="34" t="str">
        <f>IF(COUNTA(V6:V19)&gt;0,"YES","NO")</f>
        <v>NO</v>
      </c>
      <c r="AH2" s="36" t="s">
        <v>14</v>
      </c>
      <c r="AJ2" s="7"/>
      <c r="AK2" s="7"/>
      <c r="AL2" s="7"/>
      <c r="AM2" s="9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2"/>
      <c r="R3" s="44"/>
      <c r="S3" s="46"/>
      <c r="T3" s="46"/>
      <c r="U3" s="46"/>
      <c r="V3" s="46"/>
      <c r="W3" s="46"/>
      <c r="X3" s="46"/>
      <c r="Y3" s="46"/>
      <c r="Z3" s="46"/>
      <c r="AA3" s="47"/>
      <c r="AB3" s="48"/>
      <c r="AC3" s="48"/>
      <c r="AD3" s="48"/>
      <c r="AE3" s="48"/>
      <c r="AF3" s="48"/>
      <c r="AG3" s="48"/>
      <c r="AH3" s="48"/>
      <c r="AI3" s="48"/>
      <c r="AJ3" s="49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3"/>
      <c r="AB4" s="569" t="s">
        <v>16</v>
      </c>
      <c r="AV4" s="59"/>
      <c r="AW4" s="59"/>
      <c r="AX4" s="47"/>
      <c r="AY4" s="4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0.0006274509804</v>
      </c>
      <c r="M5" s="65" t="s">
        <v>18</v>
      </c>
      <c r="N5" s="62"/>
      <c r="O5" s="62"/>
      <c r="P5" s="62"/>
      <c r="Q5" s="62"/>
      <c r="R5" s="62"/>
      <c r="S5" s="66"/>
      <c r="T5" s="570" t="s">
        <v>19</v>
      </c>
      <c r="U5" s="62"/>
      <c r="V5" s="62"/>
      <c r="W5" s="62"/>
      <c r="X5" s="62"/>
      <c r="Y5" s="62"/>
      <c r="Z5" s="63"/>
      <c r="AA5" s="68"/>
      <c r="AB5" s="571" t="s">
        <v>20</v>
      </c>
      <c r="AC5" s="572" t="s">
        <v>21</v>
      </c>
      <c r="AD5" s="573" t="s">
        <v>22</v>
      </c>
      <c r="AE5" s="573" t="s">
        <v>23</v>
      </c>
      <c r="AF5" s="573" t="s">
        <v>11</v>
      </c>
      <c r="AG5" s="574" t="s">
        <v>24</v>
      </c>
      <c r="AH5" s="575" t="s">
        <v>25</v>
      </c>
      <c r="AI5" s="575" t="s">
        <v>26</v>
      </c>
      <c r="AJ5" s="575" t="s">
        <v>27</v>
      </c>
      <c r="AK5" s="575" t="s">
        <v>28</v>
      </c>
      <c r="AL5" s="575" t="s">
        <v>29</v>
      </c>
      <c r="AM5" s="576" t="s">
        <v>30</v>
      </c>
      <c r="AN5" s="574" t="s">
        <v>31</v>
      </c>
      <c r="AO5" s="577" t="s">
        <v>32</v>
      </c>
      <c r="AP5" s="62"/>
      <c r="AQ5" s="63"/>
      <c r="AR5" s="578" t="s">
        <v>33</v>
      </c>
      <c r="AS5" s="63"/>
      <c r="AT5" s="76" t="s">
        <v>34</v>
      </c>
      <c r="AU5" s="63"/>
      <c r="AV5" s="77"/>
      <c r="AW5" s="77"/>
      <c r="AX5" s="47"/>
      <c r="AY5" s="47"/>
    </row>
    <row r="6">
      <c r="A6" s="1"/>
      <c r="B6" s="46"/>
      <c r="C6" s="46"/>
      <c r="D6" s="79" t="str">
        <f t="shared" ref="D6:D7" si="1">D36</f>
        <v>Pale</v>
      </c>
      <c r="E6" s="62"/>
      <c r="F6" s="62"/>
      <c r="G6" s="62"/>
      <c r="H6" s="62"/>
      <c r="I6" s="62"/>
      <c r="J6" s="63"/>
      <c r="K6" s="81">
        <f t="shared" ref="K6:K7" si="2">SUM(K36,X36,AJ36,AU36)</f>
        <v>550</v>
      </c>
      <c r="L6" s="64"/>
      <c r="M6" s="82" t="str">
        <f t="shared" ref="M6:M20" si="3">D62</f>
        <v>Columbus</v>
      </c>
      <c r="N6" s="62"/>
      <c r="O6" s="62"/>
      <c r="P6" s="62"/>
      <c r="Q6" s="83">
        <f t="shared" ref="Q6:Q18" si="4">SUM(F62:M62)+SUM(S62:Y62)+SUM(AE62:AK62)+SUM(AP62:AV62)</f>
        <v>2</v>
      </c>
      <c r="R6" s="62"/>
      <c r="S6" s="66"/>
      <c r="T6" s="579" t="s">
        <v>35</v>
      </c>
      <c r="U6" s="63"/>
      <c r="V6" s="115"/>
      <c r="W6" s="115"/>
      <c r="X6" s="115"/>
      <c r="Y6" s="115"/>
      <c r="Z6" s="580"/>
      <c r="AA6" s="64"/>
      <c r="AB6" s="581" t="str">
        <f>E83</f>
        <v/>
      </c>
      <c r="AC6" s="582">
        <v>0.0</v>
      </c>
      <c r="AD6" s="583" t="s">
        <v>36</v>
      </c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3"/>
      <c r="AT6" s="91"/>
      <c r="AU6" s="90"/>
      <c r="AV6" s="77"/>
      <c r="AW6" s="77"/>
      <c r="AX6" s="47"/>
      <c r="AY6" s="47"/>
    </row>
    <row r="7">
      <c r="A7" s="1"/>
      <c r="B7" s="39"/>
      <c r="C7" s="46"/>
      <c r="D7" s="92" t="str">
        <f t="shared" si="1"/>
        <v>Wheat</v>
      </c>
      <c r="E7" s="62"/>
      <c r="F7" s="62"/>
      <c r="G7" s="62"/>
      <c r="H7" s="62"/>
      <c r="I7" s="62"/>
      <c r="J7" s="63"/>
      <c r="K7" s="93">
        <f t="shared" si="2"/>
        <v>25</v>
      </c>
      <c r="L7" s="64"/>
      <c r="M7" s="82" t="str">
        <f t="shared" si="3"/>
        <v>Idaho 7</v>
      </c>
      <c r="N7" s="62"/>
      <c r="O7" s="62"/>
      <c r="P7" s="62"/>
      <c r="Q7" s="94">
        <f t="shared" si="4"/>
        <v>6</v>
      </c>
      <c r="R7" s="62"/>
      <c r="S7" s="66"/>
      <c r="T7" s="579" t="s">
        <v>37</v>
      </c>
      <c r="U7" s="63"/>
      <c r="V7" s="115"/>
      <c r="W7" s="115"/>
      <c r="X7" s="115"/>
      <c r="Y7" s="115"/>
      <c r="Z7" s="580"/>
      <c r="AA7" s="64"/>
      <c r="AB7" s="584">
        <f t="shared" ref="AB7:AB26" si="5">AB6+1</f>
        <v>1</v>
      </c>
      <c r="AC7" s="582">
        <v>1.0</v>
      </c>
      <c r="AD7" s="585"/>
      <c r="AE7" s="586"/>
      <c r="AF7" s="585"/>
      <c r="AG7" s="587"/>
      <c r="AH7" s="585"/>
      <c r="AI7" s="587" t="s">
        <v>0</v>
      </c>
      <c r="AJ7" s="587"/>
      <c r="AK7" s="588"/>
      <c r="AL7" s="588" t="str">
        <f t="shared" ref="AL7:AL21" si="6">IF(ISBLANK(AE7)=false , IFERROR((76.08 * (($T$2*0.004+1)-(AE7*0.004+1)) / (1.775-($T$2*0.004+1))) * ((AE7*0.004+1) / 0.794),0),"")</f>
        <v/>
      </c>
      <c r="AM7" s="589"/>
      <c r="AN7" s="590"/>
      <c r="AO7" s="591"/>
      <c r="AP7" s="62"/>
      <c r="AQ7" s="63"/>
      <c r="AR7" s="591"/>
      <c r="AS7" s="63"/>
      <c r="AT7" s="102"/>
      <c r="AU7" s="63"/>
      <c r="AV7" s="77"/>
      <c r="AW7" s="77"/>
      <c r="AX7" s="47"/>
      <c r="AY7" s="47"/>
    </row>
    <row r="8">
      <c r="A8" s="1"/>
      <c r="B8" s="50"/>
      <c r="C8" s="46"/>
      <c r="D8" s="61" t="s">
        <v>237</v>
      </c>
      <c r="E8" s="62"/>
      <c r="F8" s="62"/>
      <c r="G8" s="62"/>
      <c r="H8" s="62"/>
      <c r="I8" s="62"/>
      <c r="J8" s="63"/>
      <c r="K8" s="103">
        <f>K38+X38+AJ38+AU38</f>
        <v>12.5</v>
      </c>
      <c r="L8" s="64"/>
      <c r="M8" s="82" t="str">
        <f t="shared" si="3"/>
        <v>Strata</v>
      </c>
      <c r="N8" s="62"/>
      <c r="O8" s="62"/>
      <c r="P8" s="62"/>
      <c r="Q8" s="83">
        <f t="shared" si="4"/>
        <v>10</v>
      </c>
      <c r="R8" s="62"/>
      <c r="S8" s="66"/>
      <c r="T8" s="579" t="s">
        <v>38</v>
      </c>
      <c r="U8" s="63"/>
      <c r="V8" s="592"/>
      <c r="W8" s="115"/>
      <c r="X8" s="115"/>
      <c r="Y8" s="115"/>
      <c r="Z8" s="593">
        <f>SUM(V8:Y8)</f>
        <v>0</v>
      </c>
      <c r="AA8" s="64"/>
      <c r="AB8" s="584">
        <f t="shared" si="5"/>
        <v>2</v>
      </c>
      <c r="AC8" s="582">
        <v>2.0</v>
      </c>
      <c r="AD8" s="585"/>
      <c r="AE8" s="585"/>
      <c r="AF8" s="585"/>
      <c r="AG8" s="585"/>
      <c r="AH8" s="585"/>
      <c r="AI8" s="585"/>
      <c r="AJ8" s="585"/>
      <c r="AK8" s="594"/>
      <c r="AL8" s="588" t="str">
        <f t="shared" si="6"/>
        <v/>
      </c>
      <c r="AM8" s="589"/>
      <c r="AN8" s="590"/>
      <c r="AO8" s="591"/>
      <c r="AP8" s="62"/>
      <c r="AQ8" s="63"/>
      <c r="AR8" s="591"/>
      <c r="AS8" s="63"/>
      <c r="AT8" s="102"/>
      <c r="AU8" s="63"/>
      <c r="AV8" s="77"/>
      <c r="AW8" s="77"/>
      <c r="AX8" s="47"/>
      <c r="AY8" s="4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>
      <c r="A9" s="1"/>
      <c r="B9" s="50"/>
      <c r="C9" s="46"/>
      <c r="D9" s="92" t="str">
        <f>D39</f>
        <v>Vienna</v>
      </c>
      <c r="E9" s="62"/>
      <c r="F9" s="62"/>
      <c r="G9" s="62"/>
      <c r="H9" s="62"/>
      <c r="I9" s="62"/>
      <c r="J9" s="63"/>
      <c r="K9" s="93">
        <f>SUM(K39,X39,AJ39,AU39)</f>
        <v>25</v>
      </c>
      <c r="L9" s="64"/>
      <c r="M9" s="82" t="str">
        <f t="shared" si="3"/>
        <v>Mosaic DynaBoost/702</v>
      </c>
      <c r="N9" s="62"/>
      <c r="O9" s="62"/>
      <c r="P9" s="62"/>
      <c r="Q9" s="94">
        <f t="shared" si="4"/>
        <v>0.66</v>
      </c>
      <c r="R9" s="62"/>
      <c r="S9" s="66"/>
      <c r="T9" s="579" t="s">
        <v>39</v>
      </c>
      <c r="U9" s="63"/>
      <c r="V9" s="115"/>
      <c r="W9" s="115"/>
      <c r="X9" s="115"/>
      <c r="Y9" s="115"/>
      <c r="Z9" s="109">
        <f>sum(Z8*50)</f>
        <v>0</v>
      </c>
      <c r="AA9" s="64"/>
      <c r="AB9" s="584">
        <f t="shared" si="5"/>
        <v>3</v>
      </c>
      <c r="AC9" s="582">
        <v>3.0</v>
      </c>
      <c r="AD9" s="585"/>
      <c r="AE9" s="585"/>
      <c r="AF9" s="585"/>
      <c r="AG9" s="585"/>
      <c r="AH9" s="585"/>
      <c r="AI9" s="585"/>
      <c r="AJ9" s="585"/>
      <c r="AK9" s="594"/>
      <c r="AL9" s="588" t="str">
        <f t="shared" si="6"/>
        <v/>
      </c>
      <c r="AM9" s="589"/>
      <c r="AN9" s="590"/>
      <c r="AO9" s="591"/>
      <c r="AP9" s="62"/>
      <c r="AQ9" s="63"/>
      <c r="AR9" s="595" t="s">
        <v>238</v>
      </c>
      <c r="AS9" s="63"/>
      <c r="AT9" s="102"/>
      <c r="AU9" s="63"/>
      <c r="AV9" s="77"/>
      <c r="AW9" s="77"/>
      <c r="AX9" s="47"/>
      <c r="AY9" s="4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>
      <c r="A10" s="1"/>
      <c r="B10" s="46"/>
      <c r="C10" s="46"/>
      <c r="D10" s="61" t="s">
        <v>88</v>
      </c>
      <c r="E10" s="62"/>
      <c r="F10" s="62"/>
      <c r="G10" s="62"/>
      <c r="H10" s="62"/>
      <c r="I10" s="62"/>
      <c r="J10" s="63"/>
      <c r="K10" s="103">
        <f>K40+X40+AJ40+AU40</f>
        <v>25</v>
      </c>
      <c r="L10" s="64"/>
      <c r="M10" s="82" t="str">
        <f t="shared" si="3"/>
        <v>Citra Cryo</v>
      </c>
      <c r="N10" s="62"/>
      <c r="O10" s="62"/>
      <c r="P10" s="62"/>
      <c r="Q10" s="83">
        <f t="shared" si="4"/>
        <v>10</v>
      </c>
      <c r="R10" s="62"/>
      <c r="S10" s="66"/>
      <c r="T10" s="596" t="s">
        <v>41</v>
      </c>
      <c r="U10" s="597"/>
      <c r="V10" s="114"/>
      <c r="W10" s="114"/>
      <c r="X10" s="115"/>
      <c r="Y10" s="115"/>
      <c r="Z10" s="580"/>
      <c r="AA10" s="64"/>
      <c r="AB10" s="584">
        <f t="shared" si="5"/>
        <v>4</v>
      </c>
      <c r="AC10" s="582">
        <v>4.0</v>
      </c>
      <c r="AD10" s="585"/>
      <c r="AE10" s="598"/>
      <c r="AF10" s="585"/>
      <c r="AG10" s="585"/>
      <c r="AH10" s="585"/>
      <c r="AI10" s="585"/>
      <c r="AJ10" s="585"/>
      <c r="AK10" s="594"/>
      <c r="AL10" s="588" t="str">
        <f t="shared" si="6"/>
        <v/>
      </c>
      <c r="AM10" s="589"/>
      <c r="AN10" s="590"/>
      <c r="AO10" s="591"/>
      <c r="AP10" s="62"/>
      <c r="AQ10" s="63"/>
      <c r="AR10" s="599" t="s">
        <v>42</v>
      </c>
      <c r="AS10" s="63"/>
      <c r="AT10" s="102" t="s">
        <v>43</v>
      </c>
      <c r="AU10" s="63"/>
      <c r="AV10" s="78"/>
      <c r="AW10" s="117"/>
      <c r="AX10" s="47"/>
      <c r="AY10" s="4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>
      <c r="A11" s="1"/>
      <c r="B11" s="39"/>
      <c r="C11" s="46"/>
      <c r="D11" s="92" t="str">
        <f t="shared" ref="D11:D20" si="7">D41</f>
        <v/>
      </c>
      <c r="E11" s="62"/>
      <c r="F11" s="62"/>
      <c r="G11" s="62"/>
      <c r="H11" s="62"/>
      <c r="I11" s="62"/>
      <c r="J11" s="63"/>
      <c r="K11" s="93">
        <f>SUM(K41,X41,AJ41,AU41)</f>
        <v>0</v>
      </c>
      <c r="L11" s="64"/>
      <c r="M11" s="82" t="str">
        <f t="shared" si="3"/>
        <v>Nelson Sauvin</v>
      </c>
      <c r="N11" s="62"/>
      <c r="O11" s="62"/>
      <c r="P11" s="62"/>
      <c r="Q11" s="94">
        <f t="shared" si="4"/>
        <v>10</v>
      </c>
      <c r="R11" s="62"/>
      <c r="S11" s="66"/>
      <c r="T11" s="579" t="s">
        <v>45</v>
      </c>
      <c r="U11" s="600"/>
      <c r="V11" s="115"/>
      <c r="W11" s="115"/>
      <c r="X11" s="115"/>
      <c r="Y11" s="115"/>
      <c r="Z11" s="580"/>
      <c r="AA11" s="64"/>
      <c r="AB11" s="584">
        <f t="shared" si="5"/>
        <v>5</v>
      </c>
      <c r="AC11" s="582">
        <v>5.0</v>
      </c>
      <c r="AD11" s="585"/>
      <c r="AE11" s="585"/>
      <c r="AF11" s="585"/>
      <c r="AG11" s="585"/>
      <c r="AH11" s="585"/>
      <c r="AI11" s="585"/>
      <c r="AJ11" s="585"/>
      <c r="AK11" s="594"/>
      <c r="AL11" s="588" t="str">
        <f t="shared" si="6"/>
        <v/>
      </c>
      <c r="AM11" s="589"/>
      <c r="AN11" s="590"/>
      <c r="AO11" s="591"/>
      <c r="AP11" s="62"/>
      <c r="AQ11" s="63"/>
      <c r="AR11" s="599" t="s">
        <v>47</v>
      </c>
      <c r="AS11" s="63"/>
      <c r="AT11" s="120"/>
      <c r="AU11" s="63"/>
      <c r="AV11" s="121"/>
      <c r="AW11" s="121"/>
      <c r="AX11" s="47"/>
      <c r="AY11" s="4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>
      <c r="A12" s="1"/>
      <c r="B12" s="50"/>
      <c r="C12" s="46"/>
      <c r="D12" s="79" t="str">
        <f t="shared" si="7"/>
        <v/>
      </c>
      <c r="E12" s="62"/>
      <c r="F12" s="62"/>
      <c r="G12" s="62"/>
      <c r="H12" s="62"/>
      <c r="I12" s="62"/>
      <c r="J12" s="63"/>
      <c r="K12" s="103">
        <f>K42+X42+AJ42+AU42</f>
        <v>0</v>
      </c>
      <c r="L12" s="64"/>
      <c r="M12" s="82" t="str">
        <f t="shared" si="3"/>
        <v>Mosaic Cryo</v>
      </c>
      <c r="N12" s="62"/>
      <c r="O12" s="62"/>
      <c r="P12" s="62"/>
      <c r="Q12" s="83">
        <f t="shared" si="4"/>
        <v>20</v>
      </c>
      <c r="R12" s="62"/>
      <c r="S12" s="66"/>
      <c r="T12" s="580"/>
      <c r="U12" s="580"/>
      <c r="V12" s="580"/>
      <c r="W12" s="580"/>
      <c r="X12" s="580"/>
      <c r="Y12" s="580"/>
      <c r="Z12" s="580"/>
      <c r="AA12" s="64"/>
      <c r="AB12" s="584">
        <f t="shared" si="5"/>
        <v>6</v>
      </c>
      <c r="AC12" s="582">
        <v>6.0</v>
      </c>
      <c r="AD12" s="585"/>
      <c r="AE12" s="585"/>
      <c r="AF12" s="585"/>
      <c r="AG12" s="585"/>
      <c r="AH12" s="585"/>
      <c r="AI12" s="585"/>
      <c r="AJ12" s="585"/>
      <c r="AK12" s="594"/>
      <c r="AL12" s="588" t="str">
        <f t="shared" si="6"/>
        <v/>
      </c>
      <c r="AM12" s="589"/>
      <c r="AN12" s="590"/>
      <c r="AO12" s="591"/>
      <c r="AP12" s="62"/>
      <c r="AQ12" s="63"/>
      <c r="AR12" s="591"/>
      <c r="AS12" s="63"/>
      <c r="AT12" s="120"/>
      <c r="AU12" s="63"/>
      <c r="AV12" s="121"/>
      <c r="AW12" s="121"/>
      <c r="AX12" s="47"/>
      <c r="AY12" s="4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>
      <c r="A13" s="1"/>
      <c r="B13" s="50"/>
      <c r="C13" s="46"/>
      <c r="D13" s="92" t="str">
        <f t="shared" si="7"/>
        <v/>
      </c>
      <c r="E13" s="62"/>
      <c r="F13" s="62"/>
      <c r="G13" s="62"/>
      <c r="H13" s="62"/>
      <c r="I13" s="62"/>
      <c r="J13" s="63"/>
      <c r="K13" s="93">
        <f>SUM(K43,X43,AJ43,AU43)</f>
        <v>0</v>
      </c>
      <c r="L13" s="64"/>
      <c r="M13" s="82" t="str">
        <f t="shared" si="3"/>
        <v>Aromoazyme</v>
      </c>
      <c r="N13" s="62"/>
      <c r="O13" s="62"/>
      <c r="P13" s="62"/>
      <c r="Q13" s="94">
        <f t="shared" si="4"/>
        <v>0.05</v>
      </c>
      <c r="R13" s="62"/>
      <c r="S13" s="66"/>
      <c r="T13" s="601" t="s">
        <v>44</v>
      </c>
      <c r="U13" s="63"/>
      <c r="V13" s="136"/>
      <c r="W13" s="136"/>
      <c r="X13" s="136"/>
      <c r="Y13" s="136"/>
      <c r="Z13" s="580"/>
      <c r="AA13" s="64"/>
      <c r="AB13" s="584">
        <f t="shared" si="5"/>
        <v>7</v>
      </c>
      <c r="AC13" s="582">
        <v>7.0</v>
      </c>
      <c r="AD13" s="585"/>
      <c r="AE13" s="585"/>
      <c r="AF13" s="585"/>
      <c r="AG13" s="585"/>
      <c r="AH13" s="585"/>
      <c r="AI13" s="585"/>
      <c r="AJ13" s="585"/>
      <c r="AK13" s="594"/>
      <c r="AL13" s="588" t="str">
        <f t="shared" si="6"/>
        <v/>
      </c>
      <c r="AM13" s="589"/>
      <c r="AN13" s="590"/>
      <c r="AO13" s="591"/>
      <c r="AP13" s="62"/>
      <c r="AQ13" s="63"/>
      <c r="AR13" s="599" t="s">
        <v>50</v>
      </c>
      <c r="AS13" s="63"/>
      <c r="AT13" s="102" t="s">
        <v>51</v>
      </c>
      <c r="AU13" s="63"/>
      <c r="AV13" s="121"/>
      <c r="AW13" s="121"/>
      <c r="AX13" s="47"/>
      <c r="AY13" s="4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>
      <c r="A14" s="1"/>
      <c r="B14" s="46"/>
      <c r="C14" s="46"/>
      <c r="D14" s="79" t="str">
        <f t="shared" si="7"/>
        <v/>
      </c>
      <c r="E14" s="62"/>
      <c r="F14" s="62"/>
      <c r="G14" s="62"/>
      <c r="H14" s="62"/>
      <c r="I14" s="62"/>
      <c r="J14" s="63"/>
      <c r="K14" s="103">
        <f>K44+X44+AJ44+AU44</f>
        <v>0</v>
      </c>
      <c r="L14" s="64"/>
      <c r="M14" s="82" t="str">
        <f t="shared" si="3"/>
        <v/>
      </c>
      <c r="N14" s="62"/>
      <c r="O14" s="62"/>
      <c r="P14" s="62"/>
      <c r="Q14" s="83">
        <f t="shared" si="4"/>
        <v>0</v>
      </c>
      <c r="R14" s="62"/>
      <c r="S14" s="66"/>
      <c r="T14" s="601" t="s">
        <v>46</v>
      </c>
      <c r="U14" s="63"/>
      <c r="V14" s="136"/>
      <c r="W14" s="136"/>
      <c r="X14" s="136"/>
      <c r="Y14" s="136"/>
      <c r="Z14" s="580"/>
      <c r="AA14" s="64"/>
      <c r="AB14" s="584">
        <f t="shared" si="5"/>
        <v>8</v>
      </c>
      <c r="AC14" s="582">
        <v>8.0</v>
      </c>
      <c r="AD14" s="585"/>
      <c r="AE14" s="585"/>
      <c r="AF14" s="585"/>
      <c r="AG14" s="585"/>
      <c r="AH14" s="585"/>
      <c r="AI14" s="585"/>
      <c r="AJ14" s="585"/>
      <c r="AK14" s="594"/>
      <c r="AL14" s="588" t="str">
        <f t="shared" si="6"/>
        <v/>
      </c>
      <c r="AM14" s="589"/>
      <c r="AN14" s="590"/>
      <c r="AO14" s="591"/>
      <c r="AP14" s="62"/>
      <c r="AQ14" s="63"/>
      <c r="AR14" s="595" t="s">
        <v>239</v>
      </c>
      <c r="AS14" s="63"/>
      <c r="AT14" s="102" t="s">
        <v>53</v>
      </c>
      <c r="AU14" s="63"/>
      <c r="AV14" s="121"/>
      <c r="AW14" s="121"/>
      <c r="AX14" s="47"/>
      <c r="AY14" s="4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>
      <c r="A15" s="1"/>
      <c r="B15" s="39"/>
      <c r="C15" s="46"/>
      <c r="D15" s="92" t="str">
        <f t="shared" si="7"/>
        <v/>
      </c>
      <c r="E15" s="62"/>
      <c r="F15" s="62"/>
      <c r="G15" s="62"/>
      <c r="H15" s="62"/>
      <c r="I15" s="62"/>
      <c r="J15" s="63"/>
      <c r="K15" s="93">
        <f>SUM(K45,X45,AJ45,AU45)</f>
        <v>0</v>
      </c>
      <c r="L15" s="64"/>
      <c r="M15" s="82" t="str">
        <f t="shared" si="3"/>
        <v>Dextrose </v>
      </c>
      <c r="N15" s="62"/>
      <c r="O15" s="62"/>
      <c r="P15" s="62"/>
      <c r="Q15" s="94">
        <f t="shared" si="4"/>
        <v>0</v>
      </c>
      <c r="R15" s="62"/>
      <c r="S15" s="66"/>
      <c r="T15" s="601" t="s">
        <v>48</v>
      </c>
      <c r="U15" s="63"/>
      <c r="V15" s="136"/>
      <c r="W15" s="136"/>
      <c r="X15" s="136"/>
      <c r="Y15" s="136"/>
      <c r="Z15" s="593">
        <f>SUM(V15:Y15)</f>
        <v>0</v>
      </c>
      <c r="AA15" s="64"/>
      <c r="AB15" s="584">
        <f t="shared" si="5"/>
        <v>9</v>
      </c>
      <c r="AC15" s="582">
        <v>9.0</v>
      </c>
      <c r="AD15" s="585"/>
      <c r="AE15" s="585"/>
      <c r="AF15" s="585"/>
      <c r="AG15" s="585"/>
      <c r="AH15" s="585"/>
      <c r="AI15" s="585"/>
      <c r="AJ15" s="585"/>
      <c r="AK15" s="594"/>
      <c r="AL15" s="588" t="str">
        <f t="shared" si="6"/>
        <v/>
      </c>
      <c r="AM15" s="589"/>
      <c r="AN15" s="590"/>
      <c r="AO15" s="591"/>
      <c r="AP15" s="62"/>
      <c r="AQ15" s="63"/>
      <c r="AR15" s="591"/>
      <c r="AS15" s="63"/>
      <c r="AT15" s="120"/>
      <c r="AU15" s="63"/>
      <c r="AV15" s="121"/>
      <c r="AW15" s="121"/>
      <c r="AX15" s="47"/>
      <c r="AY15" s="4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>
      <c r="A16" s="1"/>
      <c r="B16" s="50"/>
      <c r="C16" s="46"/>
      <c r="D16" s="79" t="str">
        <f t="shared" si="7"/>
        <v/>
      </c>
      <c r="E16" s="62"/>
      <c r="F16" s="62"/>
      <c r="G16" s="62"/>
      <c r="H16" s="62"/>
      <c r="I16" s="62"/>
      <c r="J16" s="63"/>
      <c r="K16" s="103">
        <f>K46+X46+AJ46+AU46</f>
        <v>0</v>
      </c>
      <c r="L16" s="64"/>
      <c r="M16" s="82" t="str">
        <f t="shared" si="3"/>
        <v>Antifoam</v>
      </c>
      <c r="N16" s="62"/>
      <c r="O16" s="62"/>
      <c r="P16" s="62"/>
      <c r="Q16" s="83">
        <f t="shared" si="4"/>
        <v>0.2</v>
      </c>
      <c r="R16" s="62"/>
      <c r="S16" s="66"/>
      <c r="T16" s="602" t="s">
        <v>49</v>
      </c>
      <c r="U16" s="63"/>
      <c r="V16" s="136"/>
      <c r="W16" s="136"/>
      <c r="X16" s="136"/>
      <c r="Y16" s="136"/>
      <c r="Z16" s="109">
        <f>sum(Z15*6)</f>
        <v>0</v>
      </c>
      <c r="AA16" s="64"/>
      <c r="AB16" s="584">
        <f t="shared" si="5"/>
        <v>10</v>
      </c>
      <c r="AC16" s="582">
        <v>10.0</v>
      </c>
      <c r="AD16" s="585"/>
      <c r="AE16" s="585"/>
      <c r="AF16" s="585"/>
      <c r="AG16" s="585"/>
      <c r="AH16" s="585"/>
      <c r="AI16" s="585"/>
      <c r="AJ16" s="585"/>
      <c r="AK16" s="594"/>
      <c r="AL16" s="588" t="str">
        <f t="shared" si="6"/>
        <v/>
      </c>
      <c r="AM16" s="589"/>
      <c r="AN16" s="590"/>
      <c r="AO16" s="591"/>
      <c r="AP16" s="62"/>
      <c r="AQ16" s="63"/>
      <c r="AR16" s="591"/>
      <c r="AS16" s="63"/>
      <c r="AT16" s="120"/>
      <c r="AU16" s="63"/>
      <c r="AV16" s="121"/>
      <c r="AW16" s="121"/>
      <c r="AX16" s="47"/>
      <c r="AY16" s="4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>
      <c r="A17" s="1"/>
      <c r="B17" s="50"/>
      <c r="C17" s="46"/>
      <c r="D17" s="92" t="str">
        <f t="shared" si="7"/>
        <v/>
      </c>
      <c r="E17" s="62"/>
      <c r="F17" s="62"/>
      <c r="G17" s="62"/>
      <c r="H17" s="62"/>
      <c r="I17" s="62"/>
      <c r="J17" s="63"/>
      <c r="K17" s="93">
        <f>SUM(K47,X47,AJ47,AU47)</f>
        <v>0</v>
      </c>
      <c r="L17" s="64"/>
      <c r="M17" s="129" t="str">
        <f t="shared" si="3"/>
        <v>Yeast Nutrient</v>
      </c>
      <c r="N17" s="62"/>
      <c r="O17" s="62"/>
      <c r="P17" s="62"/>
      <c r="Q17" s="94">
        <f t="shared" si="4"/>
        <v>0.2</v>
      </c>
      <c r="R17" s="62"/>
      <c r="S17" s="66"/>
      <c r="T17" s="603" t="s">
        <v>39</v>
      </c>
      <c r="U17" s="63"/>
      <c r="V17" s="136"/>
      <c r="W17" s="136"/>
      <c r="X17" s="136"/>
      <c r="Y17" s="136"/>
      <c r="Z17" s="580"/>
      <c r="AA17" s="64"/>
      <c r="AB17" s="584">
        <f t="shared" si="5"/>
        <v>11</v>
      </c>
      <c r="AC17" s="582">
        <v>11.0</v>
      </c>
      <c r="AD17" s="585"/>
      <c r="AE17" s="585"/>
      <c r="AF17" s="585"/>
      <c r="AG17" s="585"/>
      <c r="AH17" s="585"/>
      <c r="AI17" s="585"/>
      <c r="AJ17" s="585"/>
      <c r="AK17" s="594"/>
      <c r="AL17" s="588" t="str">
        <f t="shared" si="6"/>
        <v/>
      </c>
      <c r="AM17" s="589"/>
      <c r="AN17" s="590"/>
      <c r="AO17" s="591"/>
      <c r="AP17" s="62"/>
      <c r="AQ17" s="63"/>
      <c r="AR17" s="599" t="s">
        <v>240</v>
      </c>
      <c r="AS17" s="63"/>
      <c r="AT17" s="102" t="s">
        <v>58</v>
      </c>
      <c r="AU17" s="63"/>
      <c r="AV17" s="121"/>
      <c r="AW17" s="121"/>
      <c r="AX17" s="47"/>
      <c r="AY17" s="4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>
      <c r="A18" s="1"/>
      <c r="B18" s="46"/>
      <c r="C18" s="46"/>
      <c r="D18" s="79" t="str">
        <f t="shared" si="7"/>
        <v>Calcium Sulphate</v>
      </c>
      <c r="E18" s="62"/>
      <c r="F18" s="62"/>
      <c r="G18" s="62"/>
      <c r="H18" s="62"/>
      <c r="I18" s="62"/>
      <c r="J18" s="63"/>
      <c r="K18" s="103">
        <f>K48+X48+AJ48+AU48</f>
        <v>0.8</v>
      </c>
      <c r="L18" s="64"/>
      <c r="M18" s="82" t="str">
        <f t="shared" si="3"/>
        <v>Whirlfloc</v>
      </c>
      <c r="N18" s="62"/>
      <c r="O18" s="62"/>
      <c r="P18" s="62"/>
      <c r="Q18" s="83">
        <f t="shared" si="4"/>
        <v>0.2</v>
      </c>
      <c r="R18" s="62"/>
      <c r="S18" s="66"/>
      <c r="T18" s="603" t="s">
        <v>41</v>
      </c>
      <c r="U18" s="604"/>
      <c r="V18" s="135"/>
      <c r="W18" s="135"/>
      <c r="X18" s="136"/>
      <c r="Y18" s="136"/>
      <c r="Z18" s="580"/>
      <c r="AA18" s="64"/>
      <c r="AB18" s="584">
        <f t="shared" si="5"/>
        <v>12</v>
      </c>
      <c r="AC18" s="582">
        <v>12.0</v>
      </c>
      <c r="AD18" s="585"/>
      <c r="AE18" s="585"/>
      <c r="AF18" s="585"/>
      <c r="AG18" s="585"/>
      <c r="AH18" s="585"/>
      <c r="AI18" s="585"/>
      <c r="AJ18" s="585"/>
      <c r="AK18" s="594"/>
      <c r="AL18" s="588" t="str">
        <f t="shared" si="6"/>
        <v/>
      </c>
      <c r="AM18" s="589"/>
      <c r="AN18" s="590"/>
      <c r="AO18" s="591"/>
      <c r="AP18" s="62"/>
      <c r="AQ18" s="63"/>
      <c r="AR18" s="131" t="s">
        <v>60</v>
      </c>
      <c r="AS18" s="132"/>
      <c r="AT18" s="120"/>
      <c r="AU18" s="63"/>
      <c r="AV18" s="121"/>
      <c r="AW18" s="121"/>
      <c r="AX18" s="47"/>
      <c r="AY18" s="4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>
      <c r="A19" s="1"/>
      <c r="B19" s="39"/>
      <c r="C19" s="46"/>
      <c r="D19" s="92" t="str">
        <f t="shared" si="7"/>
        <v>Calcium Chloride</v>
      </c>
      <c r="E19" s="62"/>
      <c r="F19" s="62"/>
      <c r="G19" s="62"/>
      <c r="H19" s="62"/>
      <c r="I19" s="62"/>
      <c r="J19" s="63"/>
      <c r="K19" s="93">
        <f>SUM(K49,X49,AJ49,AU49)</f>
        <v>0.4</v>
      </c>
      <c r="L19" s="64"/>
      <c r="M19" s="129" t="str">
        <f t="shared" si="3"/>
        <v>Yeast</v>
      </c>
      <c r="N19" s="62"/>
      <c r="O19" s="62"/>
      <c r="P19" s="62"/>
      <c r="Q19" s="94" t="str">
        <f t="shared" ref="Q19:Q20" si="8">F75</f>
        <v>AY4</v>
      </c>
      <c r="R19" s="62"/>
      <c r="S19" s="66"/>
      <c r="T19" s="603" t="s">
        <v>45</v>
      </c>
      <c r="U19" s="604"/>
      <c r="V19" s="605"/>
      <c r="W19" s="606"/>
      <c r="X19" s="136"/>
      <c r="Y19" s="136"/>
      <c r="Z19" s="580"/>
      <c r="AA19" s="137"/>
      <c r="AB19" s="584">
        <f t="shared" si="5"/>
        <v>13</v>
      </c>
      <c r="AC19" s="582">
        <v>13.0</v>
      </c>
      <c r="AD19" s="585"/>
      <c r="AE19" s="585"/>
      <c r="AF19" s="585"/>
      <c r="AG19" s="585"/>
      <c r="AH19" s="585"/>
      <c r="AI19" s="585"/>
      <c r="AJ19" s="585"/>
      <c r="AK19" s="594"/>
      <c r="AL19" s="588" t="str">
        <f t="shared" si="6"/>
        <v/>
      </c>
      <c r="AM19" s="589"/>
      <c r="AN19" s="590"/>
      <c r="AO19" s="591"/>
      <c r="AP19" s="62"/>
      <c r="AQ19" s="63"/>
      <c r="AR19" s="599" t="s">
        <v>62</v>
      </c>
      <c r="AS19" s="63"/>
      <c r="AT19" s="120"/>
      <c r="AU19" s="63"/>
      <c r="AV19" s="121"/>
      <c r="AW19" s="121"/>
      <c r="AX19" s="47"/>
      <c r="AY19" s="4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ht="17.25" customHeight="1">
      <c r="A20" s="1"/>
      <c r="B20" s="50"/>
      <c r="C20" s="46"/>
      <c r="D20" s="79" t="str">
        <f t="shared" si="7"/>
        <v>Lactic Acid</v>
      </c>
      <c r="E20" s="62"/>
      <c r="F20" s="62"/>
      <c r="G20" s="62"/>
      <c r="H20" s="62"/>
      <c r="I20" s="62"/>
      <c r="J20" s="63"/>
      <c r="K20" s="103">
        <f>K50+X50+AJ50+AU50</f>
        <v>0.85</v>
      </c>
      <c r="L20" s="64"/>
      <c r="M20" s="82" t="str">
        <f t="shared" si="3"/>
        <v>Biofine</v>
      </c>
      <c r="N20" s="62"/>
      <c r="O20" s="62"/>
      <c r="P20" s="62"/>
      <c r="Q20" s="83" t="str">
        <f t="shared" si="8"/>
        <v>1.25 L per turn</v>
      </c>
      <c r="R20" s="62"/>
      <c r="S20" s="139"/>
      <c r="T20" s="118" t="s">
        <v>54</v>
      </c>
      <c r="U20" s="63"/>
      <c r="V20" s="119"/>
      <c r="W20" s="119"/>
      <c r="X20" s="119"/>
      <c r="Y20" s="119"/>
      <c r="Z20" s="145"/>
      <c r="AA20" s="140"/>
      <c r="AB20" s="584">
        <f t="shared" si="5"/>
        <v>14</v>
      </c>
      <c r="AC20" s="582">
        <v>14.0</v>
      </c>
      <c r="AD20" s="585"/>
      <c r="AE20" s="585"/>
      <c r="AF20" s="585"/>
      <c r="AG20" s="585"/>
      <c r="AH20" s="585"/>
      <c r="AI20" s="585"/>
      <c r="AJ20" s="585"/>
      <c r="AK20" s="594"/>
      <c r="AL20" s="588" t="str">
        <f t="shared" si="6"/>
        <v/>
      </c>
      <c r="AM20" s="589"/>
      <c r="AN20" s="590"/>
      <c r="AO20" s="591"/>
      <c r="AP20" s="62"/>
      <c r="AQ20" s="63"/>
      <c r="AR20" s="599" t="s">
        <v>64</v>
      </c>
      <c r="AS20" s="63"/>
      <c r="AT20" s="102" t="s">
        <v>65</v>
      </c>
      <c r="AU20" s="63"/>
      <c r="AV20" s="121"/>
      <c r="AW20" s="121"/>
      <c r="AX20" s="47"/>
      <c r="AY20" s="4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4"/>
      <c r="Q21" s="146"/>
      <c r="R21" s="144"/>
      <c r="S21" s="139"/>
      <c r="T21" s="118" t="s">
        <v>55</v>
      </c>
      <c r="U21" s="63"/>
      <c r="V21" s="119"/>
      <c r="W21" s="119"/>
      <c r="X21" s="119"/>
      <c r="Y21" s="119"/>
      <c r="Z21" s="145"/>
      <c r="AA21" s="140"/>
      <c r="AB21" s="584">
        <f t="shared" si="5"/>
        <v>15</v>
      </c>
      <c r="AC21" s="582">
        <v>15.0</v>
      </c>
      <c r="AD21" s="585"/>
      <c r="AE21" s="585"/>
      <c r="AF21" s="585"/>
      <c r="AG21" s="585"/>
      <c r="AH21" s="585"/>
      <c r="AI21" s="585"/>
      <c r="AJ21" s="585"/>
      <c r="AK21" s="594"/>
      <c r="AL21" s="588" t="str">
        <f t="shared" si="6"/>
        <v/>
      </c>
      <c r="AM21" s="589"/>
      <c r="AN21" s="590"/>
      <c r="AO21" s="591"/>
      <c r="AP21" s="62"/>
      <c r="AQ21" s="63"/>
      <c r="AR21" s="591"/>
      <c r="AS21" s="63"/>
      <c r="AT21" s="120"/>
      <c r="AU21" s="63"/>
      <c r="AV21" s="121"/>
      <c r="AW21" s="121"/>
      <c r="AX21" s="47"/>
      <c r="AY21" s="4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7"/>
      <c r="Q22" s="148"/>
      <c r="R22" s="149"/>
      <c r="S22" s="139"/>
      <c r="T22" s="118" t="s">
        <v>56</v>
      </c>
      <c r="U22" s="63"/>
      <c r="V22" s="119"/>
      <c r="W22" s="119"/>
      <c r="X22" s="119"/>
      <c r="Y22" s="119"/>
      <c r="Z22" s="145"/>
      <c r="AA22" s="140"/>
      <c r="AB22" s="584">
        <f t="shared" si="5"/>
        <v>16</v>
      </c>
      <c r="AC22" s="582">
        <v>16.0</v>
      </c>
      <c r="AD22" s="585"/>
      <c r="AE22" s="585"/>
      <c r="AF22" s="585"/>
      <c r="AG22" s="585"/>
      <c r="AH22" s="585"/>
      <c r="AI22" s="585"/>
      <c r="AJ22" s="585"/>
      <c r="AK22" s="594"/>
      <c r="AL22" s="607"/>
      <c r="AM22" s="589"/>
      <c r="AN22" s="590"/>
      <c r="AO22" s="591"/>
      <c r="AP22" s="62"/>
      <c r="AQ22" s="63"/>
      <c r="AR22" s="608" t="s">
        <v>67</v>
      </c>
      <c r="AS22" s="63"/>
      <c r="AT22" s="102" t="s">
        <v>65</v>
      </c>
      <c r="AU22" s="63"/>
      <c r="AV22" s="121"/>
      <c r="AW22" s="121"/>
      <c r="AX22" s="47"/>
      <c r="AY22" s="4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7"/>
      <c r="Q23" s="148"/>
      <c r="R23" s="149"/>
      <c r="S23" s="139"/>
      <c r="T23" s="118" t="s">
        <v>59</v>
      </c>
      <c r="U23" s="63"/>
      <c r="V23" s="119"/>
      <c r="W23" s="119"/>
      <c r="X23" s="119"/>
      <c r="Y23" s="119"/>
      <c r="Z23" s="145"/>
      <c r="AA23" s="140"/>
      <c r="AB23" s="584">
        <f t="shared" si="5"/>
        <v>17</v>
      </c>
      <c r="AC23" s="582">
        <v>17.0</v>
      </c>
      <c r="AD23" s="585"/>
      <c r="AE23" s="585"/>
      <c r="AF23" s="585"/>
      <c r="AG23" s="585"/>
      <c r="AH23" s="585"/>
      <c r="AI23" s="585"/>
      <c r="AJ23" s="585"/>
      <c r="AK23" s="594"/>
      <c r="AL23" s="588" t="str">
        <f t="shared" ref="AL23:AL24" si="9">IF(ISBLANK(AE23)=false , IFERROR((76.08 * (($T$2*0.004+1)-(AE23*0.004+1)) / (1.775-($T$2*0.004+1))) * ((AE23*0.004+1) / 0.794),0),"")</f>
        <v/>
      </c>
      <c r="AM23" s="589"/>
      <c r="AN23" s="590"/>
      <c r="AO23" s="591"/>
      <c r="AP23" s="62"/>
      <c r="AQ23" s="63"/>
      <c r="AR23" s="591"/>
      <c r="AS23" s="63"/>
      <c r="AT23" s="120"/>
      <c r="AU23" s="63"/>
      <c r="AV23" s="121"/>
      <c r="AW23" s="121"/>
      <c r="AX23" s="47"/>
      <c r="AY23" s="4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2"/>
      <c r="P24" s="63"/>
      <c r="Q24" s="159"/>
      <c r="R24" s="160"/>
      <c r="S24" s="139"/>
      <c r="T24" s="118" t="s">
        <v>61</v>
      </c>
      <c r="U24" s="63"/>
      <c r="V24" s="119"/>
      <c r="W24" s="119"/>
      <c r="X24" s="119"/>
      <c r="Y24" s="119"/>
      <c r="Z24" s="145"/>
      <c r="AA24" s="140"/>
      <c r="AB24" s="584">
        <f t="shared" si="5"/>
        <v>18</v>
      </c>
      <c r="AC24" s="582">
        <v>18.0</v>
      </c>
      <c r="AD24" s="585"/>
      <c r="AE24" s="585"/>
      <c r="AF24" s="585"/>
      <c r="AG24" s="585"/>
      <c r="AH24" s="585"/>
      <c r="AI24" s="585"/>
      <c r="AJ24" s="585"/>
      <c r="AK24" s="594"/>
      <c r="AL24" s="588" t="str">
        <f t="shared" si="9"/>
        <v/>
      </c>
      <c r="AM24" s="589"/>
      <c r="AN24" s="590"/>
      <c r="AO24" s="591"/>
      <c r="AP24" s="62"/>
      <c r="AQ24" s="63"/>
      <c r="AR24" s="591"/>
      <c r="AS24" s="63"/>
      <c r="AT24" s="120"/>
      <c r="AU24" s="63"/>
      <c r="AV24" s="121"/>
      <c r="AW24" s="121"/>
      <c r="AX24" s="47"/>
      <c r="AY24" s="4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2"/>
      <c r="P25" s="63"/>
      <c r="Q25" s="163"/>
      <c r="R25" s="160"/>
      <c r="S25" s="139"/>
      <c r="T25" s="118" t="s">
        <v>63</v>
      </c>
      <c r="U25" s="63"/>
      <c r="V25" s="119"/>
      <c r="W25" s="119"/>
      <c r="X25" s="119"/>
      <c r="Y25" s="119"/>
      <c r="Z25" s="145"/>
      <c r="AA25" s="140"/>
      <c r="AB25" s="584">
        <f t="shared" si="5"/>
        <v>19</v>
      </c>
      <c r="AC25" s="582">
        <v>19.0</v>
      </c>
      <c r="AD25" s="585"/>
      <c r="AE25" s="585"/>
      <c r="AF25" s="585"/>
      <c r="AG25" s="585"/>
      <c r="AH25" s="585"/>
      <c r="AI25" s="585"/>
      <c r="AJ25" s="585"/>
      <c r="AK25" s="585"/>
      <c r="AL25" s="609"/>
      <c r="AM25" s="589"/>
      <c r="AN25" s="590"/>
      <c r="AO25" s="591"/>
      <c r="AP25" s="62"/>
      <c r="AQ25" s="63"/>
      <c r="AR25" s="591"/>
      <c r="AS25" s="63"/>
      <c r="AT25" s="120"/>
      <c r="AU25" s="63"/>
      <c r="AV25" s="121"/>
      <c r="AW25" s="121"/>
      <c r="AX25" s="47"/>
      <c r="AY25" s="4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Q26" s="142"/>
      <c r="R26" s="149"/>
      <c r="S26" s="139"/>
      <c r="T26" s="150" t="s">
        <v>66</v>
      </c>
      <c r="U26" s="52"/>
      <c r="V26" s="52"/>
      <c r="W26" s="52"/>
      <c r="X26" s="52"/>
      <c r="Y26" s="52"/>
      <c r="Z26" s="52"/>
      <c r="AA26" s="132"/>
      <c r="AB26" s="584">
        <f t="shared" si="5"/>
        <v>20</v>
      </c>
      <c r="AC26" s="582">
        <v>20.0</v>
      </c>
      <c r="AD26" s="585"/>
      <c r="AE26" s="585"/>
      <c r="AF26" s="585"/>
      <c r="AG26" s="585"/>
      <c r="AH26" s="585"/>
      <c r="AI26" s="585"/>
      <c r="AJ26" s="585"/>
      <c r="AK26" s="610"/>
      <c r="AL26" s="609"/>
      <c r="AM26" s="589"/>
      <c r="AN26" s="590"/>
      <c r="AO26" s="591"/>
      <c r="AP26" s="62"/>
      <c r="AQ26" s="63"/>
      <c r="AR26" s="591"/>
      <c r="AS26" s="63"/>
      <c r="AT26" s="120"/>
      <c r="AU26" s="63"/>
      <c r="AV26" s="121"/>
      <c r="AW26" s="121"/>
      <c r="AX26" s="47"/>
      <c r="AY26" s="4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1"/>
      <c r="Q27" s="142"/>
      <c r="R27" s="149"/>
      <c r="S27" s="139"/>
      <c r="T27" s="152"/>
      <c r="U27" s="132"/>
      <c r="V27" s="153" t="s">
        <v>68</v>
      </c>
      <c r="W27" s="154" t="s">
        <v>69</v>
      </c>
      <c r="X27" s="154" t="s">
        <v>70</v>
      </c>
      <c r="Y27" s="154" t="s">
        <v>71</v>
      </c>
      <c r="Z27" s="154" t="s">
        <v>72</v>
      </c>
      <c r="AA27" s="157" t="s">
        <v>73</v>
      </c>
      <c r="AB27" s="584"/>
      <c r="AC27" s="582"/>
      <c r="AD27" s="585"/>
      <c r="AE27" s="585"/>
      <c r="AF27" s="585"/>
      <c r="AG27" s="585"/>
      <c r="AH27" s="585"/>
      <c r="AI27" s="585"/>
      <c r="AJ27" s="585"/>
      <c r="AK27" s="610"/>
      <c r="AL27" s="609"/>
      <c r="AM27" s="589"/>
      <c r="AN27" s="611"/>
      <c r="AO27" s="612"/>
      <c r="AP27" s="612"/>
      <c r="AQ27" s="612"/>
      <c r="AR27" s="612"/>
      <c r="AS27" s="612"/>
      <c r="AT27" s="174"/>
      <c r="AU27" s="174"/>
      <c r="AV27" s="121"/>
      <c r="AW27" s="121"/>
      <c r="AX27" s="47"/>
      <c r="AY27" s="4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1"/>
      <c r="Q28" s="142"/>
      <c r="R28" s="149"/>
      <c r="S28" s="139"/>
      <c r="T28" s="161" t="s">
        <v>74</v>
      </c>
      <c r="U28" s="132"/>
      <c r="V28" s="162"/>
      <c r="W28" s="162"/>
      <c r="X28" s="162"/>
      <c r="Y28" s="162"/>
      <c r="Z28" s="162"/>
      <c r="AA28" s="162"/>
      <c r="AB28" s="584"/>
      <c r="AC28" s="582"/>
      <c r="AD28" s="585"/>
      <c r="AE28" s="585"/>
      <c r="AF28" s="585"/>
      <c r="AG28" s="585"/>
      <c r="AH28" s="585"/>
      <c r="AI28" s="585"/>
      <c r="AJ28" s="585"/>
      <c r="AK28" s="610"/>
      <c r="AL28" s="609"/>
      <c r="AM28" s="589"/>
      <c r="AN28" s="611"/>
      <c r="AO28" s="612"/>
      <c r="AP28" s="612"/>
      <c r="AQ28" s="612"/>
      <c r="AR28" s="612"/>
      <c r="AS28" s="612"/>
      <c r="AT28" s="174"/>
      <c r="AU28" s="174"/>
      <c r="AV28" s="121"/>
      <c r="AW28" s="121"/>
      <c r="AX28" s="47"/>
      <c r="AY28" s="4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1"/>
      <c r="Q29" s="142"/>
      <c r="R29" s="149"/>
      <c r="S29" s="139"/>
      <c r="T29" s="161" t="s">
        <v>75</v>
      </c>
      <c r="U29" s="132"/>
      <c r="V29" s="162"/>
      <c r="W29" s="162"/>
      <c r="X29" s="162"/>
      <c r="Y29" s="162"/>
      <c r="Z29" s="162"/>
      <c r="AA29" s="162"/>
      <c r="AB29" s="584"/>
      <c r="AC29" s="582"/>
      <c r="AD29" s="585"/>
      <c r="AE29" s="585"/>
      <c r="AF29" s="585"/>
      <c r="AG29" s="585"/>
      <c r="AH29" s="585"/>
      <c r="AI29" s="585"/>
      <c r="AJ29" s="585"/>
      <c r="AK29" s="610"/>
      <c r="AL29" s="609"/>
      <c r="AM29" s="589"/>
      <c r="AN29" s="611"/>
      <c r="AO29" s="612"/>
      <c r="AP29" s="612"/>
      <c r="AQ29" s="612"/>
      <c r="AR29" s="612"/>
      <c r="AS29" s="612"/>
      <c r="AT29" s="174"/>
      <c r="AU29" s="174"/>
      <c r="AV29" s="121"/>
      <c r="AW29" s="121"/>
      <c r="AX29" s="47"/>
      <c r="AY29" s="4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80"/>
      <c r="O30" s="158"/>
      <c r="P30" s="62"/>
      <c r="Q30" s="63"/>
      <c r="R30" s="163"/>
      <c r="S30" s="160"/>
      <c r="T30" s="165" t="s">
        <v>76</v>
      </c>
      <c r="U30" s="132"/>
      <c r="V30" s="162"/>
      <c r="W30" s="162"/>
      <c r="X30" s="162"/>
      <c r="Y30" s="162"/>
      <c r="Z30" s="162"/>
      <c r="AA30" s="162"/>
      <c r="AB30" s="171"/>
      <c r="AC30" s="173"/>
      <c r="AD30" s="173"/>
      <c r="AE30" s="173"/>
      <c r="AF30" s="173"/>
      <c r="AG30" s="171"/>
      <c r="AH30" s="171"/>
      <c r="AI30" s="160"/>
      <c r="AJ30" s="171"/>
      <c r="AK30" s="160"/>
      <c r="AL30" s="160"/>
      <c r="AM30" s="160"/>
      <c r="AN30" s="175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80"/>
      <c r="O31" s="158"/>
      <c r="P31" s="62"/>
      <c r="Q31" s="63"/>
      <c r="R31" s="159"/>
      <c r="S31" s="160"/>
      <c r="T31" s="170" t="s">
        <v>77</v>
      </c>
      <c r="U31" s="132"/>
      <c r="V31" s="162"/>
      <c r="W31" s="162"/>
      <c r="X31" s="162"/>
      <c r="Y31" s="162"/>
      <c r="Z31" s="162"/>
      <c r="AA31" s="162"/>
      <c r="AB31" s="171"/>
      <c r="AC31" s="173"/>
      <c r="AD31" s="173"/>
      <c r="AE31" s="173"/>
      <c r="AF31" s="173"/>
      <c r="AG31" s="171"/>
      <c r="AH31" s="171"/>
      <c r="AI31" s="160"/>
      <c r="AJ31" s="160"/>
      <c r="AK31" s="160"/>
      <c r="AL31" s="160"/>
      <c r="AM31" s="160"/>
      <c r="AN31" s="171"/>
      <c r="AO31" s="176"/>
      <c r="AP31" s="176"/>
      <c r="AQ31" s="176"/>
      <c r="AR31" s="176"/>
      <c r="AS31" s="176"/>
      <c r="AT31" s="176"/>
      <c r="AU31" s="176"/>
      <c r="AV31" s="176"/>
      <c r="AW31" s="176"/>
      <c r="AX31" s="47"/>
      <c r="AY31" s="47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80"/>
      <c r="O32" s="158"/>
      <c r="P32" s="62"/>
      <c r="Q32" s="63"/>
      <c r="R32" s="163"/>
      <c r="S32" s="160"/>
      <c r="T32" s="170" t="s">
        <v>78</v>
      </c>
      <c r="U32" s="132"/>
      <c r="V32" s="162"/>
      <c r="W32" s="162"/>
      <c r="X32" s="162"/>
      <c r="Y32" s="162"/>
      <c r="Z32" s="162"/>
      <c r="AA32" s="162"/>
      <c r="AB32" s="171"/>
      <c r="AC32" s="173"/>
      <c r="AD32" s="173"/>
      <c r="AE32" s="173"/>
      <c r="AF32" s="173"/>
      <c r="AG32" s="171"/>
      <c r="AH32" s="171"/>
      <c r="AI32" s="160"/>
      <c r="AJ32" s="160"/>
      <c r="AK32" s="160"/>
      <c r="AL32" s="160"/>
      <c r="AM32" s="160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47"/>
      <c r="AY32" s="47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613"/>
      <c r="O33" s="139"/>
      <c r="P33" s="139"/>
      <c r="Q33" s="183" t="s">
        <v>80</v>
      </c>
      <c r="R33" s="144"/>
      <c r="S33" s="144"/>
      <c r="T33" s="144"/>
      <c r="U33" s="144"/>
      <c r="V33" s="144"/>
      <c r="W33" s="144"/>
      <c r="X33" s="144"/>
      <c r="Y33" s="144"/>
      <c r="Z33" s="182"/>
      <c r="AA33" s="139"/>
      <c r="AB33" s="171"/>
      <c r="AC33" s="183" t="s">
        <v>81</v>
      </c>
      <c r="AD33" s="144"/>
      <c r="AE33" s="144"/>
      <c r="AF33" s="144"/>
      <c r="AG33" s="144"/>
      <c r="AH33" s="144"/>
      <c r="AI33" s="144"/>
      <c r="AJ33" s="144"/>
      <c r="AK33" s="144"/>
      <c r="AL33" s="182"/>
      <c r="AM33" s="160"/>
      <c r="AN33" s="183" t="s">
        <v>82</v>
      </c>
      <c r="AO33" s="144"/>
      <c r="AP33" s="144"/>
      <c r="AQ33" s="144"/>
      <c r="AR33" s="144"/>
      <c r="AS33" s="144"/>
      <c r="AT33" s="144"/>
      <c r="AU33" s="144"/>
      <c r="AV33" s="144"/>
      <c r="AW33" s="182"/>
      <c r="AX33" s="171"/>
      <c r="AY33" s="4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613"/>
      <c r="O34" s="139"/>
      <c r="P34" s="160"/>
      <c r="Q34" s="184"/>
      <c r="R34" s="52"/>
      <c r="S34" s="52"/>
      <c r="T34" s="52"/>
      <c r="U34" s="52"/>
      <c r="V34" s="52"/>
      <c r="W34" s="52"/>
      <c r="X34" s="52"/>
      <c r="Y34" s="52"/>
      <c r="Z34" s="132"/>
      <c r="AA34" s="156"/>
      <c r="AB34" s="171"/>
      <c r="AC34" s="184"/>
      <c r="AD34" s="52"/>
      <c r="AE34" s="52"/>
      <c r="AF34" s="52"/>
      <c r="AG34" s="52"/>
      <c r="AH34" s="52"/>
      <c r="AI34" s="52"/>
      <c r="AJ34" s="52"/>
      <c r="AK34" s="52"/>
      <c r="AL34" s="132"/>
      <c r="AM34" s="156"/>
      <c r="AN34" s="184"/>
      <c r="AO34" s="52"/>
      <c r="AP34" s="52"/>
      <c r="AQ34" s="52"/>
      <c r="AR34" s="52"/>
      <c r="AS34" s="52"/>
      <c r="AT34" s="52"/>
      <c r="AU34" s="52"/>
      <c r="AV34" s="52"/>
      <c r="AW34" s="132"/>
      <c r="AX34" s="171"/>
      <c r="AY34" s="4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39"/>
      <c r="P35" s="188"/>
      <c r="Q35" s="189" t="s">
        <v>83</v>
      </c>
      <c r="R35" s="190"/>
      <c r="S35" s="190"/>
      <c r="T35" s="190"/>
      <c r="U35" s="190"/>
      <c r="V35" s="190"/>
      <c r="W35" s="191"/>
      <c r="X35" s="186" t="s">
        <v>86</v>
      </c>
      <c r="Y35" s="63"/>
      <c r="Z35" s="187" t="s">
        <v>85</v>
      </c>
      <c r="AA35" s="156"/>
      <c r="AB35" s="171"/>
      <c r="AC35" s="192" t="s">
        <v>83</v>
      </c>
      <c r="AD35" s="62"/>
      <c r="AE35" s="62"/>
      <c r="AF35" s="62"/>
      <c r="AG35" s="62"/>
      <c r="AH35" s="62"/>
      <c r="AI35" s="63"/>
      <c r="AJ35" s="186" t="s">
        <v>84</v>
      </c>
      <c r="AK35" s="63"/>
      <c r="AL35" s="187" t="s">
        <v>85</v>
      </c>
      <c r="AM35" s="156"/>
      <c r="AN35" s="192" t="s">
        <v>83</v>
      </c>
      <c r="AO35" s="63"/>
      <c r="AP35" s="193"/>
      <c r="AQ35" s="62"/>
      <c r="AR35" s="62"/>
      <c r="AS35" s="62"/>
      <c r="AT35" s="63"/>
      <c r="AU35" s="186" t="s">
        <v>84</v>
      </c>
      <c r="AV35" s="63"/>
      <c r="AW35" s="187" t="s">
        <v>85</v>
      </c>
      <c r="AX35" s="171"/>
      <c r="AY35" s="47"/>
      <c r="AZ35" s="7"/>
      <c r="BA35" s="7"/>
      <c r="BB35" s="7"/>
      <c r="BC35" s="7"/>
      <c r="BD35" s="7"/>
      <c r="BE35" s="7"/>
      <c r="BF35" s="7"/>
      <c r="BG35" s="7"/>
      <c r="BH35" s="32"/>
      <c r="BI35" s="194"/>
      <c r="BJ35" s="194"/>
      <c r="BK35" s="194"/>
      <c r="BL35" s="194"/>
      <c r="BM35" s="7"/>
      <c r="BN35" s="7"/>
    </row>
    <row r="36" ht="15.0" customHeight="1">
      <c r="A36" s="195"/>
      <c r="B36" s="50"/>
      <c r="C36" s="196"/>
      <c r="D36" s="197" t="s">
        <v>87</v>
      </c>
      <c r="E36" s="62"/>
      <c r="F36" s="62"/>
      <c r="G36" s="62"/>
      <c r="H36" s="62"/>
      <c r="I36" s="62"/>
      <c r="J36" s="63"/>
      <c r="K36" s="198">
        <v>550.0</v>
      </c>
      <c r="L36" s="63"/>
      <c r="M36" s="200">
        <f t="shared" ref="M36:M45" si="10">IF(K36&gt;0,K36/$K$52,"")</f>
        <v>0.862745098</v>
      </c>
      <c r="N36" s="202"/>
      <c r="O36" s="202"/>
      <c r="P36" s="203"/>
      <c r="Q36" s="204" t="str">
        <f t="shared" ref="Q36:Q50" si="11">D36</f>
        <v>Pale</v>
      </c>
      <c r="R36" s="62"/>
      <c r="S36" s="62"/>
      <c r="T36" s="62"/>
      <c r="U36" s="62"/>
      <c r="V36" s="62"/>
      <c r="W36" s="63"/>
      <c r="X36" s="198"/>
      <c r="Y36" s="63"/>
      <c r="Z36" s="200" t="str">
        <f t="shared" ref="Z36:Z45" si="12">IF(X36&gt;0,X36/$K$52,"")</f>
        <v/>
      </c>
      <c r="AA36" s="205"/>
      <c r="AB36" s="206"/>
      <c r="AC36" s="204" t="str">
        <f t="shared" ref="AC36:AC50" si="13">D36</f>
        <v>Pale</v>
      </c>
      <c r="AD36" s="62"/>
      <c r="AE36" s="62"/>
      <c r="AF36" s="62"/>
      <c r="AG36" s="62"/>
      <c r="AH36" s="62"/>
      <c r="AI36" s="63"/>
      <c r="AJ36" s="198"/>
      <c r="AK36" s="63"/>
      <c r="AL36" s="200" t="str">
        <f t="shared" ref="AL36:AL45" si="14">IF(AJ36&gt;0,AJ36/$K$52,"")</f>
        <v/>
      </c>
      <c r="AM36" s="205"/>
      <c r="AN36" s="204" t="str">
        <f t="shared" ref="AN36:AN50" si="15">D36</f>
        <v>Pale</v>
      </c>
      <c r="AO36" s="62"/>
      <c r="AP36" s="62"/>
      <c r="AQ36" s="62"/>
      <c r="AR36" s="62"/>
      <c r="AS36" s="62"/>
      <c r="AT36" s="63"/>
      <c r="AU36" s="198"/>
      <c r="AV36" s="63"/>
      <c r="AW36" s="200" t="str">
        <f t="shared" ref="AW36:AW45" si="16">IF(AU36&gt;0,AU36/$K$52,"")</f>
        <v/>
      </c>
      <c r="AX36" s="206"/>
      <c r="AY36" s="614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</row>
    <row r="37">
      <c r="A37" s="195"/>
      <c r="B37" s="50"/>
      <c r="C37" s="196"/>
      <c r="D37" s="210" t="s">
        <v>90</v>
      </c>
      <c r="E37" s="62"/>
      <c r="F37" s="62"/>
      <c r="G37" s="62"/>
      <c r="H37" s="62"/>
      <c r="I37" s="62"/>
      <c r="J37" s="63"/>
      <c r="K37" s="212">
        <v>25.0</v>
      </c>
      <c r="L37" s="63"/>
      <c r="M37" s="214">
        <f t="shared" si="10"/>
        <v>0.03921568627</v>
      </c>
      <c r="N37" s="202"/>
      <c r="O37" s="202"/>
      <c r="P37" s="203"/>
      <c r="Q37" s="215" t="str">
        <f t="shared" si="11"/>
        <v>Wheat</v>
      </c>
      <c r="R37" s="62"/>
      <c r="S37" s="62"/>
      <c r="T37" s="62"/>
      <c r="U37" s="62"/>
      <c r="V37" s="62"/>
      <c r="W37" s="63"/>
      <c r="X37" s="212"/>
      <c r="Y37" s="63"/>
      <c r="Z37" s="214" t="str">
        <f t="shared" si="12"/>
        <v/>
      </c>
      <c r="AA37" s="205"/>
      <c r="AB37" s="206"/>
      <c r="AC37" s="215" t="str">
        <f t="shared" si="13"/>
        <v>Wheat</v>
      </c>
      <c r="AD37" s="62"/>
      <c r="AE37" s="62"/>
      <c r="AF37" s="62"/>
      <c r="AG37" s="62"/>
      <c r="AH37" s="62"/>
      <c r="AI37" s="63"/>
      <c r="AJ37" s="212"/>
      <c r="AK37" s="63"/>
      <c r="AL37" s="214" t="str">
        <f t="shared" si="14"/>
        <v/>
      </c>
      <c r="AM37" s="205"/>
      <c r="AN37" s="215" t="str">
        <f t="shared" si="15"/>
        <v>Wheat</v>
      </c>
      <c r="AO37" s="62"/>
      <c r="AP37" s="62"/>
      <c r="AQ37" s="62"/>
      <c r="AR37" s="62"/>
      <c r="AS37" s="62"/>
      <c r="AT37" s="63"/>
      <c r="AU37" s="212"/>
      <c r="AV37" s="63"/>
      <c r="AW37" s="214" t="str">
        <f t="shared" si="16"/>
        <v/>
      </c>
      <c r="AX37" s="206"/>
      <c r="AY37" s="614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</row>
    <row r="38">
      <c r="A38" s="195"/>
      <c r="B38" s="46"/>
      <c r="C38" s="196"/>
      <c r="D38" s="197" t="s">
        <v>237</v>
      </c>
      <c r="E38" s="62"/>
      <c r="F38" s="62"/>
      <c r="G38" s="62"/>
      <c r="H38" s="62"/>
      <c r="I38" s="62"/>
      <c r="J38" s="63"/>
      <c r="K38" s="198">
        <v>12.5</v>
      </c>
      <c r="L38" s="63"/>
      <c r="M38" s="200">
        <f t="shared" si="10"/>
        <v>0.01960784314</v>
      </c>
      <c r="N38" s="202"/>
      <c r="O38" s="202"/>
      <c r="P38" s="203"/>
      <c r="Q38" s="204" t="str">
        <f t="shared" si="11"/>
        <v>BB Crystal</v>
      </c>
      <c r="R38" s="62"/>
      <c r="S38" s="62"/>
      <c r="T38" s="62"/>
      <c r="U38" s="62"/>
      <c r="V38" s="62"/>
      <c r="W38" s="63"/>
      <c r="X38" s="198"/>
      <c r="Y38" s="63"/>
      <c r="Z38" s="200" t="str">
        <f t="shared" si="12"/>
        <v/>
      </c>
      <c r="AA38" s="205"/>
      <c r="AB38" s="206"/>
      <c r="AC38" s="204" t="str">
        <f t="shared" si="13"/>
        <v>BB Crystal</v>
      </c>
      <c r="AD38" s="62"/>
      <c r="AE38" s="62"/>
      <c r="AF38" s="62"/>
      <c r="AG38" s="62"/>
      <c r="AH38" s="62"/>
      <c r="AI38" s="63"/>
      <c r="AJ38" s="198"/>
      <c r="AK38" s="63"/>
      <c r="AL38" s="200" t="str">
        <f t="shared" si="14"/>
        <v/>
      </c>
      <c r="AM38" s="205"/>
      <c r="AN38" s="204" t="str">
        <f t="shared" si="15"/>
        <v>BB Crystal</v>
      </c>
      <c r="AO38" s="62"/>
      <c r="AP38" s="62"/>
      <c r="AQ38" s="62"/>
      <c r="AR38" s="62"/>
      <c r="AS38" s="62"/>
      <c r="AT38" s="63"/>
      <c r="AU38" s="198"/>
      <c r="AV38" s="63"/>
      <c r="AW38" s="200" t="str">
        <f t="shared" si="16"/>
        <v/>
      </c>
      <c r="AX38" s="206"/>
      <c r="AY38" s="614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</row>
    <row r="39">
      <c r="A39" s="195"/>
      <c r="B39" s="39"/>
      <c r="C39" s="196"/>
      <c r="D39" s="210" t="s">
        <v>89</v>
      </c>
      <c r="E39" s="62"/>
      <c r="F39" s="62"/>
      <c r="G39" s="62"/>
      <c r="H39" s="62"/>
      <c r="I39" s="62"/>
      <c r="J39" s="63"/>
      <c r="K39" s="212">
        <v>25.0</v>
      </c>
      <c r="L39" s="63"/>
      <c r="M39" s="214">
        <f t="shared" si="10"/>
        <v>0.03921568627</v>
      </c>
      <c r="N39" s="202"/>
      <c r="O39" s="202"/>
      <c r="P39" s="203"/>
      <c r="Q39" s="215" t="str">
        <f t="shared" si="11"/>
        <v>Vienna</v>
      </c>
      <c r="R39" s="62"/>
      <c r="S39" s="62"/>
      <c r="T39" s="62"/>
      <c r="U39" s="62"/>
      <c r="V39" s="62"/>
      <c r="W39" s="63"/>
      <c r="X39" s="212"/>
      <c r="Y39" s="63"/>
      <c r="Z39" s="214" t="str">
        <f t="shared" si="12"/>
        <v/>
      </c>
      <c r="AA39" s="205"/>
      <c r="AB39" s="206"/>
      <c r="AC39" s="215" t="str">
        <f t="shared" si="13"/>
        <v>Vienna</v>
      </c>
      <c r="AD39" s="62"/>
      <c r="AE39" s="62"/>
      <c r="AF39" s="62"/>
      <c r="AG39" s="62"/>
      <c r="AH39" s="62"/>
      <c r="AI39" s="63"/>
      <c r="AJ39" s="212"/>
      <c r="AK39" s="63"/>
      <c r="AL39" s="214" t="str">
        <f t="shared" si="14"/>
        <v/>
      </c>
      <c r="AM39" s="205"/>
      <c r="AN39" s="215" t="str">
        <f t="shared" si="15"/>
        <v>Vienna</v>
      </c>
      <c r="AO39" s="62"/>
      <c r="AP39" s="62"/>
      <c r="AQ39" s="62"/>
      <c r="AR39" s="62"/>
      <c r="AS39" s="62"/>
      <c r="AT39" s="63"/>
      <c r="AU39" s="212"/>
      <c r="AV39" s="63"/>
      <c r="AW39" s="214" t="str">
        <f t="shared" si="16"/>
        <v/>
      </c>
      <c r="AX39" s="206"/>
      <c r="AY39" s="614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</row>
    <row r="40">
      <c r="A40" s="195"/>
      <c r="B40" s="50"/>
      <c r="C40" s="196"/>
      <c r="D40" s="197" t="s">
        <v>88</v>
      </c>
      <c r="E40" s="62"/>
      <c r="F40" s="62"/>
      <c r="G40" s="62"/>
      <c r="H40" s="62"/>
      <c r="I40" s="62"/>
      <c r="J40" s="63"/>
      <c r="K40" s="198">
        <v>25.0</v>
      </c>
      <c r="L40" s="63"/>
      <c r="M40" s="200">
        <f t="shared" si="10"/>
        <v>0.03921568627</v>
      </c>
      <c r="N40" s="202"/>
      <c r="O40" s="202"/>
      <c r="P40" s="203"/>
      <c r="Q40" s="204" t="str">
        <f t="shared" si="11"/>
        <v>Dexter</v>
      </c>
      <c r="R40" s="62"/>
      <c r="S40" s="62"/>
      <c r="T40" s="62"/>
      <c r="U40" s="62"/>
      <c r="V40" s="62"/>
      <c r="W40" s="63"/>
      <c r="X40" s="198"/>
      <c r="Y40" s="63"/>
      <c r="Z40" s="200" t="str">
        <f t="shared" si="12"/>
        <v/>
      </c>
      <c r="AA40" s="205"/>
      <c r="AB40" s="206"/>
      <c r="AC40" s="204" t="str">
        <f t="shared" si="13"/>
        <v>Dexter</v>
      </c>
      <c r="AD40" s="62"/>
      <c r="AE40" s="62"/>
      <c r="AF40" s="62"/>
      <c r="AG40" s="62"/>
      <c r="AH40" s="62"/>
      <c r="AI40" s="63"/>
      <c r="AJ40" s="198"/>
      <c r="AK40" s="63"/>
      <c r="AL40" s="200" t="str">
        <f t="shared" si="14"/>
        <v/>
      </c>
      <c r="AM40" s="205"/>
      <c r="AN40" s="204" t="str">
        <f t="shared" si="15"/>
        <v>Dexter</v>
      </c>
      <c r="AO40" s="62"/>
      <c r="AP40" s="62"/>
      <c r="AQ40" s="62"/>
      <c r="AR40" s="62"/>
      <c r="AS40" s="62"/>
      <c r="AT40" s="63"/>
      <c r="AU40" s="198"/>
      <c r="AV40" s="63"/>
      <c r="AW40" s="200" t="str">
        <f t="shared" si="16"/>
        <v/>
      </c>
      <c r="AX40" s="206"/>
      <c r="AY40" s="614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10"/>
        <v/>
      </c>
      <c r="N41" s="202"/>
      <c r="O41" s="202"/>
      <c r="P41" s="203"/>
      <c r="Q41" s="215" t="str">
        <f t="shared" si="11"/>
        <v/>
      </c>
      <c r="R41" s="62"/>
      <c r="S41" s="62"/>
      <c r="T41" s="62"/>
      <c r="U41" s="62"/>
      <c r="V41" s="62"/>
      <c r="W41" s="63"/>
      <c r="X41" s="212"/>
      <c r="Y41" s="63"/>
      <c r="Z41" s="214" t="str">
        <f t="shared" si="12"/>
        <v/>
      </c>
      <c r="AA41" s="205"/>
      <c r="AB41" s="206"/>
      <c r="AC41" s="215" t="str">
        <f t="shared" si="13"/>
        <v/>
      </c>
      <c r="AD41" s="62"/>
      <c r="AE41" s="62"/>
      <c r="AF41" s="62"/>
      <c r="AG41" s="62"/>
      <c r="AH41" s="62"/>
      <c r="AI41" s="63"/>
      <c r="AJ41" s="212"/>
      <c r="AK41" s="63"/>
      <c r="AL41" s="214" t="str">
        <f t="shared" si="14"/>
        <v/>
      </c>
      <c r="AM41" s="205"/>
      <c r="AN41" s="215" t="str">
        <f t="shared" si="15"/>
        <v/>
      </c>
      <c r="AO41" s="62"/>
      <c r="AP41" s="62"/>
      <c r="AQ41" s="62"/>
      <c r="AR41" s="62"/>
      <c r="AS41" s="62"/>
      <c r="AT41" s="63"/>
      <c r="AU41" s="212"/>
      <c r="AV41" s="63"/>
      <c r="AW41" s="214" t="str">
        <f t="shared" si="16"/>
        <v/>
      </c>
      <c r="AX41" s="206"/>
      <c r="AY41" s="614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10"/>
        <v/>
      </c>
      <c r="N42" s="202"/>
      <c r="O42" s="202"/>
      <c r="P42" s="203"/>
      <c r="Q42" s="204" t="str">
        <f t="shared" si="11"/>
        <v/>
      </c>
      <c r="R42" s="62"/>
      <c r="S42" s="62"/>
      <c r="T42" s="62"/>
      <c r="U42" s="62"/>
      <c r="V42" s="62"/>
      <c r="W42" s="63"/>
      <c r="X42" s="198"/>
      <c r="Y42" s="63"/>
      <c r="Z42" s="200" t="str">
        <f t="shared" si="12"/>
        <v/>
      </c>
      <c r="AA42" s="205"/>
      <c r="AB42" s="206"/>
      <c r="AC42" s="204" t="str">
        <f t="shared" si="13"/>
        <v/>
      </c>
      <c r="AD42" s="62"/>
      <c r="AE42" s="62"/>
      <c r="AF42" s="62"/>
      <c r="AG42" s="62"/>
      <c r="AH42" s="62"/>
      <c r="AI42" s="63"/>
      <c r="AJ42" s="198"/>
      <c r="AK42" s="63"/>
      <c r="AL42" s="200" t="str">
        <f t="shared" si="14"/>
        <v/>
      </c>
      <c r="AM42" s="205"/>
      <c r="AN42" s="204" t="str">
        <f t="shared" si="15"/>
        <v/>
      </c>
      <c r="AO42" s="62"/>
      <c r="AP42" s="62"/>
      <c r="AQ42" s="62"/>
      <c r="AR42" s="62"/>
      <c r="AS42" s="62"/>
      <c r="AT42" s="63"/>
      <c r="AU42" s="198"/>
      <c r="AV42" s="63"/>
      <c r="AW42" s="200" t="str">
        <f t="shared" si="16"/>
        <v/>
      </c>
      <c r="AX42" s="206"/>
      <c r="AY42" s="614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10"/>
        <v/>
      </c>
      <c r="N43" s="202"/>
      <c r="O43" s="202"/>
      <c r="P43" s="203"/>
      <c r="Q43" s="215" t="str">
        <f t="shared" si="11"/>
        <v/>
      </c>
      <c r="R43" s="62"/>
      <c r="S43" s="62"/>
      <c r="T43" s="62"/>
      <c r="U43" s="62"/>
      <c r="V43" s="62"/>
      <c r="W43" s="63"/>
      <c r="X43" s="212"/>
      <c r="Y43" s="63"/>
      <c r="Z43" s="214" t="str">
        <f t="shared" si="12"/>
        <v/>
      </c>
      <c r="AA43" s="205"/>
      <c r="AB43" s="206"/>
      <c r="AC43" s="215" t="str">
        <f t="shared" si="13"/>
        <v/>
      </c>
      <c r="AD43" s="62"/>
      <c r="AE43" s="62"/>
      <c r="AF43" s="62"/>
      <c r="AG43" s="62"/>
      <c r="AH43" s="62"/>
      <c r="AI43" s="63"/>
      <c r="AJ43" s="212"/>
      <c r="AK43" s="63"/>
      <c r="AL43" s="214" t="str">
        <f t="shared" si="14"/>
        <v/>
      </c>
      <c r="AM43" s="205"/>
      <c r="AN43" s="215" t="str">
        <f t="shared" si="15"/>
        <v/>
      </c>
      <c r="AO43" s="62"/>
      <c r="AP43" s="62"/>
      <c r="AQ43" s="62"/>
      <c r="AR43" s="62"/>
      <c r="AS43" s="62"/>
      <c r="AT43" s="63"/>
      <c r="AU43" s="212"/>
      <c r="AV43" s="63"/>
      <c r="AW43" s="214" t="str">
        <f t="shared" si="16"/>
        <v/>
      </c>
      <c r="AX43" s="206"/>
      <c r="AY43" s="614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10"/>
        <v/>
      </c>
      <c r="N44" s="202"/>
      <c r="O44" s="202"/>
      <c r="P44" s="203"/>
      <c r="Q44" s="204" t="str">
        <f t="shared" si="11"/>
        <v/>
      </c>
      <c r="R44" s="62"/>
      <c r="S44" s="62"/>
      <c r="T44" s="62"/>
      <c r="U44" s="62"/>
      <c r="V44" s="62"/>
      <c r="W44" s="63"/>
      <c r="X44" s="198"/>
      <c r="Y44" s="63"/>
      <c r="Z44" s="200" t="str">
        <f t="shared" si="12"/>
        <v/>
      </c>
      <c r="AA44" s="205"/>
      <c r="AB44" s="206"/>
      <c r="AC44" s="204" t="str">
        <f t="shared" si="13"/>
        <v/>
      </c>
      <c r="AD44" s="62"/>
      <c r="AE44" s="62"/>
      <c r="AF44" s="62"/>
      <c r="AG44" s="62"/>
      <c r="AH44" s="62"/>
      <c r="AI44" s="63"/>
      <c r="AJ44" s="198"/>
      <c r="AK44" s="63"/>
      <c r="AL44" s="200" t="str">
        <f t="shared" si="14"/>
        <v/>
      </c>
      <c r="AM44" s="205"/>
      <c r="AN44" s="204" t="str">
        <f t="shared" si="15"/>
        <v/>
      </c>
      <c r="AO44" s="62"/>
      <c r="AP44" s="62"/>
      <c r="AQ44" s="62"/>
      <c r="AR44" s="62"/>
      <c r="AS44" s="62"/>
      <c r="AT44" s="63"/>
      <c r="AU44" s="198"/>
      <c r="AV44" s="63"/>
      <c r="AW44" s="200" t="str">
        <f t="shared" si="16"/>
        <v/>
      </c>
      <c r="AX44" s="206"/>
      <c r="AY44" s="614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10"/>
        <v/>
      </c>
      <c r="N45" s="202"/>
      <c r="O45" s="202"/>
      <c r="P45" s="203"/>
      <c r="Q45" s="215" t="str">
        <f t="shared" si="11"/>
        <v/>
      </c>
      <c r="R45" s="62"/>
      <c r="S45" s="62"/>
      <c r="T45" s="62"/>
      <c r="U45" s="62"/>
      <c r="V45" s="62"/>
      <c r="W45" s="63"/>
      <c r="X45" s="223"/>
      <c r="Y45" s="63"/>
      <c r="Z45" s="214" t="str">
        <f t="shared" si="12"/>
        <v/>
      </c>
      <c r="AA45" s="205"/>
      <c r="AB45" s="206"/>
      <c r="AC45" s="215" t="str">
        <f t="shared" si="13"/>
        <v/>
      </c>
      <c r="AD45" s="62"/>
      <c r="AE45" s="62"/>
      <c r="AF45" s="62"/>
      <c r="AG45" s="62"/>
      <c r="AH45" s="62"/>
      <c r="AI45" s="63"/>
      <c r="AJ45" s="223"/>
      <c r="AK45" s="63"/>
      <c r="AL45" s="214" t="str">
        <f t="shared" si="14"/>
        <v/>
      </c>
      <c r="AM45" s="205"/>
      <c r="AN45" s="215" t="str">
        <f t="shared" si="15"/>
        <v/>
      </c>
      <c r="AO45" s="62"/>
      <c r="AP45" s="62"/>
      <c r="AQ45" s="62"/>
      <c r="AR45" s="62"/>
      <c r="AS45" s="62"/>
      <c r="AT45" s="63"/>
      <c r="AU45" s="223"/>
      <c r="AV45" s="63"/>
      <c r="AW45" s="214" t="str">
        <f t="shared" si="16"/>
        <v/>
      </c>
      <c r="AX45" s="206"/>
      <c r="AY45" s="614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2"/>
      <c r="P46" s="203"/>
      <c r="Q46" s="204" t="str">
        <f t="shared" si="11"/>
        <v/>
      </c>
      <c r="R46" s="62"/>
      <c r="S46" s="62"/>
      <c r="T46" s="62"/>
      <c r="U46" s="62"/>
      <c r="V46" s="62"/>
      <c r="W46" s="63"/>
      <c r="X46" s="224"/>
      <c r="Y46" s="63"/>
      <c r="Z46" s="225"/>
      <c r="AA46" s="205"/>
      <c r="AB46" s="206"/>
      <c r="AC46" s="204" t="str">
        <f t="shared" si="13"/>
        <v/>
      </c>
      <c r="AD46" s="62"/>
      <c r="AE46" s="62"/>
      <c r="AF46" s="62"/>
      <c r="AG46" s="62"/>
      <c r="AH46" s="62"/>
      <c r="AI46" s="63"/>
      <c r="AJ46" s="224"/>
      <c r="AK46" s="63"/>
      <c r="AL46" s="225"/>
      <c r="AM46" s="205"/>
      <c r="AN46" s="204" t="str">
        <f t="shared" si="15"/>
        <v/>
      </c>
      <c r="AO46" s="62"/>
      <c r="AP46" s="62"/>
      <c r="AQ46" s="62"/>
      <c r="AR46" s="62"/>
      <c r="AS46" s="62"/>
      <c r="AT46" s="63"/>
      <c r="AU46" s="224"/>
      <c r="AV46" s="63"/>
      <c r="AW46" s="225"/>
      <c r="AX46" s="206"/>
      <c r="AY46" s="614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</row>
    <row r="47">
      <c r="A47" s="195"/>
      <c r="B47" s="39"/>
      <c r="C47" s="196"/>
      <c r="D47" s="210"/>
      <c r="E47" s="62"/>
      <c r="F47" s="62"/>
      <c r="G47" s="62"/>
      <c r="H47" s="62"/>
      <c r="I47" s="62"/>
      <c r="J47" s="63"/>
      <c r="K47" s="227"/>
      <c r="L47" s="63"/>
      <c r="M47" s="214" t="str">
        <f>IF(K47&gt;0,K47/$K$52,"")</f>
        <v/>
      </c>
      <c r="N47" s="202"/>
      <c r="O47" s="202"/>
      <c r="P47" s="203"/>
      <c r="Q47" s="215" t="str">
        <f t="shared" si="11"/>
        <v/>
      </c>
      <c r="R47" s="62"/>
      <c r="S47" s="62"/>
      <c r="T47" s="62"/>
      <c r="U47" s="62"/>
      <c r="V47" s="62"/>
      <c r="W47" s="63"/>
      <c r="X47" s="227"/>
      <c r="Y47" s="63"/>
      <c r="Z47" s="214" t="str">
        <f>IF(X47&gt;0,X47/$K$52,"")</f>
        <v/>
      </c>
      <c r="AA47" s="205"/>
      <c r="AB47" s="206"/>
      <c r="AC47" s="215" t="str">
        <f t="shared" si="13"/>
        <v/>
      </c>
      <c r="AD47" s="62"/>
      <c r="AE47" s="62"/>
      <c r="AF47" s="62"/>
      <c r="AG47" s="62"/>
      <c r="AH47" s="62"/>
      <c r="AI47" s="63"/>
      <c r="AJ47" s="227"/>
      <c r="AK47" s="63"/>
      <c r="AL47" s="214" t="str">
        <f>IF(AJ47&gt;0,AJ47/$K$52,"")</f>
        <v/>
      </c>
      <c r="AM47" s="205"/>
      <c r="AN47" s="215" t="str">
        <f t="shared" si="15"/>
        <v/>
      </c>
      <c r="AO47" s="62"/>
      <c r="AP47" s="62"/>
      <c r="AQ47" s="62"/>
      <c r="AR47" s="62"/>
      <c r="AS47" s="62"/>
      <c r="AT47" s="63"/>
      <c r="AU47" s="227"/>
      <c r="AV47" s="63"/>
      <c r="AW47" s="214" t="str">
        <f>IF(AU47&gt;0,AU47/$K$52,"")</f>
        <v/>
      </c>
      <c r="AX47" s="206"/>
      <c r="AY47" s="614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0.8</v>
      </c>
      <c r="L48" s="63"/>
      <c r="M48" s="200"/>
      <c r="N48" s="202"/>
      <c r="O48" s="202"/>
      <c r="P48" s="203"/>
      <c r="Q48" s="204" t="str">
        <f t="shared" si="11"/>
        <v>Calcium Sulphate</v>
      </c>
      <c r="R48" s="62"/>
      <c r="S48" s="62"/>
      <c r="T48" s="62"/>
      <c r="U48" s="62"/>
      <c r="V48" s="62"/>
      <c r="W48" s="63"/>
      <c r="X48" s="198"/>
      <c r="Y48" s="63"/>
      <c r="Z48" s="200"/>
      <c r="AA48" s="228"/>
      <c r="AB48" s="206"/>
      <c r="AC48" s="204" t="str">
        <f t="shared" si="13"/>
        <v>Calcium Sulphate</v>
      </c>
      <c r="AD48" s="62"/>
      <c r="AE48" s="62"/>
      <c r="AF48" s="62"/>
      <c r="AG48" s="62"/>
      <c r="AH48" s="62"/>
      <c r="AI48" s="63"/>
      <c r="AJ48" s="198"/>
      <c r="AK48" s="63"/>
      <c r="AL48" s="200"/>
      <c r="AM48" s="229"/>
      <c r="AN48" s="204" t="str">
        <f t="shared" si="15"/>
        <v>Calcium Sulphate</v>
      </c>
      <c r="AO48" s="62"/>
      <c r="AP48" s="62"/>
      <c r="AQ48" s="62"/>
      <c r="AR48" s="62"/>
      <c r="AS48" s="62"/>
      <c r="AT48" s="63"/>
      <c r="AU48" s="198"/>
      <c r="AV48" s="63"/>
      <c r="AW48" s="200"/>
      <c r="AX48" s="206"/>
      <c r="AY48" s="614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0.4</v>
      </c>
      <c r="L49" s="63"/>
      <c r="M49" s="214"/>
      <c r="N49" s="202"/>
      <c r="O49" s="202"/>
      <c r="P49" s="203"/>
      <c r="Q49" s="215" t="str">
        <f t="shared" si="11"/>
        <v>Calcium Chloride</v>
      </c>
      <c r="R49" s="62"/>
      <c r="S49" s="62"/>
      <c r="T49" s="62"/>
      <c r="U49" s="62"/>
      <c r="V49" s="62"/>
      <c r="W49" s="63"/>
      <c r="X49" s="227"/>
      <c r="Y49" s="63"/>
      <c r="Z49" s="214"/>
      <c r="AA49" s="228"/>
      <c r="AB49" s="206"/>
      <c r="AC49" s="215" t="str">
        <f t="shared" si="13"/>
        <v>Calcium Chloride</v>
      </c>
      <c r="AD49" s="62"/>
      <c r="AE49" s="62"/>
      <c r="AF49" s="62"/>
      <c r="AG49" s="62"/>
      <c r="AH49" s="62"/>
      <c r="AI49" s="63"/>
      <c r="AJ49" s="227"/>
      <c r="AK49" s="63"/>
      <c r="AL49" s="214"/>
      <c r="AM49" s="229"/>
      <c r="AN49" s="215" t="str">
        <f t="shared" si="15"/>
        <v>Calcium Chloride</v>
      </c>
      <c r="AO49" s="62"/>
      <c r="AP49" s="62"/>
      <c r="AQ49" s="62"/>
      <c r="AR49" s="62"/>
      <c r="AS49" s="62"/>
      <c r="AT49" s="63"/>
      <c r="AU49" s="227"/>
      <c r="AV49" s="63"/>
      <c r="AW49" s="214"/>
      <c r="AX49" s="206"/>
      <c r="AY49" s="614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  <c r="BN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0.85</v>
      </c>
      <c r="L50" s="63"/>
      <c r="M50" s="200"/>
      <c r="N50" s="202"/>
      <c r="O50" s="202"/>
      <c r="P50" s="203"/>
      <c r="Q50" s="204" t="str">
        <f t="shared" si="11"/>
        <v>Lactic Acid</v>
      </c>
      <c r="R50" s="62"/>
      <c r="S50" s="62"/>
      <c r="T50" s="62"/>
      <c r="U50" s="62"/>
      <c r="V50" s="62"/>
      <c r="W50" s="63"/>
      <c r="X50" s="231"/>
      <c r="Y50" s="63"/>
      <c r="Z50" s="200"/>
      <c r="AA50" s="228"/>
      <c r="AB50" s="206"/>
      <c r="AC50" s="204" t="str">
        <f t="shared" si="13"/>
        <v>Lactic Acid</v>
      </c>
      <c r="AD50" s="62"/>
      <c r="AE50" s="62"/>
      <c r="AF50" s="62"/>
      <c r="AG50" s="62"/>
      <c r="AH50" s="62"/>
      <c r="AI50" s="63"/>
      <c r="AJ50" s="231"/>
      <c r="AK50" s="63"/>
      <c r="AL50" s="200"/>
      <c r="AM50" s="229"/>
      <c r="AN50" s="204" t="str">
        <f t="shared" si="15"/>
        <v>Lactic Acid</v>
      </c>
      <c r="AO50" s="62"/>
      <c r="AP50" s="62"/>
      <c r="AQ50" s="62"/>
      <c r="AR50" s="62"/>
      <c r="AS50" s="62"/>
      <c r="AT50" s="63"/>
      <c r="AU50" s="231"/>
      <c r="AV50" s="63"/>
      <c r="AW50" s="200"/>
      <c r="AX50" s="206"/>
      <c r="AY50" s="614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  <c r="BN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234"/>
      <c r="P51" s="156"/>
      <c r="Q51" s="236"/>
      <c r="R51" s="62"/>
      <c r="S51" s="62"/>
      <c r="T51" s="62"/>
      <c r="U51" s="62"/>
      <c r="V51" s="62"/>
      <c r="W51" s="63"/>
      <c r="X51" s="237"/>
      <c r="Y51" s="237"/>
      <c r="Z51" s="237"/>
      <c r="AA51" s="238"/>
      <c r="AB51" s="171"/>
      <c r="AC51" s="236"/>
      <c r="AD51" s="62"/>
      <c r="AE51" s="62"/>
      <c r="AF51" s="62"/>
      <c r="AG51" s="62"/>
      <c r="AH51" s="62"/>
      <c r="AI51" s="63"/>
      <c r="AJ51" s="237"/>
      <c r="AK51" s="237"/>
      <c r="AL51" s="237"/>
      <c r="AM51" s="66"/>
      <c r="AN51" s="236"/>
      <c r="AO51" s="62"/>
      <c r="AP51" s="62"/>
      <c r="AQ51" s="62"/>
      <c r="AR51" s="62"/>
      <c r="AS51" s="62"/>
      <c r="AT51" s="63"/>
      <c r="AU51" s="237"/>
      <c r="AV51" s="237"/>
      <c r="AW51" s="237"/>
      <c r="AX51" s="171"/>
      <c r="AY51" s="4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637.5</v>
      </c>
      <c r="L52" s="62"/>
      <c r="M52" s="241" t="s">
        <v>98</v>
      </c>
      <c r="N52" s="617"/>
      <c r="O52" s="234"/>
      <c r="P52" s="156"/>
      <c r="Q52" s="240" t="s">
        <v>97</v>
      </c>
      <c r="R52" s="62"/>
      <c r="S52" s="62"/>
      <c r="T52" s="62"/>
      <c r="U52" s="62"/>
      <c r="V52" s="62"/>
      <c r="W52" s="63"/>
      <c r="X52" s="240">
        <f>SUM(X36:X47)</f>
        <v>0</v>
      </c>
      <c r="Y52" s="62"/>
      <c r="Z52" s="241" t="s">
        <v>98</v>
      </c>
      <c r="AA52" s="238"/>
      <c r="AB52" s="171"/>
      <c r="AC52" s="240" t="s">
        <v>97</v>
      </c>
      <c r="AD52" s="62"/>
      <c r="AE52" s="62"/>
      <c r="AF52" s="62"/>
      <c r="AG52" s="62"/>
      <c r="AH52" s="62"/>
      <c r="AI52" s="63"/>
      <c r="AJ52" s="240">
        <f>SUM(AJ36:AJ47)</f>
        <v>0</v>
      </c>
      <c r="AK52" s="62"/>
      <c r="AL52" s="241" t="s">
        <v>98</v>
      </c>
      <c r="AM52" s="66"/>
      <c r="AN52" s="240" t="s">
        <v>97</v>
      </c>
      <c r="AO52" s="62"/>
      <c r="AP52" s="62"/>
      <c r="AQ52" s="62"/>
      <c r="AR52" s="62"/>
      <c r="AS52" s="62"/>
      <c r="AT52" s="63"/>
      <c r="AU52" s="240">
        <f>SUM(AU36:AU47)</f>
        <v>0</v>
      </c>
      <c r="AV52" s="62"/>
      <c r="AW52" s="241" t="s">
        <v>98</v>
      </c>
      <c r="AX52" s="171"/>
      <c r="AY52" s="4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 t="s">
        <v>0</v>
      </c>
      <c r="L53" s="62"/>
      <c r="M53" s="244">
        <f>SUM(K52*3)</f>
        <v>1912.5</v>
      </c>
      <c r="N53" s="617"/>
      <c r="O53" s="234"/>
      <c r="P53" s="245"/>
      <c r="Q53" s="243" t="s">
        <v>99</v>
      </c>
      <c r="R53" s="62"/>
      <c r="S53" s="62"/>
      <c r="T53" s="62"/>
      <c r="U53" s="62"/>
      <c r="V53" s="62"/>
      <c r="W53" s="63"/>
      <c r="X53" s="243">
        <f>X52*3</f>
        <v>0</v>
      </c>
      <c r="Y53" s="62"/>
      <c r="Z53" s="244" t="s">
        <v>100</v>
      </c>
      <c r="AA53" s="246"/>
      <c r="AB53" s="171"/>
      <c r="AC53" s="243" t="s">
        <v>99</v>
      </c>
      <c r="AD53" s="62"/>
      <c r="AE53" s="62"/>
      <c r="AF53" s="62"/>
      <c r="AG53" s="62"/>
      <c r="AH53" s="62"/>
      <c r="AI53" s="63"/>
      <c r="AJ53" s="243">
        <f>AJ52*3</f>
        <v>0</v>
      </c>
      <c r="AK53" s="62"/>
      <c r="AL53" s="244" t="s">
        <v>100</v>
      </c>
      <c r="AM53" s="66"/>
      <c r="AN53" s="243" t="s">
        <v>99</v>
      </c>
      <c r="AO53" s="62"/>
      <c r="AP53" s="62"/>
      <c r="AQ53" s="62"/>
      <c r="AR53" s="62"/>
      <c r="AS53" s="62"/>
      <c r="AT53" s="63"/>
      <c r="AU53" s="243">
        <f>AU52*3</f>
        <v>0</v>
      </c>
      <c r="AV53" s="62"/>
      <c r="AW53" s="244" t="s">
        <v>100</v>
      </c>
      <c r="AX53" s="171"/>
      <c r="AY53" s="4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34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6"/>
      <c r="AB54" s="171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66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171"/>
      <c r="AY54" s="4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34"/>
      <c r="P55" s="245"/>
      <c r="Q55" s="249" t="s">
        <v>137</v>
      </c>
      <c r="R55" s="250" t="s">
        <v>102</v>
      </c>
      <c r="S55" s="251" t="s">
        <v>103</v>
      </c>
      <c r="T55" s="63"/>
      <c r="U55" s="250" t="s">
        <v>104</v>
      </c>
      <c r="V55" s="251" t="s">
        <v>105</v>
      </c>
      <c r="W55" s="63"/>
      <c r="X55" s="245"/>
      <c r="Y55" s="245"/>
      <c r="Z55" s="245"/>
      <c r="AA55" s="246"/>
      <c r="AB55" s="171"/>
      <c r="AC55" s="249" t="s">
        <v>137</v>
      </c>
      <c r="AD55" s="250" t="s">
        <v>102</v>
      </c>
      <c r="AE55" s="251" t="s">
        <v>103</v>
      </c>
      <c r="AF55" s="63"/>
      <c r="AG55" s="250" t="s">
        <v>104</v>
      </c>
      <c r="AH55" s="251" t="s">
        <v>105</v>
      </c>
      <c r="AI55" s="63"/>
      <c r="AJ55" s="245"/>
      <c r="AK55" s="245"/>
      <c r="AL55" s="245"/>
      <c r="AM55" s="66"/>
      <c r="AN55" s="249" t="s">
        <v>137</v>
      </c>
      <c r="AO55" s="250" t="s">
        <v>102</v>
      </c>
      <c r="AP55" s="251" t="s">
        <v>103</v>
      </c>
      <c r="AQ55" s="63"/>
      <c r="AR55" s="250" t="s">
        <v>104</v>
      </c>
      <c r="AS55" s="251" t="s">
        <v>105</v>
      </c>
      <c r="AT55" s="63"/>
      <c r="AU55" s="248"/>
      <c r="AV55" s="248"/>
      <c r="AW55" s="248"/>
      <c r="AX55" s="171"/>
      <c r="AY55" s="4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</row>
    <row r="56">
      <c r="A56" s="1"/>
      <c r="B56" s="50"/>
      <c r="C56" s="46"/>
      <c r="D56" s="253"/>
      <c r="E56" s="254">
        <v>54.0</v>
      </c>
      <c r="F56" s="255">
        <v>64.0</v>
      </c>
      <c r="G56" s="63"/>
      <c r="H56" s="254">
        <v>67.0</v>
      </c>
      <c r="I56" s="255">
        <v>70.0</v>
      </c>
      <c r="J56" s="63"/>
      <c r="K56" s="256" t="s">
        <v>8</v>
      </c>
      <c r="L56" s="63"/>
      <c r="M56" s="256">
        <v>15.0</v>
      </c>
      <c r="N56" s="63"/>
      <c r="O56" s="234"/>
      <c r="P56" s="245"/>
      <c r="Q56" s="253"/>
      <c r="R56" s="254">
        <v>54.0</v>
      </c>
      <c r="S56" s="255">
        <v>64.0</v>
      </c>
      <c r="T56" s="63"/>
      <c r="U56" s="254">
        <v>67.0</v>
      </c>
      <c r="V56" s="255">
        <v>70.0</v>
      </c>
      <c r="W56" s="63"/>
      <c r="X56" s="245"/>
      <c r="Y56" s="245"/>
      <c r="Z56" s="245"/>
      <c r="AA56" s="246"/>
      <c r="AB56" s="171"/>
      <c r="AC56" s="253"/>
      <c r="AD56" s="254">
        <v>54.0</v>
      </c>
      <c r="AE56" s="255">
        <v>64.0</v>
      </c>
      <c r="AF56" s="63"/>
      <c r="AG56" s="254">
        <v>67.0</v>
      </c>
      <c r="AH56" s="255">
        <v>70.0</v>
      </c>
      <c r="AI56" s="63"/>
      <c r="AJ56" s="245"/>
      <c r="AK56" s="245"/>
      <c r="AL56" s="245"/>
      <c r="AM56" s="66"/>
      <c r="AN56" s="253"/>
      <c r="AO56" s="254">
        <v>54.0</v>
      </c>
      <c r="AP56" s="255">
        <v>64.0</v>
      </c>
      <c r="AQ56" s="63"/>
      <c r="AR56" s="254">
        <v>67.0</v>
      </c>
      <c r="AS56" s="255">
        <v>70.0</v>
      </c>
      <c r="AT56" s="63"/>
      <c r="AU56" s="248"/>
      <c r="AV56" s="248"/>
      <c r="AW56" s="248"/>
      <c r="AX56" s="171"/>
      <c r="AY56" s="4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2.0</v>
      </c>
      <c r="N57" s="63"/>
      <c r="O57" s="234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6"/>
      <c r="AB57" s="171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66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171"/>
      <c r="AY57" s="4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82"/>
      <c r="P58" s="261"/>
      <c r="Q58" s="183" t="s">
        <v>109</v>
      </c>
      <c r="R58" s="144"/>
      <c r="S58" s="144"/>
      <c r="T58" s="144"/>
      <c r="U58" s="144"/>
      <c r="V58" s="144"/>
      <c r="W58" s="144"/>
      <c r="X58" s="144"/>
      <c r="Y58" s="182"/>
      <c r="Z58" s="261"/>
      <c r="AA58" s="262"/>
      <c r="AB58" s="263"/>
      <c r="AC58" s="183" t="s">
        <v>110</v>
      </c>
      <c r="AD58" s="144"/>
      <c r="AE58" s="144"/>
      <c r="AF58" s="144"/>
      <c r="AG58" s="144"/>
      <c r="AH58" s="144"/>
      <c r="AI58" s="144"/>
      <c r="AJ58" s="144"/>
      <c r="AK58" s="182"/>
      <c r="AL58" s="264"/>
      <c r="AM58" s="265"/>
      <c r="AN58" s="183" t="s">
        <v>111</v>
      </c>
      <c r="AO58" s="144"/>
      <c r="AP58" s="144"/>
      <c r="AQ58" s="144"/>
      <c r="AR58" s="144"/>
      <c r="AS58" s="144"/>
      <c r="AT58" s="144"/>
      <c r="AU58" s="144"/>
      <c r="AV58" s="182"/>
      <c r="AW58" s="266"/>
      <c r="AX58" s="263"/>
      <c r="AY58" s="618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132"/>
      <c r="P59" s="261"/>
      <c r="Q59" s="184"/>
      <c r="R59" s="52"/>
      <c r="S59" s="52"/>
      <c r="T59" s="52"/>
      <c r="U59" s="52"/>
      <c r="V59" s="52"/>
      <c r="W59" s="52"/>
      <c r="X59" s="52"/>
      <c r="Y59" s="132"/>
      <c r="Z59" s="261"/>
      <c r="AA59" s="262"/>
      <c r="AB59" s="263"/>
      <c r="AC59" s="184"/>
      <c r="AD59" s="52"/>
      <c r="AE59" s="52"/>
      <c r="AF59" s="52"/>
      <c r="AG59" s="52"/>
      <c r="AH59" s="52"/>
      <c r="AI59" s="52"/>
      <c r="AJ59" s="52"/>
      <c r="AK59" s="132"/>
      <c r="AL59" s="264"/>
      <c r="AM59" s="265"/>
      <c r="AN59" s="184"/>
      <c r="AO59" s="52"/>
      <c r="AP59" s="52"/>
      <c r="AQ59" s="52"/>
      <c r="AR59" s="52"/>
      <c r="AS59" s="52"/>
      <c r="AT59" s="52"/>
      <c r="AU59" s="52"/>
      <c r="AV59" s="132"/>
      <c r="AW59" s="264"/>
      <c r="AX59" s="263"/>
      <c r="AY59" s="618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/>
      <c r="O60" s="271">
        <v>2.0</v>
      </c>
      <c r="P60" s="264"/>
      <c r="Q60" s="272" t="s">
        <v>115</v>
      </c>
      <c r="R60" s="182"/>
      <c r="S60" s="269" t="s">
        <v>113</v>
      </c>
      <c r="T60" s="62"/>
      <c r="U60" s="62"/>
      <c r="V60" s="62"/>
      <c r="W60" s="62"/>
      <c r="X60" s="62"/>
      <c r="Y60" s="63"/>
      <c r="Z60" s="273"/>
      <c r="AA60" s="262"/>
      <c r="AB60" s="263"/>
      <c r="AC60" s="272" t="s">
        <v>112</v>
      </c>
      <c r="AD60" s="182"/>
      <c r="AE60" s="269" t="s">
        <v>113</v>
      </c>
      <c r="AF60" s="62"/>
      <c r="AG60" s="62"/>
      <c r="AH60" s="62"/>
      <c r="AI60" s="62"/>
      <c r="AJ60" s="62"/>
      <c r="AK60" s="63"/>
      <c r="AL60" s="264"/>
      <c r="AM60" s="265"/>
      <c r="AN60" s="272" t="s">
        <v>112</v>
      </c>
      <c r="AO60" s="182"/>
      <c r="AP60" s="269" t="s">
        <v>113</v>
      </c>
      <c r="AQ60" s="62"/>
      <c r="AR60" s="62"/>
      <c r="AS60" s="62"/>
      <c r="AT60" s="62"/>
      <c r="AU60" s="62"/>
      <c r="AV60" s="63"/>
      <c r="AW60" s="266"/>
      <c r="AX60" s="263"/>
      <c r="AY60" s="618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619" t="s">
        <v>241</v>
      </c>
      <c r="O61" s="276" t="s">
        <v>242</v>
      </c>
      <c r="P61" s="264"/>
      <c r="Q61" s="184"/>
      <c r="R61" s="132"/>
      <c r="S61" s="274">
        <v>60.0</v>
      </c>
      <c r="T61" s="274">
        <v>45.0</v>
      </c>
      <c r="U61" s="274">
        <v>20.0</v>
      </c>
      <c r="V61" s="274">
        <v>15.0</v>
      </c>
      <c r="W61" s="274">
        <v>10.0</v>
      </c>
      <c r="X61" s="274">
        <v>5.0</v>
      </c>
      <c r="Y61" s="274" t="s">
        <v>116</v>
      </c>
      <c r="Z61" s="277"/>
      <c r="AA61" s="262"/>
      <c r="AB61" s="263"/>
      <c r="AC61" s="184"/>
      <c r="AD61" s="132"/>
      <c r="AE61" s="274">
        <v>60.0</v>
      </c>
      <c r="AF61" s="274">
        <v>45.0</v>
      </c>
      <c r="AG61" s="274">
        <v>20.0</v>
      </c>
      <c r="AH61" s="274">
        <v>15.0</v>
      </c>
      <c r="AI61" s="274">
        <v>10.0</v>
      </c>
      <c r="AJ61" s="274">
        <v>5.0</v>
      </c>
      <c r="AK61" s="274" t="s">
        <v>116</v>
      </c>
      <c r="AL61" s="264"/>
      <c r="AM61" s="265"/>
      <c r="AN61" s="184"/>
      <c r="AO61" s="132"/>
      <c r="AP61" s="278">
        <v>60.0</v>
      </c>
      <c r="AQ61" s="278">
        <v>45.0</v>
      </c>
      <c r="AR61" s="278">
        <v>20.0</v>
      </c>
      <c r="AS61" s="278">
        <v>15.0</v>
      </c>
      <c r="AT61" s="278">
        <v>10.0</v>
      </c>
      <c r="AU61" s="278">
        <v>5.0</v>
      </c>
      <c r="AV61" s="278" t="s">
        <v>116</v>
      </c>
      <c r="AW61" s="266"/>
      <c r="AX61" s="263"/>
      <c r="AY61" s="618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</row>
    <row r="62">
      <c r="A62" s="259"/>
      <c r="B62" s="39"/>
      <c r="C62" s="260"/>
      <c r="D62" s="283" t="s">
        <v>119</v>
      </c>
      <c r="E62" s="63"/>
      <c r="F62" s="285">
        <v>1.0</v>
      </c>
      <c r="G62" s="285"/>
      <c r="H62" s="285"/>
      <c r="I62" s="285"/>
      <c r="J62" s="285"/>
      <c r="K62" s="285"/>
      <c r="L62" s="285"/>
      <c r="M62" s="285">
        <f t="shared" ref="M62:M74" si="17">sum(O62*$O$60)+(N62*$O$60)</f>
        <v>0</v>
      </c>
      <c r="N62" s="285"/>
      <c r="O62" s="285"/>
      <c r="P62" s="284"/>
      <c r="Q62" s="286" t="str">
        <f t="shared" ref="Q62:Q75" si="18">D62</f>
        <v>Columbus</v>
      </c>
      <c r="R62" s="63"/>
      <c r="S62" s="285">
        <v>1.0</v>
      </c>
      <c r="T62" s="285"/>
      <c r="U62" s="285"/>
      <c r="V62" s="285"/>
      <c r="W62" s="285"/>
      <c r="X62" s="285"/>
      <c r="Y62" s="285"/>
      <c r="Z62" s="277"/>
      <c r="AA62" s="262"/>
      <c r="AB62" s="263"/>
      <c r="AC62" s="286" t="str">
        <f t="shared" ref="AC62:AC75" si="19">D62</f>
        <v>Columbus</v>
      </c>
      <c r="AD62" s="63"/>
      <c r="AE62" s="285"/>
      <c r="AF62" s="285"/>
      <c r="AG62" s="285"/>
      <c r="AH62" s="285"/>
      <c r="AI62" s="285"/>
      <c r="AJ62" s="285"/>
      <c r="AK62" s="285"/>
      <c r="AL62" s="284"/>
      <c r="AM62" s="265"/>
      <c r="AN62" s="286" t="str">
        <f t="shared" ref="AN62:AN75" si="20">D62</f>
        <v>Columbus</v>
      </c>
      <c r="AO62" s="63"/>
      <c r="AP62" s="287"/>
      <c r="AQ62" s="287"/>
      <c r="AR62" s="287"/>
      <c r="AS62" s="287"/>
      <c r="AT62" s="287"/>
      <c r="AU62" s="287"/>
      <c r="AV62" s="287"/>
      <c r="AW62" s="288"/>
      <c r="AX62" s="263"/>
      <c r="AY62" s="618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</row>
    <row r="63">
      <c r="A63" s="259"/>
      <c r="B63" s="50"/>
      <c r="C63" s="260"/>
      <c r="D63" s="302" t="s">
        <v>243</v>
      </c>
      <c r="E63" s="63"/>
      <c r="F63" s="296"/>
      <c r="G63" s="296"/>
      <c r="H63" s="296"/>
      <c r="I63" s="296">
        <v>0.5</v>
      </c>
      <c r="J63" s="296"/>
      <c r="K63" s="296"/>
      <c r="L63" s="296">
        <v>2.5</v>
      </c>
      <c r="M63" s="285">
        <f t="shared" si="17"/>
        <v>0</v>
      </c>
      <c r="N63" s="296"/>
      <c r="O63" s="296"/>
      <c r="P63" s="284"/>
      <c r="Q63" s="294" t="str">
        <f t="shared" si="18"/>
        <v>Idaho 7</v>
      </c>
      <c r="R63" s="63"/>
      <c r="S63" s="296"/>
      <c r="T63" s="296"/>
      <c r="U63" s="296"/>
      <c r="V63" s="296">
        <v>0.5</v>
      </c>
      <c r="W63" s="296"/>
      <c r="X63" s="296"/>
      <c r="Y63" s="296">
        <v>2.5</v>
      </c>
      <c r="Z63" s="277"/>
      <c r="AA63" s="262"/>
      <c r="AB63" s="263"/>
      <c r="AC63" s="294" t="str">
        <f t="shared" si="19"/>
        <v>Idaho 7</v>
      </c>
      <c r="AD63" s="63"/>
      <c r="AE63" s="296"/>
      <c r="AF63" s="296"/>
      <c r="AG63" s="296"/>
      <c r="AH63" s="296"/>
      <c r="AI63" s="296"/>
      <c r="AJ63" s="296"/>
      <c r="AK63" s="296"/>
      <c r="AL63" s="284"/>
      <c r="AM63" s="265"/>
      <c r="AN63" s="294" t="str">
        <f t="shared" si="20"/>
        <v>Idaho 7</v>
      </c>
      <c r="AO63" s="63"/>
      <c r="AP63" s="297"/>
      <c r="AQ63" s="297"/>
      <c r="AR63" s="297"/>
      <c r="AS63" s="297"/>
      <c r="AT63" s="297"/>
      <c r="AU63" s="297"/>
      <c r="AV63" s="297"/>
      <c r="AW63" s="298"/>
      <c r="AX63" s="263"/>
      <c r="AY63" s="618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</row>
    <row r="64">
      <c r="A64" s="259"/>
      <c r="B64" s="50"/>
      <c r="C64" s="260"/>
      <c r="D64" s="283" t="s">
        <v>244</v>
      </c>
      <c r="E64" s="63"/>
      <c r="F64" s="285"/>
      <c r="G64" s="285"/>
      <c r="H64" s="285"/>
      <c r="I64" s="285"/>
      <c r="J64" s="285"/>
      <c r="K64" s="285"/>
      <c r="L64" s="285"/>
      <c r="M64" s="285">
        <f t="shared" si="17"/>
        <v>10</v>
      </c>
      <c r="N64" s="285">
        <v>5.0</v>
      </c>
      <c r="O64" s="285"/>
      <c r="P64" s="284"/>
      <c r="Q64" s="286" t="str">
        <f t="shared" si="18"/>
        <v>Strata</v>
      </c>
      <c r="R64" s="63"/>
      <c r="S64" s="285"/>
      <c r="T64" s="285"/>
      <c r="U64" s="285"/>
      <c r="V64" s="285"/>
      <c r="W64" s="285"/>
      <c r="X64" s="285"/>
      <c r="Y64" s="285"/>
      <c r="Z64" s="277"/>
      <c r="AA64" s="262"/>
      <c r="AB64" s="263"/>
      <c r="AC64" s="286" t="str">
        <f t="shared" si="19"/>
        <v>Strata</v>
      </c>
      <c r="AD64" s="63"/>
      <c r="AE64" s="285"/>
      <c r="AF64" s="285"/>
      <c r="AG64" s="285"/>
      <c r="AH64" s="285"/>
      <c r="AI64" s="285"/>
      <c r="AJ64" s="285"/>
      <c r="AK64" s="285"/>
      <c r="AL64" s="284"/>
      <c r="AM64" s="303"/>
      <c r="AN64" s="286" t="str">
        <f t="shared" si="20"/>
        <v>Strata</v>
      </c>
      <c r="AO64" s="63"/>
      <c r="AP64" s="287"/>
      <c r="AQ64" s="287"/>
      <c r="AR64" s="287"/>
      <c r="AS64" s="287"/>
      <c r="AT64" s="287"/>
      <c r="AU64" s="304"/>
      <c r="AV64" s="304"/>
      <c r="AW64" s="288"/>
      <c r="AX64" s="263"/>
      <c r="AY64" s="618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</row>
    <row r="65">
      <c r="A65" s="259"/>
      <c r="B65" s="46"/>
      <c r="C65" s="260"/>
      <c r="D65" s="302" t="s">
        <v>245</v>
      </c>
      <c r="E65" s="63"/>
      <c r="F65" s="296"/>
      <c r="G65" s="296"/>
      <c r="H65" s="296"/>
      <c r="I65" s="296"/>
      <c r="J65" s="296"/>
      <c r="K65" s="296"/>
      <c r="L65" s="296">
        <v>0.33</v>
      </c>
      <c r="M65" s="285">
        <f t="shared" si="17"/>
        <v>0</v>
      </c>
      <c r="N65" s="296"/>
      <c r="O65" s="296"/>
      <c r="P65" s="284"/>
      <c r="Q65" s="294" t="str">
        <f t="shared" si="18"/>
        <v>Mosaic DynaBoost/702</v>
      </c>
      <c r="R65" s="63"/>
      <c r="S65" s="296"/>
      <c r="T65" s="296"/>
      <c r="U65" s="296"/>
      <c r="V65" s="296"/>
      <c r="W65" s="296"/>
      <c r="X65" s="296"/>
      <c r="Y65" s="296">
        <v>0.33</v>
      </c>
      <c r="Z65" s="277"/>
      <c r="AA65" s="262"/>
      <c r="AB65" s="263"/>
      <c r="AC65" s="294" t="str">
        <f t="shared" si="19"/>
        <v>Mosaic DynaBoost/702</v>
      </c>
      <c r="AD65" s="63"/>
      <c r="AE65" s="296"/>
      <c r="AF65" s="296"/>
      <c r="AG65" s="296"/>
      <c r="AH65" s="296"/>
      <c r="AI65" s="296"/>
      <c r="AJ65" s="296"/>
      <c r="AK65" s="296"/>
      <c r="AL65" s="284"/>
      <c r="AM65" s="303"/>
      <c r="AN65" s="294" t="str">
        <f t="shared" si="20"/>
        <v>Mosaic DynaBoost/702</v>
      </c>
      <c r="AO65" s="63"/>
      <c r="AP65" s="297"/>
      <c r="AQ65" s="297"/>
      <c r="AR65" s="297"/>
      <c r="AS65" s="297"/>
      <c r="AT65" s="297"/>
      <c r="AU65" s="297"/>
      <c r="AV65" s="297"/>
      <c r="AW65" s="298"/>
      <c r="AX65" s="263"/>
      <c r="AY65" s="618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</row>
    <row r="66">
      <c r="A66" s="259"/>
      <c r="B66" s="39"/>
      <c r="C66" s="260"/>
      <c r="D66" s="283" t="s">
        <v>246</v>
      </c>
      <c r="E66" s="63"/>
      <c r="F66" s="307"/>
      <c r="G66" s="307"/>
      <c r="H66" s="307"/>
      <c r="I66" s="307"/>
      <c r="J66" s="307"/>
      <c r="K66" s="307"/>
      <c r="L66" s="285"/>
      <c r="M66" s="285">
        <f t="shared" si="17"/>
        <v>10</v>
      </c>
      <c r="N66" s="285"/>
      <c r="O66" s="285">
        <v>5.0</v>
      </c>
      <c r="P66" s="284"/>
      <c r="Q66" s="286" t="str">
        <f t="shared" si="18"/>
        <v>Citra Cryo</v>
      </c>
      <c r="R66" s="63"/>
      <c r="S66" s="307"/>
      <c r="T66" s="307"/>
      <c r="U66" s="307"/>
      <c r="V66" s="307"/>
      <c r="W66" s="307"/>
      <c r="X66" s="307"/>
      <c r="Y66" s="285"/>
      <c r="Z66" s="277"/>
      <c r="AA66" s="262"/>
      <c r="AB66" s="263"/>
      <c r="AC66" s="286" t="str">
        <f t="shared" si="19"/>
        <v>Citra Cryo</v>
      </c>
      <c r="AD66" s="63"/>
      <c r="AE66" s="307"/>
      <c r="AF66" s="307"/>
      <c r="AG66" s="307"/>
      <c r="AH66" s="285"/>
      <c r="AI66" s="307"/>
      <c r="AJ66" s="307"/>
      <c r="AK66" s="285"/>
      <c r="AL66" s="284"/>
      <c r="AM66" s="303"/>
      <c r="AN66" s="286" t="str">
        <f t="shared" si="20"/>
        <v>Citra Cryo</v>
      </c>
      <c r="AO66" s="63"/>
      <c r="AP66" s="304"/>
      <c r="AQ66" s="304"/>
      <c r="AR66" s="304"/>
      <c r="AS66" s="304"/>
      <c r="AT66" s="304"/>
      <c r="AU66" s="304"/>
      <c r="AV66" s="287"/>
      <c r="AW66" s="288"/>
      <c r="AX66" s="263"/>
      <c r="AY66" s="618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</row>
    <row r="67">
      <c r="A67" s="259"/>
      <c r="B67" s="50"/>
      <c r="C67" s="260"/>
      <c r="D67" s="302" t="s">
        <v>247</v>
      </c>
      <c r="E67" s="63"/>
      <c r="F67" s="313"/>
      <c r="G67" s="313"/>
      <c r="H67" s="313"/>
      <c r="I67" s="313"/>
      <c r="J67" s="313"/>
      <c r="K67" s="313"/>
      <c r="L67" s="313"/>
      <c r="M67" s="285">
        <f t="shared" si="17"/>
        <v>10</v>
      </c>
      <c r="N67" s="318"/>
      <c r="O67" s="318">
        <v>5.0</v>
      </c>
      <c r="P67" s="284"/>
      <c r="Q67" s="294" t="str">
        <f t="shared" si="18"/>
        <v>Nelson Sauvin</v>
      </c>
      <c r="R67" s="63"/>
      <c r="S67" s="313"/>
      <c r="T67" s="313"/>
      <c r="U67" s="313"/>
      <c r="V67" s="313"/>
      <c r="W67" s="313"/>
      <c r="X67" s="313"/>
      <c r="Y67" s="313"/>
      <c r="Z67" s="277"/>
      <c r="AA67" s="262"/>
      <c r="AB67" s="263"/>
      <c r="AC67" s="294" t="str">
        <f t="shared" si="19"/>
        <v>Nelson Sauvin</v>
      </c>
      <c r="AD67" s="63"/>
      <c r="AE67" s="313"/>
      <c r="AF67" s="313"/>
      <c r="AG67" s="313"/>
      <c r="AH67" s="296"/>
      <c r="AI67" s="313"/>
      <c r="AJ67" s="313"/>
      <c r="AK67" s="313"/>
      <c r="AL67" s="314"/>
      <c r="AM67" s="303"/>
      <c r="AN67" s="294" t="str">
        <f t="shared" si="20"/>
        <v>Nelson Sauvin</v>
      </c>
      <c r="AO67" s="63"/>
      <c r="AP67" s="315"/>
      <c r="AQ67" s="315"/>
      <c r="AR67" s="315"/>
      <c r="AS67" s="315"/>
      <c r="AT67" s="315"/>
      <c r="AU67" s="315"/>
      <c r="AV67" s="297"/>
      <c r="AW67" s="298"/>
      <c r="AX67" s="263"/>
      <c r="AY67" s="618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</row>
    <row r="68">
      <c r="A68" s="259"/>
      <c r="B68" s="50"/>
      <c r="C68" s="260"/>
      <c r="D68" s="283" t="s">
        <v>248</v>
      </c>
      <c r="E68" s="63"/>
      <c r="F68" s="307"/>
      <c r="G68" s="307"/>
      <c r="H68" s="307"/>
      <c r="I68" s="307"/>
      <c r="J68" s="307"/>
      <c r="K68" s="307"/>
      <c r="L68" s="307"/>
      <c r="M68" s="285">
        <f t="shared" si="17"/>
        <v>20</v>
      </c>
      <c r="N68" s="285"/>
      <c r="O68" s="285">
        <v>10.0</v>
      </c>
      <c r="P68" s="284"/>
      <c r="Q68" s="286" t="str">
        <f t="shared" si="18"/>
        <v>Mosaic Cryo</v>
      </c>
      <c r="R68" s="63"/>
      <c r="S68" s="307"/>
      <c r="T68" s="307"/>
      <c r="U68" s="307"/>
      <c r="V68" s="307"/>
      <c r="W68" s="307"/>
      <c r="X68" s="307"/>
      <c r="Y68" s="307"/>
      <c r="Z68" s="277"/>
      <c r="AA68" s="262"/>
      <c r="AB68" s="263"/>
      <c r="AC68" s="286" t="str">
        <f t="shared" si="19"/>
        <v>Mosaic Cryo</v>
      </c>
      <c r="AD68" s="63"/>
      <c r="AE68" s="307"/>
      <c r="AF68" s="307"/>
      <c r="AG68" s="307"/>
      <c r="AH68" s="285"/>
      <c r="AI68" s="307"/>
      <c r="AJ68" s="307"/>
      <c r="AK68" s="307"/>
      <c r="AL68" s="314"/>
      <c r="AM68" s="303"/>
      <c r="AN68" s="286" t="str">
        <f t="shared" si="20"/>
        <v>Mosaic Cryo</v>
      </c>
      <c r="AO68" s="63"/>
      <c r="AP68" s="316"/>
      <c r="AQ68" s="316"/>
      <c r="AR68" s="316"/>
      <c r="AS68" s="316"/>
      <c r="AT68" s="316"/>
      <c r="AU68" s="316"/>
      <c r="AV68" s="316"/>
      <c r="AW68" s="317"/>
      <c r="AX68" s="263"/>
      <c r="AY68" s="618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</row>
    <row r="69" ht="18.0" customHeight="1">
      <c r="A69" s="259"/>
      <c r="B69" s="46"/>
      <c r="C69" s="260"/>
      <c r="D69" s="302" t="s">
        <v>249</v>
      </c>
      <c r="E69" s="63"/>
      <c r="F69" s="313"/>
      <c r="G69" s="313"/>
      <c r="H69" s="313"/>
      <c r="I69" s="313"/>
      <c r="J69" s="313"/>
      <c r="K69" s="313"/>
      <c r="L69" s="313"/>
      <c r="M69" s="285">
        <f t="shared" si="17"/>
        <v>0.05</v>
      </c>
      <c r="N69" s="318">
        <v>0.025</v>
      </c>
      <c r="O69" s="318"/>
      <c r="P69" s="284"/>
      <c r="Q69" s="294" t="str">
        <f t="shared" si="18"/>
        <v>Aromoazyme</v>
      </c>
      <c r="R69" s="63"/>
      <c r="S69" s="313"/>
      <c r="T69" s="313"/>
      <c r="U69" s="313"/>
      <c r="V69" s="313"/>
      <c r="W69" s="313"/>
      <c r="X69" s="313"/>
      <c r="Y69" s="313"/>
      <c r="Z69" s="277"/>
      <c r="AA69" s="262"/>
      <c r="AB69" s="263"/>
      <c r="AC69" s="294" t="str">
        <f t="shared" si="19"/>
        <v>Aromoazyme</v>
      </c>
      <c r="AD69" s="63"/>
      <c r="AE69" s="313"/>
      <c r="AF69" s="313"/>
      <c r="AG69" s="313"/>
      <c r="AH69" s="296"/>
      <c r="AI69" s="313"/>
      <c r="AJ69" s="313"/>
      <c r="AK69" s="313"/>
      <c r="AL69" s="314"/>
      <c r="AM69" s="303"/>
      <c r="AN69" s="294" t="str">
        <f t="shared" si="20"/>
        <v>Aromoazyme</v>
      </c>
      <c r="AO69" s="63"/>
      <c r="AP69" s="315"/>
      <c r="AQ69" s="315"/>
      <c r="AR69" s="315"/>
      <c r="AS69" s="315"/>
      <c r="AT69" s="315"/>
      <c r="AU69" s="315"/>
      <c r="AV69" s="315"/>
      <c r="AW69" s="317"/>
      <c r="AX69" s="263"/>
      <c r="AY69" s="618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7"/>
        <v>0</v>
      </c>
      <c r="N70" s="285"/>
      <c r="O70" s="285"/>
      <c r="P70" s="284"/>
      <c r="Q70" s="286" t="str">
        <f t="shared" si="18"/>
        <v/>
      </c>
      <c r="R70" s="63"/>
      <c r="S70" s="307"/>
      <c r="T70" s="307"/>
      <c r="U70" s="307"/>
      <c r="V70" s="307"/>
      <c r="W70" s="307"/>
      <c r="X70" s="307"/>
      <c r="Y70" s="307"/>
      <c r="Z70" s="277"/>
      <c r="AA70" s="262"/>
      <c r="AB70" s="263"/>
      <c r="AC70" s="286" t="str">
        <f t="shared" si="19"/>
        <v/>
      </c>
      <c r="AD70" s="63"/>
      <c r="AE70" s="307"/>
      <c r="AF70" s="307"/>
      <c r="AG70" s="307"/>
      <c r="AH70" s="285"/>
      <c r="AI70" s="307"/>
      <c r="AJ70" s="307"/>
      <c r="AK70" s="307"/>
      <c r="AL70" s="314"/>
      <c r="AM70" s="303"/>
      <c r="AN70" s="286" t="str">
        <f t="shared" si="20"/>
        <v/>
      </c>
      <c r="AO70" s="63"/>
      <c r="AP70" s="316"/>
      <c r="AQ70" s="316"/>
      <c r="AR70" s="316"/>
      <c r="AS70" s="316"/>
      <c r="AT70" s="316"/>
      <c r="AU70" s="316"/>
      <c r="AV70" s="316"/>
      <c r="AW70" s="317"/>
      <c r="AX70" s="263"/>
      <c r="AY70" s="618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</row>
    <row r="71">
      <c r="A71" s="259"/>
      <c r="B71" s="50"/>
      <c r="C71" s="260"/>
      <c r="D71" s="302" t="s">
        <v>250</v>
      </c>
      <c r="E71" s="63"/>
      <c r="F71" s="313"/>
      <c r="G71" s="313"/>
      <c r="H71" s="313"/>
      <c r="I71" s="296"/>
      <c r="J71" s="313"/>
      <c r="K71" s="313"/>
      <c r="L71" s="313"/>
      <c r="M71" s="285">
        <f t="shared" si="17"/>
        <v>0</v>
      </c>
      <c r="N71" s="318"/>
      <c r="O71" s="318"/>
      <c r="P71" s="284"/>
      <c r="Q71" s="294" t="str">
        <f t="shared" si="18"/>
        <v>Dextrose </v>
      </c>
      <c r="R71" s="63"/>
      <c r="S71" s="313"/>
      <c r="T71" s="313"/>
      <c r="U71" s="313"/>
      <c r="V71" s="296"/>
      <c r="W71" s="313"/>
      <c r="X71" s="313"/>
      <c r="Y71" s="313"/>
      <c r="Z71" s="277"/>
      <c r="AA71" s="262"/>
      <c r="AB71" s="263"/>
      <c r="AC71" s="294" t="str">
        <f t="shared" si="19"/>
        <v>Dextrose </v>
      </c>
      <c r="AD71" s="63"/>
      <c r="AE71" s="313"/>
      <c r="AF71" s="313"/>
      <c r="AG71" s="313"/>
      <c r="AH71" s="296"/>
      <c r="AI71" s="313"/>
      <c r="AJ71" s="313"/>
      <c r="AK71" s="313"/>
      <c r="AL71" s="314"/>
      <c r="AM71" s="303"/>
      <c r="AN71" s="294" t="str">
        <f t="shared" si="20"/>
        <v>Dextrose </v>
      </c>
      <c r="AO71" s="63"/>
      <c r="AP71" s="315"/>
      <c r="AQ71" s="315"/>
      <c r="AR71" s="315"/>
      <c r="AS71" s="315"/>
      <c r="AT71" s="315"/>
      <c r="AU71" s="315"/>
      <c r="AV71" s="315"/>
      <c r="AW71" s="317"/>
      <c r="AX71" s="263"/>
      <c r="AY71" s="618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</row>
    <row r="72">
      <c r="A72" s="259"/>
      <c r="B72" s="50"/>
      <c r="C72" s="260"/>
      <c r="D72" s="283" t="s">
        <v>132</v>
      </c>
      <c r="E72" s="63"/>
      <c r="F72" s="285">
        <v>0.1</v>
      </c>
      <c r="G72" s="307"/>
      <c r="H72" s="307"/>
      <c r="I72" s="307"/>
      <c r="J72" s="307"/>
      <c r="K72" s="307"/>
      <c r="L72" s="307"/>
      <c r="M72" s="285">
        <f t="shared" si="17"/>
        <v>0</v>
      </c>
      <c r="N72" s="285"/>
      <c r="O72" s="285"/>
      <c r="P72" s="284"/>
      <c r="Q72" s="286" t="str">
        <f t="shared" si="18"/>
        <v>Antifoam</v>
      </c>
      <c r="R72" s="63"/>
      <c r="S72" s="285">
        <v>0.1</v>
      </c>
      <c r="T72" s="307"/>
      <c r="U72" s="307"/>
      <c r="V72" s="307"/>
      <c r="W72" s="307"/>
      <c r="X72" s="307"/>
      <c r="Y72" s="307"/>
      <c r="Z72" s="277"/>
      <c r="AA72" s="262"/>
      <c r="AB72" s="263"/>
      <c r="AC72" s="286" t="str">
        <f t="shared" si="19"/>
        <v>Antifoam</v>
      </c>
      <c r="AD72" s="63"/>
      <c r="AE72" s="307"/>
      <c r="AF72" s="307"/>
      <c r="AG72" s="307"/>
      <c r="AH72" s="285"/>
      <c r="AI72" s="307"/>
      <c r="AJ72" s="307"/>
      <c r="AK72" s="307"/>
      <c r="AL72" s="314"/>
      <c r="AM72" s="303"/>
      <c r="AN72" s="286" t="str">
        <f t="shared" si="20"/>
        <v>Antifoam</v>
      </c>
      <c r="AO72" s="63"/>
      <c r="AP72" s="316"/>
      <c r="AQ72" s="316"/>
      <c r="AR72" s="316"/>
      <c r="AS72" s="316"/>
      <c r="AT72" s="316"/>
      <c r="AU72" s="316"/>
      <c r="AV72" s="316"/>
      <c r="AW72" s="317"/>
      <c r="AX72" s="263"/>
      <c r="AY72" s="618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0.1</v>
      </c>
      <c r="J73" s="313"/>
      <c r="K73" s="313"/>
      <c r="L73" s="313"/>
      <c r="M73" s="285">
        <f t="shared" si="17"/>
        <v>0</v>
      </c>
      <c r="N73" s="296"/>
      <c r="O73" s="296"/>
      <c r="P73" s="284"/>
      <c r="Q73" s="322" t="str">
        <f t="shared" si="18"/>
        <v>Yeast Nutrient</v>
      </c>
      <c r="R73" s="63"/>
      <c r="S73" s="313"/>
      <c r="T73" s="313"/>
      <c r="U73" s="313"/>
      <c r="V73" s="296">
        <v>0.1</v>
      </c>
      <c r="W73" s="313"/>
      <c r="X73" s="313"/>
      <c r="Y73" s="313"/>
      <c r="Z73" s="277"/>
      <c r="AA73" s="262"/>
      <c r="AB73" s="263"/>
      <c r="AC73" s="294" t="str">
        <f t="shared" si="19"/>
        <v>Yeast Nutrient</v>
      </c>
      <c r="AD73" s="63"/>
      <c r="AE73" s="313"/>
      <c r="AF73" s="313"/>
      <c r="AG73" s="313"/>
      <c r="AH73" s="296"/>
      <c r="AI73" s="313"/>
      <c r="AJ73" s="313"/>
      <c r="AK73" s="313"/>
      <c r="AL73" s="314"/>
      <c r="AM73" s="303"/>
      <c r="AN73" s="294" t="str">
        <f t="shared" si="20"/>
        <v>Yeast Nutrient</v>
      </c>
      <c r="AO73" s="63"/>
      <c r="AP73" s="315"/>
      <c r="AQ73" s="315"/>
      <c r="AR73" s="315"/>
      <c r="AS73" s="315"/>
      <c r="AT73" s="315"/>
      <c r="AU73" s="315"/>
      <c r="AV73" s="315"/>
      <c r="AW73" s="317"/>
      <c r="AX73" s="263"/>
      <c r="AY73" s="618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>
        <v>0.1</v>
      </c>
      <c r="J74" s="307"/>
      <c r="K74" s="307"/>
      <c r="L74" s="307"/>
      <c r="M74" s="285">
        <f t="shared" si="17"/>
        <v>0</v>
      </c>
      <c r="N74" s="285"/>
      <c r="O74" s="285"/>
      <c r="P74" s="324"/>
      <c r="Q74" s="286" t="str">
        <f t="shared" si="18"/>
        <v>Whirlfloc</v>
      </c>
      <c r="R74" s="63"/>
      <c r="S74" s="307"/>
      <c r="T74" s="307"/>
      <c r="U74" s="307"/>
      <c r="V74" s="285">
        <v>0.1</v>
      </c>
      <c r="W74" s="307"/>
      <c r="X74" s="307"/>
      <c r="Y74" s="307"/>
      <c r="Z74" s="277"/>
      <c r="AA74" s="262"/>
      <c r="AB74" s="263"/>
      <c r="AC74" s="286" t="str">
        <f t="shared" si="19"/>
        <v>Whirlfloc</v>
      </c>
      <c r="AD74" s="63"/>
      <c r="AE74" s="307"/>
      <c r="AF74" s="307"/>
      <c r="AG74" s="307"/>
      <c r="AH74" s="285"/>
      <c r="AI74" s="307"/>
      <c r="AJ74" s="307"/>
      <c r="AK74" s="307"/>
      <c r="AL74" s="314"/>
      <c r="AM74" s="303"/>
      <c r="AN74" s="286" t="str">
        <f t="shared" si="20"/>
        <v>Whirlfloc</v>
      </c>
      <c r="AO74" s="63"/>
      <c r="AP74" s="316"/>
      <c r="AQ74" s="316"/>
      <c r="AR74" s="316"/>
      <c r="AS74" s="316"/>
      <c r="AT74" s="316"/>
      <c r="AU74" s="316"/>
      <c r="AV74" s="316"/>
      <c r="AW74" s="317"/>
      <c r="AX74" s="263"/>
      <c r="AY74" s="618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  <c r="BN74" s="267"/>
    </row>
    <row r="75">
      <c r="A75" s="259"/>
      <c r="B75" s="50"/>
      <c r="C75" s="260"/>
      <c r="D75" s="302" t="s">
        <v>135</v>
      </c>
      <c r="E75" s="63"/>
      <c r="F75" s="325" t="s">
        <v>136</v>
      </c>
      <c r="G75" s="62"/>
      <c r="H75" s="62"/>
      <c r="I75" s="62"/>
      <c r="J75" s="62"/>
      <c r="K75" s="62"/>
      <c r="L75" s="62"/>
      <c r="M75" s="62"/>
      <c r="N75" s="62"/>
      <c r="O75" s="63"/>
      <c r="P75" s="284"/>
      <c r="Q75" s="322" t="str">
        <f t="shared" si="18"/>
        <v>Yeast</v>
      </c>
      <c r="R75" s="63"/>
      <c r="S75" s="326"/>
      <c r="T75" s="326"/>
      <c r="U75" s="326"/>
      <c r="V75" s="327"/>
      <c r="W75" s="326"/>
      <c r="X75" s="326"/>
      <c r="Y75" s="326"/>
      <c r="Z75" s="277"/>
      <c r="AA75" s="262"/>
      <c r="AB75" s="263"/>
      <c r="AC75" s="294" t="str">
        <f t="shared" si="19"/>
        <v>Yeast</v>
      </c>
      <c r="AD75" s="63"/>
      <c r="AE75" s="313"/>
      <c r="AF75" s="313"/>
      <c r="AG75" s="313"/>
      <c r="AH75" s="296"/>
      <c r="AI75" s="313"/>
      <c r="AJ75" s="313"/>
      <c r="AK75" s="313"/>
      <c r="AL75" s="314"/>
      <c r="AM75" s="303"/>
      <c r="AN75" s="294" t="str">
        <f t="shared" si="20"/>
        <v>Yeast</v>
      </c>
      <c r="AO75" s="63"/>
      <c r="AP75" s="315"/>
      <c r="AQ75" s="315"/>
      <c r="AR75" s="315"/>
      <c r="AS75" s="315"/>
      <c r="AT75" s="315"/>
      <c r="AU75" s="315"/>
      <c r="AV75" s="315"/>
      <c r="AW75" s="317"/>
      <c r="AX75" s="263"/>
      <c r="AY75" s="618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  <c r="BN75" s="267"/>
    </row>
    <row r="76">
      <c r="A76" s="259"/>
      <c r="B76" s="50"/>
      <c r="C76" s="260"/>
      <c r="D76" s="283" t="s">
        <v>138</v>
      </c>
      <c r="E76" s="63"/>
      <c r="F76" s="328" t="s">
        <v>252</v>
      </c>
      <c r="G76" s="62"/>
      <c r="H76" s="62"/>
      <c r="I76" s="62"/>
      <c r="J76" s="62"/>
      <c r="K76" s="62"/>
      <c r="L76" s="62"/>
      <c r="M76" s="62"/>
      <c r="N76" s="62"/>
      <c r="O76" s="63"/>
      <c r="P76" s="324"/>
      <c r="Q76" s="329"/>
      <c r="R76" s="63"/>
      <c r="S76" s="330"/>
      <c r="T76" s="330"/>
      <c r="U76" s="330"/>
      <c r="V76" s="331"/>
      <c r="W76" s="330"/>
      <c r="X76" s="330"/>
      <c r="Y76" s="330"/>
      <c r="Z76" s="253"/>
      <c r="AA76" s="262"/>
      <c r="AB76" s="263"/>
      <c r="AC76" s="329"/>
      <c r="AD76" s="63"/>
      <c r="AE76" s="330"/>
      <c r="AF76" s="330"/>
      <c r="AG76" s="330"/>
      <c r="AH76" s="331"/>
      <c r="AI76" s="330"/>
      <c r="AJ76" s="330"/>
      <c r="AK76" s="330"/>
      <c r="AL76" s="314"/>
      <c r="AM76" s="303"/>
      <c r="AN76" s="329"/>
      <c r="AO76" s="63"/>
      <c r="AP76" s="333"/>
      <c r="AQ76" s="333"/>
      <c r="AR76" s="333"/>
      <c r="AS76" s="333"/>
      <c r="AT76" s="333"/>
      <c r="AU76" s="333"/>
      <c r="AV76" s="333"/>
      <c r="AW76" s="317"/>
      <c r="AX76" s="263"/>
      <c r="AY76" s="618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  <c r="BN76" s="267"/>
    </row>
    <row r="77">
      <c r="A77" s="1"/>
      <c r="B77" s="46"/>
      <c r="C77" s="334"/>
      <c r="D77" s="283" t="s">
        <v>141</v>
      </c>
      <c r="E77" s="63"/>
      <c r="F77" s="328" t="s">
        <v>142</v>
      </c>
      <c r="G77" s="62"/>
      <c r="H77" s="62"/>
      <c r="I77" s="62"/>
      <c r="J77" s="62"/>
      <c r="K77" s="62"/>
      <c r="L77" s="62"/>
      <c r="M77" s="62"/>
      <c r="N77" s="63"/>
      <c r="O77" s="234"/>
      <c r="P77" s="234"/>
      <c r="Q77" s="234"/>
      <c r="R77" s="238"/>
      <c r="S77" s="238"/>
      <c r="T77" s="238"/>
      <c r="U77" s="238"/>
      <c r="V77" s="234"/>
      <c r="W77" s="335"/>
      <c r="X77" s="238"/>
      <c r="Y77" s="238"/>
      <c r="Z77" s="238"/>
      <c r="AA77" s="303"/>
      <c r="AB77" s="303"/>
      <c r="AC77" s="171"/>
      <c r="AD77" s="173"/>
      <c r="AE77" s="173"/>
      <c r="AF77" s="173"/>
      <c r="AG77" s="173"/>
      <c r="AH77" s="171"/>
      <c r="AI77" s="171"/>
      <c r="AJ77" s="171"/>
      <c r="AK77" s="171"/>
      <c r="AL77" s="234"/>
      <c r="AM77" s="303"/>
      <c r="AN77" s="66"/>
      <c r="AO77" s="171"/>
      <c r="AP77" s="171"/>
      <c r="AQ77" s="173"/>
      <c r="AR77" s="173"/>
      <c r="AS77" s="173"/>
      <c r="AT77" s="173"/>
      <c r="AU77" s="171"/>
      <c r="AV77" s="171"/>
      <c r="AW77" s="171"/>
      <c r="AX77" s="171"/>
      <c r="AY77" s="4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4"/>
      <c r="R78" s="238"/>
      <c r="S78" s="238"/>
      <c r="T78" s="238"/>
      <c r="U78" s="238"/>
      <c r="V78" s="234"/>
      <c r="W78" s="335"/>
      <c r="X78" s="238"/>
      <c r="Y78" s="238"/>
      <c r="Z78" s="238"/>
      <c r="AA78" s="303"/>
      <c r="AB78" s="303"/>
      <c r="AC78" s="171"/>
      <c r="AD78" s="173"/>
      <c r="AE78" s="173"/>
      <c r="AF78" s="173"/>
      <c r="AG78" s="173"/>
      <c r="AH78" s="171"/>
      <c r="AI78" s="171"/>
      <c r="AJ78" s="171"/>
      <c r="AK78" s="171"/>
      <c r="AL78" s="234"/>
      <c r="AM78" s="303"/>
      <c r="AN78" s="66"/>
      <c r="AO78" s="171"/>
      <c r="AP78" s="171"/>
      <c r="AQ78" s="173"/>
      <c r="AR78" s="173"/>
      <c r="AS78" s="173"/>
      <c r="AT78" s="173"/>
      <c r="AU78" s="171"/>
      <c r="AV78" s="171"/>
      <c r="AW78" s="171"/>
      <c r="AX78" s="171"/>
      <c r="AY78" s="4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9"/>
      <c r="P79" s="338"/>
      <c r="Q79" s="338"/>
      <c r="R79" s="340"/>
      <c r="S79" s="336"/>
      <c r="T79" s="336"/>
      <c r="U79" s="336"/>
      <c r="V79" s="336"/>
      <c r="W79" s="341"/>
      <c r="X79" s="341"/>
      <c r="Y79" s="341"/>
      <c r="Z79" s="341"/>
      <c r="AA79" s="303"/>
      <c r="AB79" s="303"/>
      <c r="AC79" s="342"/>
      <c r="AD79" s="342"/>
      <c r="AE79" s="342"/>
      <c r="AF79" s="342"/>
      <c r="AG79" s="342"/>
      <c r="AH79" s="343"/>
      <c r="AI79" s="343"/>
      <c r="AJ79" s="342"/>
      <c r="AK79" s="344"/>
      <c r="AL79" s="63"/>
      <c r="AM79" s="303"/>
      <c r="AN79" s="345" t="str">
        <f t="shared" ref="AN79:AN80" si="21">IF(AM79&gt;0,AM79/$M$72,"")</f>
        <v/>
      </c>
      <c r="AO79" s="342"/>
      <c r="AP79" s="342"/>
      <c r="AQ79" s="342"/>
      <c r="AR79" s="342"/>
      <c r="AS79" s="342"/>
      <c r="AT79" s="342"/>
      <c r="AU79" s="342"/>
      <c r="AV79" s="342"/>
      <c r="AW79" s="342"/>
      <c r="AX79" s="263"/>
      <c r="AY79" s="618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0"/>
      <c r="S80" s="336"/>
      <c r="T80" s="336"/>
      <c r="U80" s="336"/>
      <c r="V80" s="336"/>
      <c r="W80" s="341"/>
      <c r="X80" s="341"/>
      <c r="Y80" s="341"/>
      <c r="Z80" s="341"/>
      <c r="AA80" s="303"/>
      <c r="AB80" s="303"/>
      <c r="AC80" s="342"/>
      <c r="AD80" s="342"/>
      <c r="AE80" s="342"/>
      <c r="AF80" s="342"/>
      <c r="AG80" s="342"/>
      <c r="AH80" s="343"/>
      <c r="AI80" s="343"/>
      <c r="AJ80" s="342"/>
      <c r="AK80" s="344"/>
      <c r="AL80" s="63"/>
      <c r="AM80" s="303"/>
      <c r="AN80" s="345" t="str">
        <f t="shared" si="21"/>
        <v/>
      </c>
      <c r="AO80" s="342"/>
      <c r="AP80" s="342"/>
      <c r="AQ80" s="342"/>
      <c r="AR80" s="342"/>
      <c r="AS80" s="342"/>
      <c r="AT80" s="342"/>
      <c r="AU80" s="342"/>
      <c r="AV80" s="342"/>
      <c r="AW80" s="342"/>
      <c r="AX80" s="171"/>
      <c r="AY80" s="4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  <c r="BM81" s="194"/>
      <c r="BN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  <c r="BM82" s="194"/>
      <c r="BN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  <c r="BM83" s="194"/>
      <c r="BN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  <c r="BM84" s="194"/>
      <c r="BN84" s="194"/>
    </row>
    <row r="85" ht="27.0" customHeight="1">
      <c r="A85" s="362"/>
      <c r="B85" s="50"/>
      <c r="C85" s="363" t="s">
        <v>149</v>
      </c>
      <c r="D85" s="364" t="str">
        <f>K53</f>
        <v> 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>
        <f>X53</f>
        <v>0</v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/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/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  <c r="BM85" s="194"/>
      <c r="BN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  <c r="BM86" s="194"/>
      <c r="BN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  <c r="BM87" s="194"/>
      <c r="BN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  <c r="BM88" s="194"/>
      <c r="BN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  <c r="BM89" s="194"/>
      <c r="BN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  <c r="BM90" s="194"/>
      <c r="BN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  <c r="BM91" s="194"/>
      <c r="BN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  <c r="BM92" s="194"/>
      <c r="BN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  <c r="BM93" s="194"/>
      <c r="BN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  <c r="BM94" s="194"/>
      <c r="BN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  <c r="BM95" s="194"/>
      <c r="BN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  <c r="BM96" s="194"/>
      <c r="BN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  <c r="BM97" s="194"/>
      <c r="BN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  <c r="BM98" s="194"/>
      <c r="BN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  <c r="BM99" s="194"/>
      <c r="BN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  <c r="BM100" s="194"/>
      <c r="BN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  <c r="BM101" s="194"/>
      <c r="BN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  <c r="BM102" s="194"/>
      <c r="BN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  <c r="BM103" s="194"/>
      <c r="BN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  <c r="BM104" s="194"/>
      <c r="BN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47"/>
      <c r="O113" s="47"/>
      <c r="P113" s="450"/>
      <c r="Q113" s="171"/>
      <c r="R113" s="303"/>
      <c r="S113" s="303"/>
      <c r="T113" s="303"/>
      <c r="U113" s="303"/>
      <c r="V113" s="139"/>
      <c r="W113" s="303"/>
      <c r="X113" s="303"/>
      <c r="Y113" s="303"/>
      <c r="Z113" s="303"/>
      <c r="AA113" s="303"/>
      <c r="AB113" s="171"/>
      <c r="AC113" s="303"/>
      <c r="AD113" s="303"/>
      <c r="AE113" s="303"/>
      <c r="AF113" s="303"/>
      <c r="AG113" s="303"/>
      <c r="AH113" s="171"/>
      <c r="AI113" s="234"/>
      <c r="AJ113" s="234"/>
      <c r="AK113" s="234"/>
      <c r="AL113" s="234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73"/>
      <c r="AY113" s="140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7"/>
      <c r="P114" s="450"/>
      <c r="Q114" s="171"/>
      <c r="R114" s="303"/>
      <c r="S114" s="303"/>
      <c r="T114" s="303"/>
      <c r="U114" s="303"/>
      <c r="V114" s="139"/>
      <c r="W114" s="303"/>
      <c r="X114" s="303"/>
      <c r="Y114" s="303"/>
      <c r="Z114" s="303"/>
      <c r="AA114" s="303"/>
      <c r="AB114" s="171"/>
      <c r="AC114" s="303"/>
      <c r="AD114" s="303"/>
      <c r="AE114" s="303"/>
      <c r="AF114" s="303"/>
      <c r="AG114" s="303"/>
      <c r="AH114" s="171"/>
      <c r="AI114" s="234"/>
      <c r="AJ114" s="234"/>
      <c r="AK114" s="234"/>
      <c r="AL114" s="234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40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7"/>
      <c r="P115" s="450"/>
      <c r="Q115" s="171"/>
      <c r="R115" s="303"/>
      <c r="S115" s="303"/>
      <c r="T115" s="303"/>
      <c r="U115" s="303"/>
      <c r="V115" s="139"/>
      <c r="W115" s="303"/>
      <c r="X115" s="303"/>
      <c r="Y115" s="303"/>
      <c r="Z115" s="303"/>
      <c r="AA115" s="303"/>
      <c r="AB115" s="171"/>
      <c r="AC115" s="303"/>
      <c r="AD115" s="303"/>
      <c r="AE115" s="303"/>
      <c r="AF115" s="303"/>
      <c r="AG115" s="303"/>
      <c r="AH115" s="171"/>
      <c r="AI115" s="234"/>
      <c r="AJ115" s="234"/>
      <c r="AK115" s="234"/>
      <c r="AL115" s="234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40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7"/>
      <c r="P116" s="450"/>
      <c r="Q116" s="171"/>
      <c r="R116" s="303"/>
      <c r="S116" s="303"/>
      <c r="T116" s="303"/>
      <c r="U116" s="303"/>
      <c r="V116" s="139"/>
      <c r="W116" s="303"/>
      <c r="X116" s="303"/>
      <c r="Y116" s="303"/>
      <c r="Z116" s="303"/>
      <c r="AA116" s="303"/>
      <c r="AB116" s="171"/>
      <c r="AC116" s="303"/>
      <c r="AD116" s="303"/>
      <c r="AE116" s="303"/>
      <c r="AF116" s="303"/>
      <c r="AG116" s="303"/>
      <c r="AH116" s="171"/>
      <c r="AI116" s="234"/>
      <c r="AJ116" s="234"/>
      <c r="AK116" s="234"/>
      <c r="AL116" s="234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40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7"/>
      <c r="P117" s="450"/>
      <c r="Q117" s="171"/>
      <c r="R117" s="303"/>
      <c r="S117" s="303"/>
      <c r="T117" s="303"/>
      <c r="U117" s="303"/>
      <c r="V117" s="139"/>
      <c r="W117" s="303"/>
      <c r="X117" s="303"/>
      <c r="Y117" s="303"/>
      <c r="Z117" s="303"/>
      <c r="AA117" s="303"/>
      <c r="AB117" s="171"/>
      <c r="AC117" s="303"/>
      <c r="AD117" s="303"/>
      <c r="AE117" s="303"/>
      <c r="AF117" s="303"/>
      <c r="AG117" s="303"/>
      <c r="AH117" s="171"/>
      <c r="AI117" s="234"/>
      <c r="AJ117" s="234"/>
      <c r="AK117" s="234"/>
      <c r="AL117" s="234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40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7"/>
      <c r="P118" s="457"/>
      <c r="Q118" s="171"/>
      <c r="R118" s="303"/>
      <c r="S118" s="303"/>
      <c r="T118" s="303"/>
      <c r="U118" s="303"/>
      <c r="V118" s="139"/>
      <c r="W118" s="303"/>
      <c r="X118" s="303"/>
      <c r="Y118" s="303"/>
      <c r="Z118" s="303"/>
      <c r="AA118" s="303"/>
      <c r="AB118" s="171"/>
      <c r="AC118" s="303"/>
      <c r="AD118" s="303"/>
      <c r="AE118" s="303"/>
      <c r="AF118" s="303"/>
      <c r="AG118" s="303"/>
      <c r="AH118" s="171"/>
      <c r="AI118" s="234"/>
      <c r="AJ118" s="234"/>
      <c r="AK118" s="234"/>
      <c r="AL118" s="234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40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</row>
    <row r="119">
      <c r="A119" s="412"/>
      <c r="B119" s="47"/>
      <c r="C119" s="458" t="s">
        <v>199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3"/>
      <c r="Q119" s="47"/>
      <c r="R119" s="459" t="s">
        <v>200</v>
      </c>
      <c r="S119" s="62"/>
      <c r="T119" s="62"/>
      <c r="U119" s="62"/>
      <c r="V119" s="62"/>
      <c r="W119" s="62"/>
      <c r="X119" s="62"/>
      <c r="Y119" s="62"/>
      <c r="Z119" s="62"/>
      <c r="AA119" s="63"/>
      <c r="AB119" s="460"/>
      <c r="AC119" s="462"/>
      <c r="AD119" s="463"/>
      <c r="AE119" s="463"/>
      <c r="AF119" s="463"/>
      <c r="AG119" s="464"/>
      <c r="AH119" s="460"/>
      <c r="AI119" s="466"/>
      <c r="AJ119" s="468"/>
      <c r="AK119" s="468"/>
      <c r="AL119" s="468"/>
      <c r="AM119" s="470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</row>
    <row r="120">
      <c r="A120" s="412"/>
      <c r="B120" s="47"/>
      <c r="C120" s="471" t="s">
        <v>202</v>
      </c>
      <c r="D120" s="63"/>
      <c r="E120" s="472" t="s">
        <v>203</v>
      </c>
      <c r="F120" s="473" t="s">
        <v>100</v>
      </c>
      <c r="G120" s="474" t="s">
        <v>204</v>
      </c>
      <c r="H120" s="63"/>
      <c r="I120" s="475" t="s">
        <v>85</v>
      </c>
      <c r="J120" s="63"/>
      <c r="K120" s="476"/>
      <c r="L120" s="476"/>
      <c r="M120" s="477"/>
      <c r="N120" s="476"/>
      <c r="O120" s="476"/>
      <c r="P120" s="478"/>
      <c r="Q120" s="47"/>
      <c r="R120" s="479" t="s">
        <v>205</v>
      </c>
      <c r="S120" s="479" t="s">
        <v>206</v>
      </c>
      <c r="T120" s="479" t="s">
        <v>12</v>
      </c>
      <c r="U120" s="479" t="s">
        <v>207</v>
      </c>
      <c r="V120" s="480" t="s">
        <v>208</v>
      </c>
      <c r="W120" s="63"/>
      <c r="X120" s="481" t="s">
        <v>209</v>
      </c>
      <c r="Y120" s="482" t="s">
        <v>210</v>
      </c>
      <c r="Z120" s="482" t="s">
        <v>211</v>
      </c>
      <c r="AA120" s="482" t="s">
        <v>212</v>
      </c>
      <c r="AB120" s="484"/>
      <c r="AC120" s="485"/>
      <c r="AD120" s="486"/>
      <c r="AE120" s="486"/>
      <c r="AF120" s="486"/>
      <c r="AG120" s="487"/>
      <c r="AH120" s="484"/>
      <c r="AI120" s="488"/>
      <c r="AJ120" s="405"/>
      <c r="AK120" s="405"/>
      <c r="AL120" s="405"/>
      <c r="AM120" s="470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</row>
    <row r="121">
      <c r="A121" s="412"/>
      <c r="B121" s="47"/>
      <c r="C121" s="489" t="s">
        <v>213</v>
      </c>
      <c r="D121" s="63"/>
      <c r="E121" s="514" t="str">
        <f t="shared" ref="E121:E123" si="22">V8</f>
        <v/>
      </c>
      <c r="F121" s="492">
        <v>50.0</v>
      </c>
      <c r="G121" s="493">
        <f t="shared" ref="G121:G124" si="23">E121*F121</f>
        <v>0</v>
      </c>
      <c r="H121" s="132"/>
      <c r="I121" s="496" t="str">
        <f t="shared" ref="I121:I124" si="24">IF(ISBLANK(E121)=false , G121/$G$125,"")</f>
        <v/>
      </c>
      <c r="J121" s="132"/>
      <c r="K121" s="497"/>
      <c r="L121" s="498"/>
      <c r="M121" s="499"/>
      <c r="N121" s="497"/>
      <c r="O121" s="497"/>
      <c r="P121" s="500"/>
      <c r="Q121" s="47"/>
      <c r="R121" s="501" t="str">
        <f>D2</f>
        <v/>
      </c>
      <c r="S121" s="502" t="s">
        <v>259</v>
      </c>
      <c r="T121" s="503" t="str">
        <f>AC2</f>
        <v>#N/A</v>
      </c>
      <c r="U121" s="504" t="str">
        <f>E83</f>
        <v/>
      </c>
      <c r="V121" s="505" t="str">
        <f>SUM(T10*6)</f>
        <v>#VALUE!</v>
      </c>
      <c r="W121" s="232"/>
      <c r="X121" s="501">
        <f>SUM(V12*6)</f>
        <v>0</v>
      </c>
      <c r="Y121" s="507">
        <f>sum((V6*50)+(W6*50)+(X6*50)+(Y6*50)+(Z6*50))</f>
        <v>0</v>
      </c>
      <c r="Z121" s="512">
        <f>SUM(V16-V17)</f>
        <v>0</v>
      </c>
      <c r="AA121" s="625">
        <f>sum(Y121+Z121)</f>
        <v>0</v>
      </c>
      <c r="AB121" s="484"/>
      <c r="AC121" s="485"/>
      <c r="AD121" s="486"/>
      <c r="AE121" s="486"/>
      <c r="AF121" s="486"/>
      <c r="AG121" s="487"/>
      <c r="AH121" s="484"/>
      <c r="AI121" s="488"/>
      <c r="AJ121" s="405"/>
      <c r="AK121" s="405"/>
      <c r="AL121" s="405"/>
      <c r="AM121" s="470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</row>
    <row r="122">
      <c r="A122" s="412"/>
      <c r="B122" s="47"/>
      <c r="C122" s="489" t="s">
        <v>214</v>
      </c>
      <c r="D122" s="63"/>
      <c r="E122" s="508" t="str">
        <f t="shared" si="22"/>
        <v/>
      </c>
      <c r="F122" s="492">
        <v>50.0</v>
      </c>
      <c r="G122" s="493">
        <f t="shared" si="23"/>
        <v>0</v>
      </c>
      <c r="H122" s="132"/>
      <c r="I122" s="496" t="str">
        <f t="shared" si="24"/>
        <v/>
      </c>
      <c r="J122" s="132"/>
      <c r="K122" s="497"/>
      <c r="L122" s="498"/>
      <c r="M122" s="499"/>
      <c r="N122" s="497"/>
      <c r="O122" s="497"/>
      <c r="P122" s="500"/>
      <c r="Q122" s="47"/>
      <c r="R122" s="463"/>
      <c r="S122" s="463"/>
      <c r="T122" s="463"/>
      <c r="U122" s="464"/>
      <c r="V122" s="509"/>
      <c r="W122" s="462"/>
      <c r="X122" s="463"/>
      <c r="Y122" s="463"/>
      <c r="Z122" s="510"/>
      <c r="AA122" s="412"/>
      <c r="AB122" s="8"/>
      <c r="AC122" s="485"/>
      <c r="AD122" s="486"/>
      <c r="AE122" s="486"/>
      <c r="AF122" s="486"/>
      <c r="AG122" s="487"/>
      <c r="AH122" s="8"/>
      <c r="AI122" s="405"/>
      <c r="AJ122" s="405"/>
      <c r="AK122" s="405"/>
      <c r="AL122" s="405"/>
      <c r="AM122" s="470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</row>
    <row r="123">
      <c r="A123" s="412"/>
      <c r="B123" s="47"/>
      <c r="C123" s="513" t="s">
        <v>215</v>
      </c>
      <c r="D123" s="182"/>
      <c r="E123" s="550" t="str">
        <f t="shared" si="22"/>
        <v/>
      </c>
      <c r="F123" s="492">
        <v>50.0</v>
      </c>
      <c r="G123" s="551">
        <f t="shared" si="23"/>
        <v>0</v>
      </c>
      <c r="H123" s="132"/>
      <c r="I123" s="496" t="str">
        <f t="shared" si="24"/>
        <v/>
      </c>
      <c r="J123" s="132"/>
      <c r="K123" s="497"/>
      <c r="L123" s="498"/>
      <c r="M123" s="499"/>
      <c r="N123" s="497"/>
      <c r="O123" s="497"/>
      <c r="P123" s="515"/>
      <c r="Q123" s="47"/>
      <c r="R123" s="486"/>
      <c r="S123" s="486"/>
      <c r="T123" s="486"/>
      <c r="U123" s="487"/>
      <c r="V123" s="2"/>
      <c r="W123" s="485"/>
      <c r="X123" s="486"/>
      <c r="Y123" s="486"/>
      <c r="Z123" s="486"/>
      <c r="AA123" s="464"/>
      <c r="AB123" s="8"/>
      <c r="AC123" s="485"/>
      <c r="AD123" s="486"/>
      <c r="AE123" s="486"/>
      <c r="AF123" s="486"/>
      <c r="AG123" s="487"/>
      <c r="AH123" s="8"/>
      <c r="AI123" s="405"/>
      <c r="AJ123" s="405"/>
      <c r="AK123" s="405"/>
      <c r="AL123" s="405"/>
      <c r="AM123" s="470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</row>
    <row r="124">
      <c r="A124" s="412"/>
      <c r="B124" s="47"/>
      <c r="C124" s="516" t="s">
        <v>216</v>
      </c>
      <c r="D124" s="182"/>
      <c r="E124" s="508" t="str">
        <f>V12</f>
        <v/>
      </c>
      <c r="F124" s="517">
        <v>9.0</v>
      </c>
      <c r="G124" s="493">
        <f t="shared" si="23"/>
        <v>0</v>
      </c>
      <c r="H124" s="132"/>
      <c r="I124" s="496" t="str">
        <f t="shared" si="24"/>
        <v/>
      </c>
      <c r="J124" s="132"/>
      <c r="K124" s="497"/>
      <c r="L124" s="498"/>
      <c r="M124" s="499"/>
      <c r="N124" s="497"/>
      <c r="O124" s="497"/>
      <c r="P124" s="515"/>
      <c r="Q124" s="47"/>
      <c r="R124" s="518"/>
      <c r="S124" s="518"/>
      <c r="T124" s="518"/>
      <c r="U124" s="519"/>
      <c r="V124" s="2"/>
      <c r="W124" s="485"/>
      <c r="X124" s="486"/>
      <c r="Y124" s="486"/>
      <c r="Z124" s="486"/>
      <c r="AA124" s="487"/>
      <c r="AB124" s="8"/>
      <c r="AC124" s="485"/>
      <c r="AD124" s="486"/>
      <c r="AE124" s="486"/>
      <c r="AF124" s="486"/>
      <c r="AG124" s="487"/>
      <c r="AH124" s="8"/>
      <c r="AI124" s="506"/>
      <c r="AJ124" s="485"/>
      <c r="AK124" s="486"/>
      <c r="AL124" s="486"/>
      <c r="AM124" s="486"/>
      <c r="AN124" s="487"/>
      <c r="AO124" s="521"/>
      <c r="AP124" s="485"/>
      <c r="AQ124" s="486"/>
      <c r="AR124" s="486"/>
      <c r="AS124" s="486"/>
      <c r="AT124" s="487"/>
      <c r="AU124" s="521"/>
      <c r="AV124" s="485"/>
      <c r="AW124" s="486"/>
      <c r="AX124" s="486"/>
      <c r="AY124" s="486"/>
      <c r="AZ124" s="486"/>
      <c r="BA124" s="487"/>
      <c r="BB124" s="487"/>
      <c r="BC124" s="487"/>
      <c r="BD124" s="487"/>
      <c r="BE124" s="521"/>
      <c r="BF124" s="485"/>
      <c r="BG124" s="486"/>
      <c r="BH124" s="486"/>
      <c r="BI124" s="486"/>
      <c r="BJ124" s="487"/>
      <c r="BK124" s="522"/>
      <c r="BL124" s="522"/>
      <c r="BM124" s="522"/>
      <c r="BN124" s="522"/>
    </row>
    <row r="125">
      <c r="A125" s="412"/>
      <c r="B125" s="47"/>
      <c r="C125" s="523" t="s">
        <v>217</v>
      </c>
      <c r="D125" s="62"/>
      <c r="E125" s="524"/>
      <c r="F125" s="524"/>
      <c r="G125" s="525">
        <f>SUM(G121:G124)</f>
        <v>0</v>
      </c>
      <c r="H125" s="132"/>
      <c r="I125" s="526"/>
      <c r="K125" s="497"/>
      <c r="L125" s="498"/>
      <c r="M125" s="499"/>
      <c r="N125" s="499"/>
      <c r="O125" s="499"/>
      <c r="P125" s="527"/>
      <c r="Q125" s="47"/>
      <c r="R125" s="528" t="s">
        <v>218</v>
      </c>
      <c r="S125" s="62"/>
      <c r="T125" s="62"/>
      <c r="U125" s="63"/>
      <c r="V125" s="529"/>
      <c r="W125" s="485"/>
      <c r="X125" s="486"/>
      <c r="Y125" s="486"/>
      <c r="Z125" s="486"/>
      <c r="AA125" s="487"/>
      <c r="AB125" s="8"/>
      <c r="AC125" s="485"/>
      <c r="AD125" s="486"/>
      <c r="AE125" s="486"/>
      <c r="AF125" s="486"/>
      <c r="AG125" s="487"/>
      <c r="AH125" s="8"/>
      <c r="AI125" s="506"/>
      <c r="AJ125" s="485"/>
      <c r="AK125" s="486"/>
      <c r="AL125" s="486"/>
      <c r="AM125" s="486"/>
      <c r="AN125" s="487"/>
      <c r="AO125" s="521"/>
      <c r="AP125" s="485"/>
      <c r="AQ125" s="486"/>
      <c r="AR125" s="486"/>
      <c r="AS125" s="486"/>
      <c r="AT125" s="487"/>
      <c r="AU125" s="521"/>
      <c r="AV125" s="485"/>
      <c r="AW125" s="486"/>
      <c r="AX125" s="486"/>
      <c r="AY125" s="486"/>
      <c r="AZ125" s="486"/>
      <c r="BA125" s="487"/>
      <c r="BB125" s="487"/>
      <c r="BC125" s="487"/>
      <c r="BD125" s="487"/>
      <c r="BE125" s="521"/>
      <c r="BF125" s="485"/>
      <c r="BG125" s="486"/>
      <c r="BH125" s="486"/>
      <c r="BI125" s="486"/>
      <c r="BJ125" s="487"/>
      <c r="BK125" s="522"/>
      <c r="BL125" s="522"/>
      <c r="BM125" s="522"/>
      <c r="BN125" s="522"/>
    </row>
    <row r="126">
      <c r="A126" s="412"/>
      <c r="B126" s="47"/>
      <c r="C126" s="530"/>
      <c r="D126" s="530"/>
      <c r="E126" s="530"/>
      <c r="F126" s="530"/>
      <c r="G126" s="531"/>
      <c r="H126" s="531"/>
      <c r="I126" s="531"/>
      <c r="J126" s="532"/>
      <c r="K126" s="533"/>
      <c r="L126" s="534"/>
      <c r="M126" s="534"/>
      <c r="N126" s="534"/>
      <c r="O126" s="534"/>
      <c r="P126" s="533"/>
      <c r="Q126" s="47"/>
      <c r="R126" s="536" t="str">
        <f>sum(V121-(X121+AA121))</f>
        <v>#VALUE!</v>
      </c>
      <c r="S126" s="62"/>
      <c r="T126" s="62"/>
      <c r="U126" s="63"/>
      <c r="V126" s="529"/>
      <c r="W126" s="485"/>
      <c r="X126" s="486"/>
      <c r="Y126" s="486"/>
      <c r="Z126" s="486"/>
      <c r="AA126" s="487"/>
      <c r="AB126" s="8"/>
      <c r="AC126" s="485"/>
      <c r="AD126" s="486"/>
      <c r="AE126" s="486"/>
      <c r="AF126" s="486"/>
      <c r="AG126" s="487"/>
      <c r="AH126" s="8"/>
      <c r="AI126" s="506"/>
      <c r="AJ126" s="485"/>
      <c r="AK126" s="486"/>
      <c r="AL126" s="486"/>
      <c r="AM126" s="486"/>
      <c r="AN126" s="487"/>
      <c r="AO126" s="521"/>
      <c r="AP126" s="485"/>
      <c r="AQ126" s="486"/>
      <c r="AR126" s="486"/>
      <c r="AS126" s="486"/>
      <c r="AT126" s="487"/>
      <c r="AU126" s="521"/>
      <c r="AV126" s="485"/>
      <c r="AW126" s="486"/>
      <c r="AX126" s="486"/>
      <c r="AY126" s="486"/>
      <c r="AZ126" s="486"/>
      <c r="BA126" s="487"/>
      <c r="BB126" s="487"/>
      <c r="BC126" s="487"/>
      <c r="BD126" s="487"/>
      <c r="BE126" s="521"/>
      <c r="BF126" s="485"/>
      <c r="BG126" s="486"/>
      <c r="BH126" s="486"/>
      <c r="BI126" s="486"/>
      <c r="BJ126" s="487"/>
      <c r="BK126" s="522"/>
      <c r="BL126" s="522"/>
      <c r="BM126" s="522"/>
      <c r="BN126" s="522"/>
    </row>
    <row r="127">
      <c r="A127" s="412"/>
      <c r="B127" s="47"/>
      <c r="C127" s="471" t="s">
        <v>219</v>
      </c>
      <c r="D127" s="62"/>
      <c r="E127" s="62"/>
      <c r="F127" s="63"/>
      <c r="G127" s="537" t="s">
        <v>203</v>
      </c>
      <c r="H127" s="132"/>
      <c r="I127" s="538" t="s">
        <v>220</v>
      </c>
      <c r="J127" s="132"/>
      <c r="K127" s="539" t="s">
        <v>221</v>
      </c>
      <c r="L127" s="538" t="s">
        <v>222</v>
      </c>
      <c r="M127" s="132"/>
      <c r="N127" s="626"/>
      <c r="O127" s="540" t="s">
        <v>216</v>
      </c>
      <c r="P127" s="132"/>
      <c r="Q127" s="47"/>
      <c r="R127" s="486"/>
      <c r="S127" s="486"/>
      <c r="T127" s="486"/>
      <c r="U127" s="487"/>
      <c r="V127" s="2"/>
      <c r="W127" s="485"/>
      <c r="X127" s="486"/>
      <c r="Y127" s="486"/>
      <c r="Z127" s="486"/>
      <c r="AA127" s="487"/>
      <c r="AB127" s="8"/>
      <c r="AC127" s="485"/>
      <c r="AD127" s="486"/>
      <c r="AE127" s="486"/>
      <c r="AF127" s="486"/>
      <c r="AG127" s="487"/>
      <c r="AH127" s="8"/>
      <c r="AI127" s="506"/>
      <c r="AJ127" s="485"/>
      <c r="AK127" s="486"/>
      <c r="AL127" s="486"/>
      <c r="AM127" s="486"/>
      <c r="AN127" s="487"/>
      <c r="AO127" s="521"/>
      <c r="AP127" s="485"/>
      <c r="AQ127" s="486"/>
      <c r="AR127" s="486"/>
      <c r="AS127" s="486"/>
      <c r="AT127" s="487"/>
      <c r="AU127" s="521"/>
      <c r="AV127" s="485"/>
      <c r="AW127" s="486"/>
      <c r="AX127" s="486"/>
      <c r="AY127" s="486"/>
      <c r="AZ127" s="486"/>
      <c r="BA127" s="487"/>
      <c r="BB127" s="487"/>
      <c r="BC127" s="487"/>
      <c r="BD127" s="487"/>
      <c r="BE127" s="521"/>
      <c r="BF127" s="485"/>
      <c r="BG127" s="486"/>
      <c r="BH127" s="486"/>
      <c r="BI127" s="486"/>
      <c r="BJ127" s="487"/>
      <c r="BK127" s="522"/>
      <c r="BL127" s="522"/>
      <c r="BM127" s="522"/>
      <c r="BN127" s="522"/>
    </row>
    <row r="128">
      <c r="A128" s="412"/>
      <c r="B128" s="47"/>
      <c r="C128" s="541"/>
      <c r="D128" s="62"/>
      <c r="E128" s="62"/>
      <c r="F128" s="63"/>
      <c r="G128" s="537"/>
      <c r="H128" s="132"/>
      <c r="I128" s="542">
        <f t="shared" ref="I128:I168" si="25">G128*$I$121</f>
        <v>0</v>
      </c>
      <c r="J128" s="132"/>
      <c r="K128" s="543">
        <f t="shared" ref="K128:K168" si="26">G128*$I$122</f>
        <v>0</v>
      </c>
      <c r="L128" s="544">
        <f t="shared" ref="L128:L168" si="27">G128*$I$123</f>
        <v>0</v>
      </c>
      <c r="M128" s="132"/>
      <c r="N128" s="627"/>
      <c r="O128" s="545">
        <f t="shared" ref="O128:O168" si="28">G128*$I$124</f>
        <v>0</v>
      </c>
      <c r="P128" s="132"/>
      <c r="Q128" s="47"/>
      <c r="R128" s="486"/>
      <c r="S128" s="486"/>
      <c r="T128" s="486"/>
      <c r="U128" s="487"/>
      <c r="V128" s="2"/>
      <c r="W128" s="485"/>
      <c r="X128" s="486"/>
      <c r="Y128" s="486"/>
      <c r="Z128" s="486"/>
      <c r="AA128" s="487"/>
      <c r="AB128" s="8"/>
      <c r="AC128" s="485"/>
      <c r="AD128" s="486"/>
      <c r="AE128" s="486"/>
      <c r="AF128" s="486"/>
      <c r="AG128" s="487"/>
      <c r="AH128" s="8"/>
      <c r="AI128" s="506"/>
      <c r="AJ128" s="485"/>
      <c r="AK128" s="486"/>
      <c r="AL128" s="486"/>
      <c r="AM128" s="486"/>
      <c r="AN128" s="487"/>
      <c r="AO128" s="521"/>
      <c r="AP128" s="485"/>
      <c r="AQ128" s="486"/>
      <c r="AR128" s="486"/>
      <c r="AS128" s="486"/>
      <c r="AT128" s="487"/>
      <c r="AU128" s="521"/>
      <c r="AV128" s="485"/>
      <c r="AW128" s="486"/>
      <c r="AX128" s="486"/>
      <c r="AY128" s="486"/>
      <c r="AZ128" s="486"/>
      <c r="BA128" s="487"/>
      <c r="BB128" s="487"/>
      <c r="BC128" s="487"/>
      <c r="BD128" s="487"/>
      <c r="BE128" s="521"/>
      <c r="BF128" s="485"/>
      <c r="BG128" s="486"/>
      <c r="BH128" s="486"/>
      <c r="BI128" s="486"/>
      <c r="BJ128" s="487"/>
      <c r="BK128" s="522"/>
      <c r="BL128" s="522"/>
      <c r="BM128" s="522"/>
      <c r="BN128" s="522"/>
    </row>
    <row r="129">
      <c r="A129" s="412"/>
      <c r="B129" s="47"/>
      <c r="C129" s="541"/>
      <c r="D129" s="62"/>
      <c r="E129" s="62"/>
      <c r="F129" s="63"/>
      <c r="G129" s="546"/>
      <c r="H129" s="132"/>
      <c r="I129" s="542">
        <f t="shared" si="25"/>
        <v>0</v>
      </c>
      <c r="J129" s="132"/>
      <c r="K129" s="543">
        <f t="shared" si="26"/>
        <v>0</v>
      </c>
      <c r="L129" s="544">
        <f t="shared" si="27"/>
        <v>0</v>
      </c>
      <c r="M129" s="132"/>
      <c r="N129" s="627"/>
      <c r="O129" s="545">
        <f t="shared" si="28"/>
        <v>0</v>
      </c>
      <c r="P129" s="132"/>
      <c r="Q129" s="47"/>
      <c r="R129" s="486"/>
      <c r="S129" s="486"/>
      <c r="T129" s="486"/>
      <c r="U129" s="487"/>
      <c r="V129" s="2"/>
      <c r="W129" s="485"/>
      <c r="X129" s="486"/>
      <c r="Y129" s="486"/>
      <c r="Z129" s="486"/>
      <c r="AA129" s="487"/>
      <c r="AB129" s="8"/>
      <c r="AC129" s="485"/>
      <c r="AD129" s="486"/>
      <c r="AE129" s="486"/>
      <c r="AF129" s="486"/>
      <c r="AG129" s="487"/>
      <c r="AH129" s="8"/>
      <c r="AI129" s="506"/>
      <c r="AJ129" s="485"/>
      <c r="AK129" s="486"/>
      <c r="AL129" s="486"/>
      <c r="AM129" s="486"/>
      <c r="AN129" s="487"/>
      <c r="AO129" s="521"/>
      <c r="AP129" s="485"/>
      <c r="AQ129" s="486"/>
      <c r="AR129" s="486"/>
      <c r="AS129" s="486"/>
      <c r="AT129" s="487"/>
      <c r="AU129" s="521"/>
      <c r="AV129" s="485"/>
      <c r="AW129" s="486"/>
      <c r="AX129" s="486"/>
      <c r="AY129" s="486"/>
      <c r="AZ129" s="486"/>
      <c r="BA129" s="487"/>
      <c r="BB129" s="487"/>
      <c r="BC129" s="487"/>
      <c r="BD129" s="487"/>
      <c r="BE129" s="521"/>
      <c r="BF129" s="485"/>
      <c r="BG129" s="486"/>
      <c r="BH129" s="486"/>
      <c r="BI129" s="486"/>
      <c r="BJ129" s="487"/>
      <c r="BK129" s="522"/>
      <c r="BL129" s="522"/>
      <c r="BM129" s="522"/>
      <c r="BN129" s="522"/>
    </row>
    <row r="130">
      <c r="A130" s="412"/>
      <c r="B130" s="47"/>
      <c r="C130" s="541"/>
      <c r="D130" s="62"/>
      <c r="E130" s="62"/>
      <c r="F130" s="63"/>
      <c r="G130" s="546"/>
      <c r="H130" s="132"/>
      <c r="I130" s="542">
        <f t="shared" si="25"/>
        <v>0</v>
      </c>
      <c r="J130" s="132"/>
      <c r="K130" s="543">
        <f t="shared" si="26"/>
        <v>0</v>
      </c>
      <c r="L130" s="544">
        <f t="shared" si="27"/>
        <v>0</v>
      </c>
      <c r="M130" s="132"/>
      <c r="N130" s="627"/>
      <c r="O130" s="545">
        <f t="shared" si="28"/>
        <v>0</v>
      </c>
      <c r="P130" s="132"/>
      <c r="Q130" s="47"/>
      <c r="R130" s="486"/>
      <c r="S130" s="486"/>
      <c r="T130" s="486"/>
      <c r="U130" s="487"/>
      <c r="V130" s="2"/>
      <c r="W130" s="485"/>
      <c r="X130" s="486"/>
      <c r="Y130" s="486"/>
      <c r="Z130" s="486"/>
      <c r="AA130" s="487"/>
      <c r="AB130" s="8"/>
      <c r="AC130" s="485"/>
      <c r="AD130" s="486"/>
      <c r="AE130" s="486"/>
      <c r="AF130" s="486"/>
      <c r="AG130" s="487"/>
      <c r="AH130" s="8"/>
      <c r="AI130" s="506"/>
      <c r="AJ130" s="485"/>
      <c r="AK130" s="486"/>
      <c r="AL130" s="486"/>
      <c r="AM130" s="486"/>
      <c r="AN130" s="487"/>
      <c r="AO130" s="521"/>
      <c r="AP130" s="485"/>
      <c r="AQ130" s="486"/>
      <c r="AR130" s="486"/>
      <c r="AS130" s="486"/>
      <c r="AT130" s="487"/>
      <c r="AU130" s="521"/>
      <c r="AV130" s="485"/>
      <c r="AW130" s="486"/>
      <c r="AX130" s="486"/>
      <c r="AY130" s="486"/>
      <c r="AZ130" s="486"/>
      <c r="BA130" s="487"/>
      <c r="BB130" s="487"/>
      <c r="BC130" s="487"/>
      <c r="BD130" s="487"/>
      <c r="BE130" s="521"/>
      <c r="BF130" s="485"/>
      <c r="BG130" s="486"/>
      <c r="BH130" s="486"/>
      <c r="BI130" s="486"/>
      <c r="BJ130" s="487"/>
      <c r="BK130" s="522"/>
      <c r="BL130" s="522"/>
      <c r="BM130" s="522"/>
      <c r="BN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5"/>
        <v>0</v>
      </c>
      <c r="J131" s="132"/>
      <c r="K131" s="543">
        <f t="shared" si="26"/>
        <v>0</v>
      </c>
      <c r="L131" s="544">
        <f t="shared" si="27"/>
        <v>0</v>
      </c>
      <c r="M131" s="132"/>
      <c r="N131" s="627"/>
      <c r="O131" s="545">
        <f t="shared" si="28"/>
        <v>0</v>
      </c>
      <c r="P131" s="132"/>
      <c r="Q131" s="47"/>
      <c r="R131" s="486"/>
      <c r="S131" s="486"/>
      <c r="T131" s="486"/>
      <c r="U131" s="487"/>
      <c r="V131" s="2"/>
      <c r="W131" s="485"/>
      <c r="X131" s="486"/>
      <c r="Y131" s="486"/>
      <c r="Z131" s="486"/>
      <c r="AA131" s="487"/>
      <c r="AB131" s="8"/>
      <c r="AC131" s="485"/>
      <c r="AD131" s="486"/>
      <c r="AE131" s="486"/>
      <c r="AF131" s="486"/>
      <c r="AG131" s="487"/>
      <c r="AH131" s="8"/>
      <c r="AI131" s="506"/>
      <c r="AJ131" s="485"/>
      <c r="AK131" s="486"/>
      <c r="AL131" s="486"/>
      <c r="AM131" s="486"/>
      <c r="AN131" s="487"/>
      <c r="AO131" s="521"/>
      <c r="AP131" s="485"/>
      <c r="AQ131" s="486"/>
      <c r="AR131" s="486"/>
      <c r="AS131" s="486"/>
      <c r="AT131" s="487"/>
      <c r="AU131" s="521"/>
      <c r="AV131" s="485"/>
      <c r="AW131" s="486"/>
      <c r="AX131" s="486"/>
      <c r="AY131" s="486"/>
      <c r="AZ131" s="486"/>
      <c r="BA131" s="487"/>
      <c r="BB131" s="487"/>
      <c r="BC131" s="487"/>
      <c r="BD131" s="487"/>
      <c r="BE131" s="521"/>
      <c r="BF131" s="485"/>
      <c r="BG131" s="486"/>
      <c r="BH131" s="486"/>
      <c r="BI131" s="486"/>
      <c r="BJ131" s="487"/>
      <c r="BK131" s="522"/>
      <c r="BL131" s="522"/>
      <c r="BM131" s="522"/>
      <c r="BN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5"/>
        <v>0</v>
      </c>
      <c r="J132" s="132"/>
      <c r="K132" s="543">
        <f t="shared" si="26"/>
        <v>0</v>
      </c>
      <c r="L132" s="544">
        <f t="shared" si="27"/>
        <v>0</v>
      </c>
      <c r="M132" s="132"/>
      <c r="N132" s="627"/>
      <c r="O132" s="545">
        <f t="shared" si="28"/>
        <v>0</v>
      </c>
      <c r="P132" s="132"/>
      <c r="Q132" s="47"/>
      <c r="R132" s="486"/>
      <c r="S132" s="486"/>
      <c r="T132" s="486"/>
      <c r="U132" s="487"/>
      <c r="V132" s="2"/>
      <c r="W132" s="485"/>
      <c r="X132" s="486"/>
      <c r="Y132" s="486"/>
      <c r="Z132" s="486"/>
      <c r="AA132" s="487"/>
      <c r="AB132" s="8"/>
      <c r="AC132" s="485"/>
      <c r="AD132" s="486"/>
      <c r="AE132" s="486"/>
      <c r="AF132" s="486"/>
      <c r="AG132" s="487"/>
      <c r="AH132" s="8"/>
      <c r="AI132" s="506"/>
      <c r="AJ132" s="485"/>
      <c r="AK132" s="486"/>
      <c r="AL132" s="486"/>
      <c r="AM132" s="486"/>
      <c r="AN132" s="487"/>
      <c r="AO132" s="521"/>
      <c r="AP132" s="485"/>
      <c r="AQ132" s="486"/>
      <c r="AR132" s="486"/>
      <c r="AS132" s="486"/>
      <c r="AT132" s="487"/>
      <c r="AU132" s="521"/>
      <c r="AV132" s="485"/>
      <c r="AW132" s="486"/>
      <c r="AX132" s="486"/>
      <c r="AY132" s="486"/>
      <c r="AZ132" s="486"/>
      <c r="BA132" s="487"/>
      <c r="BB132" s="487"/>
      <c r="BC132" s="487"/>
      <c r="BD132" s="487"/>
      <c r="BE132" s="521"/>
      <c r="BF132" s="485"/>
      <c r="BG132" s="486"/>
      <c r="BH132" s="486"/>
      <c r="BI132" s="486"/>
      <c r="BJ132" s="487"/>
      <c r="BK132" s="522"/>
      <c r="BL132" s="522"/>
      <c r="BM132" s="522"/>
      <c r="BN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5"/>
        <v>0</v>
      </c>
      <c r="J133" s="132"/>
      <c r="K133" s="543">
        <f t="shared" si="26"/>
        <v>0</v>
      </c>
      <c r="L133" s="544">
        <f t="shared" si="27"/>
        <v>0</v>
      </c>
      <c r="M133" s="132"/>
      <c r="N133" s="627"/>
      <c r="O133" s="545">
        <f t="shared" si="28"/>
        <v>0</v>
      </c>
      <c r="P133" s="132"/>
      <c r="Q133" s="47"/>
      <c r="R133" s="486"/>
      <c r="S133" s="486"/>
      <c r="T133" s="486"/>
      <c r="U133" s="487"/>
      <c r="V133" s="2"/>
      <c r="W133" s="485"/>
      <c r="X133" s="486"/>
      <c r="Y133" s="486"/>
      <c r="Z133" s="486"/>
      <c r="AA133" s="487"/>
      <c r="AB133" s="8"/>
      <c r="AC133" s="485"/>
      <c r="AD133" s="486"/>
      <c r="AE133" s="486"/>
      <c r="AF133" s="486"/>
      <c r="AG133" s="487"/>
      <c r="AH133" s="8"/>
      <c r="AI133" s="506"/>
      <c r="AJ133" s="485"/>
      <c r="AK133" s="486"/>
      <c r="AL133" s="486"/>
      <c r="AM133" s="486"/>
      <c r="AN133" s="487"/>
      <c r="AO133" s="521"/>
      <c r="AP133" s="485"/>
      <c r="AQ133" s="486"/>
      <c r="AR133" s="486"/>
      <c r="AS133" s="486"/>
      <c r="AT133" s="487"/>
      <c r="AU133" s="521"/>
      <c r="AV133" s="485"/>
      <c r="AW133" s="486"/>
      <c r="AX133" s="486"/>
      <c r="AY133" s="486"/>
      <c r="AZ133" s="486"/>
      <c r="BA133" s="487"/>
      <c r="BB133" s="487"/>
      <c r="BC133" s="487"/>
      <c r="BD133" s="487"/>
      <c r="BE133" s="521"/>
      <c r="BF133" s="485"/>
      <c r="BG133" s="486"/>
      <c r="BH133" s="486"/>
      <c r="BI133" s="486"/>
      <c r="BJ133" s="487"/>
      <c r="BK133" s="522"/>
      <c r="BL133" s="522"/>
      <c r="BM133" s="522"/>
      <c r="BN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5"/>
        <v>0</v>
      </c>
      <c r="J134" s="132"/>
      <c r="K134" s="543">
        <f t="shared" si="26"/>
        <v>0</v>
      </c>
      <c r="L134" s="544">
        <f t="shared" si="27"/>
        <v>0</v>
      </c>
      <c r="M134" s="132"/>
      <c r="N134" s="627"/>
      <c r="O134" s="545">
        <f t="shared" si="28"/>
        <v>0</v>
      </c>
      <c r="P134" s="132"/>
      <c r="Q134" s="47"/>
      <c r="R134" s="486"/>
      <c r="S134" s="486"/>
      <c r="T134" s="486"/>
      <c r="U134" s="487"/>
      <c r="V134" s="2"/>
      <c r="W134" s="485"/>
      <c r="X134" s="486"/>
      <c r="Y134" s="486"/>
      <c r="Z134" s="486"/>
      <c r="AA134" s="487"/>
      <c r="AB134" s="8"/>
      <c r="AC134" s="485"/>
      <c r="AD134" s="486"/>
      <c r="AE134" s="486"/>
      <c r="AF134" s="486"/>
      <c r="AG134" s="487"/>
      <c r="AH134" s="8"/>
      <c r="AI134" s="506"/>
      <c r="AJ134" s="485"/>
      <c r="AK134" s="486"/>
      <c r="AL134" s="486"/>
      <c r="AM134" s="486"/>
      <c r="AN134" s="487"/>
      <c r="AO134" s="521"/>
      <c r="AP134" s="485"/>
      <c r="AQ134" s="486"/>
      <c r="AR134" s="486"/>
      <c r="AS134" s="486"/>
      <c r="AT134" s="487"/>
      <c r="AU134" s="521"/>
      <c r="AV134" s="485"/>
      <c r="AW134" s="486"/>
      <c r="AX134" s="486"/>
      <c r="AY134" s="486"/>
      <c r="AZ134" s="486"/>
      <c r="BA134" s="487"/>
      <c r="BB134" s="487"/>
      <c r="BC134" s="487"/>
      <c r="BD134" s="487"/>
      <c r="BE134" s="521"/>
      <c r="BF134" s="485"/>
      <c r="BG134" s="486"/>
      <c r="BH134" s="486"/>
      <c r="BI134" s="486"/>
      <c r="BJ134" s="487"/>
      <c r="BK134" s="522"/>
      <c r="BL134" s="522"/>
      <c r="BM134" s="522"/>
      <c r="BN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5"/>
        <v>0</v>
      </c>
      <c r="J135" s="132"/>
      <c r="K135" s="543">
        <f t="shared" si="26"/>
        <v>0</v>
      </c>
      <c r="L135" s="544">
        <f t="shared" si="27"/>
        <v>0</v>
      </c>
      <c r="M135" s="132"/>
      <c r="N135" s="627"/>
      <c r="O135" s="545">
        <f t="shared" si="28"/>
        <v>0</v>
      </c>
      <c r="P135" s="132"/>
      <c r="Q135" s="47"/>
      <c r="R135" s="486"/>
      <c r="S135" s="486"/>
      <c r="T135" s="486"/>
      <c r="U135" s="487"/>
      <c r="V135" s="2"/>
      <c r="W135" s="485"/>
      <c r="X135" s="486"/>
      <c r="Y135" s="486"/>
      <c r="Z135" s="486"/>
      <c r="AA135" s="487"/>
      <c r="AB135" s="8"/>
      <c r="AC135" s="485"/>
      <c r="AD135" s="486"/>
      <c r="AE135" s="486"/>
      <c r="AF135" s="486"/>
      <c r="AG135" s="487"/>
      <c r="AH135" s="8"/>
      <c r="AI135" s="506"/>
      <c r="AJ135" s="485"/>
      <c r="AK135" s="486"/>
      <c r="AL135" s="486"/>
      <c r="AM135" s="486"/>
      <c r="AN135" s="487"/>
      <c r="AO135" s="521"/>
      <c r="AP135" s="485"/>
      <c r="AQ135" s="486"/>
      <c r="AR135" s="486"/>
      <c r="AS135" s="486"/>
      <c r="AT135" s="487"/>
      <c r="AU135" s="521"/>
      <c r="AV135" s="485"/>
      <c r="AW135" s="486"/>
      <c r="AX135" s="486"/>
      <c r="AY135" s="486"/>
      <c r="AZ135" s="486"/>
      <c r="BA135" s="487"/>
      <c r="BB135" s="487"/>
      <c r="BC135" s="487"/>
      <c r="BD135" s="487"/>
      <c r="BE135" s="521"/>
      <c r="BF135" s="485"/>
      <c r="BG135" s="486"/>
      <c r="BH135" s="486"/>
      <c r="BI135" s="486"/>
      <c r="BJ135" s="487"/>
      <c r="BK135" s="522"/>
      <c r="BL135" s="522"/>
      <c r="BM135" s="522"/>
      <c r="BN135" s="522"/>
    </row>
    <row r="136">
      <c r="A136" s="1"/>
      <c r="B136" s="47"/>
      <c r="C136" s="541"/>
      <c r="D136" s="62"/>
      <c r="E136" s="62"/>
      <c r="F136" s="63"/>
      <c r="G136" s="546"/>
      <c r="H136" s="132"/>
      <c r="I136" s="542">
        <f t="shared" si="25"/>
        <v>0</v>
      </c>
      <c r="J136" s="132"/>
      <c r="K136" s="543">
        <f t="shared" si="26"/>
        <v>0</v>
      </c>
      <c r="L136" s="544">
        <f t="shared" si="27"/>
        <v>0</v>
      </c>
      <c r="M136" s="132"/>
      <c r="N136" s="627"/>
      <c r="O136" s="545">
        <f t="shared" si="28"/>
        <v>0</v>
      </c>
      <c r="P136" s="132"/>
      <c r="Q136" s="47"/>
      <c r="R136" s="486"/>
      <c r="S136" s="486"/>
      <c r="T136" s="486"/>
      <c r="U136" s="487"/>
      <c r="V136" s="2"/>
      <c r="W136" s="485"/>
      <c r="X136" s="486"/>
      <c r="Y136" s="486"/>
      <c r="Z136" s="486"/>
      <c r="AA136" s="487"/>
      <c r="AB136" s="8"/>
      <c r="AC136" s="485"/>
      <c r="AD136" s="486"/>
      <c r="AE136" s="486"/>
      <c r="AF136" s="486"/>
      <c r="AG136" s="487"/>
      <c r="AH136" s="8"/>
      <c r="AI136" s="506"/>
      <c r="AJ136" s="485"/>
      <c r="AK136" s="486"/>
      <c r="AL136" s="486"/>
      <c r="AM136" s="486"/>
      <c r="AN136" s="487"/>
      <c r="AO136" s="521"/>
      <c r="AP136" s="485"/>
      <c r="AQ136" s="486"/>
      <c r="AR136" s="486"/>
      <c r="AS136" s="486"/>
      <c r="AT136" s="487"/>
      <c r="AU136" s="521"/>
      <c r="AV136" s="485"/>
      <c r="AW136" s="486"/>
      <c r="AX136" s="486"/>
      <c r="AY136" s="486"/>
      <c r="AZ136" s="486"/>
      <c r="BA136" s="487"/>
      <c r="BB136" s="487"/>
      <c r="BC136" s="487"/>
      <c r="BD136" s="487"/>
      <c r="BE136" s="521"/>
      <c r="BF136" s="485"/>
      <c r="BG136" s="486"/>
      <c r="BH136" s="486"/>
      <c r="BI136" s="486"/>
      <c r="BJ136" s="487"/>
      <c r="BK136" s="522"/>
      <c r="BL136" s="522"/>
      <c r="BM136" s="522"/>
      <c r="BN136" s="522"/>
    </row>
    <row r="137">
      <c r="A137" s="194"/>
      <c r="B137" s="47"/>
      <c r="C137" s="541"/>
      <c r="D137" s="62"/>
      <c r="E137" s="62"/>
      <c r="F137" s="63"/>
      <c r="G137" s="546"/>
      <c r="H137" s="132"/>
      <c r="I137" s="542">
        <f t="shared" si="25"/>
        <v>0</v>
      </c>
      <c r="J137" s="132"/>
      <c r="K137" s="543">
        <f t="shared" si="26"/>
        <v>0</v>
      </c>
      <c r="L137" s="544">
        <f t="shared" si="27"/>
        <v>0</v>
      </c>
      <c r="M137" s="132"/>
      <c r="N137" s="627"/>
      <c r="O137" s="545">
        <f t="shared" si="28"/>
        <v>0</v>
      </c>
      <c r="P137" s="132"/>
      <c r="Q137" s="47"/>
      <c r="R137" s="486"/>
      <c r="S137" s="486"/>
      <c r="T137" s="486"/>
      <c r="U137" s="487"/>
      <c r="V137" s="2"/>
      <c r="W137" s="485"/>
      <c r="X137" s="486"/>
      <c r="Y137" s="486"/>
      <c r="Z137" s="486"/>
      <c r="AA137" s="487"/>
      <c r="AB137" s="8"/>
      <c r="AC137" s="485"/>
      <c r="AD137" s="486"/>
      <c r="AE137" s="486"/>
      <c r="AF137" s="486"/>
      <c r="AG137" s="487"/>
      <c r="AH137" s="8"/>
      <c r="AI137" s="506"/>
      <c r="AJ137" s="485"/>
      <c r="AK137" s="486"/>
      <c r="AL137" s="486"/>
      <c r="AM137" s="486"/>
      <c r="AN137" s="487"/>
      <c r="AO137" s="521"/>
      <c r="AP137" s="485"/>
      <c r="AQ137" s="486"/>
      <c r="AR137" s="486"/>
      <c r="AS137" s="486"/>
      <c r="AT137" s="487"/>
      <c r="AU137" s="521"/>
      <c r="AV137" s="485"/>
      <c r="AW137" s="486"/>
      <c r="AX137" s="486"/>
      <c r="AY137" s="486"/>
      <c r="AZ137" s="486"/>
      <c r="BA137" s="487"/>
      <c r="BB137" s="487"/>
      <c r="BC137" s="487"/>
      <c r="BD137" s="487"/>
      <c r="BE137" s="521"/>
      <c r="BF137" s="485"/>
      <c r="BG137" s="486"/>
      <c r="BH137" s="486"/>
      <c r="BI137" s="486"/>
      <c r="BJ137" s="487"/>
      <c r="BK137" s="522"/>
      <c r="BL137" s="522"/>
      <c r="BM137" s="522"/>
      <c r="BN137" s="522"/>
    </row>
    <row r="138">
      <c r="A138" s="194"/>
      <c r="B138" s="47"/>
      <c r="C138" s="541"/>
      <c r="D138" s="62"/>
      <c r="E138" s="62"/>
      <c r="F138" s="63"/>
      <c r="G138" s="546"/>
      <c r="H138" s="132"/>
      <c r="I138" s="542">
        <f t="shared" si="25"/>
        <v>0</v>
      </c>
      <c r="J138" s="132"/>
      <c r="K138" s="543">
        <f t="shared" si="26"/>
        <v>0</v>
      </c>
      <c r="L138" s="544">
        <f t="shared" si="27"/>
        <v>0</v>
      </c>
      <c r="M138" s="132"/>
      <c r="N138" s="627"/>
      <c r="O138" s="545">
        <f t="shared" si="28"/>
        <v>0</v>
      </c>
      <c r="P138" s="132"/>
      <c r="Q138" s="47"/>
      <c r="R138" s="486"/>
      <c r="S138" s="486"/>
      <c r="T138" s="486"/>
      <c r="U138" s="487"/>
      <c r="V138" s="2"/>
      <c r="W138" s="485"/>
      <c r="X138" s="486"/>
      <c r="Y138" s="486"/>
      <c r="Z138" s="486"/>
      <c r="AA138" s="487"/>
      <c r="AB138" s="8"/>
      <c r="AC138" s="485"/>
      <c r="AD138" s="486"/>
      <c r="AE138" s="486"/>
      <c r="AF138" s="486"/>
      <c r="AG138" s="487"/>
      <c r="AH138" s="8"/>
      <c r="AI138" s="506"/>
      <c r="AJ138" s="485"/>
      <c r="AK138" s="486"/>
      <c r="AL138" s="486"/>
      <c r="AM138" s="486"/>
      <c r="AN138" s="487"/>
      <c r="AO138" s="521"/>
      <c r="AP138" s="485"/>
      <c r="AQ138" s="486"/>
      <c r="AR138" s="486"/>
      <c r="AS138" s="486"/>
      <c r="AT138" s="487"/>
      <c r="AU138" s="521"/>
      <c r="AV138" s="485"/>
      <c r="AW138" s="486"/>
      <c r="AX138" s="486"/>
      <c r="AY138" s="486"/>
      <c r="AZ138" s="486"/>
      <c r="BA138" s="487"/>
      <c r="BB138" s="487"/>
      <c r="BC138" s="487"/>
      <c r="BD138" s="487"/>
      <c r="BE138" s="521"/>
      <c r="BF138" s="485"/>
      <c r="BG138" s="486"/>
      <c r="BH138" s="486"/>
      <c r="BI138" s="486"/>
      <c r="BJ138" s="487"/>
      <c r="BK138" s="522"/>
      <c r="BL138" s="522"/>
      <c r="BM138" s="522"/>
      <c r="BN138" s="522"/>
    </row>
    <row r="139">
      <c r="A139" s="194"/>
      <c r="B139" s="47"/>
      <c r="C139" s="541"/>
      <c r="D139" s="62"/>
      <c r="E139" s="62"/>
      <c r="F139" s="63"/>
      <c r="G139" s="547"/>
      <c r="H139" s="63"/>
      <c r="I139" s="542">
        <f t="shared" si="25"/>
        <v>0</v>
      </c>
      <c r="J139" s="132"/>
      <c r="K139" s="543">
        <f t="shared" si="26"/>
        <v>0</v>
      </c>
      <c r="L139" s="544">
        <f t="shared" si="27"/>
        <v>0</v>
      </c>
      <c r="M139" s="132"/>
      <c r="N139" s="627"/>
      <c r="O139" s="545">
        <f t="shared" si="28"/>
        <v>0</v>
      </c>
      <c r="P139" s="132"/>
      <c r="Q139" s="47"/>
      <c r="R139" s="486"/>
      <c r="S139" s="486"/>
      <c r="T139" s="486"/>
      <c r="U139" s="487"/>
      <c r="V139" s="2"/>
      <c r="W139" s="485"/>
      <c r="X139" s="486"/>
      <c r="Y139" s="486"/>
      <c r="Z139" s="486"/>
      <c r="AA139" s="487"/>
      <c r="AB139" s="8"/>
      <c r="AC139" s="485"/>
      <c r="AD139" s="486"/>
      <c r="AE139" s="486"/>
      <c r="AF139" s="486"/>
      <c r="AG139" s="487"/>
      <c r="AH139" s="8"/>
      <c r="AI139" s="506"/>
      <c r="AJ139" s="485"/>
      <c r="AK139" s="486"/>
      <c r="AL139" s="486"/>
      <c r="AM139" s="486"/>
      <c r="AN139" s="487"/>
      <c r="AO139" s="521"/>
      <c r="AP139" s="485"/>
      <c r="AQ139" s="486"/>
      <c r="AR139" s="486"/>
      <c r="AS139" s="486"/>
      <c r="AT139" s="487"/>
      <c r="AU139" s="521"/>
      <c r="AV139" s="485"/>
      <c r="AW139" s="486"/>
      <c r="AX139" s="486"/>
      <c r="AY139" s="486"/>
      <c r="AZ139" s="486"/>
      <c r="BA139" s="487"/>
      <c r="BB139" s="487"/>
      <c r="BC139" s="487"/>
      <c r="BD139" s="487"/>
      <c r="BE139" s="521"/>
      <c r="BF139" s="485"/>
      <c r="BG139" s="486"/>
      <c r="BH139" s="486"/>
      <c r="BI139" s="486"/>
      <c r="BJ139" s="487"/>
      <c r="BK139" s="522"/>
      <c r="BL139" s="522"/>
      <c r="BM139" s="522"/>
      <c r="BN139" s="522"/>
    </row>
    <row r="140">
      <c r="A140" s="194"/>
      <c r="B140" s="47"/>
      <c r="C140" s="541"/>
      <c r="D140" s="62"/>
      <c r="E140" s="62"/>
      <c r="F140" s="63"/>
      <c r="G140" s="547"/>
      <c r="H140" s="63"/>
      <c r="I140" s="542">
        <f t="shared" si="25"/>
        <v>0</v>
      </c>
      <c r="J140" s="132"/>
      <c r="K140" s="543">
        <f t="shared" si="26"/>
        <v>0</v>
      </c>
      <c r="L140" s="544">
        <f t="shared" si="27"/>
        <v>0</v>
      </c>
      <c r="M140" s="132"/>
      <c r="N140" s="627"/>
      <c r="O140" s="545">
        <f t="shared" si="28"/>
        <v>0</v>
      </c>
      <c r="P140" s="132"/>
      <c r="Q140" s="47"/>
      <c r="R140" s="486"/>
      <c r="S140" s="486"/>
      <c r="T140" s="486"/>
      <c r="U140" s="487"/>
      <c r="V140" s="2"/>
      <c r="W140" s="485"/>
      <c r="X140" s="486"/>
      <c r="Y140" s="486"/>
      <c r="Z140" s="486"/>
      <c r="AA140" s="487"/>
      <c r="AB140" s="8"/>
      <c r="AC140" s="485"/>
      <c r="AD140" s="486"/>
      <c r="AE140" s="486"/>
      <c r="AF140" s="486"/>
      <c r="AG140" s="487"/>
      <c r="AH140" s="8"/>
      <c r="AI140" s="506"/>
      <c r="AJ140" s="485"/>
      <c r="AK140" s="486"/>
      <c r="AL140" s="486"/>
      <c r="AM140" s="486"/>
      <c r="AN140" s="487"/>
      <c r="AO140" s="521"/>
      <c r="AP140" s="485"/>
      <c r="AQ140" s="486"/>
      <c r="AR140" s="486"/>
      <c r="AS140" s="486"/>
      <c r="AT140" s="487"/>
      <c r="AU140" s="521"/>
      <c r="AV140" s="485"/>
      <c r="AW140" s="486"/>
      <c r="AX140" s="486"/>
      <c r="AY140" s="486"/>
      <c r="AZ140" s="486"/>
      <c r="BA140" s="487"/>
      <c r="BB140" s="487"/>
      <c r="BC140" s="487"/>
      <c r="BD140" s="487"/>
      <c r="BE140" s="521"/>
      <c r="BF140" s="485"/>
      <c r="BG140" s="486"/>
      <c r="BH140" s="486"/>
      <c r="BI140" s="486"/>
      <c r="BJ140" s="487"/>
      <c r="BK140" s="522"/>
      <c r="BL140" s="522"/>
      <c r="BM140" s="522"/>
      <c r="BN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5"/>
        <v>0</v>
      </c>
      <c r="J141" s="132"/>
      <c r="K141" s="543">
        <f t="shared" si="26"/>
        <v>0</v>
      </c>
      <c r="L141" s="544">
        <f t="shared" si="27"/>
        <v>0</v>
      </c>
      <c r="M141" s="132"/>
      <c r="N141" s="627"/>
      <c r="O141" s="545">
        <f t="shared" si="28"/>
        <v>0</v>
      </c>
      <c r="P141" s="132"/>
      <c r="Q141" s="47"/>
      <c r="R141" s="486"/>
      <c r="S141" s="486"/>
      <c r="T141" s="486"/>
      <c r="U141" s="487"/>
      <c r="V141" s="2"/>
      <c r="W141" s="485"/>
      <c r="X141" s="486"/>
      <c r="Y141" s="486"/>
      <c r="Z141" s="486"/>
      <c r="AA141" s="487"/>
      <c r="AB141" s="8"/>
      <c r="AC141" s="485"/>
      <c r="AD141" s="486"/>
      <c r="AE141" s="486"/>
      <c r="AF141" s="486"/>
      <c r="AG141" s="487"/>
      <c r="AH141" s="8"/>
      <c r="AI141" s="506"/>
      <c r="AJ141" s="485"/>
      <c r="AK141" s="486"/>
      <c r="AL141" s="486"/>
      <c r="AM141" s="486"/>
      <c r="AN141" s="487"/>
      <c r="AO141" s="521"/>
      <c r="AP141" s="485"/>
      <c r="AQ141" s="486"/>
      <c r="AR141" s="486"/>
      <c r="AS141" s="486"/>
      <c r="AT141" s="487"/>
      <c r="AU141" s="521"/>
      <c r="AV141" s="485"/>
      <c r="AW141" s="486"/>
      <c r="AX141" s="486"/>
      <c r="AY141" s="486"/>
      <c r="AZ141" s="486"/>
      <c r="BA141" s="487"/>
      <c r="BB141" s="487"/>
      <c r="BC141" s="487"/>
      <c r="BD141" s="487"/>
      <c r="BE141" s="521"/>
      <c r="BF141" s="485"/>
      <c r="BG141" s="486"/>
      <c r="BH141" s="486"/>
      <c r="BI141" s="486"/>
      <c r="BJ141" s="487"/>
      <c r="BK141" s="522"/>
      <c r="BL141" s="522"/>
      <c r="BM141" s="522"/>
      <c r="BN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5"/>
        <v>0</v>
      </c>
      <c r="J142" s="132"/>
      <c r="K142" s="543">
        <f t="shared" si="26"/>
        <v>0</v>
      </c>
      <c r="L142" s="544">
        <f t="shared" si="27"/>
        <v>0</v>
      </c>
      <c r="M142" s="132"/>
      <c r="N142" s="627"/>
      <c r="O142" s="545">
        <f t="shared" si="28"/>
        <v>0</v>
      </c>
      <c r="P142" s="132"/>
      <c r="Q142" s="47"/>
      <c r="R142" s="486"/>
      <c r="S142" s="486"/>
      <c r="T142" s="486"/>
      <c r="U142" s="487"/>
      <c r="V142" s="2"/>
      <c r="W142" s="485"/>
      <c r="X142" s="486"/>
      <c r="Y142" s="486"/>
      <c r="Z142" s="486"/>
      <c r="AA142" s="487"/>
      <c r="AB142" s="8"/>
      <c r="AC142" s="485"/>
      <c r="AD142" s="486"/>
      <c r="AE142" s="486"/>
      <c r="AF142" s="486"/>
      <c r="AG142" s="487"/>
      <c r="AH142" s="8"/>
      <c r="AI142" s="506"/>
      <c r="AJ142" s="485"/>
      <c r="AK142" s="486"/>
      <c r="AL142" s="486"/>
      <c r="AM142" s="486"/>
      <c r="AN142" s="487"/>
      <c r="AO142" s="521"/>
      <c r="AP142" s="485"/>
      <c r="AQ142" s="486"/>
      <c r="AR142" s="486"/>
      <c r="AS142" s="486"/>
      <c r="AT142" s="487"/>
      <c r="AU142" s="521"/>
      <c r="AV142" s="485"/>
      <c r="AW142" s="486"/>
      <c r="AX142" s="486"/>
      <c r="AY142" s="486"/>
      <c r="AZ142" s="486"/>
      <c r="BA142" s="487"/>
      <c r="BB142" s="487"/>
      <c r="BC142" s="487"/>
      <c r="BD142" s="487"/>
      <c r="BE142" s="521"/>
      <c r="BF142" s="485"/>
      <c r="BG142" s="486"/>
      <c r="BH142" s="486"/>
      <c r="BI142" s="486"/>
      <c r="BJ142" s="487"/>
      <c r="BK142" s="522"/>
      <c r="BL142" s="522"/>
      <c r="BM142" s="522"/>
      <c r="BN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5"/>
        <v>0</v>
      </c>
      <c r="J143" s="132"/>
      <c r="K143" s="543">
        <f t="shared" si="26"/>
        <v>0</v>
      </c>
      <c r="L143" s="544">
        <f t="shared" si="27"/>
        <v>0</v>
      </c>
      <c r="M143" s="132"/>
      <c r="N143" s="627"/>
      <c r="O143" s="545">
        <f t="shared" si="28"/>
        <v>0</v>
      </c>
      <c r="P143" s="132"/>
      <c r="Q143" s="548"/>
      <c r="R143" s="486"/>
      <c r="S143" s="486"/>
      <c r="T143" s="486"/>
      <c r="U143" s="487"/>
      <c r="V143" s="2"/>
      <c r="W143" s="485"/>
      <c r="X143" s="486"/>
      <c r="Y143" s="486"/>
      <c r="Z143" s="486"/>
      <c r="AA143" s="487"/>
      <c r="AB143" s="8"/>
      <c r="AC143" s="485"/>
      <c r="AD143" s="486"/>
      <c r="AE143" s="486"/>
      <c r="AF143" s="486"/>
      <c r="AG143" s="487"/>
      <c r="AH143" s="8"/>
      <c r="AI143" s="506"/>
      <c r="AJ143" s="485"/>
      <c r="AK143" s="486"/>
      <c r="AL143" s="486"/>
      <c r="AM143" s="486"/>
      <c r="AN143" s="487"/>
      <c r="AO143" s="521"/>
      <c r="AP143" s="485"/>
      <c r="AQ143" s="486"/>
      <c r="AR143" s="486"/>
      <c r="AS143" s="486"/>
      <c r="AT143" s="487"/>
      <c r="AU143" s="521"/>
      <c r="AV143" s="485"/>
      <c r="AW143" s="486"/>
      <c r="AX143" s="486"/>
      <c r="AY143" s="486"/>
      <c r="AZ143" s="486"/>
      <c r="BA143" s="487"/>
      <c r="BB143" s="487"/>
      <c r="BC143" s="487"/>
      <c r="BD143" s="487"/>
      <c r="BE143" s="521"/>
      <c r="BF143" s="485"/>
      <c r="BG143" s="486"/>
      <c r="BH143" s="486"/>
      <c r="BI143" s="486"/>
      <c r="BJ143" s="487"/>
      <c r="BK143" s="522"/>
      <c r="BL143" s="522"/>
      <c r="BM143" s="522"/>
      <c r="BN143" s="522"/>
    </row>
    <row r="144">
      <c r="A144" s="194"/>
      <c r="B144" s="47"/>
      <c r="C144" s="549"/>
      <c r="D144" s="62"/>
      <c r="E144" s="62"/>
      <c r="F144" s="63"/>
      <c r="G144" s="547"/>
      <c r="H144" s="63"/>
      <c r="I144" s="542">
        <f t="shared" si="25"/>
        <v>0</v>
      </c>
      <c r="J144" s="132"/>
      <c r="K144" s="543">
        <f t="shared" si="26"/>
        <v>0</v>
      </c>
      <c r="L144" s="544">
        <f t="shared" si="27"/>
        <v>0</v>
      </c>
      <c r="M144" s="132"/>
      <c r="N144" s="627"/>
      <c r="O144" s="545">
        <f t="shared" si="28"/>
        <v>0</v>
      </c>
      <c r="P144" s="132"/>
      <c r="Q144" s="548"/>
      <c r="R144" s="486"/>
      <c r="S144" s="486"/>
      <c r="T144" s="486"/>
      <c r="U144" s="487"/>
      <c r="V144" s="2"/>
      <c r="W144" s="485"/>
      <c r="X144" s="486"/>
      <c r="Y144" s="486"/>
      <c r="Z144" s="486"/>
      <c r="AA144" s="487"/>
      <c r="AB144" s="8"/>
      <c r="AC144" s="485"/>
      <c r="AD144" s="486"/>
      <c r="AE144" s="486"/>
      <c r="AF144" s="486"/>
      <c r="AG144" s="487"/>
      <c r="AH144" s="8"/>
      <c r="AI144" s="506"/>
      <c r="AJ144" s="485"/>
      <c r="AK144" s="486"/>
      <c r="AL144" s="486"/>
      <c r="AM144" s="486"/>
      <c r="AN144" s="487"/>
      <c r="AO144" s="521"/>
      <c r="AP144" s="485"/>
      <c r="AQ144" s="486"/>
      <c r="AR144" s="486"/>
      <c r="AS144" s="486"/>
      <c r="AT144" s="487"/>
      <c r="AU144" s="521"/>
      <c r="AV144" s="485"/>
      <c r="AW144" s="486"/>
      <c r="AX144" s="486"/>
      <c r="AY144" s="486"/>
      <c r="AZ144" s="486"/>
      <c r="BA144" s="487"/>
      <c r="BB144" s="487"/>
      <c r="BC144" s="487"/>
      <c r="BD144" s="487"/>
      <c r="BE144" s="521"/>
      <c r="BF144" s="485"/>
      <c r="BG144" s="486"/>
      <c r="BH144" s="486"/>
      <c r="BI144" s="486"/>
      <c r="BJ144" s="487"/>
      <c r="BK144" s="522"/>
      <c r="BL144" s="522"/>
      <c r="BM144" s="522"/>
      <c r="BN144" s="522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5"/>
        <v>0</v>
      </c>
      <c r="J145" s="132"/>
      <c r="K145" s="543">
        <f t="shared" si="26"/>
        <v>0</v>
      </c>
      <c r="L145" s="544">
        <f t="shared" si="27"/>
        <v>0</v>
      </c>
      <c r="M145" s="132"/>
      <c r="N145" s="627"/>
      <c r="O145" s="545">
        <f t="shared" si="28"/>
        <v>0</v>
      </c>
      <c r="P145" s="132"/>
      <c r="Q145" s="548"/>
      <c r="R145" s="5"/>
      <c r="S145" s="5"/>
      <c r="T145" s="5"/>
      <c r="U145" s="5"/>
      <c r="V145" s="2"/>
      <c r="W145" s="5"/>
      <c r="X145" s="5"/>
      <c r="Y145" s="5"/>
      <c r="Z145" s="5"/>
      <c r="AA145" s="7"/>
      <c r="AB145" s="8"/>
      <c r="AC145" s="7"/>
      <c r="AD145" s="7"/>
      <c r="AE145" s="7"/>
      <c r="AF145" s="7"/>
      <c r="AG145" s="7"/>
      <c r="AH145" s="9"/>
      <c r="AI145" s="7"/>
      <c r="AJ145" s="7"/>
      <c r="AK145" s="7"/>
      <c r="AL145" s="7"/>
      <c r="AM145" s="9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5"/>
        <v>0</v>
      </c>
      <c r="J146" s="132"/>
      <c r="K146" s="543">
        <f t="shared" si="26"/>
        <v>0</v>
      </c>
      <c r="L146" s="544">
        <f t="shared" si="27"/>
        <v>0</v>
      </c>
      <c r="M146" s="132"/>
      <c r="N146" s="627"/>
      <c r="O146" s="545">
        <f t="shared" si="28"/>
        <v>0</v>
      </c>
      <c r="P146" s="132"/>
      <c r="Q146" s="548"/>
      <c r="R146" s="194"/>
      <c r="S146" s="194"/>
      <c r="T146" s="194"/>
      <c r="U146" s="194"/>
      <c r="V146" s="470"/>
      <c r="W146" s="194"/>
      <c r="X146" s="194"/>
      <c r="Y146" s="194"/>
      <c r="Z146" s="194"/>
      <c r="AA146" s="194"/>
      <c r="AB146" s="470"/>
      <c r="AC146" s="194"/>
      <c r="AD146" s="194"/>
      <c r="AE146" s="194"/>
      <c r="AF146" s="194"/>
      <c r="AG146" s="194"/>
      <c r="AH146" s="470"/>
      <c r="AI146" s="194"/>
      <c r="AJ146" s="194"/>
      <c r="AK146" s="194"/>
      <c r="AL146" s="194"/>
      <c r="AM146" s="470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5"/>
        <v>0</v>
      </c>
      <c r="J147" s="132"/>
      <c r="K147" s="543">
        <f t="shared" si="26"/>
        <v>0</v>
      </c>
      <c r="L147" s="544">
        <f t="shared" si="27"/>
        <v>0</v>
      </c>
      <c r="M147" s="132"/>
      <c r="N147" s="627"/>
      <c r="O147" s="545">
        <f t="shared" si="28"/>
        <v>0</v>
      </c>
      <c r="P147" s="132"/>
      <c r="Q147" s="548"/>
      <c r="R147" s="194"/>
      <c r="S147" s="194"/>
      <c r="T147" s="194"/>
      <c r="U147" s="194"/>
      <c r="V147" s="470"/>
      <c r="W147" s="194"/>
      <c r="X147" s="194"/>
      <c r="Y147" s="194"/>
      <c r="Z147" s="194"/>
      <c r="AA147" s="194"/>
      <c r="AB147" s="470"/>
      <c r="AC147" s="194"/>
      <c r="AD147" s="194"/>
      <c r="AE147" s="194"/>
      <c r="AF147" s="194"/>
      <c r="AG147" s="194"/>
      <c r="AH147" s="470"/>
      <c r="AI147" s="194"/>
      <c r="AJ147" s="194"/>
      <c r="AK147" s="194"/>
      <c r="AL147" s="194"/>
      <c r="AM147" s="470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5"/>
        <v>0</v>
      </c>
      <c r="J148" s="132"/>
      <c r="K148" s="543">
        <f t="shared" si="26"/>
        <v>0</v>
      </c>
      <c r="L148" s="544">
        <f t="shared" si="27"/>
        <v>0</v>
      </c>
      <c r="M148" s="132"/>
      <c r="N148" s="627"/>
      <c r="O148" s="545">
        <f t="shared" si="28"/>
        <v>0</v>
      </c>
      <c r="P148" s="132"/>
      <c r="Q148" s="548"/>
      <c r="R148" s="194"/>
      <c r="S148" s="194"/>
      <c r="T148" s="194"/>
      <c r="U148" s="194"/>
      <c r="V148" s="470"/>
      <c r="W148" s="194"/>
      <c r="X148" s="194"/>
      <c r="Y148" s="194"/>
      <c r="Z148" s="194"/>
      <c r="AA148" s="194"/>
      <c r="AB148" s="470"/>
      <c r="AC148" s="194"/>
      <c r="AD148" s="194"/>
      <c r="AE148" s="194"/>
      <c r="AF148" s="194"/>
      <c r="AG148" s="194"/>
      <c r="AH148" s="470"/>
      <c r="AI148" s="194"/>
      <c r="AJ148" s="194"/>
      <c r="AK148" s="194"/>
      <c r="AL148" s="194"/>
      <c r="AM148" s="470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5"/>
        <v>0</v>
      </c>
      <c r="J149" s="132"/>
      <c r="K149" s="543">
        <f t="shared" si="26"/>
        <v>0</v>
      </c>
      <c r="L149" s="544">
        <f t="shared" si="27"/>
        <v>0</v>
      </c>
      <c r="M149" s="132"/>
      <c r="N149" s="627"/>
      <c r="O149" s="545">
        <f t="shared" si="28"/>
        <v>0</v>
      </c>
      <c r="P149" s="132"/>
      <c r="Q149" s="548"/>
      <c r="R149" s="194"/>
      <c r="S149" s="194"/>
      <c r="T149" s="194"/>
      <c r="U149" s="194"/>
      <c r="V149" s="470"/>
      <c r="W149" s="194"/>
      <c r="X149" s="194"/>
      <c r="Y149" s="194"/>
      <c r="Z149" s="194"/>
      <c r="AA149" s="194"/>
      <c r="AB149" s="470"/>
      <c r="AC149" s="194"/>
      <c r="AD149" s="194"/>
      <c r="AE149" s="194"/>
      <c r="AF149" s="194"/>
      <c r="AG149" s="194"/>
      <c r="AH149" s="470"/>
      <c r="AI149" s="194"/>
      <c r="AJ149" s="194"/>
      <c r="AK149" s="194"/>
      <c r="AL149" s="194"/>
      <c r="AM149" s="470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5"/>
        <v>0</v>
      </c>
      <c r="J150" s="132"/>
      <c r="K150" s="543">
        <f t="shared" si="26"/>
        <v>0</v>
      </c>
      <c r="L150" s="544">
        <f t="shared" si="27"/>
        <v>0</v>
      </c>
      <c r="M150" s="132"/>
      <c r="N150" s="627"/>
      <c r="O150" s="545">
        <f t="shared" si="28"/>
        <v>0</v>
      </c>
      <c r="P150" s="132"/>
      <c r="Q150" s="548"/>
      <c r="R150" s="194"/>
      <c r="S150" s="194"/>
      <c r="T150" s="194"/>
      <c r="U150" s="194"/>
      <c r="V150" s="470"/>
      <c r="W150" s="194"/>
      <c r="X150" s="194"/>
      <c r="Y150" s="194"/>
      <c r="Z150" s="194"/>
      <c r="AA150" s="194"/>
      <c r="AB150" s="470"/>
      <c r="AC150" s="194"/>
      <c r="AD150" s="194"/>
      <c r="AE150" s="194"/>
      <c r="AF150" s="194"/>
      <c r="AG150" s="194"/>
      <c r="AH150" s="470"/>
      <c r="AI150" s="194"/>
      <c r="AJ150" s="194"/>
      <c r="AK150" s="194"/>
      <c r="AL150" s="194"/>
      <c r="AM150" s="470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5"/>
        <v>0</v>
      </c>
      <c r="J151" s="132"/>
      <c r="K151" s="543">
        <f t="shared" si="26"/>
        <v>0</v>
      </c>
      <c r="L151" s="544">
        <f t="shared" si="27"/>
        <v>0</v>
      </c>
      <c r="M151" s="132"/>
      <c r="N151" s="627"/>
      <c r="O151" s="545">
        <f t="shared" si="28"/>
        <v>0</v>
      </c>
      <c r="P151" s="132"/>
      <c r="Q151" s="548"/>
      <c r="R151" s="194"/>
      <c r="S151" s="194"/>
      <c r="T151" s="194"/>
      <c r="U151" s="194"/>
      <c r="V151" s="470"/>
      <c r="W151" s="194"/>
      <c r="X151" s="194"/>
      <c r="Y151" s="194"/>
      <c r="Z151" s="194"/>
      <c r="AA151" s="194"/>
      <c r="AB151" s="470"/>
      <c r="AC151" s="194"/>
      <c r="AD151" s="194"/>
      <c r="AE151" s="194"/>
      <c r="AF151" s="194"/>
      <c r="AG151" s="194"/>
      <c r="AH151" s="470"/>
      <c r="AI151" s="194"/>
      <c r="AJ151" s="194"/>
      <c r="AK151" s="194"/>
      <c r="AL151" s="194"/>
      <c r="AM151" s="470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5"/>
        <v>0</v>
      </c>
      <c r="J152" s="132"/>
      <c r="K152" s="543">
        <f t="shared" si="26"/>
        <v>0</v>
      </c>
      <c r="L152" s="544">
        <f t="shared" si="27"/>
        <v>0</v>
      </c>
      <c r="M152" s="132"/>
      <c r="N152" s="627"/>
      <c r="O152" s="545">
        <f t="shared" si="28"/>
        <v>0</v>
      </c>
      <c r="P152" s="132"/>
      <c r="Q152" s="548"/>
      <c r="R152" s="194"/>
      <c r="S152" s="194"/>
      <c r="T152" s="194"/>
      <c r="U152" s="194"/>
      <c r="V152" s="470"/>
      <c r="W152" s="194"/>
      <c r="X152" s="194"/>
      <c r="Y152" s="194"/>
      <c r="Z152" s="194"/>
      <c r="AA152" s="194"/>
      <c r="AB152" s="470"/>
      <c r="AC152" s="194"/>
      <c r="AD152" s="194"/>
      <c r="AE152" s="194"/>
      <c r="AF152" s="194"/>
      <c r="AG152" s="194"/>
      <c r="AH152" s="470"/>
      <c r="AI152" s="194"/>
      <c r="AJ152" s="194"/>
      <c r="AK152" s="194"/>
      <c r="AL152" s="194"/>
      <c r="AM152" s="470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5"/>
        <v>0</v>
      </c>
      <c r="J153" s="132"/>
      <c r="K153" s="543">
        <f t="shared" si="26"/>
        <v>0</v>
      </c>
      <c r="L153" s="544">
        <f t="shared" si="27"/>
        <v>0</v>
      </c>
      <c r="M153" s="132"/>
      <c r="N153" s="627"/>
      <c r="O153" s="545">
        <f t="shared" si="28"/>
        <v>0</v>
      </c>
      <c r="P153" s="132"/>
      <c r="Q153" s="548"/>
      <c r="R153" s="194"/>
      <c r="S153" s="194"/>
      <c r="T153" s="194"/>
      <c r="U153" s="194"/>
      <c r="V153" s="470"/>
      <c r="W153" s="194"/>
      <c r="X153" s="194"/>
      <c r="Y153" s="194"/>
      <c r="Z153" s="194"/>
      <c r="AA153" s="194"/>
      <c r="AB153" s="470"/>
      <c r="AC153" s="194"/>
      <c r="AD153" s="194"/>
      <c r="AE153" s="194"/>
      <c r="AF153" s="194"/>
      <c r="AG153" s="194"/>
      <c r="AH153" s="470"/>
      <c r="AI153" s="194"/>
      <c r="AJ153" s="194"/>
      <c r="AK153" s="194"/>
      <c r="AL153" s="194"/>
      <c r="AM153" s="470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5"/>
        <v>0</v>
      </c>
      <c r="J154" s="132"/>
      <c r="K154" s="543">
        <f t="shared" si="26"/>
        <v>0</v>
      </c>
      <c r="L154" s="544">
        <f t="shared" si="27"/>
        <v>0</v>
      </c>
      <c r="M154" s="132"/>
      <c r="N154" s="627"/>
      <c r="O154" s="545">
        <f t="shared" si="28"/>
        <v>0</v>
      </c>
      <c r="P154" s="132"/>
      <c r="Q154" s="548"/>
      <c r="R154" s="194"/>
      <c r="S154" s="194"/>
      <c r="T154" s="194"/>
      <c r="U154" s="194"/>
      <c r="V154" s="470"/>
      <c r="W154" s="194"/>
      <c r="X154" s="194"/>
      <c r="Y154" s="194"/>
      <c r="Z154" s="194"/>
      <c r="AA154" s="194"/>
      <c r="AB154" s="470"/>
      <c r="AC154" s="194"/>
      <c r="AD154" s="194"/>
      <c r="AE154" s="194"/>
      <c r="AF154" s="194"/>
      <c r="AG154" s="194"/>
      <c r="AH154" s="470"/>
      <c r="AI154" s="194"/>
      <c r="AJ154" s="194"/>
      <c r="AK154" s="194"/>
      <c r="AL154" s="194"/>
      <c r="AM154" s="470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5"/>
        <v>0</v>
      </c>
      <c r="J155" s="132"/>
      <c r="K155" s="543">
        <f t="shared" si="26"/>
        <v>0</v>
      </c>
      <c r="L155" s="544">
        <f t="shared" si="27"/>
        <v>0</v>
      </c>
      <c r="M155" s="132"/>
      <c r="N155" s="627"/>
      <c r="O155" s="545">
        <f t="shared" si="28"/>
        <v>0</v>
      </c>
      <c r="P155" s="132"/>
      <c r="Q155" s="548"/>
      <c r="R155" s="194"/>
      <c r="S155" s="194"/>
      <c r="T155" s="194"/>
      <c r="U155" s="194"/>
      <c r="V155" s="470"/>
      <c r="W155" s="194"/>
      <c r="X155" s="194"/>
      <c r="Y155" s="194"/>
      <c r="Z155" s="194"/>
      <c r="AA155" s="194"/>
      <c r="AB155" s="470"/>
      <c r="AC155" s="194"/>
      <c r="AD155" s="194"/>
      <c r="AE155" s="194"/>
      <c r="AF155" s="194"/>
      <c r="AG155" s="194"/>
      <c r="AH155" s="470"/>
      <c r="AI155" s="194"/>
      <c r="AJ155" s="194"/>
      <c r="AK155" s="194"/>
      <c r="AL155" s="194"/>
      <c r="AM155" s="470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5"/>
        <v>0</v>
      </c>
      <c r="J156" s="132"/>
      <c r="K156" s="543">
        <f t="shared" si="26"/>
        <v>0</v>
      </c>
      <c r="L156" s="544">
        <f t="shared" si="27"/>
        <v>0</v>
      </c>
      <c r="M156" s="132"/>
      <c r="N156" s="627"/>
      <c r="O156" s="545">
        <f t="shared" si="28"/>
        <v>0</v>
      </c>
      <c r="P156" s="132"/>
      <c r="Q156" s="548"/>
      <c r="R156" s="194"/>
      <c r="S156" s="194"/>
      <c r="T156" s="194"/>
      <c r="U156" s="194"/>
      <c r="V156" s="470"/>
      <c r="W156" s="194"/>
      <c r="X156" s="194"/>
      <c r="Y156" s="194"/>
      <c r="Z156" s="194"/>
      <c r="AA156" s="194"/>
      <c r="AB156" s="470"/>
      <c r="AC156" s="194"/>
      <c r="AD156" s="194"/>
      <c r="AE156" s="194"/>
      <c r="AF156" s="194"/>
      <c r="AG156" s="194"/>
      <c r="AH156" s="470"/>
      <c r="AI156" s="194"/>
      <c r="AJ156" s="194"/>
      <c r="AK156" s="194"/>
      <c r="AL156" s="194"/>
      <c r="AM156" s="470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5"/>
        <v>0</v>
      </c>
      <c r="J157" s="132"/>
      <c r="K157" s="543">
        <f t="shared" si="26"/>
        <v>0</v>
      </c>
      <c r="L157" s="544">
        <f t="shared" si="27"/>
        <v>0</v>
      </c>
      <c r="M157" s="132"/>
      <c r="N157" s="627"/>
      <c r="O157" s="545">
        <f t="shared" si="28"/>
        <v>0</v>
      </c>
      <c r="P157" s="132"/>
      <c r="Q157" s="548"/>
      <c r="R157" s="194"/>
      <c r="S157" s="194"/>
      <c r="T157" s="194"/>
      <c r="U157" s="194"/>
      <c r="V157" s="470"/>
      <c r="W157" s="194"/>
      <c r="X157" s="194"/>
      <c r="Y157" s="194"/>
      <c r="Z157" s="194"/>
      <c r="AA157" s="194"/>
      <c r="AB157" s="470"/>
      <c r="AC157" s="194"/>
      <c r="AD157" s="194"/>
      <c r="AE157" s="194"/>
      <c r="AF157" s="194"/>
      <c r="AG157" s="194"/>
      <c r="AH157" s="470"/>
      <c r="AI157" s="194"/>
      <c r="AJ157" s="194"/>
      <c r="AK157" s="194"/>
      <c r="AL157" s="194"/>
      <c r="AM157" s="470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5"/>
        <v>0</v>
      </c>
      <c r="J158" s="132"/>
      <c r="K158" s="543">
        <f t="shared" si="26"/>
        <v>0</v>
      </c>
      <c r="L158" s="544">
        <f t="shared" si="27"/>
        <v>0</v>
      </c>
      <c r="M158" s="132"/>
      <c r="N158" s="627"/>
      <c r="O158" s="545">
        <f t="shared" si="28"/>
        <v>0</v>
      </c>
      <c r="P158" s="132"/>
      <c r="Q158" s="548"/>
      <c r="R158" s="194"/>
      <c r="S158" s="194"/>
      <c r="T158" s="194"/>
      <c r="U158" s="194"/>
      <c r="V158" s="470"/>
      <c r="W158" s="194"/>
      <c r="X158" s="194"/>
      <c r="Y158" s="194"/>
      <c r="Z158" s="194"/>
      <c r="AA158" s="194"/>
      <c r="AB158" s="470"/>
      <c r="AC158" s="194"/>
      <c r="AD158" s="194"/>
      <c r="AE158" s="194"/>
      <c r="AF158" s="194"/>
      <c r="AG158" s="194"/>
      <c r="AH158" s="470"/>
      <c r="AI158" s="194"/>
      <c r="AJ158" s="194"/>
      <c r="AK158" s="194"/>
      <c r="AL158" s="194"/>
      <c r="AM158" s="470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5"/>
        <v>0</v>
      </c>
      <c r="J159" s="132"/>
      <c r="K159" s="543">
        <f t="shared" si="26"/>
        <v>0</v>
      </c>
      <c r="L159" s="544">
        <f t="shared" si="27"/>
        <v>0</v>
      </c>
      <c r="M159" s="132"/>
      <c r="N159" s="627"/>
      <c r="O159" s="545">
        <f t="shared" si="28"/>
        <v>0</v>
      </c>
      <c r="P159" s="132"/>
      <c r="Q159" s="548"/>
      <c r="R159" s="194"/>
      <c r="S159" s="194"/>
      <c r="T159" s="194"/>
      <c r="U159" s="194"/>
      <c r="V159" s="470"/>
      <c r="W159" s="194"/>
      <c r="X159" s="194"/>
      <c r="Y159" s="194"/>
      <c r="Z159" s="194"/>
      <c r="AA159" s="194"/>
      <c r="AB159" s="470"/>
      <c r="AC159" s="194"/>
      <c r="AD159" s="194"/>
      <c r="AE159" s="194"/>
      <c r="AF159" s="194"/>
      <c r="AG159" s="194"/>
      <c r="AH159" s="470"/>
      <c r="AI159" s="194"/>
      <c r="AJ159" s="194"/>
      <c r="AK159" s="194"/>
      <c r="AL159" s="194"/>
      <c r="AM159" s="470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5"/>
        <v>0</v>
      </c>
      <c r="J160" s="132"/>
      <c r="K160" s="543">
        <f t="shared" si="26"/>
        <v>0</v>
      </c>
      <c r="L160" s="544">
        <f t="shared" si="27"/>
        <v>0</v>
      </c>
      <c r="M160" s="132"/>
      <c r="N160" s="627"/>
      <c r="O160" s="545">
        <f t="shared" si="28"/>
        <v>0</v>
      </c>
      <c r="P160" s="132"/>
      <c r="Q160" s="548"/>
      <c r="R160" s="194"/>
      <c r="S160" s="194"/>
      <c r="T160" s="194"/>
      <c r="U160" s="194"/>
      <c r="V160" s="470"/>
      <c r="W160" s="194"/>
      <c r="X160" s="194"/>
      <c r="Y160" s="194"/>
      <c r="Z160" s="194"/>
      <c r="AA160" s="194"/>
      <c r="AB160" s="470"/>
      <c r="AC160" s="194"/>
      <c r="AD160" s="194"/>
      <c r="AE160" s="194"/>
      <c r="AF160" s="194"/>
      <c r="AG160" s="194"/>
      <c r="AH160" s="470"/>
      <c r="AI160" s="194"/>
      <c r="AJ160" s="194"/>
      <c r="AK160" s="194"/>
      <c r="AL160" s="194"/>
      <c r="AM160" s="470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5"/>
        <v>0</v>
      </c>
      <c r="J161" s="132"/>
      <c r="K161" s="543">
        <f t="shared" si="26"/>
        <v>0</v>
      </c>
      <c r="L161" s="544">
        <f t="shared" si="27"/>
        <v>0</v>
      </c>
      <c r="M161" s="132"/>
      <c r="N161" s="627"/>
      <c r="O161" s="545">
        <f t="shared" si="28"/>
        <v>0</v>
      </c>
      <c r="P161" s="132"/>
      <c r="Q161" s="548"/>
      <c r="R161" s="194"/>
      <c r="S161" s="194"/>
      <c r="T161" s="194"/>
      <c r="U161" s="194"/>
      <c r="V161" s="470"/>
      <c r="W161" s="194"/>
      <c r="X161" s="194"/>
      <c r="Y161" s="194"/>
      <c r="Z161" s="194"/>
      <c r="AA161" s="194"/>
      <c r="AB161" s="470"/>
      <c r="AC161" s="194"/>
      <c r="AD161" s="194"/>
      <c r="AE161" s="194"/>
      <c r="AF161" s="194"/>
      <c r="AG161" s="194"/>
      <c r="AH161" s="470"/>
      <c r="AI161" s="194"/>
      <c r="AJ161" s="194"/>
      <c r="AK161" s="194"/>
      <c r="AL161" s="194"/>
      <c r="AM161" s="470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5"/>
        <v>0</v>
      </c>
      <c r="J162" s="132"/>
      <c r="K162" s="543">
        <f t="shared" si="26"/>
        <v>0</v>
      </c>
      <c r="L162" s="544">
        <f t="shared" si="27"/>
        <v>0</v>
      </c>
      <c r="M162" s="132"/>
      <c r="N162" s="627"/>
      <c r="O162" s="545">
        <f t="shared" si="28"/>
        <v>0</v>
      </c>
      <c r="P162" s="132"/>
      <c r="Q162" s="548"/>
      <c r="R162" s="194"/>
      <c r="S162" s="194"/>
      <c r="T162" s="194"/>
      <c r="U162" s="194"/>
      <c r="V162" s="470"/>
      <c r="W162" s="194"/>
      <c r="X162" s="194"/>
      <c r="Y162" s="194"/>
      <c r="Z162" s="194"/>
      <c r="AA162" s="194"/>
      <c r="AB162" s="470"/>
      <c r="AC162" s="194"/>
      <c r="AD162" s="194"/>
      <c r="AE162" s="194"/>
      <c r="AF162" s="194"/>
      <c r="AG162" s="194"/>
      <c r="AH162" s="470"/>
      <c r="AI162" s="194"/>
      <c r="AJ162" s="194"/>
      <c r="AK162" s="194"/>
      <c r="AL162" s="194"/>
      <c r="AM162" s="470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5"/>
        <v>0</v>
      </c>
      <c r="J163" s="132"/>
      <c r="K163" s="543">
        <f t="shared" si="26"/>
        <v>0</v>
      </c>
      <c r="L163" s="544">
        <f t="shared" si="27"/>
        <v>0</v>
      </c>
      <c r="M163" s="132"/>
      <c r="N163" s="627"/>
      <c r="O163" s="545">
        <f t="shared" si="28"/>
        <v>0</v>
      </c>
      <c r="P163" s="132"/>
      <c r="Q163" s="548"/>
      <c r="R163" s="194"/>
      <c r="S163" s="194"/>
      <c r="T163" s="194"/>
      <c r="U163" s="194"/>
      <c r="V163" s="470"/>
      <c r="W163" s="194"/>
      <c r="X163" s="194"/>
      <c r="Y163" s="194"/>
      <c r="Z163" s="194"/>
      <c r="AA163" s="194"/>
      <c r="AB163" s="470"/>
      <c r="AC163" s="194"/>
      <c r="AD163" s="194"/>
      <c r="AE163" s="194"/>
      <c r="AF163" s="194"/>
      <c r="AG163" s="194"/>
      <c r="AH163" s="470"/>
      <c r="AI163" s="194"/>
      <c r="AJ163" s="194"/>
      <c r="AK163" s="194"/>
      <c r="AL163" s="194"/>
      <c r="AM163" s="470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5"/>
        <v>0</v>
      </c>
      <c r="J164" s="132"/>
      <c r="K164" s="543">
        <f t="shared" si="26"/>
        <v>0</v>
      </c>
      <c r="L164" s="544">
        <f t="shared" si="27"/>
        <v>0</v>
      </c>
      <c r="M164" s="132"/>
      <c r="N164" s="627"/>
      <c r="O164" s="545">
        <f t="shared" si="28"/>
        <v>0</v>
      </c>
      <c r="P164" s="132"/>
      <c r="Q164" s="548"/>
      <c r="R164" s="194"/>
      <c r="S164" s="194"/>
      <c r="T164" s="194"/>
      <c r="U164" s="194"/>
      <c r="V164" s="470"/>
      <c r="W164" s="194"/>
      <c r="X164" s="194"/>
      <c r="Y164" s="194"/>
      <c r="Z164" s="194"/>
      <c r="AA164" s="194"/>
      <c r="AB164" s="470"/>
      <c r="AC164" s="194"/>
      <c r="AD164" s="194"/>
      <c r="AE164" s="194"/>
      <c r="AF164" s="194"/>
      <c r="AG164" s="194"/>
      <c r="AH164" s="470"/>
      <c r="AI164" s="194"/>
      <c r="AJ164" s="194"/>
      <c r="AK164" s="194"/>
      <c r="AL164" s="194"/>
      <c r="AM164" s="470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5"/>
        <v>0</v>
      </c>
      <c r="J165" s="132"/>
      <c r="K165" s="543">
        <f t="shared" si="26"/>
        <v>0</v>
      </c>
      <c r="L165" s="544">
        <f t="shared" si="27"/>
        <v>0</v>
      </c>
      <c r="M165" s="132"/>
      <c r="N165" s="627"/>
      <c r="O165" s="545">
        <f t="shared" si="28"/>
        <v>0</v>
      </c>
      <c r="P165" s="132"/>
      <c r="Q165" s="548"/>
      <c r="R165" s="194"/>
      <c r="S165" s="194"/>
      <c r="T165" s="194"/>
      <c r="U165" s="194"/>
      <c r="V165" s="470"/>
      <c r="W165" s="194"/>
      <c r="X165" s="194"/>
      <c r="Y165" s="194"/>
      <c r="Z165" s="194"/>
      <c r="AA165" s="194"/>
      <c r="AB165" s="470"/>
      <c r="AC165" s="194"/>
      <c r="AD165" s="194"/>
      <c r="AE165" s="194"/>
      <c r="AF165" s="194"/>
      <c r="AG165" s="194"/>
      <c r="AH165" s="470"/>
      <c r="AI165" s="194"/>
      <c r="AJ165" s="194"/>
      <c r="AK165" s="194"/>
      <c r="AL165" s="194"/>
      <c r="AM165" s="470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5"/>
        <v>0</v>
      </c>
      <c r="J166" s="132"/>
      <c r="K166" s="543">
        <f t="shared" si="26"/>
        <v>0</v>
      </c>
      <c r="L166" s="544">
        <f t="shared" si="27"/>
        <v>0</v>
      </c>
      <c r="M166" s="132"/>
      <c r="N166" s="627"/>
      <c r="O166" s="545">
        <f t="shared" si="28"/>
        <v>0</v>
      </c>
      <c r="P166" s="132"/>
      <c r="Q166" s="548"/>
      <c r="R166" s="194"/>
      <c r="S166" s="194"/>
      <c r="T166" s="194"/>
      <c r="U166" s="194"/>
      <c r="V166" s="470"/>
      <c r="W166" s="194"/>
      <c r="X166" s="194"/>
      <c r="Y166" s="194"/>
      <c r="Z166" s="194"/>
      <c r="AA166" s="194"/>
      <c r="AB166" s="470"/>
      <c r="AC166" s="194"/>
      <c r="AD166" s="194"/>
      <c r="AE166" s="194"/>
      <c r="AF166" s="194"/>
      <c r="AG166" s="194"/>
      <c r="AH166" s="470"/>
      <c r="AI166" s="194"/>
      <c r="AJ166" s="194"/>
      <c r="AK166" s="194"/>
      <c r="AL166" s="194"/>
      <c r="AM166" s="470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5"/>
        <v>0</v>
      </c>
      <c r="J167" s="132"/>
      <c r="K167" s="543">
        <f t="shared" si="26"/>
        <v>0</v>
      </c>
      <c r="L167" s="544">
        <f t="shared" si="27"/>
        <v>0</v>
      </c>
      <c r="M167" s="132"/>
      <c r="N167" s="627"/>
      <c r="O167" s="545">
        <f t="shared" si="28"/>
        <v>0</v>
      </c>
      <c r="P167" s="132"/>
      <c r="Q167" s="548"/>
      <c r="R167" s="194"/>
      <c r="S167" s="194"/>
      <c r="T167" s="194"/>
      <c r="U167" s="194"/>
      <c r="V167" s="470"/>
      <c r="W167" s="194"/>
      <c r="X167" s="194"/>
      <c r="Y167" s="194"/>
      <c r="Z167" s="194"/>
      <c r="AA167" s="194"/>
      <c r="AB167" s="470"/>
      <c r="AC167" s="194"/>
      <c r="AD167" s="194"/>
      <c r="AE167" s="194"/>
      <c r="AF167" s="194"/>
      <c r="AG167" s="194"/>
      <c r="AH167" s="470"/>
      <c r="AI167" s="194"/>
      <c r="AJ167" s="194"/>
      <c r="AK167" s="194"/>
      <c r="AL167" s="194"/>
      <c r="AM167" s="470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5"/>
        <v>0</v>
      </c>
      <c r="J168" s="132"/>
      <c r="K168" s="543">
        <f t="shared" si="26"/>
        <v>0</v>
      </c>
      <c r="L168" s="544">
        <f t="shared" si="27"/>
        <v>0</v>
      </c>
      <c r="M168" s="132"/>
      <c r="N168" s="627"/>
      <c r="O168" s="545">
        <f t="shared" si="28"/>
        <v>0</v>
      </c>
      <c r="P168" s="132"/>
      <c r="Q168" s="548"/>
      <c r="R168" s="194"/>
      <c r="S168" s="194"/>
      <c r="T168" s="194"/>
      <c r="U168" s="194"/>
      <c r="V168" s="470"/>
      <c r="W168" s="194"/>
      <c r="X168" s="194"/>
      <c r="Y168" s="194"/>
      <c r="Z168" s="194"/>
      <c r="AA168" s="194"/>
      <c r="AB168" s="470"/>
      <c r="AC168" s="194"/>
      <c r="AD168" s="194"/>
      <c r="AE168" s="194"/>
      <c r="AF168" s="194"/>
      <c r="AG168" s="194"/>
      <c r="AH168" s="470"/>
      <c r="AI168" s="194"/>
      <c r="AJ168" s="194"/>
      <c r="AK168" s="194"/>
      <c r="AL168" s="194"/>
      <c r="AM168" s="470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</row>
    <row r="169">
      <c r="A169" s="194"/>
      <c r="B169" s="194"/>
      <c r="C169" s="194"/>
      <c r="G169" s="194"/>
      <c r="H169" s="194"/>
      <c r="I169" s="194"/>
      <c r="J169" s="194"/>
      <c r="K169" s="194"/>
      <c r="L169" s="194"/>
      <c r="M169" s="194"/>
      <c r="N169" s="470"/>
      <c r="O169" s="470"/>
      <c r="P169" s="194"/>
      <c r="Q169" s="194"/>
      <c r="R169" s="194"/>
      <c r="S169" s="194"/>
      <c r="T169" s="194"/>
      <c r="U169" s="194"/>
      <c r="V169" s="470"/>
      <c r="W169" s="194"/>
      <c r="X169" s="194"/>
      <c r="Y169" s="194"/>
      <c r="Z169" s="194"/>
      <c r="AA169" s="194"/>
      <c r="AB169" s="470"/>
      <c r="AC169" s="194"/>
      <c r="AD169" s="194"/>
      <c r="AE169" s="194"/>
      <c r="AF169" s="194"/>
      <c r="AG169" s="194"/>
      <c r="AH169" s="470"/>
      <c r="AI169" s="194"/>
      <c r="AJ169" s="194"/>
      <c r="AK169" s="194"/>
      <c r="AL169" s="194"/>
      <c r="AM169" s="470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</row>
    <row r="170">
      <c r="A170" s="194"/>
      <c r="B170" s="194"/>
      <c r="C170" s="194"/>
      <c r="G170" s="194"/>
      <c r="H170" s="194"/>
      <c r="I170" s="194"/>
      <c r="J170" s="194"/>
      <c r="K170" s="194"/>
      <c r="L170" s="194"/>
      <c r="M170" s="194"/>
      <c r="N170" s="470"/>
      <c r="O170" s="470"/>
      <c r="P170" s="194"/>
      <c r="Q170" s="194"/>
      <c r="R170" s="194"/>
      <c r="S170" s="194"/>
      <c r="T170" s="194"/>
      <c r="U170" s="194"/>
      <c r="V170" s="470"/>
      <c r="W170" s="194"/>
      <c r="X170" s="194"/>
      <c r="Y170" s="194"/>
      <c r="Z170" s="194"/>
      <c r="AA170" s="194"/>
      <c r="AB170" s="470"/>
      <c r="AC170" s="194"/>
      <c r="AD170" s="194"/>
      <c r="AE170" s="194"/>
      <c r="AF170" s="194"/>
      <c r="AG170" s="194"/>
      <c r="AH170" s="470"/>
      <c r="AI170" s="194"/>
      <c r="AJ170" s="194"/>
      <c r="AK170" s="194"/>
      <c r="AL170" s="194"/>
      <c r="AM170" s="470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</row>
    <row r="171">
      <c r="A171" s="194"/>
      <c r="B171" s="194"/>
      <c r="C171" s="552" t="s">
        <v>224</v>
      </c>
      <c r="D171" s="553"/>
      <c r="E171" s="554"/>
      <c r="F171" s="194"/>
      <c r="G171" s="194"/>
      <c r="H171" s="194"/>
      <c r="I171" s="194"/>
      <c r="J171" s="194"/>
      <c r="K171" s="194"/>
      <c r="L171" s="194"/>
      <c r="M171" s="194"/>
      <c r="N171" s="470"/>
      <c r="O171" s="470"/>
      <c r="P171" s="194"/>
      <c r="Q171" s="194"/>
      <c r="R171" s="194"/>
      <c r="S171" s="194"/>
      <c r="T171" s="194"/>
      <c r="U171" s="194"/>
      <c r="V171" s="470"/>
      <c r="W171" s="194"/>
      <c r="X171" s="194"/>
      <c r="Y171" s="194"/>
      <c r="Z171" s="194"/>
      <c r="AA171" s="194"/>
      <c r="AB171" s="470"/>
      <c r="AC171" s="194"/>
      <c r="AD171" s="194"/>
      <c r="AE171" s="194"/>
      <c r="AF171" s="194"/>
      <c r="AG171" s="194"/>
      <c r="AH171" s="470"/>
      <c r="AI171" s="194"/>
      <c r="AJ171" s="194"/>
      <c r="AK171" s="194"/>
      <c r="AL171" s="194"/>
      <c r="AM171" s="470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</row>
    <row r="172">
      <c r="A172" s="194"/>
      <c r="B172" s="194"/>
      <c r="C172" s="555" t="s">
        <v>225</v>
      </c>
      <c r="D172" s="556"/>
      <c r="E172" s="557"/>
      <c r="F172" s="194"/>
      <c r="G172" s="194"/>
      <c r="H172" s="194"/>
      <c r="I172" s="194"/>
      <c r="J172" s="194"/>
      <c r="K172" s="194"/>
      <c r="L172" s="194"/>
      <c r="M172" s="194"/>
      <c r="N172" s="470"/>
      <c r="O172" s="470"/>
      <c r="P172" s="194"/>
      <c r="Q172" s="194"/>
      <c r="R172" s="194"/>
      <c r="S172" s="194"/>
      <c r="T172" s="194"/>
      <c r="U172" s="194"/>
      <c r="V172" s="470"/>
      <c r="W172" s="194"/>
      <c r="X172" s="194"/>
      <c r="Y172" s="194"/>
      <c r="Z172" s="194"/>
      <c r="AA172" s="194"/>
      <c r="AB172" s="470"/>
      <c r="AC172" s="194"/>
      <c r="AD172" s="194"/>
      <c r="AE172" s="194"/>
      <c r="AF172" s="194"/>
      <c r="AG172" s="194"/>
      <c r="AH172" s="470"/>
      <c r="AI172" s="194"/>
      <c r="AJ172" s="194"/>
      <c r="AK172" s="194"/>
      <c r="AL172" s="194"/>
      <c r="AM172" s="470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</row>
    <row r="173">
      <c r="A173" s="194"/>
      <c r="B173" s="194"/>
      <c r="C173" s="555" t="s">
        <v>226</v>
      </c>
      <c r="D173" s="556"/>
      <c r="E173" s="558"/>
      <c r="F173" s="194"/>
      <c r="G173" s="194"/>
      <c r="H173" s="194"/>
      <c r="I173" s="194"/>
      <c r="J173" s="194"/>
      <c r="K173" s="194"/>
      <c r="L173" s="194"/>
      <c r="M173" s="194"/>
      <c r="N173" s="470"/>
      <c r="O173" s="470"/>
      <c r="P173" s="194"/>
      <c r="Q173" s="194"/>
      <c r="R173" s="194"/>
      <c r="S173" s="194"/>
      <c r="T173" s="194"/>
      <c r="U173" s="194"/>
      <c r="V173" s="470"/>
      <c r="W173" s="194"/>
      <c r="X173" s="194"/>
      <c r="Y173" s="194"/>
      <c r="Z173" s="194"/>
      <c r="AA173" s="194"/>
      <c r="AB173" s="470"/>
      <c r="AC173" s="194"/>
      <c r="AD173" s="194"/>
      <c r="AE173" s="194"/>
      <c r="AF173" s="194"/>
      <c r="AG173" s="194"/>
      <c r="AH173" s="470"/>
      <c r="AI173" s="194"/>
      <c r="AJ173" s="194"/>
      <c r="AK173" s="194"/>
      <c r="AL173" s="194"/>
      <c r="AM173" s="470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</row>
    <row r="174">
      <c r="A174" s="194"/>
      <c r="B174" s="194"/>
      <c r="C174" s="555" t="s">
        <v>227</v>
      </c>
      <c r="D174" s="556"/>
      <c r="E174" s="558"/>
      <c r="F174" s="194"/>
      <c r="G174" s="194"/>
      <c r="H174" s="194"/>
      <c r="I174" s="194"/>
      <c r="J174" s="194"/>
      <c r="K174" s="194"/>
      <c r="L174" s="194"/>
      <c r="M174" s="194"/>
      <c r="N174" s="470"/>
      <c r="O174" s="470"/>
      <c r="P174" s="194"/>
      <c r="Q174" s="194"/>
      <c r="R174" s="194"/>
      <c r="S174" s="194"/>
      <c r="T174" s="194"/>
      <c r="U174" s="194"/>
      <c r="V174" s="470"/>
      <c r="W174" s="194"/>
      <c r="X174" s="194"/>
      <c r="Y174" s="194"/>
      <c r="Z174" s="194"/>
      <c r="AA174" s="194"/>
      <c r="AB174" s="470"/>
      <c r="AC174" s="194"/>
      <c r="AD174" s="194"/>
      <c r="AE174" s="194"/>
      <c r="AF174" s="194"/>
      <c r="AG174" s="194"/>
      <c r="AH174" s="470"/>
      <c r="AI174" s="194"/>
      <c r="AJ174" s="194"/>
      <c r="AK174" s="194"/>
      <c r="AL174" s="194"/>
      <c r="AM174" s="470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</row>
    <row r="175">
      <c r="A175" s="194"/>
      <c r="B175" s="194"/>
      <c r="C175" s="559" t="s">
        <v>228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470"/>
      <c r="P175" s="194"/>
      <c r="Q175" s="194"/>
      <c r="R175" s="194"/>
      <c r="S175" s="194"/>
      <c r="T175" s="194"/>
      <c r="U175" s="194"/>
      <c r="V175" s="470"/>
      <c r="W175" s="194"/>
      <c r="X175" s="194"/>
      <c r="Y175" s="194"/>
      <c r="Z175" s="194"/>
      <c r="AA175" s="194"/>
      <c r="AB175" s="470"/>
      <c r="AC175" s="194"/>
      <c r="AD175" s="194"/>
      <c r="AE175" s="194"/>
      <c r="AF175" s="194"/>
      <c r="AG175" s="194"/>
      <c r="AH175" s="470"/>
      <c r="AI175" s="194"/>
      <c r="AJ175" s="194"/>
      <c r="AK175" s="194"/>
      <c r="AL175" s="194"/>
      <c r="AM175" s="470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</row>
    <row r="176">
      <c r="A176" s="194"/>
      <c r="B176" s="194"/>
      <c r="C176" s="555" t="s">
        <v>229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470"/>
      <c r="P176" s="194"/>
      <c r="Q176" s="194"/>
      <c r="R176" s="194"/>
      <c r="S176" s="194"/>
      <c r="T176" s="194"/>
      <c r="U176" s="194"/>
      <c r="V176" s="470"/>
      <c r="W176" s="194"/>
      <c r="X176" s="194"/>
      <c r="Y176" s="194"/>
      <c r="Z176" s="194"/>
      <c r="AA176" s="194"/>
      <c r="AB176" s="470"/>
      <c r="AC176" s="194"/>
      <c r="AD176" s="194"/>
      <c r="AE176" s="194"/>
      <c r="AF176" s="194"/>
      <c r="AG176" s="194"/>
      <c r="AH176" s="470"/>
      <c r="AI176" s="194"/>
      <c r="AJ176" s="194"/>
      <c r="AK176" s="194"/>
      <c r="AL176" s="194"/>
      <c r="AM176" s="470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</row>
    <row r="177">
      <c r="A177" s="194"/>
      <c r="B177" s="194"/>
      <c r="C177" s="559" t="s">
        <v>230</v>
      </c>
      <c r="D177" s="556"/>
      <c r="E177" s="560"/>
      <c r="F177" s="194"/>
      <c r="G177" s="194"/>
      <c r="H177" s="194"/>
      <c r="I177" s="194"/>
      <c r="J177" s="194"/>
      <c r="K177" s="194"/>
      <c r="L177" s="194"/>
      <c r="M177" s="194"/>
      <c r="N177" s="470"/>
      <c r="O177" s="470"/>
      <c r="P177" s="194"/>
      <c r="Q177" s="194"/>
      <c r="R177" s="194"/>
      <c r="S177" s="194"/>
      <c r="T177" s="194"/>
      <c r="U177" s="194"/>
      <c r="V177" s="470"/>
      <c r="W177" s="194"/>
      <c r="X177" s="194"/>
      <c r="Y177" s="194"/>
      <c r="Z177" s="194"/>
      <c r="AA177" s="194"/>
      <c r="AB177" s="470"/>
      <c r="AC177" s="194"/>
      <c r="AD177" s="194"/>
      <c r="AE177" s="194"/>
      <c r="AF177" s="194"/>
      <c r="AG177" s="194"/>
      <c r="AH177" s="470"/>
      <c r="AI177" s="194"/>
      <c r="AJ177" s="194"/>
      <c r="AK177" s="194"/>
      <c r="AL177" s="194"/>
      <c r="AM177" s="470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</row>
    <row r="178">
      <c r="A178" s="194"/>
      <c r="B178" s="194"/>
      <c r="C178" s="559" t="s">
        <v>231</v>
      </c>
      <c r="D178" s="556"/>
      <c r="E178" s="558"/>
      <c r="F178" s="194"/>
      <c r="G178" s="194"/>
      <c r="H178" s="194"/>
      <c r="I178" s="194"/>
      <c r="J178" s="194"/>
      <c r="K178" s="194"/>
      <c r="L178" s="194"/>
      <c r="M178" s="194"/>
      <c r="N178" s="470"/>
      <c r="O178" s="470"/>
      <c r="P178" s="194"/>
      <c r="Q178" s="194"/>
      <c r="R178" s="194"/>
      <c r="S178" s="194"/>
      <c r="T178" s="194"/>
      <c r="U178" s="194"/>
      <c r="V178" s="470"/>
      <c r="W178" s="194"/>
      <c r="X178" s="194"/>
      <c r="Y178" s="194"/>
      <c r="Z178" s="194"/>
      <c r="AA178" s="194"/>
      <c r="AB178" s="470"/>
      <c r="AC178" s="194"/>
      <c r="AD178" s="194"/>
      <c r="AE178" s="194"/>
      <c r="AF178" s="194"/>
      <c r="AG178" s="194"/>
      <c r="AH178" s="470"/>
      <c r="AI178" s="194"/>
      <c r="AJ178" s="194"/>
      <c r="AK178" s="194"/>
      <c r="AL178" s="194"/>
      <c r="AM178" s="470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</row>
    <row r="179">
      <c r="A179" s="194"/>
      <c r="B179" s="194"/>
      <c r="C179" s="561" t="s">
        <v>232</v>
      </c>
      <c r="D179" s="562"/>
      <c r="E179" s="563"/>
      <c r="F179" s="194"/>
      <c r="G179" s="194"/>
      <c r="H179" s="194"/>
      <c r="I179" s="194"/>
      <c r="J179" s="194"/>
      <c r="K179" s="194"/>
      <c r="L179" s="194"/>
      <c r="M179" s="194"/>
      <c r="N179" s="470"/>
      <c r="O179" s="470"/>
      <c r="P179" s="194"/>
      <c r="Q179" s="194"/>
      <c r="R179" s="194"/>
      <c r="S179" s="194"/>
      <c r="T179" s="194"/>
      <c r="U179" s="194"/>
      <c r="V179" s="470"/>
      <c r="W179" s="194"/>
      <c r="X179" s="194"/>
      <c r="Y179" s="194"/>
      <c r="Z179" s="194"/>
      <c r="AA179" s="194"/>
      <c r="AB179" s="470"/>
      <c r="AC179" s="194"/>
      <c r="AD179" s="194"/>
      <c r="AE179" s="194"/>
      <c r="AF179" s="194"/>
      <c r="AG179" s="194"/>
      <c r="AH179" s="470"/>
      <c r="AI179" s="194"/>
      <c r="AJ179" s="194"/>
      <c r="AK179" s="194"/>
      <c r="AL179" s="194"/>
      <c r="AM179" s="470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</row>
    <row r="180">
      <c r="A180" s="194"/>
      <c r="B180" s="194"/>
      <c r="C180" s="194"/>
      <c r="G180" s="194"/>
      <c r="H180" s="194"/>
      <c r="I180" s="194"/>
      <c r="J180" s="194"/>
      <c r="K180" s="194"/>
      <c r="L180" s="194"/>
      <c r="M180" s="194"/>
      <c r="N180" s="470"/>
      <c r="O180" s="470"/>
      <c r="P180" s="194"/>
      <c r="Q180" s="194"/>
      <c r="R180" s="194"/>
      <c r="S180" s="194"/>
      <c r="T180" s="194"/>
      <c r="U180" s="194"/>
      <c r="V180" s="470"/>
      <c r="W180" s="194"/>
      <c r="X180" s="194"/>
      <c r="Y180" s="194"/>
      <c r="Z180" s="194"/>
      <c r="AA180" s="194"/>
      <c r="AB180" s="470"/>
      <c r="AC180" s="194"/>
      <c r="AD180" s="194"/>
      <c r="AE180" s="194"/>
      <c r="AF180" s="194"/>
      <c r="AG180" s="194"/>
      <c r="AH180" s="470"/>
      <c r="AI180" s="194"/>
      <c r="AJ180" s="194"/>
      <c r="AK180" s="194"/>
      <c r="AL180" s="194"/>
      <c r="AM180" s="470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470"/>
      <c r="P181" s="194"/>
      <c r="Q181" s="194"/>
      <c r="R181" s="194"/>
      <c r="S181" s="194"/>
      <c r="T181" s="194"/>
      <c r="U181" s="194"/>
      <c r="V181" s="470"/>
      <c r="W181" s="194"/>
      <c r="X181" s="194"/>
      <c r="Y181" s="194"/>
      <c r="Z181" s="194"/>
      <c r="AA181" s="194"/>
      <c r="AB181" s="470"/>
      <c r="AC181" s="194"/>
      <c r="AD181" s="194"/>
      <c r="AE181" s="194"/>
      <c r="AF181" s="194"/>
      <c r="AG181" s="194"/>
      <c r="AH181" s="470"/>
      <c r="AI181" s="194"/>
      <c r="AJ181" s="194"/>
      <c r="AK181" s="194"/>
      <c r="AL181" s="194"/>
      <c r="AM181" s="470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470"/>
      <c r="P182" s="194"/>
      <c r="Q182" s="194"/>
      <c r="R182" s="194"/>
      <c r="S182" s="194"/>
      <c r="T182" s="194"/>
      <c r="U182" s="194"/>
      <c r="V182" s="470"/>
      <c r="W182" s="194"/>
      <c r="X182" s="194"/>
      <c r="Y182" s="194"/>
      <c r="Z182" s="194"/>
      <c r="AA182" s="194"/>
      <c r="AB182" s="470"/>
      <c r="AC182" s="194"/>
      <c r="AD182" s="194"/>
      <c r="AE182" s="194"/>
      <c r="AF182" s="194"/>
      <c r="AG182" s="194"/>
      <c r="AH182" s="470"/>
      <c r="AI182" s="194"/>
      <c r="AJ182" s="194"/>
      <c r="AK182" s="194"/>
      <c r="AL182" s="194"/>
      <c r="AM182" s="470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470"/>
      <c r="P183" s="194"/>
      <c r="Q183" s="194"/>
      <c r="R183" s="194"/>
      <c r="S183" s="194"/>
      <c r="T183" s="194"/>
      <c r="U183" s="194"/>
      <c r="V183" s="470"/>
      <c r="W183" s="194"/>
      <c r="X183" s="194"/>
      <c r="Y183" s="194"/>
      <c r="Z183" s="194"/>
      <c r="AA183" s="194"/>
      <c r="AB183" s="470"/>
      <c r="AC183" s="194"/>
      <c r="AD183" s="194"/>
      <c r="AE183" s="194"/>
      <c r="AF183" s="194"/>
      <c r="AG183" s="194"/>
      <c r="AH183" s="470"/>
      <c r="AI183" s="194"/>
      <c r="AJ183" s="194"/>
      <c r="AK183" s="194"/>
      <c r="AL183" s="194"/>
      <c r="AM183" s="470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470"/>
      <c r="P184" s="194"/>
      <c r="Q184" s="194"/>
      <c r="R184" s="194"/>
      <c r="S184" s="194"/>
      <c r="T184" s="194"/>
      <c r="U184" s="194"/>
      <c r="V184" s="470"/>
      <c r="W184" s="194"/>
      <c r="X184" s="194"/>
      <c r="Y184" s="194"/>
      <c r="Z184" s="194"/>
      <c r="AA184" s="194"/>
      <c r="AB184" s="470"/>
      <c r="AC184" s="194"/>
      <c r="AD184" s="194"/>
      <c r="AE184" s="194"/>
      <c r="AF184" s="194"/>
      <c r="AG184" s="194"/>
      <c r="AH184" s="470"/>
      <c r="AI184" s="194"/>
      <c r="AJ184" s="194"/>
      <c r="AK184" s="194"/>
      <c r="AL184" s="194"/>
      <c r="AM184" s="470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470"/>
      <c r="P185" s="194"/>
      <c r="Q185" s="194"/>
      <c r="R185" s="194"/>
      <c r="S185" s="194"/>
      <c r="T185" s="194"/>
      <c r="U185" s="194"/>
      <c r="V185" s="470"/>
      <c r="W185" s="194"/>
      <c r="X185" s="194"/>
      <c r="Y185" s="194"/>
      <c r="Z185" s="194"/>
      <c r="AA185" s="194"/>
      <c r="AB185" s="470"/>
      <c r="AC185" s="194"/>
      <c r="AD185" s="194"/>
      <c r="AE185" s="194"/>
      <c r="AF185" s="194"/>
      <c r="AG185" s="194"/>
      <c r="AH185" s="470"/>
      <c r="AI185" s="194"/>
      <c r="AJ185" s="194"/>
      <c r="AK185" s="194"/>
      <c r="AL185" s="194"/>
      <c r="AM185" s="470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470"/>
      <c r="P186" s="194"/>
      <c r="Q186" s="194"/>
      <c r="R186" s="194"/>
      <c r="S186" s="194"/>
      <c r="T186" s="194"/>
      <c r="U186" s="194"/>
      <c r="V186" s="470"/>
      <c r="W186" s="194"/>
      <c r="X186" s="194"/>
      <c r="Y186" s="194"/>
      <c r="Z186" s="194"/>
      <c r="AA186" s="194"/>
      <c r="AB186" s="470"/>
      <c r="AC186" s="194"/>
      <c r="AD186" s="194"/>
      <c r="AE186" s="194"/>
      <c r="AF186" s="194"/>
      <c r="AG186" s="194"/>
      <c r="AH186" s="470"/>
      <c r="AI186" s="194"/>
      <c r="AJ186" s="194"/>
      <c r="AK186" s="194"/>
      <c r="AL186" s="194"/>
      <c r="AM186" s="470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470"/>
      <c r="P187" s="194"/>
      <c r="Q187" s="194"/>
      <c r="R187" s="194"/>
      <c r="S187" s="194"/>
      <c r="T187" s="194"/>
      <c r="U187" s="194"/>
      <c r="V187" s="470"/>
      <c r="W187" s="194"/>
      <c r="X187" s="194"/>
      <c r="Y187" s="194"/>
      <c r="Z187" s="194"/>
      <c r="AA187" s="194"/>
      <c r="AB187" s="470"/>
      <c r="AC187" s="194"/>
      <c r="AD187" s="194"/>
      <c r="AE187" s="194"/>
      <c r="AF187" s="194"/>
      <c r="AG187" s="194"/>
      <c r="AH187" s="470"/>
      <c r="AI187" s="194"/>
      <c r="AJ187" s="194"/>
      <c r="AK187" s="194"/>
      <c r="AL187" s="194"/>
      <c r="AM187" s="470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470"/>
      <c r="P188" s="194"/>
      <c r="Q188" s="194"/>
      <c r="R188" s="194"/>
      <c r="S188" s="194"/>
      <c r="T188" s="194"/>
      <c r="U188" s="194"/>
      <c r="V188" s="470"/>
      <c r="W188" s="194"/>
      <c r="X188" s="194"/>
      <c r="Y188" s="194"/>
      <c r="Z188" s="194"/>
      <c r="AA188" s="194"/>
      <c r="AB188" s="470"/>
      <c r="AC188" s="194"/>
      <c r="AD188" s="194"/>
      <c r="AE188" s="194"/>
      <c r="AF188" s="194"/>
      <c r="AG188" s="194"/>
      <c r="AH188" s="470"/>
      <c r="AI188" s="194"/>
      <c r="AJ188" s="194"/>
      <c r="AK188" s="194"/>
      <c r="AL188" s="194"/>
      <c r="AM188" s="470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470"/>
      <c r="O189" s="470"/>
      <c r="P189" s="194"/>
      <c r="Q189" s="194"/>
      <c r="R189" s="194"/>
      <c r="S189" s="194"/>
      <c r="T189" s="194"/>
      <c r="U189" s="194"/>
      <c r="V189" s="470"/>
      <c r="W189" s="194"/>
      <c r="X189" s="194"/>
      <c r="Y189" s="194"/>
      <c r="Z189" s="194"/>
      <c r="AA189" s="194"/>
      <c r="AB189" s="470"/>
      <c r="AC189" s="194"/>
      <c r="AD189" s="194"/>
      <c r="AE189" s="194"/>
      <c r="AF189" s="194"/>
      <c r="AG189" s="194"/>
      <c r="AH189" s="470"/>
      <c r="AI189" s="194"/>
      <c r="AJ189" s="194"/>
      <c r="AK189" s="194"/>
      <c r="AL189" s="194"/>
      <c r="AM189" s="470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470"/>
      <c r="P190" s="194"/>
      <c r="Q190" s="194"/>
      <c r="R190" s="194"/>
      <c r="S190" s="194"/>
      <c r="T190" s="194"/>
      <c r="U190" s="194"/>
      <c r="V190" s="470"/>
      <c r="W190" s="194"/>
      <c r="X190" s="194"/>
      <c r="Y190" s="194"/>
      <c r="Z190" s="194"/>
      <c r="AA190" s="194"/>
      <c r="AB190" s="470"/>
      <c r="AC190" s="194"/>
      <c r="AD190" s="194"/>
      <c r="AE190" s="194"/>
      <c r="AF190" s="194"/>
      <c r="AG190" s="194"/>
      <c r="AH190" s="470"/>
      <c r="AI190" s="194"/>
      <c r="AJ190" s="194"/>
      <c r="AK190" s="194"/>
      <c r="AL190" s="194"/>
      <c r="AM190" s="470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470"/>
      <c r="P191" s="194"/>
      <c r="Q191" s="194"/>
      <c r="R191" s="194"/>
      <c r="S191" s="194"/>
      <c r="T191" s="194"/>
      <c r="U191" s="194"/>
      <c r="V191" s="470"/>
      <c r="W191" s="194"/>
      <c r="X191" s="194"/>
      <c r="Y191" s="194"/>
      <c r="Z191" s="194"/>
      <c r="AA191" s="194"/>
      <c r="AB191" s="470"/>
      <c r="AC191" s="194"/>
      <c r="AD191" s="194"/>
      <c r="AE191" s="194"/>
      <c r="AF191" s="194"/>
      <c r="AG191" s="194"/>
      <c r="AH191" s="470"/>
      <c r="AI191" s="194"/>
      <c r="AJ191" s="194"/>
      <c r="AK191" s="194"/>
      <c r="AL191" s="194"/>
      <c r="AM191" s="470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470"/>
      <c r="P192" s="194"/>
      <c r="Q192" s="194"/>
      <c r="R192" s="194"/>
      <c r="S192" s="194"/>
      <c r="T192" s="194"/>
      <c r="U192" s="194"/>
      <c r="V192" s="470"/>
      <c r="W192" s="194"/>
      <c r="X192" s="194"/>
      <c r="Y192" s="194"/>
      <c r="Z192" s="194"/>
      <c r="AA192" s="194"/>
      <c r="AB192" s="470"/>
      <c r="AC192" s="194"/>
      <c r="AD192" s="194"/>
      <c r="AE192" s="194"/>
      <c r="AF192" s="194"/>
      <c r="AG192" s="194"/>
      <c r="AH192" s="470"/>
      <c r="AI192" s="194"/>
      <c r="AJ192" s="194"/>
      <c r="AK192" s="194"/>
      <c r="AL192" s="194"/>
      <c r="AM192" s="470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470"/>
      <c r="P193" s="194"/>
      <c r="Q193" s="194"/>
      <c r="R193" s="194"/>
      <c r="S193" s="194"/>
      <c r="T193" s="194"/>
      <c r="U193" s="194"/>
      <c r="V193" s="470"/>
      <c r="W193" s="194"/>
      <c r="X193" s="194"/>
      <c r="Y193" s="194"/>
      <c r="Z193" s="194"/>
      <c r="AA193" s="194"/>
      <c r="AB193" s="470"/>
      <c r="AC193" s="194"/>
      <c r="AD193" s="194"/>
      <c r="AE193" s="194"/>
      <c r="AF193" s="194"/>
      <c r="AG193" s="194"/>
      <c r="AH193" s="470"/>
      <c r="AI193" s="194"/>
      <c r="AJ193" s="194"/>
      <c r="AK193" s="194"/>
      <c r="AL193" s="194"/>
      <c r="AM193" s="470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470"/>
      <c r="P194" s="194"/>
      <c r="Q194" s="194"/>
      <c r="R194" s="194"/>
      <c r="S194" s="194"/>
      <c r="T194" s="194"/>
      <c r="U194" s="194"/>
      <c r="V194" s="470"/>
      <c r="W194" s="194"/>
      <c r="X194" s="194"/>
      <c r="Y194" s="194"/>
      <c r="Z194" s="194"/>
      <c r="AA194" s="194"/>
      <c r="AB194" s="470"/>
      <c r="AC194" s="194"/>
      <c r="AD194" s="194"/>
      <c r="AE194" s="194"/>
      <c r="AF194" s="194"/>
      <c r="AG194" s="194"/>
      <c r="AH194" s="470"/>
      <c r="AI194" s="194"/>
      <c r="AJ194" s="194"/>
      <c r="AK194" s="194"/>
      <c r="AL194" s="194"/>
      <c r="AM194" s="470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470"/>
      <c r="P195" s="194"/>
      <c r="Q195" s="194"/>
      <c r="R195" s="194"/>
      <c r="S195" s="194"/>
      <c r="T195" s="194"/>
      <c r="U195" s="194"/>
      <c r="V195" s="470"/>
      <c r="W195" s="194"/>
      <c r="X195" s="194"/>
      <c r="Y195" s="194"/>
      <c r="Z195" s="194"/>
      <c r="AA195" s="194"/>
      <c r="AB195" s="470"/>
      <c r="AC195" s="194"/>
      <c r="AD195" s="194"/>
      <c r="AE195" s="194"/>
      <c r="AF195" s="194"/>
      <c r="AG195" s="194"/>
      <c r="AH195" s="470"/>
      <c r="AI195" s="194"/>
      <c r="AJ195" s="194"/>
      <c r="AK195" s="194"/>
      <c r="AL195" s="194"/>
      <c r="AM195" s="470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470"/>
      <c r="P196" s="194"/>
      <c r="Q196" s="194"/>
      <c r="R196" s="194"/>
      <c r="S196" s="194"/>
      <c r="T196" s="194"/>
      <c r="U196" s="194"/>
      <c r="V196" s="470"/>
      <c r="W196" s="194"/>
      <c r="X196" s="194"/>
      <c r="Y196" s="194"/>
      <c r="Z196" s="194"/>
      <c r="AA196" s="194"/>
      <c r="AB196" s="470"/>
      <c r="AC196" s="194"/>
      <c r="AD196" s="194"/>
      <c r="AE196" s="194"/>
      <c r="AF196" s="194"/>
      <c r="AG196" s="194"/>
      <c r="AH196" s="470"/>
      <c r="AI196" s="194"/>
      <c r="AJ196" s="194"/>
      <c r="AK196" s="194"/>
      <c r="AL196" s="194"/>
      <c r="AM196" s="470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470"/>
      <c r="P197" s="194"/>
      <c r="Q197" s="194"/>
      <c r="R197" s="194"/>
      <c r="S197" s="194"/>
      <c r="T197" s="194"/>
      <c r="U197" s="194"/>
      <c r="V197" s="470"/>
      <c r="W197" s="194"/>
      <c r="X197" s="194"/>
      <c r="Y197" s="194"/>
      <c r="Z197" s="194"/>
      <c r="AA197" s="194"/>
      <c r="AB197" s="470"/>
      <c r="AC197" s="194"/>
      <c r="AD197" s="194"/>
      <c r="AE197" s="194"/>
      <c r="AF197" s="194"/>
      <c r="AG197" s="194"/>
      <c r="AH197" s="470"/>
      <c r="AI197" s="194"/>
      <c r="AJ197" s="194"/>
      <c r="AK197" s="194"/>
      <c r="AL197" s="194"/>
      <c r="AM197" s="470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470"/>
      <c r="P198" s="194"/>
      <c r="Q198" s="194"/>
      <c r="R198" s="194"/>
      <c r="S198" s="194"/>
      <c r="T198" s="194"/>
      <c r="U198" s="194"/>
      <c r="V198" s="470"/>
      <c r="W198" s="194"/>
      <c r="X198" s="194"/>
      <c r="Y198" s="194"/>
      <c r="Z198" s="194"/>
      <c r="AA198" s="194"/>
      <c r="AB198" s="470"/>
      <c r="AC198" s="194"/>
      <c r="AD198" s="194"/>
      <c r="AE198" s="194"/>
      <c r="AF198" s="194"/>
      <c r="AG198" s="194"/>
      <c r="AH198" s="470"/>
      <c r="AI198" s="194"/>
      <c r="AJ198" s="194"/>
      <c r="AK198" s="194"/>
      <c r="AL198" s="194"/>
      <c r="AM198" s="470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470"/>
      <c r="P199" s="194"/>
      <c r="Q199" s="194"/>
      <c r="R199" s="194"/>
      <c r="S199" s="194"/>
      <c r="T199" s="194"/>
      <c r="U199" s="194"/>
      <c r="V199" s="470"/>
      <c r="W199" s="194"/>
      <c r="X199" s="194"/>
      <c r="Y199" s="194"/>
      <c r="Z199" s="194"/>
      <c r="AA199" s="194"/>
      <c r="AB199" s="470"/>
      <c r="AC199" s="194"/>
      <c r="AD199" s="194"/>
      <c r="AE199" s="194"/>
      <c r="AF199" s="194"/>
      <c r="AG199" s="194"/>
      <c r="AH199" s="470"/>
      <c r="AI199" s="194"/>
      <c r="AJ199" s="194"/>
      <c r="AK199" s="194"/>
      <c r="AL199" s="194"/>
      <c r="AM199" s="470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194"/>
      <c r="V200" s="470"/>
      <c r="W200" s="194"/>
      <c r="X200" s="194"/>
      <c r="Y200" s="194"/>
      <c r="Z200" s="194"/>
      <c r="AA200" s="194"/>
      <c r="AB200" s="470"/>
      <c r="AC200" s="194"/>
      <c r="AD200" s="194"/>
      <c r="AE200" s="194"/>
      <c r="AF200" s="194"/>
      <c r="AG200" s="194"/>
      <c r="AH200" s="470"/>
      <c r="AI200" s="194"/>
      <c r="AJ200" s="194"/>
      <c r="AK200" s="194"/>
      <c r="AL200" s="194"/>
      <c r="AM200" s="470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194"/>
      <c r="V201" s="470"/>
      <c r="W201" s="194"/>
      <c r="X201" s="194"/>
      <c r="Y201" s="194"/>
      <c r="Z201" s="194"/>
      <c r="AA201" s="194"/>
      <c r="AB201" s="470"/>
      <c r="AC201" s="194"/>
      <c r="AD201" s="194"/>
      <c r="AE201" s="194"/>
      <c r="AF201" s="194"/>
      <c r="AG201" s="194"/>
      <c r="AH201" s="470"/>
      <c r="AI201" s="194"/>
      <c r="AJ201" s="194"/>
      <c r="AK201" s="194"/>
      <c r="AL201" s="194"/>
      <c r="AM201" s="470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275</v>
      </c>
      <c r="O202" s="565" t="str">
        <f>E83</f>
        <v/>
      </c>
      <c r="P202" s="566" t="str">
        <f>V13</f>
        <v/>
      </c>
      <c r="Q202" s="63"/>
      <c r="R202" s="194"/>
      <c r="S202" s="194"/>
      <c r="T202" s="194"/>
      <c r="U202" s="194"/>
      <c r="V202" s="470"/>
      <c r="W202" s="194"/>
      <c r="X202" s="194"/>
      <c r="Y202" s="194"/>
      <c r="Z202" s="194"/>
      <c r="AA202" s="194"/>
      <c r="AB202" s="470"/>
      <c r="AC202" s="194"/>
      <c r="AD202" s="194"/>
      <c r="AE202" s="194"/>
      <c r="AF202" s="194"/>
      <c r="AG202" s="194"/>
      <c r="AH202" s="470"/>
      <c r="AI202" s="194"/>
      <c r="AJ202" s="194"/>
      <c r="AK202" s="194"/>
      <c r="AL202" s="194"/>
      <c r="AM202" s="470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470"/>
      <c r="P203" s="194"/>
      <c r="Q203" s="194"/>
      <c r="R203" s="194"/>
      <c r="S203" s="194"/>
      <c r="T203" s="194"/>
      <c r="U203" s="194"/>
      <c r="V203" s="470"/>
      <c r="W203" s="194"/>
      <c r="X203" s="194"/>
      <c r="Y203" s="194"/>
      <c r="Z203" s="194"/>
      <c r="AA203" s="194"/>
      <c r="AB203" s="470"/>
      <c r="AC203" s="194"/>
      <c r="AD203" s="194"/>
      <c r="AE203" s="194"/>
      <c r="AF203" s="194"/>
      <c r="AG203" s="194"/>
      <c r="AH203" s="470"/>
      <c r="AI203" s="194"/>
      <c r="AJ203" s="194"/>
      <c r="AK203" s="194"/>
      <c r="AL203" s="194"/>
      <c r="AM203" s="470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470"/>
      <c r="P204" s="194"/>
      <c r="Q204" s="194"/>
      <c r="R204" s="194"/>
      <c r="S204" s="194"/>
      <c r="T204" s="194"/>
      <c r="U204" s="194"/>
      <c r="V204" s="470"/>
      <c r="W204" s="194"/>
      <c r="X204" s="194"/>
      <c r="Y204" s="194"/>
      <c r="Z204" s="194"/>
      <c r="AA204" s="194"/>
      <c r="AB204" s="470"/>
      <c r="AC204" s="194"/>
      <c r="AD204" s="194"/>
      <c r="AE204" s="194"/>
      <c r="AF204" s="194"/>
      <c r="AG204" s="194"/>
      <c r="AH204" s="470"/>
      <c r="AI204" s="194"/>
      <c r="AJ204" s="194"/>
      <c r="AK204" s="194"/>
      <c r="AL204" s="194"/>
      <c r="AM204" s="470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470"/>
      <c r="P205" s="194"/>
      <c r="Q205" s="194"/>
      <c r="R205" s="194"/>
      <c r="S205" s="194"/>
      <c r="T205" s="194"/>
      <c r="U205" s="194"/>
      <c r="V205" s="470"/>
      <c r="W205" s="194"/>
      <c r="X205" s="194"/>
      <c r="Y205" s="194"/>
      <c r="Z205" s="194"/>
      <c r="AA205" s="194"/>
      <c r="AB205" s="470"/>
      <c r="AC205" s="194"/>
      <c r="AD205" s="194"/>
      <c r="AE205" s="194"/>
      <c r="AF205" s="194"/>
      <c r="AG205" s="194"/>
      <c r="AH205" s="470"/>
      <c r="AI205" s="194"/>
      <c r="AJ205" s="194"/>
      <c r="AK205" s="194"/>
      <c r="AL205" s="194"/>
      <c r="AM205" s="470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470"/>
      <c r="P206" s="194"/>
      <c r="Q206" s="194"/>
      <c r="R206" s="194"/>
      <c r="S206" s="194"/>
      <c r="T206" s="194"/>
      <c r="U206" s="194"/>
      <c r="V206" s="470"/>
      <c r="W206" s="194"/>
      <c r="X206" s="194"/>
      <c r="Y206" s="194"/>
      <c r="Z206" s="194"/>
      <c r="AA206" s="194"/>
      <c r="AB206" s="470"/>
      <c r="AC206" s="194"/>
      <c r="AD206" s="194"/>
      <c r="AE206" s="194"/>
      <c r="AF206" s="194"/>
      <c r="AG206" s="194"/>
      <c r="AH206" s="470"/>
      <c r="AI206" s="194"/>
      <c r="AJ206" s="194"/>
      <c r="AK206" s="194"/>
      <c r="AL206" s="194"/>
      <c r="AM206" s="470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470"/>
      <c r="P207" s="194"/>
      <c r="Q207" s="194"/>
      <c r="R207" s="194"/>
      <c r="S207" s="194"/>
      <c r="T207" s="194"/>
      <c r="U207" s="194"/>
      <c r="V207" s="470"/>
      <c r="W207" s="194"/>
      <c r="X207" s="194"/>
      <c r="Y207" s="194"/>
      <c r="Z207" s="194"/>
      <c r="AA207" s="194"/>
      <c r="AB207" s="470"/>
      <c r="AC207" s="194"/>
      <c r="AD207" s="194"/>
      <c r="AE207" s="194"/>
      <c r="AF207" s="194"/>
      <c r="AG207" s="194"/>
      <c r="AH207" s="470"/>
      <c r="AI207" s="194"/>
      <c r="AJ207" s="194"/>
      <c r="AK207" s="194"/>
      <c r="AL207" s="194"/>
      <c r="AM207" s="470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470"/>
      <c r="P208" s="194"/>
      <c r="Q208" s="194"/>
      <c r="R208" s="194"/>
      <c r="S208" s="194"/>
      <c r="T208" s="194"/>
      <c r="U208" s="194"/>
      <c r="V208" s="470"/>
      <c r="W208" s="194"/>
      <c r="X208" s="194"/>
      <c r="Y208" s="194"/>
      <c r="Z208" s="194"/>
      <c r="AA208" s="194"/>
      <c r="AB208" s="470"/>
      <c r="AC208" s="194"/>
      <c r="AD208" s="194"/>
      <c r="AE208" s="194"/>
      <c r="AF208" s="194"/>
      <c r="AG208" s="194"/>
      <c r="AH208" s="470"/>
      <c r="AI208" s="194"/>
      <c r="AJ208" s="194"/>
      <c r="AK208" s="194"/>
      <c r="AL208" s="194"/>
      <c r="AM208" s="470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470"/>
      <c r="P209" s="194"/>
      <c r="Q209" s="194"/>
      <c r="R209" s="194"/>
      <c r="S209" s="194"/>
      <c r="T209" s="194"/>
      <c r="U209" s="194"/>
      <c r="V209" s="470"/>
      <c r="W209" s="194"/>
      <c r="X209" s="194"/>
      <c r="Y209" s="194"/>
      <c r="Z209" s="194"/>
      <c r="AA209" s="194"/>
      <c r="AB209" s="470"/>
      <c r="AC209" s="194"/>
      <c r="AD209" s="194"/>
      <c r="AE209" s="194"/>
      <c r="AF209" s="194"/>
      <c r="AG209" s="194"/>
      <c r="AH209" s="470"/>
      <c r="AI209" s="194"/>
      <c r="AJ209" s="194"/>
      <c r="AK209" s="194"/>
      <c r="AL209" s="194"/>
      <c r="AM209" s="470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470"/>
      <c r="P210" s="194"/>
      <c r="Q210" s="194"/>
      <c r="R210" s="194"/>
      <c r="S210" s="194"/>
      <c r="T210" s="194"/>
      <c r="U210" s="194"/>
      <c r="V210" s="470"/>
      <c r="W210" s="194"/>
      <c r="X210" s="194"/>
      <c r="Y210" s="194"/>
      <c r="Z210" s="194"/>
      <c r="AA210" s="194"/>
      <c r="AB210" s="470"/>
      <c r="AC210" s="194"/>
      <c r="AD210" s="194"/>
      <c r="AE210" s="194"/>
      <c r="AF210" s="194"/>
      <c r="AG210" s="194"/>
      <c r="AH210" s="470"/>
      <c r="AI210" s="194"/>
      <c r="AJ210" s="194"/>
      <c r="AK210" s="194"/>
      <c r="AL210" s="194"/>
      <c r="AM210" s="470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470"/>
      <c r="P211" s="194"/>
      <c r="Q211" s="194"/>
      <c r="R211" s="194"/>
      <c r="S211" s="194"/>
      <c r="T211" s="194"/>
      <c r="U211" s="194"/>
      <c r="V211" s="470"/>
      <c r="W211" s="194"/>
      <c r="X211" s="194"/>
      <c r="Y211" s="194"/>
      <c r="Z211" s="194"/>
      <c r="AA211" s="194"/>
      <c r="AB211" s="470"/>
      <c r="AC211" s="194"/>
      <c r="AD211" s="194"/>
      <c r="AE211" s="194"/>
      <c r="AF211" s="194"/>
      <c r="AG211" s="194"/>
      <c r="AH211" s="470"/>
      <c r="AI211" s="194"/>
      <c r="AJ211" s="194"/>
      <c r="AK211" s="194"/>
      <c r="AL211" s="194"/>
      <c r="AM211" s="470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470"/>
      <c r="P212" s="194"/>
      <c r="Q212" s="194"/>
      <c r="R212" s="194"/>
      <c r="S212" s="194"/>
      <c r="T212" s="194"/>
      <c r="U212" s="194"/>
      <c r="V212" s="470"/>
      <c r="W212" s="194"/>
      <c r="X212" s="194"/>
      <c r="Y212" s="194"/>
      <c r="Z212" s="194"/>
      <c r="AA212" s="194"/>
      <c r="AB212" s="470"/>
      <c r="AC212" s="194"/>
      <c r="AD212" s="194"/>
      <c r="AE212" s="194"/>
      <c r="AF212" s="194"/>
      <c r="AG212" s="194"/>
      <c r="AH212" s="470"/>
      <c r="AI212" s="194"/>
      <c r="AJ212" s="194"/>
      <c r="AK212" s="194"/>
      <c r="AL212" s="194"/>
      <c r="AM212" s="470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470"/>
      <c r="P213" s="194"/>
      <c r="Q213" s="194"/>
      <c r="R213" s="194"/>
      <c r="S213" s="194"/>
      <c r="T213" s="194"/>
      <c r="U213" s="194"/>
      <c r="V213" s="470"/>
      <c r="W213" s="194"/>
      <c r="X213" s="194"/>
      <c r="Y213" s="194"/>
      <c r="Z213" s="194"/>
      <c r="AA213" s="194"/>
      <c r="AB213" s="470"/>
      <c r="AC213" s="194"/>
      <c r="AD213" s="194"/>
      <c r="AE213" s="194"/>
      <c r="AF213" s="194"/>
      <c r="AG213" s="194"/>
      <c r="AH213" s="470"/>
      <c r="AI213" s="194"/>
      <c r="AJ213" s="194"/>
      <c r="AK213" s="194"/>
      <c r="AL213" s="194"/>
      <c r="AM213" s="470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470"/>
      <c r="P214" s="194"/>
      <c r="Q214" s="194"/>
      <c r="R214" s="194"/>
      <c r="S214" s="194"/>
      <c r="T214" s="194"/>
      <c r="U214" s="194"/>
      <c r="V214" s="470"/>
      <c r="W214" s="194"/>
      <c r="X214" s="194"/>
      <c r="Y214" s="194"/>
      <c r="Z214" s="194"/>
      <c r="AA214" s="194"/>
      <c r="AB214" s="470"/>
      <c r="AC214" s="194"/>
      <c r="AD214" s="194"/>
      <c r="AE214" s="194"/>
      <c r="AF214" s="194"/>
      <c r="AG214" s="194"/>
      <c r="AH214" s="470"/>
      <c r="AI214" s="194"/>
      <c r="AJ214" s="194"/>
      <c r="AK214" s="194"/>
      <c r="AL214" s="194"/>
      <c r="AM214" s="470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470"/>
      <c r="P215" s="194"/>
      <c r="Q215" s="194"/>
      <c r="R215" s="194"/>
      <c r="S215" s="194"/>
      <c r="T215" s="194"/>
      <c r="U215" s="194"/>
      <c r="V215" s="470"/>
      <c r="W215" s="194"/>
      <c r="X215" s="194"/>
      <c r="Y215" s="194"/>
      <c r="Z215" s="194"/>
      <c r="AA215" s="194"/>
      <c r="AB215" s="470"/>
      <c r="AC215" s="194"/>
      <c r="AD215" s="194"/>
      <c r="AE215" s="194"/>
      <c r="AF215" s="194"/>
      <c r="AG215" s="194"/>
      <c r="AH215" s="470"/>
      <c r="AI215" s="194"/>
      <c r="AJ215" s="194"/>
      <c r="AK215" s="194"/>
      <c r="AL215" s="194"/>
      <c r="AM215" s="470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470"/>
      <c r="P216" s="194"/>
      <c r="Q216" s="194"/>
      <c r="R216" s="194"/>
      <c r="S216" s="194"/>
      <c r="T216" s="194"/>
      <c r="U216" s="194"/>
      <c r="V216" s="470"/>
      <c r="W216" s="194"/>
      <c r="X216" s="194"/>
      <c r="Y216" s="194"/>
      <c r="Z216" s="194"/>
      <c r="AA216" s="194"/>
      <c r="AB216" s="470"/>
      <c r="AC216" s="194"/>
      <c r="AD216" s="194"/>
      <c r="AE216" s="194"/>
      <c r="AF216" s="194"/>
      <c r="AG216" s="194"/>
      <c r="AH216" s="470"/>
      <c r="AI216" s="194"/>
      <c r="AJ216" s="194"/>
      <c r="AK216" s="194"/>
      <c r="AL216" s="194"/>
      <c r="AM216" s="470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470"/>
      <c r="P217" s="194"/>
      <c r="Q217" s="194"/>
      <c r="R217" s="194"/>
      <c r="S217" s="194"/>
      <c r="T217" s="194"/>
      <c r="U217" s="194"/>
      <c r="V217" s="470"/>
      <c r="W217" s="194"/>
      <c r="X217" s="194"/>
      <c r="Y217" s="194"/>
      <c r="Z217" s="194"/>
      <c r="AA217" s="194"/>
      <c r="AB217" s="470"/>
      <c r="AC217" s="194"/>
      <c r="AD217" s="194"/>
      <c r="AE217" s="194"/>
      <c r="AF217" s="194"/>
      <c r="AG217" s="194"/>
      <c r="AH217" s="470"/>
      <c r="AI217" s="194"/>
      <c r="AJ217" s="194"/>
      <c r="AK217" s="194"/>
      <c r="AL217" s="194"/>
      <c r="AM217" s="470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470"/>
      <c r="P218" s="194"/>
      <c r="Q218" s="194"/>
      <c r="R218" s="194"/>
      <c r="S218" s="194"/>
      <c r="T218" s="194"/>
      <c r="U218" s="194"/>
      <c r="V218" s="470"/>
      <c r="W218" s="194"/>
      <c r="X218" s="194"/>
      <c r="Y218" s="194"/>
      <c r="Z218" s="194"/>
      <c r="AA218" s="194"/>
      <c r="AB218" s="470"/>
      <c r="AC218" s="194"/>
      <c r="AD218" s="194"/>
      <c r="AE218" s="194"/>
      <c r="AF218" s="194"/>
      <c r="AG218" s="194"/>
      <c r="AH218" s="470"/>
      <c r="AI218" s="194"/>
      <c r="AJ218" s="194"/>
      <c r="AK218" s="194"/>
      <c r="AL218" s="194"/>
      <c r="AM218" s="470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470"/>
      <c r="P219" s="194"/>
      <c r="Q219" s="194"/>
      <c r="R219" s="194"/>
      <c r="S219" s="194"/>
      <c r="T219" s="194"/>
      <c r="U219" s="194"/>
      <c r="V219" s="470"/>
      <c r="W219" s="194"/>
      <c r="X219" s="194"/>
      <c r="Y219" s="194"/>
      <c r="Z219" s="194"/>
      <c r="AA219" s="194"/>
      <c r="AB219" s="470"/>
      <c r="AC219" s="194"/>
      <c r="AD219" s="194"/>
      <c r="AE219" s="194"/>
      <c r="AF219" s="194"/>
      <c r="AG219" s="194"/>
      <c r="AH219" s="470"/>
      <c r="AI219" s="194"/>
      <c r="AJ219" s="194"/>
      <c r="AK219" s="194"/>
      <c r="AL219" s="194"/>
      <c r="AM219" s="470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470"/>
      <c r="P220" s="194"/>
      <c r="Q220" s="194"/>
      <c r="R220" s="194"/>
      <c r="S220" s="194"/>
      <c r="T220" s="194"/>
      <c r="U220" s="194"/>
      <c r="V220" s="470"/>
      <c r="W220" s="194"/>
      <c r="X220" s="194"/>
      <c r="Y220" s="194"/>
      <c r="Z220" s="194"/>
      <c r="AA220" s="194"/>
      <c r="AB220" s="470"/>
      <c r="AC220" s="194"/>
      <c r="AD220" s="194"/>
      <c r="AE220" s="194"/>
      <c r="AF220" s="194"/>
      <c r="AG220" s="194"/>
      <c r="AH220" s="470"/>
      <c r="AI220" s="194"/>
      <c r="AJ220" s="194"/>
      <c r="AK220" s="194"/>
      <c r="AL220" s="194"/>
      <c r="AM220" s="470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470"/>
      <c r="P221" s="194"/>
      <c r="Q221" s="194"/>
      <c r="R221" s="194"/>
      <c r="S221" s="194"/>
      <c r="T221" s="194"/>
      <c r="U221" s="194"/>
      <c r="V221" s="470"/>
      <c r="W221" s="194"/>
      <c r="X221" s="194"/>
      <c r="Y221" s="194"/>
      <c r="Z221" s="194"/>
      <c r="AA221" s="194"/>
      <c r="AB221" s="470"/>
      <c r="AC221" s="194"/>
      <c r="AD221" s="194"/>
      <c r="AE221" s="194"/>
      <c r="AF221" s="194"/>
      <c r="AG221" s="194"/>
      <c r="AH221" s="470"/>
      <c r="AI221" s="194"/>
      <c r="AJ221" s="194"/>
      <c r="AK221" s="194"/>
      <c r="AL221" s="194"/>
      <c r="AM221" s="470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470"/>
      <c r="P222" s="194"/>
      <c r="Q222" s="194"/>
      <c r="R222" s="194"/>
      <c r="S222" s="194"/>
      <c r="T222" s="194"/>
      <c r="U222" s="194"/>
      <c r="V222" s="470"/>
      <c r="W222" s="194"/>
      <c r="X222" s="194"/>
      <c r="Y222" s="194"/>
      <c r="Z222" s="194"/>
      <c r="AA222" s="194"/>
      <c r="AB222" s="470"/>
      <c r="AC222" s="194"/>
      <c r="AD222" s="194"/>
      <c r="AE222" s="194"/>
      <c r="AF222" s="194"/>
      <c r="AG222" s="194"/>
      <c r="AH222" s="470"/>
      <c r="AI222" s="194"/>
      <c r="AJ222" s="194"/>
      <c r="AK222" s="194"/>
      <c r="AL222" s="194"/>
      <c r="AM222" s="470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470"/>
      <c r="P223" s="194"/>
      <c r="Q223" s="194"/>
      <c r="R223" s="194"/>
      <c r="S223" s="194"/>
      <c r="T223" s="194"/>
      <c r="U223" s="194"/>
      <c r="V223" s="470"/>
      <c r="W223" s="194"/>
      <c r="X223" s="194"/>
      <c r="Y223" s="194"/>
      <c r="Z223" s="194"/>
      <c r="AA223" s="194"/>
      <c r="AB223" s="470"/>
      <c r="AC223" s="194"/>
      <c r="AD223" s="194"/>
      <c r="AE223" s="194"/>
      <c r="AF223" s="194"/>
      <c r="AG223" s="194"/>
      <c r="AH223" s="470"/>
      <c r="AI223" s="194"/>
      <c r="AJ223" s="194"/>
      <c r="AK223" s="194"/>
      <c r="AL223" s="194"/>
      <c r="AM223" s="470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470"/>
      <c r="P224" s="194"/>
      <c r="Q224" s="194"/>
      <c r="R224" s="194"/>
      <c r="S224" s="194"/>
      <c r="T224" s="194"/>
      <c r="U224" s="194"/>
      <c r="V224" s="470"/>
      <c r="W224" s="194"/>
      <c r="X224" s="194"/>
      <c r="Y224" s="194"/>
      <c r="Z224" s="194"/>
      <c r="AA224" s="194"/>
      <c r="AB224" s="470"/>
      <c r="AC224" s="194"/>
      <c r="AD224" s="194"/>
      <c r="AE224" s="194"/>
      <c r="AF224" s="194"/>
      <c r="AG224" s="194"/>
      <c r="AH224" s="470"/>
      <c r="AI224" s="194"/>
      <c r="AJ224" s="194"/>
      <c r="AK224" s="194"/>
      <c r="AL224" s="194"/>
      <c r="AM224" s="470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470"/>
      <c r="P225" s="194"/>
      <c r="Q225" s="194"/>
      <c r="R225" s="194"/>
      <c r="S225" s="194"/>
      <c r="T225" s="194"/>
      <c r="U225" s="194"/>
      <c r="V225" s="470"/>
      <c r="W225" s="194"/>
      <c r="X225" s="194"/>
      <c r="Y225" s="194"/>
      <c r="Z225" s="194"/>
      <c r="AA225" s="194"/>
      <c r="AB225" s="470"/>
      <c r="AC225" s="194"/>
      <c r="AD225" s="194"/>
      <c r="AE225" s="194"/>
      <c r="AF225" s="194"/>
      <c r="AG225" s="194"/>
      <c r="AH225" s="470"/>
      <c r="AI225" s="194"/>
      <c r="AJ225" s="194"/>
      <c r="AK225" s="194"/>
      <c r="AL225" s="194"/>
      <c r="AM225" s="470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470"/>
      <c r="P226" s="194"/>
      <c r="Q226" s="194"/>
      <c r="R226" s="194"/>
      <c r="S226" s="194"/>
      <c r="T226" s="194"/>
      <c r="U226" s="194"/>
      <c r="V226" s="470"/>
      <c r="W226" s="194"/>
      <c r="X226" s="194"/>
      <c r="Y226" s="194"/>
      <c r="Z226" s="194"/>
      <c r="AA226" s="194"/>
      <c r="AB226" s="470"/>
      <c r="AC226" s="194"/>
      <c r="AD226" s="194"/>
      <c r="AE226" s="194"/>
      <c r="AF226" s="194"/>
      <c r="AG226" s="194"/>
      <c r="AH226" s="470"/>
      <c r="AI226" s="194"/>
      <c r="AJ226" s="194"/>
      <c r="AK226" s="194"/>
      <c r="AL226" s="194"/>
      <c r="AM226" s="470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470"/>
      <c r="P227" s="194"/>
      <c r="Q227" s="194"/>
      <c r="R227" s="194"/>
      <c r="S227" s="194"/>
      <c r="T227" s="194"/>
      <c r="U227" s="194"/>
      <c r="V227" s="470"/>
      <c r="W227" s="194"/>
      <c r="X227" s="194"/>
      <c r="Y227" s="194"/>
      <c r="Z227" s="194"/>
      <c r="AA227" s="194"/>
      <c r="AB227" s="470"/>
      <c r="AC227" s="194"/>
      <c r="AD227" s="194"/>
      <c r="AE227" s="194"/>
      <c r="AF227" s="194"/>
      <c r="AG227" s="194"/>
      <c r="AH227" s="470"/>
      <c r="AI227" s="194"/>
      <c r="AJ227" s="194"/>
      <c r="AK227" s="194"/>
      <c r="AL227" s="194"/>
      <c r="AM227" s="470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470"/>
      <c r="P228" s="194"/>
      <c r="Q228" s="194"/>
      <c r="R228" s="194"/>
      <c r="S228" s="194"/>
      <c r="T228" s="194"/>
      <c r="U228" s="194"/>
      <c r="V228" s="470"/>
      <c r="W228" s="194"/>
      <c r="X228" s="194"/>
      <c r="Y228" s="194"/>
      <c r="Z228" s="194"/>
      <c r="AA228" s="194"/>
      <c r="AB228" s="470"/>
      <c r="AC228" s="194"/>
      <c r="AD228" s="194"/>
      <c r="AE228" s="194"/>
      <c r="AF228" s="194"/>
      <c r="AG228" s="194"/>
      <c r="AH228" s="470"/>
      <c r="AI228" s="194"/>
      <c r="AJ228" s="194"/>
      <c r="AK228" s="194"/>
      <c r="AL228" s="194"/>
      <c r="AM228" s="470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470"/>
      <c r="P229" s="194"/>
      <c r="Q229" s="194"/>
      <c r="R229" s="194"/>
      <c r="S229" s="194"/>
      <c r="T229" s="194"/>
      <c r="U229" s="194"/>
      <c r="V229" s="470"/>
      <c r="W229" s="194"/>
      <c r="X229" s="194"/>
      <c r="Y229" s="194"/>
      <c r="Z229" s="194"/>
      <c r="AA229" s="194"/>
      <c r="AB229" s="470"/>
      <c r="AC229" s="194"/>
      <c r="AD229" s="194"/>
      <c r="AE229" s="194"/>
      <c r="AF229" s="194"/>
      <c r="AG229" s="194"/>
      <c r="AH229" s="470"/>
      <c r="AI229" s="194"/>
      <c r="AJ229" s="194"/>
      <c r="AK229" s="194"/>
      <c r="AL229" s="194"/>
      <c r="AM229" s="470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470"/>
      <c r="P230" s="194"/>
      <c r="Q230" s="194"/>
      <c r="R230" s="194"/>
      <c r="S230" s="194"/>
      <c r="T230" s="194"/>
      <c r="U230" s="194"/>
      <c r="V230" s="470"/>
      <c r="W230" s="194"/>
      <c r="X230" s="194"/>
      <c r="Y230" s="194"/>
      <c r="Z230" s="194"/>
      <c r="AA230" s="194"/>
      <c r="AB230" s="470"/>
      <c r="AC230" s="194"/>
      <c r="AD230" s="194"/>
      <c r="AE230" s="194"/>
      <c r="AF230" s="194"/>
      <c r="AG230" s="194"/>
      <c r="AH230" s="470"/>
      <c r="AI230" s="194"/>
      <c r="AJ230" s="194"/>
      <c r="AK230" s="194"/>
      <c r="AL230" s="194"/>
      <c r="AM230" s="470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470"/>
      <c r="P231" s="194"/>
      <c r="Q231" s="194"/>
      <c r="R231" s="194"/>
      <c r="S231" s="194"/>
      <c r="T231" s="194"/>
      <c r="U231" s="194"/>
      <c r="V231" s="470"/>
      <c r="W231" s="194"/>
      <c r="X231" s="194"/>
      <c r="Y231" s="194"/>
      <c r="Z231" s="194"/>
      <c r="AA231" s="194"/>
      <c r="AB231" s="470"/>
      <c r="AC231" s="194"/>
      <c r="AD231" s="194"/>
      <c r="AE231" s="194"/>
      <c r="AF231" s="194"/>
      <c r="AG231" s="194"/>
      <c r="AH231" s="470"/>
      <c r="AI231" s="194"/>
      <c r="AJ231" s="194"/>
      <c r="AK231" s="194"/>
      <c r="AL231" s="194"/>
      <c r="AM231" s="470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470"/>
      <c r="P232" s="194"/>
      <c r="Q232" s="194"/>
      <c r="R232" s="194"/>
      <c r="S232" s="194"/>
      <c r="T232" s="194"/>
      <c r="U232" s="194"/>
      <c r="V232" s="470"/>
      <c r="W232" s="194"/>
      <c r="X232" s="194"/>
      <c r="Y232" s="194"/>
      <c r="Z232" s="194"/>
      <c r="AA232" s="194"/>
      <c r="AB232" s="470"/>
      <c r="AC232" s="194"/>
      <c r="AD232" s="194"/>
      <c r="AE232" s="194"/>
      <c r="AF232" s="194"/>
      <c r="AG232" s="194"/>
      <c r="AH232" s="470"/>
      <c r="AI232" s="194"/>
      <c r="AJ232" s="194"/>
      <c r="AK232" s="194"/>
      <c r="AL232" s="194"/>
      <c r="AM232" s="470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470"/>
      <c r="P233" s="194"/>
      <c r="Q233" s="194"/>
      <c r="R233" s="194"/>
      <c r="S233" s="194"/>
      <c r="T233" s="194"/>
      <c r="U233" s="194"/>
      <c r="V233" s="470"/>
      <c r="W233" s="194"/>
      <c r="X233" s="194"/>
      <c r="Y233" s="194"/>
      <c r="Z233" s="194"/>
      <c r="AA233" s="194"/>
      <c r="AB233" s="470"/>
      <c r="AC233" s="194"/>
      <c r="AD233" s="194"/>
      <c r="AE233" s="194"/>
      <c r="AF233" s="194"/>
      <c r="AG233" s="194"/>
      <c r="AH233" s="470"/>
      <c r="AI233" s="194"/>
      <c r="AJ233" s="194"/>
      <c r="AK233" s="194"/>
      <c r="AL233" s="194"/>
      <c r="AM233" s="470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470"/>
      <c r="P234" s="194"/>
      <c r="Q234" s="194"/>
      <c r="R234" s="194"/>
      <c r="S234" s="194"/>
      <c r="T234" s="194"/>
      <c r="U234" s="194"/>
      <c r="V234" s="470"/>
      <c r="W234" s="194"/>
      <c r="X234" s="194"/>
      <c r="Y234" s="194"/>
      <c r="Z234" s="194"/>
      <c r="AA234" s="194"/>
      <c r="AB234" s="470"/>
      <c r="AC234" s="194"/>
      <c r="AD234" s="194"/>
      <c r="AE234" s="194"/>
      <c r="AF234" s="194"/>
      <c r="AG234" s="194"/>
      <c r="AH234" s="470"/>
      <c r="AI234" s="194"/>
      <c r="AJ234" s="194"/>
      <c r="AK234" s="194"/>
      <c r="AL234" s="194"/>
      <c r="AM234" s="470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470"/>
      <c r="P235" s="194"/>
      <c r="Q235" s="194"/>
      <c r="R235" s="194"/>
      <c r="S235" s="194"/>
      <c r="T235" s="194"/>
      <c r="U235" s="194"/>
      <c r="V235" s="470"/>
      <c r="W235" s="194"/>
      <c r="X235" s="194"/>
      <c r="Y235" s="194"/>
      <c r="Z235" s="194"/>
      <c r="AA235" s="194"/>
      <c r="AB235" s="470"/>
      <c r="AC235" s="194"/>
      <c r="AD235" s="194"/>
      <c r="AE235" s="194"/>
      <c r="AF235" s="194"/>
      <c r="AG235" s="194"/>
      <c r="AH235" s="470"/>
      <c r="AI235" s="194"/>
      <c r="AJ235" s="194"/>
      <c r="AK235" s="194"/>
      <c r="AL235" s="194"/>
      <c r="AM235" s="470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470"/>
      <c r="P236" s="194"/>
      <c r="Q236" s="194"/>
      <c r="R236" s="194"/>
      <c r="S236" s="194"/>
      <c r="T236" s="194"/>
      <c r="U236" s="194"/>
      <c r="V236" s="470"/>
      <c r="W236" s="194"/>
      <c r="X236" s="194"/>
      <c r="Y236" s="194"/>
      <c r="Z236" s="194"/>
      <c r="AA236" s="194"/>
      <c r="AB236" s="470"/>
      <c r="AC236" s="194"/>
      <c r="AD236" s="194"/>
      <c r="AE236" s="194"/>
      <c r="AF236" s="194"/>
      <c r="AG236" s="194"/>
      <c r="AH236" s="470"/>
      <c r="AI236" s="194"/>
      <c r="AJ236" s="194"/>
      <c r="AK236" s="194"/>
      <c r="AL236" s="194"/>
      <c r="AM236" s="470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470"/>
      <c r="P237" s="194"/>
      <c r="Q237" s="194"/>
      <c r="R237" s="194"/>
      <c r="S237" s="194"/>
      <c r="T237" s="194"/>
      <c r="U237" s="194"/>
      <c r="V237" s="470"/>
      <c r="W237" s="194"/>
      <c r="X237" s="194"/>
      <c r="Y237" s="194"/>
      <c r="Z237" s="194"/>
      <c r="AA237" s="194"/>
      <c r="AB237" s="470"/>
      <c r="AC237" s="194"/>
      <c r="AD237" s="194"/>
      <c r="AE237" s="194"/>
      <c r="AF237" s="194"/>
      <c r="AG237" s="194"/>
      <c r="AH237" s="470"/>
      <c r="AI237" s="194"/>
      <c r="AJ237" s="194"/>
      <c r="AK237" s="194"/>
      <c r="AL237" s="194"/>
      <c r="AM237" s="470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470"/>
      <c r="P238" s="194"/>
      <c r="Q238" s="194"/>
      <c r="R238" s="194"/>
      <c r="S238" s="194"/>
      <c r="T238" s="194"/>
      <c r="U238" s="194"/>
      <c r="V238" s="470"/>
      <c r="W238" s="194"/>
      <c r="X238" s="194"/>
      <c r="Y238" s="194"/>
      <c r="Z238" s="194"/>
      <c r="AA238" s="194"/>
      <c r="AB238" s="470"/>
      <c r="AC238" s="194"/>
      <c r="AD238" s="194"/>
      <c r="AE238" s="194"/>
      <c r="AF238" s="194"/>
      <c r="AG238" s="194"/>
      <c r="AH238" s="470"/>
      <c r="AI238" s="194"/>
      <c r="AJ238" s="194"/>
      <c r="AK238" s="194"/>
      <c r="AL238" s="194"/>
      <c r="AM238" s="470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470"/>
      <c r="P239" s="194"/>
      <c r="Q239" s="194"/>
      <c r="R239" s="194"/>
      <c r="S239" s="194"/>
      <c r="T239" s="194"/>
      <c r="U239" s="194"/>
      <c r="V239" s="470"/>
      <c r="W239" s="194"/>
      <c r="X239" s="194"/>
      <c r="Y239" s="194"/>
      <c r="Z239" s="194"/>
      <c r="AA239" s="194"/>
      <c r="AB239" s="470"/>
      <c r="AC239" s="194"/>
      <c r="AD239" s="194"/>
      <c r="AE239" s="194"/>
      <c r="AF239" s="194"/>
      <c r="AG239" s="194"/>
      <c r="AH239" s="470"/>
      <c r="AI239" s="194"/>
      <c r="AJ239" s="194"/>
      <c r="AK239" s="194"/>
      <c r="AL239" s="194"/>
      <c r="AM239" s="470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470"/>
      <c r="P240" s="194"/>
      <c r="Q240" s="194"/>
      <c r="R240" s="194"/>
      <c r="S240" s="194"/>
      <c r="T240" s="194"/>
      <c r="U240" s="194"/>
      <c r="V240" s="470"/>
      <c r="W240" s="194"/>
      <c r="X240" s="194"/>
      <c r="Y240" s="194"/>
      <c r="Z240" s="194"/>
      <c r="AA240" s="194"/>
      <c r="AB240" s="470"/>
      <c r="AC240" s="194"/>
      <c r="AD240" s="194"/>
      <c r="AE240" s="194"/>
      <c r="AF240" s="194"/>
      <c r="AG240" s="194"/>
      <c r="AH240" s="470"/>
      <c r="AI240" s="194"/>
      <c r="AJ240" s="194"/>
      <c r="AK240" s="194"/>
      <c r="AL240" s="194"/>
      <c r="AM240" s="470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470"/>
      <c r="P241" s="194"/>
      <c r="Q241" s="194"/>
      <c r="R241" s="194"/>
      <c r="S241" s="194"/>
      <c r="T241" s="194"/>
      <c r="U241" s="194"/>
      <c r="V241" s="470"/>
      <c r="W241" s="194"/>
      <c r="X241" s="194"/>
      <c r="Y241" s="194"/>
      <c r="Z241" s="194"/>
      <c r="AA241" s="194"/>
      <c r="AB241" s="470"/>
      <c r="AC241" s="194"/>
      <c r="AD241" s="194"/>
      <c r="AE241" s="194"/>
      <c r="AF241" s="194"/>
      <c r="AG241" s="194"/>
      <c r="AH241" s="470"/>
      <c r="AI241" s="194"/>
      <c r="AJ241" s="194"/>
      <c r="AK241" s="194"/>
      <c r="AL241" s="194"/>
      <c r="AM241" s="470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470"/>
      <c r="P242" s="194"/>
      <c r="Q242" s="194"/>
      <c r="R242" s="194"/>
      <c r="S242" s="194"/>
      <c r="T242" s="194"/>
      <c r="U242" s="194"/>
      <c r="V242" s="470"/>
      <c r="W242" s="194"/>
      <c r="X242" s="194"/>
      <c r="Y242" s="194"/>
      <c r="Z242" s="194"/>
      <c r="AA242" s="194"/>
      <c r="AB242" s="470"/>
      <c r="AC242" s="194"/>
      <c r="AD242" s="194"/>
      <c r="AE242" s="194"/>
      <c r="AF242" s="194"/>
      <c r="AG242" s="194"/>
      <c r="AH242" s="470"/>
      <c r="AI242" s="194"/>
      <c r="AJ242" s="194"/>
      <c r="AK242" s="194"/>
      <c r="AL242" s="194"/>
      <c r="AM242" s="470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470"/>
      <c r="P243" s="194"/>
      <c r="Q243" s="194"/>
      <c r="R243" s="194"/>
      <c r="S243" s="194"/>
      <c r="T243" s="194"/>
      <c r="U243" s="194"/>
      <c r="V243" s="470"/>
      <c r="W243" s="194"/>
      <c r="X243" s="194"/>
      <c r="Y243" s="194"/>
      <c r="Z243" s="194"/>
      <c r="AA243" s="194"/>
      <c r="AB243" s="470"/>
      <c r="AC243" s="194"/>
      <c r="AD243" s="194"/>
      <c r="AE243" s="194"/>
      <c r="AF243" s="194"/>
      <c r="AG243" s="194"/>
      <c r="AH243" s="470"/>
      <c r="AI243" s="194"/>
      <c r="AJ243" s="194"/>
      <c r="AK243" s="194"/>
      <c r="AL243" s="194"/>
      <c r="AM243" s="470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470"/>
      <c r="P244" s="194"/>
      <c r="Q244" s="194"/>
      <c r="R244" s="194"/>
      <c r="S244" s="194"/>
      <c r="T244" s="194"/>
      <c r="U244" s="194"/>
      <c r="V244" s="470"/>
      <c r="W244" s="194"/>
      <c r="X244" s="194"/>
      <c r="Y244" s="194"/>
      <c r="Z244" s="194"/>
      <c r="AA244" s="194"/>
      <c r="AB244" s="470"/>
      <c r="AC244" s="194"/>
      <c r="AD244" s="194"/>
      <c r="AE244" s="194"/>
      <c r="AF244" s="194"/>
      <c r="AG244" s="194"/>
      <c r="AH244" s="470"/>
      <c r="AI244" s="194"/>
      <c r="AJ244" s="194"/>
      <c r="AK244" s="194"/>
      <c r="AL244" s="194"/>
      <c r="AM244" s="470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470"/>
      <c r="P245" s="194"/>
      <c r="Q245" s="194"/>
      <c r="R245" s="194"/>
      <c r="S245" s="194"/>
      <c r="T245" s="194"/>
      <c r="U245" s="194"/>
      <c r="V245" s="470"/>
      <c r="W245" s="194"/>
      <c r="X245" s="194"/>
      <c r="Y245" s="194"/>
      <c r="Z245" s="194"/>
      <c r="AA245" s="194"/>
      <c r="AB245" s="470"/>
      <c r="AC245" s="194"/>
      <c r="AD245" s="194"/>
      <c r="AE245" s="194"/>
      <c r="AF245" s="194"/>
      <c r="AG245" s="194"/>
      <c r="AH245" s="470"/>
      <c r="AI245" s="194"/>
      <c r="AJ245" s="194"/>
      <c r="AK245" s="194"/>
      <c r="AL245" s="194"/>
      <c r="AM245" s="470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470"/>
      <c r="P246" s="194"/>
      <c r="Q246" s="194"/>
      <c r="R246" s="194"/>
      <c r="S246" s="194"/>
      <c r="T246" s="194"/>
      <c r="U246" s="194"/>
      <c r="V246" s="470"/>
      <c r="W246" s="194"/>
      <c r="X246" s="194"/>
      <c r="Y246" s="194"/>
      <c r="Z246" s="194"/>
      <c r="AA246" s="194"/>
      <c r="AB246" s="470"/>
      <c r="AC246" s="194"/>
      <c r="AD246" s="194"/>
      <c r="AE246" s="194"/>
      <c r="AF246" s="194"/>
      <c r="AG246" s="194"/>
      <c r="AH246" s="470"/>
      <c r="AI246" s="194"/>
      <c r="AJ246" s="194"/>
      <c r="AK246" s="194"/>
      <c r="AL246" s="194"/>
      <c r="AM246" s="470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470"/>
      <c r="P247" s="194"/>
      <c r="Q247" s="194"/>
      <c r="R247" s="194"/>
      <c r="S247" s="194"/>
      <c r="T247" s="194"/>
      <c r="U247" s="194"/>
      <c r="V247" s="470"/>
      <c r="W247" s="194"/>
      <c r="X247" s="194"/>
      <c r="Y247" s="194"/>
      <c r="Z247" s="194"/>
      <c r="AA247" s="194"/>
      <c r="AB247" s="470"/>
      <c r="AC247" s="194"/>
      <c r="AD247" s="194"/>
      <c r="AE247" s="194"/>
      <c r="AF247" s="194"/>
      <c r="AG247" s="194"/>
      <c r="AH247" s="470"/>
      <c r="AI247" s="194"/>
      <c r="AJ247" s="194"/>
      <c r="AK247" s="194"/>
      <c r="AL247" s="194"/>
      <c r="AM247" s="470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470"/>
      <c r="P248" s="194"/>
      <c r="Q248" s="194"/>
      <c r="R248" s="194"/>
      <c r="S248" s="194"/>
      <c r="T248" s="194"/>
      <c r="U248" s="194"/>
      <c r="V248" s="470"/>
      <c r="W248" s="194"/>
      <c r="X248" s="194"/>
      <c r="Y248" s="194"/>
      <c r="Z248" s="194"/>
      <c r="AA248" s="194"/>
      <c r="AB248" s="470"/>
      <c r="AC248" s="194"/>
      <c r="AD248" s="194"/>
      <c r="AE248" s="194"/>
      <c r="AF248" s="194"/>
      <c r="AG248" s="194"/>
      <c r="AH248" s="470"/>
      <c r="AI248" s="194"/>
      <c r="AJ248" s="194"/>
      <c r="AK248" s="194"/>
      <c r="AL248" s="194"/>
      <c r="AM248" s="470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470"/>
      <c r="P249" s="194"/>
      <c r="Q249" s="194"/>
      <c r="R249" s="194"/>
      <c r="S249" s="194"/>
      <c r="T249" s="194"/>
      <c r="U249" s="194"/>
      <c r="V249" s="470"/>
      <c r="W249" s="194"/>
      <c r="X249" s="194"/>
      <c r="Y249" s="194"/>
      <c r="Z249" s="194"/>
      <c r="AA249" s="194"/>
      <c r="AB249" s="470"/>
      <c r="AC249" s="194"/>
      <c r="AD249" s="194"/>
      <c r="AE249" s="194"/>
      <c r="AF249" s="194"/>
      <c r="AG249" s="194"/>
      <c r="AH249" s="470"/>
      <c r="AI249" s="194"/>
      <c r="AJ249" s="194"/>
      <c r="AK249" s="194"/>
      <c r="AL249" s="194"/>
      <c r="AM249" s="470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470"/>
      <c r="P250" s="194"/>
      <c r="Q250" s="194"/>
      <c r="R250" s="194"/>
      <c r="S250" s="194"/>
      <c r="T250" s="194"/>
      <c r="U250" s="194"/>
      <c r="V250" s="470"/>
      <c r="W250" s="194"/>
      <c r="X250" s="194"/>
      <c r="Y250" s="194"/>
      <c r="Z250" s="194"/>
      <c r="AA250" s="194"/>
      <c r="AB250" s="470"/>
      <c r="AC250" s="194"/>
      <c r="AD250" s="194"/>
      <c r="AE250" s="194"/>
      <c r="AF250" s="194"/>
      <c r="AG250" s="194"/>
      <c r="AH250" s="470"/>
      <c r="AI250" s="194"/>
      <c r="AJ250" s="194"/>
      <c r="AK250" s="194"/>
      <c r="AL250" s="194"/>
      <c r="AM250" s="470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470"/>
      <c r="P251" s="194"/>
      <c r="Q251" s="194"/>
      <c r="R251" s="194"/>
      <c r="S251" s="194"/>
      <c r="T251" s="194"/>
      <c r="U251" s="194"/>
      <c r="V251" s="470"/>
      <c r="W251" s="194"/>
      <c r="X251" s="194"/>
      <c r="Y251" s="194"/>
      <c r="Z251" s="194"/>
      <c r="AA251" s="194"/>
      <c r="AB251" s="470"/>
      <c r="AC251" s="194"/>
      <c r="AD251" s="194"/>
      <c r="AE251" s="194"/>
      <c r="AF251" s="194"/>
      <c r="AG251" s="194"/>
      <c r="AH251" s="470"/>
      <c r="AI251" s="194"/>
      <c r="AJ251" s="194"/>
      <c r="AK251" s="194"/>
      <c r="AL251" s="194"/>
      <c r="AM251" s="470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470"/>
      <c r="P252" s="194"/>
      <c r="Q252" s="194"/>
      <c r="R252" s="194"/>
      <c r="S252" s="194"/>
      <c r="T252" s="194"/>
      <c r="U252" s="194"/>
      <c r="V252" s="470"/>
      <c r="W252" s="194"/>
      <c r="X252" s="194"/>
      <c r="Y252" s="194"/>
      <c r="Z252" s="194"/>
      <c r="AA252" s="194"/>
      <c r="AB252" s="470"/>
      <c r="AC252" s="194"/>
      <c r="AD252" s="194"/>
      <c r="AE252" s="194"/>
      <c r="AF252" s="194"/>
      <c r="AG252" s="194"/>
      <c r="AH252" s="470"/>
      <c r="AI252" s="194"/>
      <c r="AJ252" s="194"/>
      <c r="AK252" s="194"/>
      <c r="AL252" s="194"/>
      <c r="AM252" s="470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470"/>
      <c r="P253" s="194"/>
      <c r="Q253" s="194"/>
      <c r="R253" s="194"/>
      <c r="S253" s="194"/>
      <c r="T253" s="194"/>
      <c r="U253" s="194"/>
      <c r="V253" s="470"/>
      <c r="W253" s="194"/>
      <c r="X253" s="194"/>
      <c r="Y253" s="194"/>
      <c r="Z253" s="194"/>
      <c r="AA253" s="194"/>
      <c r="AB253" s="470"/>
      <c r="AC253" s="194"/>
      <c r="AD253" s="194"/>
      <c r="AE253" s="194"/>
      <c r="AF253" s="194"/>
      <c r="AG253" s="194"/>
      <c r="AH253" s="470"/>
      <c r="AI253" s="194"/>
      <c r="AJ253" s="194"/>
      <c r="AK253" s="194"/>
      <c r="AL253" s="194"/>
      <c r="AM253" s="470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470"/>
      <c r="P254" s="194"/>
      <c r="Q254" s="194"/>
      <c r="R254" s="194"/>
      <c r="S254" s="194"/>
      <c r="T254" s="194"/>
      <c r="U254" s="194"/>
      <c r="V254" s="470"/>
      <c r="W254" s="194"/>
      <c r="X254" s="194"/>
      <c r="Y254" s="194"/>
      <c r="Z254" s="194"/>
      <c r="AA254" s="194"/>
      <c r="AB254" s="470"/>
      <c r="AC254" s="194"/>
      <c r="AD254" s="194"/>
      <c r="AE254" s="194"/>
      <c r="AF254" s="194"/>
      <c r="AG254" s="194"/>
      <c r="AH254" s="470"/>
      <c r="AI254" s="194"/>
      <c r="AJ254" s="194"/>
      <c r="AK254" s="194"/>
      <c r="AL254" s="194"/>
      <c r="AM254" s="470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470"/>
      <c r="P255" s="194"/>
      <c r="Q255" s="194"/>
      <c r="R255" s="194"/>
      <c r="S255" s="194"/>
      <c r="T255" s="194"/>
      <c r="U255" s="194"/>
      <c r="V255" s="470"/>
      <c r="W255" s="194"/>
      <c r="X255" s="194"/>
      <c r="Y255" s="194"/>
      <c r="Z255" s="194"/>
      <c r="AA255" s="194"/>
      <c r="AB255" s="470"/>
      <c r="AC255" s="194"/>
      <c r="AD255" s="194"/>
      <c r="AE255" s="194"/>
      <c r="AF255" s="194"/>
      <c r="AG255" s="194"/>
      <c r="AH255" s="470"/>
      <c r="AI255" s="194"/>
      <c r="AJ255" s="194"/>
      <c r="AK255" s="194"/>
      <c r="AL255" s="194"/>
      <c r="AM255" s="470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470"/>
      <c r="P256" s="194"/>
      <c r="Q256" s="194"/>
      <c r="R256" s="194"/>
      <c r="S256" s="194"/>
      <c r="T256" s="194"/>
      <c r="U256" s="194"/>
      <c r="V256" s="470"/>
      <c r="W256" s="194"/>
      <c r="X256" s="194"/>
      <c r="Y256" s="194"/>
      <c r="Z256" s="194"/>
      <c r="AA256" s="194"/>
      <c r="AB256" s="470"/>
      <c r="AC256" s="194"/>
      <c r="AD256" s="194"/>
      <c r="AE256" s="194"/>
      <c r="AF256" s="194"/>
      <c r="AG256" s="194"/>
      <c r="AH256" s="470"/>
      <c r="AI256" s="194"/>
      <c r="AJ256" s="194"/>
      <c r="AK256" s="194"/>
      <c r="AL256" s="194"/>
      <c r="AM256" s="470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470"/>
      <c r="P257" s="194"/>
      <c r="Q257" s="194"/>
      <c r="R257" s="194"/>
      <c r="S257" s="194"/>
      <c r="T257" s="194"/>
      <c r="U257" s="194"/>
      <c r="V257" s="470"/>
      <c r="W257" s="194"/>
      <c r="X257" s="194"/>
      <c r="Y257" s="194"/>
      <c r="Z257" s="194"/>
      <c r="AA257" s="194"/>
      <c r="AB257" s="470"/>
      <c r="AC257" s="194"/>
      <c r="AD257" s="194"/>
      <c r="AE257" s="194"/>
      <c r="AF257" s="194"/>
      <c r="AG257" s="194"/>
      <c r="AH257" s="470"/>
      <c r="AI257" s="194"/>
      <c r="AJ257" s="194"/>
      <c r="AK257" s="194"/>
      <c r="AL257" s="194"/>
      <c r="AM257" s="470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470"/>
      <c r="P258" s="194"/>
      <c r="Q258" s="194"/>
      <c r="R258" s="194"/>
      <c r="S258" s="194"/>
      <c r="T258" s="194"/>
      <c r="U258" s="194"/>
      <c r="V258" s="470"/>
      <c r="W258" s="194"/>
      <c r="X258" s="194"/>
      <c r="Y258" s="194"/>
      <c r="Z258" s="194"/>
      <c r="AA258" s="194"/>
      <c r="AB258" s="470"/>
      <c r="AC258" s="194"/>
      <c r="AD258" s="194"/>
      <c r="AE258" s="194"/>
      <c r="AF258" s="194"/>
      <c r="AG258" s="194"/>
      <c r="AH258" s="470"/>
      <c r="AI258" s="194"/>
      <c r="AJ258" s="194"/>
      <c r="AK258" s="194"/>
      <c r="AL258" s="194"/>
      <c r="AM258" s="470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470"/>
      <c r="P259" s="194"/>
      <c r="Q259" s="194"/>
      <c r="R259" s="194"/>
      <c r="S259" s="194"/>
      <c r="T259" s="194"/>
      <c r="U259" s="194"/>
      <c r="V259" s="470"/>
      <c r="W259" s="194"/>
      <c r="X259" s="194"/>
      <c r="Y259" s="194"/>
      <c r="Z259" s="194"/>
      <c r="AA259" s="194"/>
      <c r="AB259" s="470"/>
      <c r="AC259" s="194"/>
      <c r="AD259" s="194"/>
      <c r="AE259" s="194"/>
      <c r="AF259" s="194"/>
      <c r="AG259" s="194"/>
      <c r="AH259" s="470"/>
      <c r="AI259" s="194"/>
      <c r="AJ259" s="194"/>
      <c r="AK259" s="194"/>
      <c r="AL259" s="194"/>
      <c r="AM259" s="470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470"/>
      <c r="P260" s="194"/>
      <c r="Q260" s="194"/>
      <c r="R260" s="194"/>
      <c r="S260" s="194"/>
      <c r="T260" s="194"/>
      <c r="U260" s="194"/>
      <c r="V260" s="470"/>
      <c r="W260" s="194"/>
      <c r="X260" s="194"/>
      <c r="Y260" s="194"/>
      <c r="Z260" s="194"/>
      <c r="AA260" s="194"/>
      <c r="AB260" s="470"/>
      <c r="AC260" s="194"/>
      <c r="AD260" s="194"/>
      <c r="AE260" s="194"/>
      <c r="AF260" s="194"/>
      <c r="AG260" s="194"/>
      <c r="AH260" s="470"/>
      <c r="AI260" s="194"/>
      <c r="AJ260" s="194"/>
      <c r="AK260" s="194"/>
      <c r="AL260" s="194"/>
      <c r="AM260" s="470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470"/>
      <c r="P261" s="194"/>
      <c r="Q261" s="194"/>
      <c r="R261" s="194"/>
      <c r="S261" s="194"/>
      <c r="T261" s="194"/>
      <c r="U261" s="194"/>
      <c r="V261" s="470"/>
      <c r="W261" s="194"/>
      <c r="X261" s="194"/>
      <c r="Y261" s="194"/>
      <c r="Z261" s="194"/>
      <c r="AA261" s="194"/>
      <c r="AB261" s="470"/>
      <c r="AC261" s="194"/>
      <c r="AD261" s="194"/>
      <c r="AE261" s="194"/>
      <c r="AF261" s="194"/>
      <c r="AG261" s="194"/>
      <c r="AH261" s="470"/>
      <c r="AI261" s="194"/>
      <c r="AJ261" s="194"/>
      <c r="AK261" s="194"/>
      <c r="AL261" s="194"/>
      <c r="AM261" s="470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470"/>
      <c r="P262" s="194"/>
      <c r="Q262" s="194"/>
      <c r="R262" s="194"/>
      <c r="S262" s="194"/>
      <c r="T262" s="194"/>
      <c r="U262" s="194"/>
      <c r="V262" s="470"/>
      <c r="W262" s="194"/>
      <c r="X262" s="194"/>
      <c r="Y262" s="194"/>
      <c r="Z262" s="194"/>
      <c r="AA262" s="194"/>
      <c r="AB262" s="470"/>
      <c r="AC262" s="194"/>
      <c r="AD262" s="194"/>
      <c r="AE262" s="194"/>
      <c r="AF262" s="194"/>
      <c r="AG262" s="194"/>
      <c r="AH262" s="470"/>
      <c r="AI262" s="194"/>
      <c r="AJ262" s="194"/>
      <c r="AK262" s="194"/>
      <c r="AL262" s="194"/>
      <c r="AM262" s="470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470"/>
      <c r="P263" s="194"/>
      <c r="Q263" s="194"/>
      <c r="R263" s="194"/>
      <c r="S263" s="194"/>
      <c r="T263" s="194"/>
      <c r="U263" s="194"/>
      <c r="V263" s="470"/>
      <c r="W263" s="194"/>
      <c r="X263" s="194"/>
      <c r="Y263" s="194"/>
      <c r="Z263" s="194"/>
      <c r="AA263" s="194"/>
      <c r="AB263" s="470"/>
      <c r="AC263" s="194"/>
      <c r="AD263" s="194"/>
      <c r="AE263" s="194"/>
      <c r="AF263" s="194"/>
      <c r="AG263" s="194"/>
      <c r="AH263" s="470"/>
      <c r="AI263" s="194"/>
      <c r="AJ263" s="194"/>
      <c r="AK263" s="194"/>
      <c r="AL263" s="194"/>
      <c r="AM263" s="470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470"/>
      <c r="P264" s="194"/>
      <c r="Q264" s="194"/>
      <c r="R264" s="194"/>
      <c r="S264" s="194"/>
      <c r="T264" s="194"/>
      <c r="U264" s="194"/>
      <c r="V264" s="470"/>
      <c r="W264" s="194"/>
      <c r="X264" s="194"/>
      <c r="Y264" s="194"/>
      <c r="Z264" s="194"/>
      <c r="AA264" s="194"/>
      <c r="AB264" s="470"/>
      <c r="AC264" s="194"/>
      <c r="AD264" s="194"/>
      <c r="AE264" s="194"/>
      <c r="AF264" s="194"/>
      <c r="AG264" s="194"/>
      <c r="AH264" s="470"/>
      <c r="AI264" s="194"/>
      <c r="AJ264" s="194"/>
      <c r="AK264" s="194"/>
      <c r="AL264" s="194"/>
      <c r="AM264" s="470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470"/>
      <c r="P265" s="194"/>
      <c r="Q265" s="194"/>
      <c r="R265" s="194"/>
      <c r="S265" s="194"/>
      <c r="T265" s="194"/>
      <c r="U265" s="194"/>
      <c r="V265" s="470"/>
      <c r="W265" s="194"/>
      <c r="X265" s="194"/>
      <c r="Y265" s="194"/>
      <c r="Z265" s="194"/>
      <c r="AA265" s="194"/>
      <c r="AB265" s="470"/>
      <c r="AC265" s="194"/>
      <c r="AD265" s="194"/>
      <c r="AE265" s="194"/>
      <c r="AF265" s="194"/>
      <c r="AG265" s="194"/>
      <c r="AH265" s="470"/>
      <c r="AI265" s="194"/>
      <c r="AJ265" s="194"/>
      <c r="AK265" s="194"/>
      <c r="AL265" s="194"/>
      <c r="AM265" s="470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470"/>
      <c r="P266" s="194"/>
      <c r="Q266" s="194"/>
      <c r="R266" s="194"/>
      <c r="S266" s="194"/>
      <c r="T266" s="194"/>
      <c r="U266" s="194"/>
      <c r="V266" s="470"/>
      <c r="W266" s="194"/>
      <c r="X266" s="194"/>
      <c r="Y266" s="194"/>
      <c r="Z266" s="194"/>
      <c r="AA266" s="194"/>
      <c r="AB266" s="470"/>
      <c r="AC266" s="194"/>
      <c r="AD266" s="194"/>
      <c r="AE266" s="194"/>
      <c r="AF266" s="194"/>
      <c r="AG266" s="194"/>
      <c r="AH266" s="470"/>
      <c r="AI266" s="194"/>
      <c r="AJ266" s="194"/>
      <c r="AK266" s="194"/>
      <c r="AL266" s="194"/>
      <c r="AM266" s="470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470"/>
      <c r="P267" s="194"/>
      <c r="Q267" s="194"/>
      <c r="R267" s="194"/>
      <c r="S267" s="194"/>
      <c r="T267" s="194"/>
      <c r="U267" s="194"/>
      <c r="V267" s="470"/>
      <c r="W267" s="194"/>
      <c r="X267" s="194"/>
      <c r="Y267" s="194"/>
      <c r="Z267" s="194"/>
      <c r="AA267" s="194"/>
      <c r="AB267" s="470"/>
      <c r="AC267" s="194"/>
      <c r="AD267" s="194"/>
      <c r="AE267" s="194"/>
      <c r="AF267" s="194"/>
      <c r="AG267" s="194"/>
      <c r="AH267" s="470"/>
      <c r="AI267" s="194"/>
      <c r="AJ267" s="194"/>
      <c r="AK267" s="194"/>
      <c r="AL267" s="194"/>
      <c r="AM267" s="470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470"/>
      <c r="P268" s="194"/>
      <c r="Q268" s="194"/>
      <c r="R268" s="194"/>
      <c r="S268" s="194"/>
      <c r="T268" s="194"/>
      <c r="U268" s="194"/>
      <c r="V268" s="470"/>
      <c r="W268" s="194"/>
      <c r="X268" s="194"/>
      <c r="Y268" s="194"/>
      <c r="Z268" s="194"/>
      <c r="AA268" s="194"/>
      <c r="AB268" s="470"/>
      <c r="AC268" s="194"/>
      <c r="AD268" s="194"/>
      <c r="AE268" s="194"/>
      <c r="AF268" s="194"/>
      <c r="AG268" s="194"/>
      <c r="AH268" s="470"/>
      <c r="AI268" s="194"/>
      <c r="AJ268" s="194"/>
      <c r="AK268" s="194"/>
      <c r="AL268" s="194"/>
      <c r="AM268" s="470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470"/>
      <c r="P269" s="194"/>
      <c r="Q269" s="194"/>
      <c r="R269" s="194"/>
      <c r="S269" s="194"/>
      <c r="T269" s="194"/>
      <c r="U269" s="194"/>
      <c r="V269" s="470"/>
      <c r="W269" s="194"/>
      <c r="X269" s="194"/>
      <c r="Y269" s="194"/>
      <c r="Z269" s="194"/>
      <c r="AA269" s="194"/>
      <c r="AB269" s="470"/>
      <c r="AC269" s="194"/>
      <c r="AD269" s="194"/>
      <c r="AE269" s="194"/>
      <c r="AF269" s="194"/>
      <c r="AG269" s="194"/>
      <c r="AH269" s="470"/>
      <c r="AI269" s="194"/>
      <c r="AJ269" s="194"/>
      <c r="AK269" s="194"/>
      <c r="AL269" s="194"/>
      <c r="AM269" s="470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470"/>
      <c r="P270" s="194"/>
      <c r="Q270" s="194"/>
      <c r="R270" s="194"/>
      <c r="S270" s="194"/>
      <c r="T270" s="194"/>
      <c r="U270" s="194"/>
      <c r="V270" s="470"/>
      <c r="W270" s="194"/>
      <c r="X270" s="194"/>
      <c r="Y270" s="194"/>
      <c r="Z270" s="194"/>
      <c r="AA270" s="194"/>
      <c r="AB270" s="470"/>
      <c r="AC270" s="194"/>
      <c r="AD270" s="194"/>
      <c r="AE270" s="194"/>
      <c r="AF270" s="194"/>
      <c r="AG270" s="194"/>
      <c r="AH270" s="470"/>
      <c r="AI270" s="194"/>
      <c r="AJ270" s="194"/>
      <c r="AK270" s="194"/>
      <c r="AL270" s="194"/>
      <c r="AM270" s="470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470"/>
      <c r="P271" s="194"/>
      <c r="Q271" s="194"/>
      <c r="R271" s="194"/>
      <c r="S271" s="194"/>
      <c r="T271" s="194"/>
      <c r="U271" s="194"/>
      <c r="V271" s="470"/>
      <c r="W271" s="194"/>
      <c r="X271" s="194"/>
      <c r="Y271" s="194"/>
      <c r="Z271" s="194"/>
      <c r="AA271" s="194"/>
      <c r="AB271" s="470"/>
      <c r="AC271" s="194"/>
      <c r="AD271" s="194"/>
      <c r="AE271" s="194"/>
      <c r="AF271" s="194"/>
      <c r="AG271" s="194"/>
      <c r="AH271" s="470"/>
      <c r="AI271" s="194"/>
      <c r="AJ271" s="194"/>
      <c r="AK271" s="194"/>
      <c r="AL271" s="194"/>
      <c r="AM271" s="470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470"/>
      <c r="P272" s="194"/>
      <c r="Q272" s="194"/>
      <c r="R272" s="194"/>
      <c r="S272" s="194"/>
      <c r="T272" s="194"/>
      <c r="U272" s="194"/>
      <c r="V272" s="470"/>
      <c r="W272" s="194"/>
      <c r="X272" s="194"/>
      <c r="Y272" s="194"/>
      <c r="Z272" s="194"/>
      <c r="AA272" s="194"/>
      <c r="AB272" s="470"/>
      <c r="AC272" s="194"/>
      <c r="AD272" s="194"/>
      <c r="AE272" s="194"/>
      <c r="AF272" s="194"/>
      <c r="AG272" s="194"/>
      <c r="AH272" s="470"/>
      <c r="AI272" s="194"/>
      <c r="AJ272" s="194"/>
      <c r="AK272" s="194"/>
      <c r="AL272" s="194"/>
      <c r="AM272" s="470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470"/>
      <c r="P273" s="194"/>
      <c r="Q273" s="194"/>
      <c r="R273" s="194"/>
      <c r="S273" s="194"/>
      <c r="T273" s="194"/>
      <c r="U273" s="194"/>
      <c r="V273" s="470"/>
      <c r="W273" s="194"/>
      <c r="X273" s="194"/>
      <c r="Y273" s="194"/>
      <c r="Z273" s="194"/>
      <c r="AA273" s="194"/>
      <c r="AB273" s="470"/>
      <c r="AC273" s="194"/>
      <c r="AD273" s="194"/>
      <c r="AE273" s="194"/>
      <c r="AF273" s="194"/>
      <c r="AG273" s="194"/>
      <c r="AH273" s="470"/>
      <c r="AI273" s="194"/>
      <c r="AJ273" s="194"/>
      <c r="AK273" s="194"/>
      <c r="AL273" s="194"/>
      <c r="AM273" s="470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470"/>
      <c r="P274" s="194"/>
      <c r="Q274" s="194"/>
      <c r="R274" s="194"/>
      <c r="S274" s="194"/>
      <c r="T274" s="194"/>
      <c r="U274" s="194"/>
      <c r="V274" s="470"/>
      <c r="W274" s="194"/>
      <c r="X274" s="194"/>
      <c r="Y274" s="194"/>
      <c r="Z274" s="194"/>
      <c r="AA274" s="194"/>
      <c r="AB274" s="470"/>
      <c r="AC274" s="194"/>
      <c r="AD274" s="194"/>
      <c r="AE274" s="194"/>
      <c r="AF274" s="194"/>
      <c r="AG274" s="194"/>
      <c r="AH274" s="470"/>
      <c r="AI274" s="194"/>
      <c r="AJ274" s="194"/>
      <c r="AK274" s="194"/>
      <c r="AL274" s="194"/>
      <c r="AM274" s="470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470"/>
      <c r="P275" s="194"/>
      <c r="Q275" s="194"/>
      <c r="R275" s="194"/>
      <c r="S275" s="194"/>
      <c r="T275" s="194"/>
      <c r="U275" s="194"/>
      <c r="V275" s="470"/>
      <c r="W275" s="194"/>
      <c r="X275" s="194"/>
      <c r="Y275" s="194"/>
      <c r="Z275" s="194"/>
      <c r="AA275" s="194"/>
      <c r="AB275" s="470"/>
      <c r="AC275" s="194"/>
      <c r="AD275" s="194"/>
      <c r="AE275" s="194"/>
      <c r="AF275" s="194"/>
      <c r="AG275" s="194"/>
      <c r="AH275" s="470"/>
      <c r="AI275" s="194"/>
      <c r="AJ275" s="194"/>
      <c r="AK275" s="194"/>
      <c r="AL275" s="194"/>
      <c r="AM275" s="470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470"/>
      <c r="P276" s="194"/>
      <c r="Q276" s="194"/>
      <c r="R276" s="194"/>
      <c r="S276" s="194"/>
      <c r="T276" s="194"/>
      <c r="U276" s="194"/>
      <c r="V276" s="470"/>
      <c r="W276" s="194"/>
      <c r="X276" s="194"/>
      <c r="Y276" s="194"/>
      <c r="Z276" s="194"/>
      <c r="AA276" s="194"/>
      <c r="AB276" s="470"/>
      <c r="AC276" s="194"/>
      <c r="AD276" s="194"/>
      <c r="AE276" s="194"/>
      <c r="AF276" s="194"/>
      <c r="AG276" s="194"/>
      <c r="AH276" s="470"/>
      <c r="AI276" s="194"/>
      <c r="AJ276" s="194"/>
      <c r="AK276" s="194"/>
      <c r="AL276" s="194"/>
      <c r="AM276" s="470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470"/>
      <c r="P277" s="194"/>
      <c r="Q277" s="194"/>
      <c r="R277" s="194"/>
      <c r="S277" s="194"/>
      <c r="T277" s="194"/>
      <c r="U277" s="194"/>
      <c r="V277" s="470"/>
      <c r="W277" s="194"/>
      <c r="X277" s="194"/>
      <c r="Y277" s="194"/>
      <c r="Z277" s="194"/>
      <c r="AA277" s="194"/>
      <c r="AB277" s="470"/>
      <c r="AC277" s="194"/>
      <c r="AD277" s="194"/>
      <c r="AE277" s="194"/>
      <c r="AF277" s="194"/>
      <c r="AG277" s="194"/>
      <c r="AH277" s="470"/>
      <c r="AI277" s="194"/>
      <c r="AJ277" s="194"/>
      <c r="AK277" s="194"/>
      <c r="AL277" s="194"/>
      <c r="AM277" s="470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470"/>
      <c r="P278" s="194"/>
      <c r="Q278" s="194"/>
      <c r="R278" s="194"/>
      <c r="S278" s="194"/>
      <c r="T278" s="194"/>
      <c r="U278" s="194"/>
      <c r="V278" s="470"/>
      <c r="W278" s="194"/>
      <c r="X278" s="194"/>
      <c r="Y278" s="194"/>
      <c r="Z278" s="194"/>
      <c r="AA278" s="194"/>
      <c r="AB278" s="470"/>
      <c r="AC278" s="194"/>
      <c r="AD278" s="194"/>
      <c r="AE278" s="194"/>
      <c r="AF278" s="194"/>
      <c r="AG278" s="194"/>
      <c r="AH278" s="470"/>
      <c r="AI278" s="194"/>
      <c r="AJ278" s="194"/>
      <c r="AK278" s="194"/>
      <c r="AL278" s="194"/>
      <c r="AM278" s="470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470"/>
      <c r="P279" s="194"/>
      <c r="Q279" s="194"/>
      <c r="R279" s="194"/>
      <c r="S279" s="194"/>
      <c r="T279" s="194"/>
      <c r="U279" s="194"/>
      <c r="V279" s="470"/>
      <c r="W279" s="194"/>
      <c r="X279" s="194"/>
      <c r="Y279" s="194"/>
      <c r="Z279" s="194"/>
      <c r="AA279" s="194"/>
      <c r="AB279" s="470"/>
      <c r="AC279" s="194"/>
      <c r="AD279" s="194"/>
      <c r="AE279" s="194"/>
      <c r="AF279" s="194"/>
      <c r="AG279" s="194"/>
      <c r="AH279" s="470"/>
      <c r="AI279" s="194"/>
      <c r="AJ279" s="194"/>
      <c r="AK279" s="194"/>
      <c r="AL279" s="194"/>
      <c r="AM279" s="470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470"/>
      <c r="P280" s="194"/>
      <c r="Q280" s="194"/>
      <c r="R280" s="194"/>
      <c r="S280" s="194"/>
      <c r="T280" s="194"/>
      <c r="U280" s="194"/>
      <c r="V280" s="470"/>
      <c r="W280" s="194"/>
      <c r="X280" s="194"/>
      <c r="Y280" s="194"/>
      <c r="Z280" s="194"/>
      <c r="AA280" s="194"/>
      <c r="AB280" s="470"/>
      <c r="AC280" s="194"/>
      <c r="AD280" s="194"/>
      <c r="AE280" s="194"/>
      <c r="AF280" s="194"/>
      <c r="AG280" s="194"/>
      <c r="AH280" s="470"/>
      <c r="AI280" s="194"/>
      <c r="AJ280" s="194"/>
      <c r="AK280" s="194"/>
      <c r="AL280" s="194"/>
      <c r="AM280" s="470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470"/>
      <c r="P281" s="194"/>
      <c r="Q281" s="194"/>
      <c r="R281" s="194"/>
      <c r="S281" s="194"/>
      <c r="T281" s="194"/>
      <c r="U281" s="194"/>
      <c r="V281" s="470"/>
      <c r="W281" s="194"/>
      <c r="X281" s="194"/>
      <c r="Y281" s="194"/>
      <c r="Z281" s="194"/>
      <c r="AA281" s="194"/>
      <c r="AB281" s="470"/>
      <c r="AC281" s="194"/>
      <c r="AD281" s="194"/>
      <c r="AE281" s="194"/>
      <c r="AF281" s="194"/>
      <c r="AG281" s="194"/>
      <c r="AH281" s="470"/>
      <c r="AI281" s="194"/>
      <c r="AJ281" s="194"/>
      <c r="AK281" s="194"/>
      <c r="AL281" s="194"/>
      <c r="AM281" s="470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470"/>
      <c r="P282" s="194"/>
      <c r="Q282" s="194"/>
      <c r="R282" s="194"/>
      <c r="S282" s="194"/>
      <c r="T282" s="194"/>
      <c r="U282" s="194"/>
      <c r="V282" s="470"/>
      <c r="W282" s="194"/>
      <c r="X282" s="194"/>
      <c r="Y282" s="194"/>
      <c r="Z282" s="194"/>
      <c r="AA282" s="194"/>
      <c r="AB282" s="470"/>
      <c r="AC282" s="194"/>
      <c r="AD282" s="194"/>
      <c r="AE282" s="194"/>
      <c r="AF282" s="194"/>
      <c r="AG282" s="194"/>
      <c r="AH282" s="470"/>
      <c r="AI282" s="194"/>
      <c r="AJ282" s="194"/>
      <c r="AK282" s="194"/>
      <c r="AL282" s="194"/>
      <c r="AM282" s="470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470"/>
      <c r="P283" s="194"/>
      <c r="Q283" s="194"/>
      <c r="R283" s="194"/>
      <c r="S283" s="194"/>
      <c r="T283" s="194"/>
      <c r="U283" s="194"/>
      <c r="V283" s="470"/>
      <c r="W283" s="194"/>
      <c r="X283" s="194"/>
      <c r="Y283" s="194"/>
      <c r="Z283" s="194"/>
      <c r="AA283" s="194"/>
      <c r="AB283" s="470"/>
      <c r="AC283" s="194"/>
      <c r="AD283" s="194"/>
      <c r="AE283" s="194"/>
      <c r="AF283" s="194"/>
      <c r="AG283" s="194"/>
      <c r="AH283" s="470"/>
      <c r="AI283" s="194"/>
      <c r="AJ283" s="194"/>
      <c r="AK283" s="194"/>
      <c r="AL283" s="194"/>
      <c r="AM283" s="470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470"/>
      <c r="P284" s="194"/>
      <c r="Q284" s="194"/>
      <c r="R284" s="194"/>
      <c r="S284" s="194"/>
      <c r="T284" s="194"/>
      <c r="U284" s="194"/>
      <c r="V284" s="470"/>
      <c r="W284" s="194"/>
      <c r="X284" s="194"/>
      <c r="Y284" s="194"/>
      <c r="Z284" s="194"/>
      <c r="AA284" s="194"/>
      <c r="AB284" s="470"/>
      <c r="AC284" s="194"/>
      <c r="AD284" s="194"/>
      <c r="AE284" s="194"/>
      <c r="AF284" s="194"/>
      <c r="AG284" s="194"/>
      <c r="AH284" s="470"/>
      <c r="AI284" s="194"/>
      <c r="AJ284" s="194"/>
      <c r="AK284" s="194"/>
      <c r="AL284" s="194"/>
      <c r="AM284" s="470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470"/>
      <c r="P285" s="194"/>
      <c r="Q285" s="194"/>
      <c r="R285" s="194"/>
      <c r="S285" s="194"/>
      <c r="T285" s="194"/>
      <c r="U285" s="194"/>
      <c r="V285" s="470"/>
      <c r="W285" s="194"/>
      <c r="X285" s="194"/>
      <c r="Y285" s="194"/>
      <c r="Z285" s="194"/>
      <c r="AA285" s="194"/>
      <c r="AB285" s="470"/>
      <c r="AC285" s="194"/>
      <c r="AD285" s="194"/>
      <c r="AE285" s="194"/>
      <c r="AF285" s="194"/>
      <c r="AG285" s="194"/>
      <c r="AH285" s="470"/>
      <c r="AI285" s="194"/>
      <c r="AJ285" s="194"/>
      <c r="AK285" s="194"/>
      <c r="AL285" s="194"/>
      <c r="AM285" s="470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470"/>
      <c r="P286" s="194"/>
      <c r="Q286" s="194"/>
      <c r="R286" s="194"/>
      <c r="S286" s="194"/>
      <c r="T286" s="194"/>
      <c r="U286" s="194"/>
      <c r="V286" s="470"/>
      <c r="W286" s="194"/>
      <c r="X286" s="194"/>
      <c r="Y286" s="194"/>
      <c r="Z286" s="194"/>
      <c r="AA286" s="194"/>
      <c r="AB286" s="470"/>
      <c r="AC286" s="194"/>
      <c r="AD286" s="194"/>
      <c r="AE286" s="194"/>
      <c r="AF286" s="194"/>
      <c r="AG286" s="194"/>
      <c r="AH286" s="470"/>
      <c r="AI286" s="194"/>
      <c r="AJ286" s="194"/>
      <c r="AK286" s="194"/>
      <c r="AL286" s="194"/>
      <c r="AM286" s="470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470"/>
      <c r="P287" s="194"/>
      <c r="Q287" s="194"/>
      <c r="R287" s="194"/>
      <c r="S287" s="194"/>
      <c r="T287" s="194"/>
      <c r="U287" s="194"/>
      <c r="V287" s="470"/>
      <c r="W287" s="194"/>
      <c r="X287" s="194"/>
      <c r="Y287" s="194"/>
      <c r="Z287" s="194"/>
      <c r="AA287" s="194"/>
      <c r="AB287" s="470"/>
      <c r="AC287" s="194"/>
      <c r="AD287" s="194"/>
      <c r="AE287" s="194"/>
      <c r="AF287" s="194"/>
      <c r="AG287" s="194"/>
      <c r="AH287" s="470"/>
      <c r="AI287" s="194"/>
      <c r="AJ287" s="194"/>
      <c r="AK287" s="194"/>
      <c r="AL287" s="194"/>
      <c r="AM287" s="470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470"/>
      <c r="P288" s="194"/>
      <c r="Q288" s="194"/>
      <c r="R288" s="194"/>
      <c r="S288" s="194"/>
      <c r="T288" s="194"/>
      <c r="U288" s="194"/>
      <c r="V288" s="470"/>
      <c r="W288" s="194"/>
      <c r="X288" s="194"/>
      <c r="Y288" s="194"/>
      <c r="Z288" s="194"/>
      <c r="AA288" s="194"/>
      <c r="AB288" s="470"/>
      <c r="AC288" s="194"/>
      <c r="AD288" s="194"/>
      <c r="AE288" s="194"/>
      <c r="AF288" s="194"/>
      <c r="AG288" s="194"/>
      <c r="AH288" s="470"/>
      <c r="AI288" s="194"/>
      <c r="AJ288" s="194"/>
      <c r="AK288" s="194"/>
      <c r="AL288" s="194"/>
      <c r="AM288" s="470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470"/>
      <c r="P289" s="194"/>
      <c r="Q289" s="194"/>
      <c r="R289" s="194"/>
      <c r="S289" s="194"/>
      <c r="T289" s="194"/>
      <c r="U289" s="194"/>
      <c r="V289" s="470"/>
      <c r="W289" s="194"/>
      <c r="X289" s="194"/>
      <c r="Y289" s="194"/>
      <c r="Z289" s="194"/>
      <c r="AA289" s="194"/>
      <c r="AB289" s="470"/>
      <c r="AC289" s="194"/>
      <c r="AD289" s="194"/>
      <c r="AE289" s="194"/>
      <c r="AF289" s="194"/>
      <c r="AG289" s="194"/>
      <c r="AH289" s="470"/>
      <c r="AI289" s="194"/>
      <c r="AJ289" s="194"/>
      <c r="AK289" s="194"/>
      <c r="AL289" s="194"/>
      <c r="AM289" s="470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470"/>
      <c r="P290" s="194"/>
      <c r="Q290" s="194"/>
      <c r="R290" s="194"/>
      <c r="S290" s="194"/>
      <c r="T290" s="194"/>
      <c r="U290" s="194"/>
      <c r="V290" s="470"/>
      <c r="W290" s="194"/>
      <c r="X290" s="194"/>
      <c r="Y290" s="194"/>
      <c r="Z290" s="194"/>
      <c r="AA290" s="194"/>
      <c r="AB290" s="470"/>
      <c r="AC290" s="194"/>
      <c r="AD290" s="194"/>
      <c r="AE290" s="194"/>
      <c r="AF290" s="194"/>
      <c r="AG290" s="194"/>
      <c r="AH290" s="470"/>
      <c r="AI290" s="194"/>
      <c r="AJ290" s="194"/>
      <c r="AK290" s="194"/>
      <c r="AL290" s="194"/>
      <c r="AM290" s="470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470"/>
      <c r="P291" s="194"/>
      <c r="Q291" s="194"/>
      <c r="R291" s="194"/>
      <c r="S291" s="194"/>
      <c r="T291" s="194"/>
      <c r="U291" s="194"/>
      <c r="V291" s="470"/>
      <c r="W291" s="194"/>
      <c r="X291" s="194"/>
      <c r="Y291" s="194"/>
      <c r="Z291" s="194"/>
      <c r="AA291" s="194"/>
      <c r="AB291" s="470"/>
      <c r="AC291" s="194"/>
      <c r="AD291" s="194"/>
      <c r="AE291" s="194"/>
      <c r="AF291" s="194"/>
      <c r="AG291" s="194"/>
      <c r="AH291" s="470"/>
      <c r="AI291" s="194"/>
      <c r="AJ291" s="194"/>
      <c r="AK291" s="194"/>
      <c r="AL291" s="194"/>
      <c r="AM291" s="470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470"/>
      <c r="P292" s="194"/>
      <c r="Q292" s="194"/>
      <c r="R292" s="194"/>
      <c r="S292" s="194"/>
      <c r="T292" s="194"/>
      <c r="U292" s="194"/>
      <c r="V292" s="470"/>
      <c r="W292" s="194"/>
      <c r="X292" s="194"/>
      <c r="Y292" s="194"/>
      <c r="Z292" s="194"/>
      <c r="AA292" s="194"/>
      <c r="AB292" s="470"/>
      <c r="AC292" s="194"/>
      <c r="AD292" s="194"/>
      <c r="AE292" s="194"/>
      <c r="AF292" s="194"/>
      <c r="AG292" s="194"/>
      <c r="AH292" s="470"/>
      <c r="AI292" s="194"/>
      <c r="AJ292" s="194"/>
      <c r="AK292" s="194"/>
      <c r="AL292" s="194"/>
      <c r="AM292" s="470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470"/>
      <c r="P293" s="194"/>
      <c r="Q293" s="194"/>
      <c r="R293" s="194"/>
      <c r="S293" s="194"/>
      <c r="T293" s="194"/>
      <c r="U293" s="194"/>
      <c r="V293" s="470"/>
      <c r="W293" s="194"/>
      <c r="X293" s="194"/>
      <c r="Y293" s="194"/>
      <c r="Z293" s="194"/>
      <c r="AA293" s="194"/>
      <c r="AB293" s="470"/>
      <c r="AC293" s="194"/>
      <c r="AD293" s="194"/>
      <c r="AE293" s="194"/>
      <c r="AF293" s="194"/>
      <c r="AG293" s="194"/>
      <c r="AH293" s="470"/>
      <c r="AI293" s="194"/>
      <c r="AJ293" s="194"/>
      <c r="AK293" s="194"/>
      <c r="AL293" s="194"/>
      <c r="AM293" s="470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470"/>
      <c r="P294" s="194"/>
      <c r="Q294" s="194"/>
      <c r="R294" s="194"/>
      <c r="S294" s="194"/>
      <c r="T294" s="194"/>
      <c r="U294" s="194"/>
      <c r="V294" s="470"/>
      <c r="W294" s="194"/>
      <c r="X294" s="194"/>
      <c r="Y294" s="194"/>
      <c r="Z294" s="194"/>
      <c r="AA294" s="194"/>
      <c r="AB294" s="470"/>
      <c r="AC294" s="194"/>
      <c r="AD294" s="194"/>
      <c r="AE294" s="194"/>
      <c r="AF294" s="194"/>
      <c r="AG294" s="194"/>
      <c r="AH294" s="470"/>
      <c r="AI294" s="194"/>
      <c r="AJ294" s="194"/>
      <c r="AK294" s="194"/>
      <c r="AL294" s="194"/>
      <c r="AM294" s="470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470"/>
      <c r="P295" s="194"/>
      <c r="Q295" s="194"/>
      <c r="R295" s="194"/>
      <c r="S295" s="194"/>
      <c r="T295" s="194"/>
      <c r="U295" s="194"/>
      <c r="V295" s="470"/>
      <c r="W295" s="194"/>
      <c r="X295" s="194"/>
      <c r="Y295" s="194"/>
      <c r="Z295" s="194"/>
      <c r="AA295" s="194"/>
      <c r="AB295" s="470"/>
      <c r="AC295" s="194"/>
      <c r="AD295" s="194"/>
      <c r="AE295" s="194"/>
      <c r="AF295" s="194"/>
      <c r="AG295" s="194"/>
      <c r="AH295" s="470"/>
      <c r="AI295" s="194"/>
      <c r="AJ295" s="194"/>
      <c r="AK295" s="194"/>
      <c r="AL295" s="194"/>
      <c r="AM295" s="470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470"/>
      <c r="P296" s="194"/>
      <c r="Q296" s="194"/>
      <c r="R296" s="194"/>
      <c r="S296" s="194"/>
      <c r="T296" s="194"/>
      <c r="U296" s="194"/>
      <c r="V296" s="470"/>
      <c r="W296" s="194"/>
      <c r="X296" s="194"/>
      <c r="Y296" s="194"/>
      <c r="Z296" s="194"/>
      <c r="AA296" s="194"/>
      <c r="AB296" s="470"/>
      <c r="AC296" s="194"/>
      <c r="AD296" s="194"/>
      <c r="AE296" s="194"/>
      <c r="AF296" s="194"/>
      <c r="AG296" s="194"/>
      <c r="AH296" s="470"/>
      <c r="AI296" s="194"/>
      <c r="AJ296" s="194"/>
      <c r="AK296" s="194"/>
      <c r="AL296" s="194"/>
      <c r="AM296" s="470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470"/>
      <c r="P297" s="194"/>
      <c r="Q297" s="194"/>
      <c r="R297" s="194"/>
      <c r="S297" s="194"/>
      <c r="T297" s="194"/>
      <c r="U297" s="194"/>
      <c r="V297" s="470"/>
      <c r="W297" s="194"/>
      <c r="X297" s="194"/>
      <c r="Y297" s="194"/>
      <c r="Z297" s="194"/>
      <c r="AA297" s="194"/>
      <c r="AB297" s="470"/>
      <c r="AC297" s="194"/>
      <c r="AD297" s="194"/>
      <c r="AE297" s="194"/>
      <c r="AF297" s="194"/>
      <c r="AG297" s="194"/>
      <c r="AH297" s="470"/>
      <c r="AI297" s="194"/>
      <c r="AJ297" s="194"/>
      <c r="AK297" s="194"/>
      <c r="AL297" s="194"/>
      <c r="AM297" s="470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470"/>
      <c r="P298" s="194"/>
      <c r="Q298" s="194"/>
      <c r="R298" s="194"/>
      <c r="S298" s="194"/>
      <c r="T298" s="194"/>
      <c r="U298" s="194"/>
      <c r="V298" s="470"/>
      <c r="W298" s="194"/>
      <c r="X298" s="194"/>
      <c r="Y298" s="194"/>
      <c r="Z298" s="194"/>
      <c r="AA298" s="194"/>
      <c r="AB298" s="470"/>
      <c r="AC298" s="194"/>
      <c r="AD298" s="194"/>
      <c r="AE298" s="194"/>
      <c r="AF298" s="194"/>
      <c r="AG298" s="194"/>
      <c r="AH298" s="470"/>
      <c r="AI298" s="194"/>
      <c r="AJ298" s="194"/>
      <c r="AK298" s="194"/>
      <c r="AL298" s="194"/>
      <c r="AM298" s="470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470"/>
      <c r="P299" s="194"/>
      <c r="Q299" s="194"/>
      <c r="R299" s="194"/>
      <c r="S299" s="194"/>
      <c r="T299" s="194"/>
      <c r="U299" s="194"/>
      <c r="V299" s="470"/>
      <c r="W299" s="194"/>
      <c r="X299" s="194"/>
      <c r="Y299" s="194"/>
      <c r="Z299" s="194"/>
      <c r="AA299" s="194"/>
      <c r="AB299" s="470"/>
      <c r="AC299" s="194"/>
      <c r="AD299" s="194"/>
      <c r="AE299" s="194"/>
      <c r="AF299" s="194"/>
      <c r="AG299" s="194"/>
      <c r="AH299" s="470"/>
      <c r="AI299" s="194"/>
      <c r="AJ299" s="194"/>
      <c r="AK299" s="194"/>
      <c r="AL299" s="194"/>
      <c r="AM299" s="470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470"/>
      <c r="P300" s="194"/>
      <c r="Q300" s="194"/>
      <c r="R300" s="194"/>
      <c r="S300" s="194"/>
      <c r="T300" s="194"/>
      <c r="U300" s="194"/>
      <c r="V300" s="470"/>
      <c r="W300" s="194"/>
      <c r="X300" s="194"/>
      <c r="Y300" s="194"/>
      <c r="Z300" s="194"/>
      <c r="AA300" s="194"/>
      <c r="AB300" s="470"/>
      <c r="AC300" s="194"/>
      <c r="AD300" s="194"/>
      <c r="AE300" s="194"/>
      <c r="AF300" s="194"/>
      <c r="AG300" s="194"/>
      <c r="AH300" s="470"/>
      <c r="AI300" s="194"/>
      <c r="AJ300" s="194"/>
      <c r="AK300" s="194"/>
      <c r="AL300" s="194"/>
      <c r="AM300" s="470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470"/>
      <c r="P301" s="194"/>
      <c r="Q301" s="194"/>
      <c r="R301" s="194"/>
      <c r="S301" s="194"/>
      <c r="T301" s="194"/>
      <c r="U301" s="194"/>
      <c r="V301" s="470"/>
      <c r="W301" s="194"/>
      <c r="X301" s="194"/>
      <c r="Y301" s="194"/>
      <c r="Z301" s="194"/>
      <c r="AA301" s="194"/>
      <c r="AB301" s="470"/>
      <c r="AC301" s="194"/>
      <c r="AD301" s="194"/>
      <c r="AE301" s="194"/>
      <c r="AF301" s="194"/>
      <c r="AG301" s="194"/>
      <c r="AH301" s="470"/>
      <c r="AI301" s="194"/>
      <c r="AJ301" s="194"/>
      <c r="AK301" s="194"/>
      <c r="AL301" s="194"/>
      <c r="AM301" s="470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470"/>
      <c r="P302" s="194"/>
      <c r="Q302" s="194"/>
      <c r="R302" s="194"/>
      <c r="S302" s="194"/>
      <c r="T302" s="194"/>
      <c r="U302" s="194"/>
      <c r="V302" s="470"/>
      <c r="W302" s="194"/>
      <c r="X302" s="194"/>
      <c r="Y302" s="194"/>
      <c r="Z302" s="194"/>
      <c r="AA302" s="194"/>
      <c r="AB302" s="470"/>
      <c r="AC302" s="194"/>
      <c r="AD302" s="194"/>
      <c r="AE302" s="194"/>
      <c r="AF302" s="194"/>
      <c r="AG302" s="194"/>
      <c r="AH302" s="470"/>
      <c r="AI302" s="194"/>
      <c r="AJ302" s="194"/>
      <c r="AK302" s="194"/>
      <c r="AL302" s="194"/>
      <c r="AM302" s="470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470"/>
      <c r="P303" s="194"/>
      <c r="Q303" s="194"/>
      <c r="R303" s="194"/>
      <c r="S303" s="194"/>
      <c r="T303" s="194"/>
      <c r="U303" s="194"/>
      <c r="V303" s="470"/>
      <c r="W303" s="194"/>
      <c r="X303" s="194"/>
      <c r="Y303" s="194"/>
      <c r="Z303" s="194"/>
      <c r="AA303" s="194"/>
      <c r="AB303" s="470"/>
      <c r="AC303" s="194"/>
      <c r="AD303" s="194"/>
      <c r="AE303" s="194"/>
      <c r="AF303" s="194"/>
      <c r="AG303" s="194"/>
      <c r="AH303" s="470"/>
      <c r="AI303" s="194"/>
      <c r="AJ303" s="194"/>
      <c r="AK303" s="194"/>
      <c r="AL303" s="194"/>
      <c r="AM303" s="470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470"/>
      <c r="P304" s="194"/>
      <c r="Q304" s="194"/>
      <c r="R304" s="194"/>
      <c r="S304" s="194"/>
      <c r="T304" s="194"/>
      <c r="U304" s="194"/>
      <c r="V304" s="470"/>
      <c r="W304" s="194"/>
      <c r="X304" s="194"/>
      <c r="Y304" s="194"/>
      <c r="Z304" s="194"/>
      <c r="AA304" s="194"/>
      <c r="AB304" s="470"/>
      <c r="AC304" s="194"/>
      <c r="AD304" s="194"/>
      <c r="AE304" s="194"/>
      <c r="AF304" s="194"/>
      <c r="AG304" s="194"/>
      <c r="AH304" s="470"/>
      <c r="AI304" s="194"/>
      <c r="AJ304" s="194"/>
      <c r="AK304" s="194"/>
      <c r="AL304" s="194"/>
      <c r="AM304" s="470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470"/>
      <c r="P305" s="194"/>
      <c r="Q305" s="194"/>
      <c r="R305" s="194"/>
      <c r="S305" s="194"/>
      <c r="T305" s="194"/>
      <c r="U305" s="194"/>
      <c r="V305" s="470"/>
      <c r="W305" s="194"/>
      <c r="X305" s="194"/>
      <c r="Y305" s="194"/>
      <c r="Z305" s="194"/>
      <c r="AA305" s="194"/>
      <c r="AB305" s="470"/>
      <c r="AC305" s="194"/>
      <c r="AD305" s="194"/>
      <c r="AE305" s="194"/>
      <c r="AF305" s="194"/>
      <c r="AG305" s="194"/>
      <c r="AH305" s="470"/>
      <c r="AI305" s="194"/>
      <c r="AJ305" s="194"/>
      <c r="AK305" s="194"/>
      <c r="AL305" s="194"/>
      <c r="AM305" s="470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470"/>
      <c r="P306" s="194"/>
      <c r="Q306" s="194"/>
      <c r="R306" s="194"/>
      <c r="S306" s="194"/>
      <c r="T306" s="194"/>
      <c r="U306" s="194"/>
      <c r="V306" s="470"/>
      <c r="W306" s="194"/>
      <c r="X306" s="194"/>
      <c r="Y306" s="194"/>
      <c r="Z306" s="194"/>
      <c r="AA306" s="194"/>
      <c r="AB306" s="470"/>
      <c r="AC306" s="194"/>
      <c r="AD306" s="194"/>
      <c r="AE306" s="194"/>
      <c r="AF306" s="194"/>
      <c r="AG306" s="194"/>
      <c r="AH306" s="470"/>
      <c r="AI306" s="194"/>
      <c r="AJ306" s="194"/>
      <c r="AK306" s="194"/>
      <c r="AL306" s="194"/>
      <c r="AM306" s="470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470"/>
      <c r="P307" s="194"/>
      <c r="Q307" s="194"/>
      <c r="R307" s="194"/>
      <c r="S307" s="194"/>
      <c r="T307" s="194"/>
      <c r="U307" s="194"/>
      <c r="V307" s="470"/>
      <c r="W307" s="194"/>
      <c r="X307" s="194"/>
      <c r="Y307" s="194"/>
      <c r="Z307" s="194"/>
      <c r="AA307" s="194"/>
      <c r="AB307" s="470"/>
      <c r="AC307" s="194"/>
      <c r="AD307" s="194"/>
      <c r="AE307" s="194"/>
      <c r="AF307" s="194"/>
      <c r="AG307" s="194"/>
      <c r="AH307" s="470"/>
      <c r="AI307" s="194"/>
      <c r="AJ307" s="194"/>
      <c r="AK307" s="194"/>
      <c r="AL307" s="194"/>
      <c r="AM307" s="470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470"/>
      <c r="P308" s="194"/>
      <c r="Q308" s="194"/>
      <c r="R308" s="194"/>
      <c r="S308" s="194"/>
      <c r="T308" s="194"/>
      <c r="U308" s="194"/>
      <c r="V308" s="470"/>
      <c r="W308" s="194"/>
      <c r="X308" s="194"/>
      <c r="Y308" s="194"/>
      <c r="Z308" s="194"/>
      <c r="AA308" s="194"/>
      <c r="AB308" s="470"/>
      <c r="AC308" s="194"/>
      <c r="AD308" s="194"/>
      <c r="AE308" s="194"/>
      <c r="AF308" s="194"/>
      <c r="AG308" s="194"/>
      <c r="AH308" s="470"/>
      <c r="AI308" s="194"/>
      <c r="AJ308" s="194"/>
      <c r="AK308" s="194"/>
      <c r="AL308" s="194"/>
      <c r="AM308" s="470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470"/>
      <c r="P309" s="194"/>
      <c r="Q309" s="194"/>
      <c r="R309" s="194"/>
      <c r="S309" s="194"/>
      <c r="T309" s="194"/>
      <c r="U309" s="194"/>
      <c r="V309" s="470"/>
      <c r="W309" s="194"/>
      <c r="X309" s="194"/>
      <c r="Y309" s="194"/>
      <c r="Z309" s="194"/>
      <c r="AA309" s="194"/>
      <c r="AB309" s="470"/>
      <c r="AC309" s="194"/>
      <c r="AD309" s="194"/>
      <c r="AE309" s="194"/>
      <c r="AF309" s="194"/>
      <c r="AG309" s="194"/>
      <c r="AH309" s="470"/>
      <c r="AI309" s="194"/>
      <c r="AJ309" s="194"/>
      <c r="AK309" s="194"/>
      <c r="AL309" s="194"/>
      <c r="AM309" s="470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470"/>
      <c r="P310" s="194"/>
      <c r="Q310" s="194"/>
      <c r="R310" s="194"/>
      <c r="S310" s="194"/>
      <c r="T310" s="194"/>
      <c r="U310" s="194"/>
      <c r="V310" s="470"/>
      <c r="W310" s="194"/>
      <c r="X310" s="194"/>
      <c r="Y310" s="194"/>
      <c r="Z310" s="194"/>
      <c r="AA310" s="194"/>
      <c r="AB310" s="470"/>
      <c r="AC310" s="194"/>
      <c r="AD310" s="194"/>
      <c r="AE310" s="194"/>
      <c r="AF310" s="194"/>
      <c r="AG310" s="194"/>
      <c r="AH310" s="470"/>
      <c r="AI310" s="194"/>
      <c r="AJ310" s="194"/>
      <c r="AK310" s="194"/>
      <c r="AL310" s="194"/>
      <c r="AM310" s="470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470"/>
      <c r="P311" s="194"/>
      <c r="Q311" s="194"/>
      <c r="R311" s="194"/>
      <c r="S311" s="194"/>
      <c r="T311" s="194"/>
      <c r="U311" s="194"/>
      <c r="V311" s="470"/>
      <c r="W311" s="194"/>
      <c r="X311" s="194"/>
      <c r="Y311" s="194"/>
      <c r="Z311" s="194"/>
      <c r="AA311" s="194"/>
      <c r="AB311" s="470"/>
      <c r="AC311" s="194"/>
      <c r="AD311" s="194"/>
      <c r="AE311" s="194"/>
      <c r="AF311" s="194"/>
      <c r="AG311" s="194"/>
      <c r="AH311" s="470"/>
      <c r="AI311" s="194"/>
      <c r="AJ311" s="194"/>
      <c r="AK311" s="194"/>
      <c r="AL311" s="194"/>
      <c r="AM311" s="470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470"/>
      <c r="P312" s="194"/>
      <c r="Q312" s="194"/>
      <c r="R312" s="194"/>
      <c r="S312" s="194"/>
      <c r="T312" s="194"/>
      <c r="U312" s="194"/>
      <c r="V312" s="470"/>
      <c r="W312" s="194"/>
      <c r="X312" s="194"/>
      <c r="Y312" s="194"/>
      <c r="Z312" s="194"/>
      <c r="AA312" s="194"/>
      <c r="AB312" s="470"/>
      <c r="AC312" s="194"/>
      <c r="AD312" s="194"/>
      <c r="AE312" s="194"/>
      <c r="AF312" s="194"/>
      <c r="AG312" s="194"/>
      <c r="AH312" s="470"/>
      <c r="AI312" s="194"/>
      <c r="AJ312" s="194"/>
      <c r="AK312" s="194"/>
      <c r="AL312" s="194"/>
      <c r="AM312" s="470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470"/>
      <c r="P313" s="194"/>
      <c r="Q313" s="194"/>
      <c r="R313" s="194"/>
      <c r="S313" s="194"/>
      <c r="T313" s="194"/>
      <c r="U313" s="194"/>
      <c r="V313" s="470"/>
      <c r="W313" s="194"/>
      <c r="X313" s="194"/>
      <c r="Y313" s="194"/>
      <c r="Z313" s="194"/>
      <c r="AA313" s="194"/>
      <c r="AB313" s="470"/>
      <c r="AC313" s="194"/>
      <c r="AD313" s="194"/>
      <c r="AE313" s="194"/>
      <c r="AF313" s="194"/>
      <c r="AG313" s="194"/>
      <c r="AH313" s="470"/>
      <c r="AI313" s="194"/>
      <c r="AJ313" s="194"/>
      <c r="AK313" s="194"/>
      <c r="AL313" s="194"/>
      <c r="AM313" s="470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470"/>
      <c r="P314" s="194"/>
      <c r="Q314" s="194"/>
      <c r="R314" s="194"/>
      <c r="S314" s="194"/>
      <c r="T314" s="194"/>
      <c r="U314" s="194"/>
      <c r="V314" s="470"/>
      <c r="W314" s="194"/>
      <c r="X314" s="194"/>
      <c r="Y314" s="194"/>
      <c r="Z314" s="194"/>
      <c r="AA314" s="194"/>
      <c r="AB314" s="470"/>
      <c r="AC314" s="194"/>
      <c r="AD314" s="194"/>
      <c r="AE314" s="194"/>
      <c r="AF314" s="194"/>
      <c r="AG314" s="194"/>
      <c r="AH314" s="470"/>
      <c r="AI314" s="194"/>
      <c r="AJ314" s="194"/>
      <c r="AK314" s="194"/>
      <c r="AL314" s="194"/>
      <c r="AM314" s="470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470"/>
      <c r="P315" s="194"/>
      <c r="Q315" s="194"/>
      <c r="R315" s="194"/>
      <c r="S315" s="194"/>
      <c r="T315" s="194"/>
      <c r="U315" s="194"/>
      <c r="V315" s="470"/>
      <c r="W315" s="194"/>
      <c r="X315" s="194"/>
      <c r="Y315" s="194"/>
      <c r="Z315" s="194"/>
      <c r="AA315" s="194"/>
      <c r="AB315" s="470"/>
      <c r="AC315" s="194"/>
      <c r="AD315" s="194"/>
      <c r="AE315" s="194"/>
      <c r="AF315" s="194"/>
      <c r="AG315" s="194"/>
      <c r="AH315" s="470"/>
      <c r="AI315" s="194"/>
      <c r="AJ315" s="194"/>
      <c r="AK315" s="194"/>
      <c r="AL315" s="194"/>
      <c r="AM315" s="470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470"/>
      <c r="P316" s="194"/>
      <c r="Q316" s="194"/>
      <c r="R316" s="194"/>
      <c r="S316" s="194"/>
      <c r="T316" s="194"/>
      <c r="U316" s="194"/>
      <c r="V316" s="470"/>
      <c r="W316" s="194"/>
      <c r="X316" s="194"/>
      <c r="Y316" s="194"/>
      <c r="Z316" s="194"/>
      <c r="AA316" s="194"/>
      <c r="AB316" s="470"/>
      <c r="AC316" s="194"/>
      <c r="AD316" s="194"/>
      <c r="AE316" s="194"/>
      <c r="AF316" s="194"/>
      <c r="AG316" s="194"/>
      <c r="AH316" s="470"/>
      <c r="AI316" s="194"/>
      <c r="AJ316" s="194"/>
      <c r="AK316" s="194"/>
      <c r="AL316" s="194"/>
      <c r="AM316" s="470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470"/>
      <c r="P317" s="194"/>
      <c r="Q317" s="194"/>
      <c r="R317" s="194"/>
      <c r="S317" s="194"/>
      <c r="T317" s="194"/>
      <c r="U317" s="194"/>
      <c r="V317" s="470"/>
      <c r="W317" s="194"/>
      <c r="X317" s="194"/>
      <c r="Y317" s="194"/>
      <c r="Z317" s="194"/>
      <c r="AA317" s="194"/>
      <c r="AB317" s="470"/>
      <c r="AC317" s="194"/>
      <c r="AD317" s="194"/>
      <c r="AE317" s="194"/>
      <c r="AF317" s="194"/>
      <c r="AG317" s="194"/>
      <c r="AH317" s="470"/>
      <c r="AI317" s="194"/>
      <c r="AJ317" s="194"/>
      <c r="AK317" s="194"/>
      <c r="AL317" s="194"/>
      <c r="AM317" s="470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470"/>
      <c r="P318" s="194"/>
      <c r="Q318" s="194"/>
      <c r="R318" s="194"/>
      <c r="S318" s="194"/>
      <c r="T318" s="194"/>
      <c r="U318" s="194"/>
      <c r="V318" s="470"/>
      <c r="W318" s="194"/>
      <c r="X318" s="194"/>
      <c r="Y318" s="194"/>
      <c r="Z318" s="194"/>
      <c r="AA318" s="194"/>
      <c r="AB318" s="470"/>
      <c r="AC318" s="194"/>
      <c r="AD318" s="194"/>
      <c r="AE318" s="194"/>
      <c r="AF318" s="194"/>
      <c r="AG318" s="194"/>
      <c r="AH318" s="470"/>
      <c r="AI318" s="194"/>
      <c r="AJ318" s="194"/>
      <c r="AK318" s="194"/>
      <c r="AL318" s="194"/>
      <c r="AM318" s="470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470"/>
      <c r="P319" s="194"/>
      <c r="Q319" s="194"/>
      <c r="R319" s="194"/>
      <c r="S319" s="194"/>
      <c r="T319" s="194"/>
      <c r="U319" s="194"/>
      <c r="V319" s="470"/>
      <c r="W319" s="194"/>
      <c r="X319" s="194"/>
      <c r="Y319" s="194"/>
      <c r="Z319" s="194"/>
      <c r="AA319" s="194"/>
      <c r="AB319" s="470"/>
      <c r="AC319" s="194"/>
      <c r="AD319" s="194"/>
      <c r="AE319" s="194"/>
      <c r="AF319" s="194"/>
      <c r="AG319" s="194"/>
      <c r="AH319" s="470"/>
      <c r="AI319" s="194"/>
      <c r="AJ319" s="194"/>
      <c r="AK319" s="194"/>
      <c r="AL319" s="194"/>
      <c r="AM319" s="470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470"/>
      <c r="P320" s="194"/>
      <c r="Q320" s="194"/>
      <c r="R320" s="194"/>
      <c r="S320" s="194"/>
      <c r="T320" s="194"/>
      <c r="U320" s="194"/>
      <c r="V320" s="470"/>
      <c r="W320" s="194"/>
      <c r="X320" s="194"/>
      <c r="Y320" s="194"/>
      <c r="Z320" s="194"/>
      <c r="AA320" s="194"/>
      <c r="AB320" s="470"/>
      <c r="AC320" s="194"/>
      <c r="AD320" s="194"/>
      <c r="AE320" s="194"/>
      <c r="AF320" s="194"/>
      <c r="AG320" s="194"/>
      <c r="AH320" s="470"/>
      <c r="AI320" s="194"/>
      <c r="AJ320" s="194"/>
      <c r="AK320" s="194"/>
      <c r="AL320" s="194"/>
      <c r="AM320" s="470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470"/>
      <c r="P321" s="194"/>
      <c r="Q321" s="194"/>
      <c r="R321" s="194"/>
      <c r="S321" s="194"/>
      <c r="T321" s="194"/>
      <c r="U321" s="194"/>
      <c r="V321" s="470"/>
      <c r="W321" s="194"/>
      <c r="X321" s="194"/>
      <c r="Y321" s="194"/>
      <c r="Z321" s="194"/>
      <c r="AA321" s="194"/>
      <c r="AB321" s="470"/>
      <c r="AC321" s="194"/>
      <c r="AD321" s="194"/>
      <c r="AE321" s="194"/>
      <c r="AF321" s="194"/>
      <c r="AG321" s="194"/>
      <c r="AH321" s="470"/>
      <c r="AI321" s="194"/>
      <c r="AJ321" s="194"/>
      <c r="AK321" s="194"/>
      <c r="AL321" s="194"/>
      <c r="AM321" s="470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470"/>
      <c r="P322" s="194"/>
      <c r="Q322" s="194"/>
      <c r="R322" s="194"/>
      <c r="S322" s="194"/>
      <c r="T322" s="194"/>
      <c r="U322" s="194"/>
      <c r="V322" s="470"/>
      <c r="W322" s="194"/>
      <c r="X322" s="194"/>
      <c r="Y322" s="194"/>
      <c r="Z322" s="194"/>
      <c r="AA322" s="194"/>
      <c r="AB322" s="470"/>
      <c r="AC322" s="194"/>
      <c r="AD322" s="194"/>
      <c r="AE322" s="194"/>
      <c r="AF322" s="194"/>
      <c r="AG322" s="194"/>
      <c r="AH322" s="470"/>
      <c r="AI322" s="194"/>
      <c r="AJ322" s="194"/>
      <c r="AK322" s="194"/>
      <c r="AL322" s="194"/>
      <c r="AM322" s="470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470"/>
      <c r="P323" s="194"/>
      <c r="Q323" s="194"/>
      <c r="R323" s="194"/>
      <c r="S323" s="194"/>
      <c r="T323" s="194"/>
      <c r="U323" s="194"/>
      <c r="V323" s="470"/>
      <c r="W323" s="194"/>
      <c r="X323" s="194"/>
      <c r="Y323" s="194"/>
      <c r="Z323" s="194"/>
      <c r="AA323" s="194"/>
      <c r="AB323" s="470"/>
      <c r="AC323" s="194"/>
      <c r="AD323" s="194"/>
      <c r="AE323" s="194"/>
      <c r="AF323" s="194"/>
      <c r="AG323" s="194"/>
      <c r="AH323" s="470"/>
      <c r="AI323" s="194"/>
      <c r="AJ323" s="194"/>
      <c r="AK323" s="194"/>
      <c r="AL323" s="194"/>
      <c r="AM323" s="470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470"/>
      <c r="P324" s="194"/>
      <c r="Q324" s="194"/>
      <c r="R324" s="194"/>
      <c r="S324" s="194"/>
      <c r="T324" s="194"/>
      <c r="U324" s="194"/>
      <c r="V324" s="470"/>
      <c r="W324" s="194"/>
      <c r="X324" s="194"/>
      <c r="Y324" s="194"/>
      <c r="Z324" s="194"/>
      <c r="AA324" s="194"/>
      <c r="AB324" s="470"/>
      <c r="AC324" s="194"/>
      <c r="AD324" s="194"/>
      <c r="AE324" s="194"/>
      <c r="AF324" s="194"/>
      <c r="AG324" s="194"/>
      <c r="AH324" s="470"/>
      <c r="AI324" s="194"/>
      <c r="AJ324" s="194"/>
      <c r="AK324" s="194"/>
      <c r="AL324" s="194"/>
      <c r="AM324" s="470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470"/>
      <c r="P325" s="194"/>
      <c r="Q325" s="194"/>
      <c r="R325" s="194"/>
      <c r="S325" s="194"/>
      <c r="T325" s="194"/>
      <c r="U325" s="194"/>
      <c r="V325" s="470"/>
      <c r="W325" s="194"/>
      <c r="X325" s="194"/>
      <c r="Y325" s="194"/>
      <c r="Z325" s="194"/>
      <c r="AA325" s="194"/>
      <c r="AB325" s="470"/>
      <c r="AC325" s="194"/>
      <c r="AD325" s="194"/>
      <c r="AE325" s="194"/>
      <c r="AF325" s="194"/>
      <c r="AG325" s="194"/>
      <c r="AH325" s="470"/>
      <c r="AI325" s="194"/>
      <c r="AJ325" s="194"/>
      <c r="AK325" s="194"/>
      <c r="AL325" s="194"/>
      <c r="AM325" s="470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470"/>
      <c r="P326" s="194"/>
      <c r="Q326" s="194"/>
      <c r="R326" s="194"/>
      <c r="S326" s="194"/>
      <c r="T326" s="194"/>
      <c r="U326" s="194"/>
      <c r="V326" s="470"/>
      <c r="W326" s="194"/>
      <c r="X326" s="194"/>
      <c r="Y326" s="194"/>
      <c r="Z326" s="194"/>
      <c r="AA326" s="194"/>
      <c r="AB326" s="470"/>
      <c r="AC326" s="194"/>
      <c r="AD326" s="194"/>
      <c r="AE326" s="194"/>
      <c r="AF326" s="194"/>
      <c r="AG326" s="194"/>
      <c r="AH326" s="470"/>
      <c r="AI326" s="194"/>
      <c r="AJ326" s="194"/>
      <c r="AK326" s="194"/>
      <c r="AL326" s="194"/>
      <c r="AM326" s="470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470"/>
      <c r="P327" s="194"/>
      <c r="Q327" s="194"/>
      <c r="R327" s="194"/>
      <c r="S327" s="194"/>
      <c r="T327" s="194"/>
      <c r="U327" s="194"/>
      <c r="V327" s="470"/>
      <c r="W327" s="194"/>
      <c r="X327" s="194"/>
      <c r="Y327" s="194"/>
      <c r="Z327" s="194"/>
      <c r="AA327" s="194"/>
      <c r="AB327" s="470"/>
      <c r="AC327" s="194"/>
      <c r="AD327" s="194"/>
      <c r="AE327" s="194"/>
      <c r="AF327" s="194"/>
      <c r="AG327" s="194"/>
      <c r="AH327" s="470"/>
      <c r="AI327" s="194"/>
      <c r="AJ327" s="194"/>
      <c r="AK327" s="194"/>
      <c r="AL327" s="194"/>
      <c r="AM327" s="470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470"/>
      <c r="P328" s="194"/>
      <c r="Q328" s="194"/>
      <c r="R328" s="194"/>
      <c r="S328" s="194"/>
      <c r="T328" s="194"/>
      <c r="U328" s="194"/>
      <c r="V328" s="470"/>
      <c r="W328" s="194"/>
      <c r="X328" s="194"/>
      <c r="Y328" s="194"/>
      <c r="Z328" s="194"/>
      <c r="AA328" s="194"/>
      <c r="AB328" s="470"/>
      <c r="AC328" s="194"/>
      <c r="AD328" s="194"/>
      <c r="AE328" s="194"/>
      <c r="AF328" s="194"/>
      <c r="AG328" s="194"/>
      <c r="AH328" s="470"/>
      <c r="AI328" s="194"/>
      <c r="AJ328" s="194"/>
      <c r="AK328" s="194"/>
      <c r="AL328" s="194"/>
      <c r="AM328" s="470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470"/>
      <c r="P329" s="194"/>
      <c r="Q329" s="194"/>
      <c r="R329" s="194"/>
      <c r="S329" s="194"/>
      <c r="T329" s="194"/>
      <c r="U329" s="194"/>
      <c r="V329" s="470"/>
      <c r="W329" s="194"/>
      <c r="X329" s="194"/>
      <c r="Y329" s="194"/>
      <c r="Z329" s="194"/>
      <c r="AA329" s="194"/>
      <c r="AB329" s="470"/>
      <c r="AC329" s="194"/>
      <c r="AD329" s="194"/>
      <c r="AE329" s="194"/>
      <c r="AF329" s="194"/>
      <c r="AG329" s="194"/>
      <c r="AH329" s="470"/>
      <c r="AI329" s="194"/>
      <c r="AJ329" s="194"/>
      <c r="AK329" s="194"/>
      <c r="AL329" s="194"/>
      <c r="AM329" s="470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470"/>
      <c r="P330" s="194"/>
      <c r="Q330" s="194"/>
      <c r="R330" s="194"/>
      <c r="S330" s="194"/>
      <c r="T330" s="194"/>
      <c r="U330" s="194"/>
      <c r="V330" s="470"/>
      <c r="W330" s="194"/>
      <c r="X330" s="194"/>
      <c r="Y330" s="194"/>
      <c r="Z330" s="194"/>
      <c r="AA330" s="194"/>
      <c r="AB330" s="470"/>
      <c r="AC330" s="194"/>
      <c r="AD330" s="194"/>
      <c r="AE330" s="194"/>
      <c r="AF330" s="194"/>
      <c r="AG330" s="194"/>
      <c r="AH330" s="470"/>
      <c r="AI330" s="194"/>
      <c r="AJ330" s="194"/>
      <c r="AK330" s="194"/>
      <c r="AL330" s="194"/>
      <c r="AM330" s="470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470"/>
      <c r="P331" s="194"/>
      <c r="Q331" s="194"/>
      <c r="R331" s="194"/>
      <c r="S331" s="194"/>
      <c r="T331" s="194"/>
      <c r="U331" s="194"/>
      <c r="V331" s="470"/>
      <c r="W331" s="194"/>
      <c r="X331" s="194"/>
      <c r="Y331" s="194"/>
      <c r="Z331" s="194"/>
      <c r="AA331" s="194"/>
      <c r="AB331" s="470"/>
      <c r="AC331" s="194"/>
      <c r="AD331" s="194"/>
      <c r="AE331" s="194"/>
      <c r="AF331" s="194"/>
      <c r="AG331" s="194"/>
      <c r="AH331" s="470"/>
      <c r="AI331" s="194"/>
      <c r="AJ331" s="194"/>
      <c r="AK331" s="194"/>
      <c r="AL331" s="194"/>
      <c r="AM331" s="470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470"/>
      <c r="P332" s="194"/>
      <c r="Q332" s="194"/>
      <c r="R332" s="194"/>
      <c r="S332" s="194"/>
      <c r="T332" s="194"/>
      <c r="U332" s="194"/>
      <c r="V332" s="470"/>
      <c r="W332" s="194"/>
      <c r="X332" s="194"/>
      <c r="Y332" s="194"/>
      <c r="Z332" s="194"/>
      <c r="AA332" s="194"/>
      <c r="AB332" s="470"/>
      <c r="AC332" s="194"/>
      <c r="AD332" s="194"/>
      <c r="AE332" s="194"/>
      <c r="AF332" s="194"/>
      <c r="AG332" s="194"/>
      <c r="AH332" s="470"/>
      <c r="AI332" s="194"/>
      <c r="AJ332" s="194"/>
      <c r="AK332" s="194"/>
      <c r="AL332" s="194"/>
      <c r="AM332" s="470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470"/>
      <c r="P333" s="194"/>
      <c r="Q333" s="194"/>
      <c r="R333" s="194"/>
      <c r="S333" s="194"/>
      <c r="T333" s="194"/>
      <c r="U333" s="194"/>
      <c r="V333" s="470"/>
      <c r="W333" s="194"/>
      <c r="X333" s="194"/>
      <c r="Y333" s="194"/>
      <c r="Z333" s="194"/>
      <c r="AA333" s="194"/>
      <c r="AB333" s="470"/>
      <c r="AC333" s="194"/>
      <c r="AD333" s="194"/>
      <c r="AE333" s="194"/>
      <c r="AF333" s="194"/>
      <c r="AG333" s="194"/>
      <c r="AH333" s="470"/>
      <c r="AI333" s="194"/>
      <c r="AJ333" s="194"/>
      <c r="AK333" s="194"/>
      <c r="AL333" s="194"/>
      <c r="AM333" s="470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470"/>
      <c r="P334" s="194"/>
      <c r="Q334" s="194"/>
      <c r="R334" s="194"/>
      <c r="S334" s="194"/>
      <c r="T334" s="194"/>
      <c r="U334" s="194"/>
      <c r="V334" s="470"/>
      <c r="W334" s="194"/>
      <c r="X334" s="194"/>
      <c r="Y334" s="194"/>
      <c r="Z334" s="194"/>
      <c r="AA334" s="194"/>
      <c r="AB334" s="470"/>
      <c r="AC334" s="194"/>
      <c r="AD334" s="194"/>
      <c r="AE334" s="194"/>
      <c r="AF334" s="194"/>
      <c r="AG334" s="194"/>
      <c r="AH334" s="470"/>
      <c r="AI334" s="194"/>
      <c r="AJ334" s="194"/>
      <c r="AK334" s="194"/>
      <c r="AL334" s="194"/>
      <c r="AM334" s="470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470"/>
      <c r="P335" s="194"/>
      <c r="Q335" s="194"/>
      <c r="R335" s="194"/>
      <c r="S335" s="194"/>
      <c r="T335" s="194"/>
      <c r="U335" s="194"/>
      <c r="V335" s="470"/>
      <c r="W335" s="194"/>
      <c r="X335" s="194"/>
      <c r="Y335" s="194"/>
      <c r="Z335" s="194"/>
      <c r="AA335" s="194"/>
      <c r="AB335" s="470"/>
      <c r="AC335" s="194"/>
      <c r="AD335" s="194"/>
      <c r="AE335" s="194"/>
      <c r="AF335" s="194"/>
      <c r="AG335" s="194"/>
      <c r="AH335" s="470"/>
      <c r="AI335" s="194"/>
      <c r="AJ335" s="194"/>
      <c r="AK335" s="194"/>
      <c r="AL335" s="194"/>
      <c r="AM335" s="470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470"/>
      <c r="P336" s="194"/>
      <c r="Q336" s="194"/>
      <c r="R336" s="194"/>
      <c r="S336" s="194"/>
      <c r="T336" s="194"/>
      <c r="U336" s="194"/>
      <c r="V336" s="470"/>
      <c r="W336" s="194"/>
      <c r="X336" s="194"/>
      <c r="Y336" s="194"/>
      <c r="Z336" s="194"/>
      <c r="AA336" s="194"/>
      <c r="AB336" s="470"/>
      <c r="AC336" s="194"/>
      <c r="AD336" s="194"/>
      <c r="AE336" s="194"/>
      <c r="AF336" s="194"/>
      <c r="AG336" s="194"/>
      <c r="AH336" s="470"/>
      <c r="AI336" s="194"/>
      <c r="AJ336" s="194"/>
      <c r="AK336" s="194"/>
      <c r="AL336" s="194"/>
      <c r="AM336" s="470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470"/>
      <c r="P337" s="194"/>
      <c r="Q337" s="194"/>
      <c r="R337" s="194"/>
      <c r="S337" s="194"/>
      <c r="T337" s="194"/>
      <c r="U337" s="194"/>
      <c r="V337" s="470"/>
      <c r="W337" s="194"/>
      <c r="X337" s="194"/>
      <c r="Y337" s="194"/>
      <c r="Z337" s="194"/>
      <c r="AA337" s="194"/>
      <c r="AB337" s="470"/>
      <c r="AC337" s="194"/>
      <c r="AD337" s="194"/>
      <c r="AE337" s="194"/>
      <c r="AF337" s="194"/>
      <c r="AG337" s="194"/>
      <c r="AH337" s="470"/>
      <c r="AI337" s="194"/>
      <c r="AJ337" s="194"/>
      <c r="AK337" s="194"/>
      <c r="AL337" s="194"/>
      <c r="AM337" s="470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470"/>
      <c r="P338" s="194"/>
      <c r="Q338" s="194"/>
      <c r="R338" s="194"/>
      <c r="S338" s="194"/>
      <c r="T338" s="194"/>
      <c r="U338" s="194"/>
      <c r="V338" s="470"/>
      <c r="W338" s="194"/>
      <c r="X338" s="194"/>
      <c r="Y338" s="194"/>
      <c r="Z338" s="194"/>
      <c r="AA338" s="194"/>
      <c r="AB338" s="470"/>
      <c r="AC338" s="194"/>
      <c r="AD338" s="194"/>
      <c r="AE338" s="194"/>
      <c r="AF338" s="194"/>
      <c r="AG338" s="194"/>
      <c r="AH338" s="470"/>
      <c r="AI338" s="194"/>
      <c r="AJ338" s="194"/>
      <c r="AK338" s="194"/>
      <c r="AL338" s="194"/>
      <c r="AM338" s="470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470"/>
      <c r="P339" s="194"/>
      <c r="Q339" s="194"/>
      <c r="R339" s="194"/>
      <c r="S339" s="194"/>
      <c r="T339" s="194"/>
      <c r="U339" s="194"/>
      <c r="V339" s="470"/>
      <c r="W339" s="194"/>
      <c r="X339" s="194"/>
      <c r="Y339" s="194"/>
      <c r="Z339" s="194"/>
      <c r="AA339" s="194"/>
      <c r="AB339" s="470"/>
      <c r="AC339" s="194"/>
      <c r="AD339" s="194"/>
      <c r="AE339" s="194"/>
      <c r="AF339" s="194"/>
      <c r="AG339" s="194"/>
      <c r="AH339" s="470"/>
      <c r="AI339" s="194"/>
      <c r="AJ339" s="194"/>
      <c r="AK339" s="194"/>
      <c r="AL339" s="194"/>
      <c r="AM339" s="470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470"/>
      <c r="P340" s="194"/>
      <c r="Q340" s="194"/>
      <c r="R340" s="194"/>
      <c r="S340" s="194"/>
      <c r="T340" s="194"/>
      <c r="U340" s="194"/>
      <c r="V340" s="470"/>
      <c r="W340" s="194"/>
      <c r="X340" s="194"/>
      <c r="Y340" s="194"/>
      <c r="Z340" s="194"/>
      <c r="AA340" s="194"/>
      <c r="AB340" s="470"/>
      <c r="AC340" s="194"/>
      <c r="AD340" s="194"/>
      <c r="AE340" s="194"/>
      <c r="AF340" s="194"/>
      <c r="AG340" s="194"/>
      <c r="AH340" s="470"/>
      <c r="AI340" s="194"/>
      <c r="AJ340" s="194"/>
      <c r="AK340" s="194"/>
      <c r="AL340" s="194"/>
      <c r="AM340" s="470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470"/>
      <c r="P341" s="194"/>
      <c r="Q341" s="194"/>
      <c r="R341" s="194"/>
      <c r="S341" s="194"/>
      <c r="T341" s="194"/>
      <c r="U341" s="194"/>
      <c r="V341" s="470"/>
      <c r="W341" s="194"/>
      <c r="X341" s="194"/>
      <c r="Y341" s="194"/>
      <c r="Z341" s="194"/>
      <c r="AA341" s="194"/>
      <c r="AB341" s="470"/>
      <c r="AC341" s="194"/>
      <c r="AD341" s="194"/>
      <c r="AE341" s="194"/>
      <c r="AF341" s="194"/>
      <c r="AG341" s="194"/>
      <c r="AH341" s="470"/>
      <c r="AI341" s="194"/>
      <c r="AJ341" s="194"/>
      <c r="AK341" s="194"/>
      <c r="AL341" s="194"/>
      <c r="AM341" s="470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470"/>
      <c r="P342" s="194"/>
      <c r="Q342" s="194"/>
      <c r="R342" s="194"/>
      <c r="S342" s="194"/>
      <c r="T342" s="194"/>
      <c r="U342" s="194"/>
      <c r="V342" s="470"/>
      <c r="W342" s="194"/>
      <c r="X342" s="194"/>
      <c r="Y342" s="194"/>
      <c r="Z342" s="194"/>
      <c r="AA342" s="194"/>
      <c r="AB342" s="470"/>
      <c r="AC342" s="194"/>
      <c r="AD342" s="194"/>
      <c r="AE342" s="194"/>
      <c r="AF342" s="194"/>
      <c r="AG342" s="194"/>
      <c r="AH342" s="470"/>
      <c r="AI342" s="194"/>
      <c r="AJ342" s="194"/>
      <c r="AK342" s="194"/>
      <c r="AL342" s="194"/>
      <c r="AM342" s="470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470"/>
      <c r="P343" s="194"/>
      <c r="Q343" s="194"/>
      <c r="R343" s="194"/>
      <c r="S343" s="194"/>
      <c r="T343" s="194"/>
      <c r="U343" s="194"/>
      <c r="V343" s="470"/>
      <c r="W343" s="194"/>
      <c r="X343" s="194"/>
      <c r="Y343" s="194"/>
      <c r="Z343" s="194"/>
      <c r="AA343" s="194"/>
      <c r="AB343" s="470"/>
      <c r="AC343" s="194"/>
      <c r="AD343" s="194"/>
      <c r="AE343" s="194"/>
      <c r="AF343" s="194"/>
      <c r="AG343" s="194"/>
      <c r="AH343" s="470"/>
      <c r="AI343" s="194"/>
      <c r="AJ343" s="194"/>
      <c r="AK343" s="194"/>
      <c r="AL343" s="194"/>
      <c r="AM343" s="470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470"/>
      <c r="P344" s="194"/>
      <c r="Q344" s="194"/>
      <c r="R344" s="194"/>
      <c r="S344" s="194"/>
      <c r="T344" s="194"/>
      <c r="U344" s="194"/>
      <c r="V344" s="470"/>
      <c r="W344" s="194"/>
      <c r="X344" s="194"/>
      <c r="Y344" s="194"/>
      <c r="Z344" s="194"/>
      <c r="AA344" s="194"/>
      <c r="AB344" s="470"/>
      <c r="AC344" s="194"/>
      <c r="AD344" s="194"/>
      <c r="AE344" s="194"/>
      <c r="AF344" s="194"/>
      <c r="AG344" s="194"/>
      <c r="AH344" s="470"/>
      <c r="AI344" s="194"/>
      <c r="AJ344" s="194"/>
      <c r="AK344" s="194"/>
      <c r="AL344" s="194"/>
      <c r="AM344" s="470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470"/>
      <c r="P345" s="194"/>
      <c r="Q345" s="194"/>
      <c r="R345" s="194"/>
      <c r="S345" s="194"/>
      <c r="T345" s="194"/>
      <c r="U345" s="194"/>
      <c r="V345" s="470"/>
      <c r="W345" s="194"/>
      <c r="X345" s="194"/>
      <c r="Y345" s="194"/>
      <c r="Z345" s="194"/>
      <c r="AA345" s="194"/>
      <c r="AB345" s="470"/>
      <c r="AC345" s="194"/>
      <c r="AD345" s="194"/>
      <c r="AE345" s="194"/>
      <c r="AF345" s="194"/>
      <c r="AG345" s="194"/>
      <c r="AH345" s="470"/>
      <c r="AI345" s="194"/>
      <c r="AJ345" s="194"/>
      <c r="AK345" s="194"/>
      <c r="AL345" s="194"/>
      <c r="AM345" s="470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470"/>
      <c r="P346" s="194"/>
      <c r="Q346" s="194"/>
      <c r="R346" s="194"/>
      <c r="S346" s="194"/>
      <c r="T346" s="194"/>
      <c r="U346" s="194"/>
      <c r="V346" s="470"/>
      <c r="W346" s="194"/>
      <c r="X346" s="194"/>
      <c r="Y346" s="194"/>
      <c r="Z346" s="194"/>
      <c r="AA346" s="194"/>
      <c r="AB346" s="470"/>
      <c r="AC346" s="194"/>
      <c r="AD346" s="194"/>
      <c r="AE346" s="194"/>
      <c r="AF346" s="194"/>
      <c r="AG346" s="194"/>
      <c r="AH346" s="470"/>
      <c r="AI346" s="194"/>
      <c r="AJ346" s="194"/>
      <c r="AK346" s="194"/>
      <c r="AL346" s="194"/>
      <c r="AM346" s="470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470"/>
      <c r="P347" s="194"/>
      <c r="Q347" s="194"/>
      <c r="R347" s="194"/>
      <c r="S347" s="194"/>
      <c r="T347" s="194"/>
      <c r="U347" s="194"/>
      <c r="V347" s="470"/>
      <c r="W347" s="194"/>
      <c r="X347" s="194"/>
      <c r="Y347" s="194"/>
      <c r="Z347" s="194"/>
      <c r="AA347" s="194"/>
      <c r="AB347" s="470"/>
      <c r="AC347" s="194"/>
      <c r="AD347" s="194"/>
      <c r="AE347" s="194"/>
      <c r="AF347" s="194"/>
      <c r="AG347" s="194"/>
      <c r="AH347" s="470"/>
      <c r="AI347" s="194"/>
      <c r="AJ347" s="194"/>
      <c r="AK347" s="194"/>
      <c r="AL347" s="194"/>
      <c r="AM347" s="470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470"/>
      <c r="P348" s="194"/>
      <c r="Q348" s="194"/>
      <c r="R348" s="194"/>
      <c r="S348" s="194"/>
      <c r="T348" s="194"/>
      <c r="U348" s="194"/>
      <c r="V348" s="470"/>
      <c r="W348" s="194"/>
      <c r="X348" s="194"/>
      <c r="Y348" s="194"/>
      <c r="Z348" s="194"/>
      <c r="AA348" s="194"/>
      <c r="AB348" s="470"/>
      <c r="AC348" s="194"/>
      <c r="AD348" s="194"/>
      <c r="AE348" s="194"/>
      <c r="AF348" s="194"/>
      <c r="AG348" s="194"/>
      <c r="AH348" s="470"/>
      <c r="AI348" s="194"/>
      <c r="AJ348" s="194"/>
      <c r="AK348" s="194"/>
      <c r="AL348" s="194"/>
      <c r="AM348" s="470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470"/>
      <c r="P349" s="194"/>
      <c r="Q349" s="194"/>
      <c r="R349" s="194"/>
      <c r="S349" s="194"/>
      <c r="T349" s="194"/>
      <c r="U349" s="194"/>
      <c r="V349" s="470"/>
      <c r="W349" s="194"/>
      <c r="X349" s="194"/>
      <c r="Y349" s="194"/>
      <c r="Z349" s="194"/>
      <c r="AA349" s="194"/>
      <c r="AB349" s="470"/>
      <c r="AC349" s="194"/>
      <c r="AD349" s="194"/>
      <c r="AE349" s="194"/>
      <c r="AF349" s="194"/>
      <c r="AG349" s="194"/>
      <c r="AH349" s="470"/>
      <c r="AI349" s="194"/>
      <c r="AJ349" s="194"/>
      <c r="AK349" s="194"/>
      <c r="AL349" s="194"/>
      <c r="AM349" s="470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470"/>
      <c r="P350" s="194"/>
      <c r="Q350" s="194"/>
      <c r="R350" s="194"/>
      <c r="S350" s="194"/>
      <c r="T350" s="194"/>
      <c r="U350" s="194"/>
      <c r="V350" s="470"/>
      <c r="W350" s="194"/>
      <c r="X350" s="194"/>
      <c r="Y350" s="194"/>
      <c r="Z350" s="194"/>
      <c r="AA350" s="194"/>
      <c r="AB350" s="470"/>
      <c r="AC350" s="194"/>
      <c r="AD350" s="194"/>
      <c r="AE350" s="194"/>
      <c r="AF350" s="194"/>
      <c r="AG350" s="194"/>
      <c r="AH350" s="470"/>
      <c r="AI350" s="194"/>
      <c r="AJ350" s="194"/>
      <c r="AK350" s="194"/>
      <c r="AL350" s="194"/>
      <c r="AM350" s="470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470"/>
      <c r="P351" s="194"/>
      <c r="Q351" s="194"/>
      <c r="R351" s="194"/>
      <c r="S351" s="194"/>
      <c r="T351" s="194"/>
      <c r="U351" s="194"/>
      <c r="V351" s="470"/>
      <c r="W351" s="194"/>
      <c r="X351" s="194"/>
      <c r="Y351" s="194"/>
      <c r="Z351" s="194"/>
      <c r="AA351" s="194"/>
      <c r="AB351" s="470"/>
      <c r="AC351" s="194"/>
      <c r="AD351" s="194"/>
      <c r="AE351" s="194"/>
      <c r="AF351" s="194"/>
      <c r="AG351" s="194"/>
      <c r="AH351" s="470"/>
      <c r="AI351" s="194"/>
      <c r="AJ351" s="194"/>
      <c r="AK351" s="194"/>
      <c r="AL351" s="194"/>
      <c r="AM351" s="470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470"/>
      <c r="P352" s="194"/>
      <c r="Q352" s="194"/>
      <c r="R352" s="194"/>
      <c r="S352" s="194"/>
      <c r="T352" s="194"/>
      <c r="U352" s="194"/>
      <c r="V352" s="470"/>
      <c r="W352" s="194"/>
      <c r="X352" s="194"/>
      <c r="Y352" s="194"/>
      <c r="Z352" s="194"/>
      <c r="AA352" s="194"/>
      <c r="AB352" s="470"/>
      <c r="AC352" s="194"/>
      <c r="AD352" s="194"/>
      <c r="AE352" s="194"/>
      <c r="AF352" s="194"/>
      <c r="AG352" s="194"/>
      <c r="AH352" s="470"/>
      <c r="AI352" s="194"/>
      <c r="AJ352" s="194"/>
      <c r="AK352" s="194"/>
      <c r="AL352" s="194"/>
      <c r="AM352" s="470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470"/>
      <c r="P353" s="194"/>
      <c r="Q353" s="194"/>
      <c r="R353" s="194"/>
      <c r="S353" s="194"/>
      <c r="T353" s="194"/>
      <c r="U353" s="194"/>
      <c r="V353" s="470"/>
      <c r="W353" s="194"/>
      <c r="X353" s="194"/>
      <c r="Y353" s="194"/>
      <c r="Z353" s="194"/>
      <c r="AA353" s="194"/>
      <c r="AB353" s="470"/>
      <c r="AC353" s="194"/>
      <c r="AD353" s="194"/>
      <c r="AE353" s="194"/>
      <c r="AF353" s="194"/>
      <c r="AG353" s="194"/>
      <c r="AH353" s="470"/>
      <c r="AI353" s="194"/>
      <c r="AJ353" s="194"/>
      <c r="AK353" s="194"/>
      <c r="AL353" s="194"/>
      <c r="AM353" s="470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470"/>
      <c r="P354" s="194"/>
      <c r="Q354" s="194"/>
      <c r="R354" s="194"/>
      <c r="S354" s="194"/>
      <c r="T354" s="194"/>
      <c r="U354" s="194"/>
      <c r="V354" s="470"/>
      <c r="W354" s="194"/>
      <c r="X354" s="194"/>
      <c r="Y354" s="194"/>
      <c r="Z354" s="194"/>
      <c r="AA354" s="194"/>
      <c r="AB354" s="470"/>
      <c r="AC354" s="194"/>
      <c r="AD354" s="194"/>
      <c r="AE354" s="194"/>
      <c r="AF354" s="194"/>
      <c r="AG354" s="194"/>
      <c r="AH354" s="470"/>
      <c r="AI354" s="194"/>
      <c r="AJ354" s="194"/>
      <c r="AK354" s="194"/>
      <c r="AL354" s="194"/>
      <c r="AM354" s="470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470"/>
      <c r="P355" s="194"/>
      <c r="Q355" s="194"/>
      <c r="R355" s="194"/>
      <c r="S355" s="194"/>
      <c r="T355" s="194"/>
      <c r="U355" s="194"/>
      <c r="V355" s="470"/>
      <c r="W355" s="194"/>
      <c r="X355" s="194"/>
      <c r="Y355" s="194"/>
      <c r="Z355" s="194"/>
      <c r="AA355" s="194"/>
      <c r="AB355" s="470"/>
      <c r="AC355" s="194"/>
      <c r="AD355" s="194"/>
      <c r="AE355" s="194"/>
      <c r="AF355" s="194"/>
      <c r="AG355" s="194"/>
      <c r="AH355" s="470"/>
      <c r="AI355" s="194"/>
      <c r="AJ355" s="194"/>
      <c r="AK355" s="194"/>
      <c r="AL355" s="194"/>
      <c r="AM355" s="470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470"/>
      <c r="P356" s="194"/>
      <c r="Q356" s="194"/>
      <c r="R356" s="194"/>
      <c r="S356" s="194"/>
      <c r="T356" s="194"/>
      <c r="U356" s="194"/>
      <c r="V356" s="470"/>
      <c r="W356" s="194"/>
      <c r="X356" s="194"/>
      <c r="Y356" s="194"/>
      <c r="Z356" s="194"/>
      <c r="AA356" s="194"/>
      <c r="AB356" s="470"/>
      <c r="AC356" s="194"/>
      <c r="AD356" s="194"/>
      <c r="AE356" s="194"/>
      <c r="AF356" s="194"/>
      <c r="AG356" s="194"/>
      <c r="AH356" s="470"/>
      <c r="AI356" s="194"/>
      <c r="AJ356" s="194"/>
      <c r="AK356" s="194"/>
      <c r="AL356" s="194"/>
      <c r="AM356" s="470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470"/>
      <c r="P357" s="194"/>
      <c r="Q357" s="194"/>
      <c r="R357" s="194"/>
      <c r="S357" s="194"/>
      <c r="T357" s="194"/>
      <c r="U357" s="194"/>
      <c r="V357" s="470"/>
      <c r="W357" s="194"/>
      <c r="X357" s="194"/>
      <c r="Y357" s="194"/>
      <c r="Z357" s="194"/>
      <c r="AA357" s="194"/>
      <c r="AB357" s="470"/>
      <c r="AC357" s="194"/>
      <c r="AD357" s="194"/>
      <c r="AE357" s="194"/>
      <c r="AF357" s="194"/>
      <c r="AG357" s="194"/>
      <c r="AH357" s="470"/>
      <c r="AI357" s="194"/>
      <c r="AJ357" s="194"/>
      <c r="AK357" s="194"/>
      <c r="AL357" s="194"/>
      <c r="AM357" s="470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470"/>
      <c r="P358" s="194"/>
      <c r="Q358" s="194"/>
      <c r="R358" s="194"/>
      <c r="S358" s="194"/>
      <c r="T358" s="194"/>
      <c r="U358" s="194"/>
      <c r="V358" s="470"/>
      <c r="W358" s="194"/>
      <c r="X358" s="194"/>
      <c r="Y358" s="194"/>
      <c r="Z358" s="194"/>
      <c r="AA358" s="194"/>
      <c r="AB358" s="470"/>
      <c r="AC358" s="194"/>
      <c r="AD358" s="194"/>
      <c r="AE358" s="194"/>
      <c r="AF358" s="194"/>
      <c r="AG358" s="194"/>
      <c r="AH358" s="470"/>
      <c r="AI358" s="194"/>
      <c r="AJ358" s="194"/>
      <c r="AK358" s="194"/>
      <c r="AL358" s="194"/>
      <c r="AM358" s="470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470"/>
      <c r="P359" s="194"/>
      <c r="Q359" s="194"/>
      <c r="R359" s="194"/>
      <c r="S359" s="194"/>
      <c r="T359" s="194"/>
      <c r="U359" s="194"/>
      <c r="V359" s="470"/>
      <c r="W359" s="194"/>
      <c r="X359" s="194"/>
      <c r="Y359" s="194"/>
      <c r="Z359" s="194"/>
      <c r="AA359" s="194"/>
      <c r="AB359" s="470"/>
      <c r="AC359" s="194"/>
      <c r="AD359" s="194"/>
      <c r="AE359" s="194"/>
      <c r="AF359" s="194"/>
      <c r="AG359" s="194"/>
      <c r="AH359" s="470"/>
      <c r="AI359" s="194"/>
      <c r="AJ359" s="194"/>
      <c r="AK359" s="194"/>
      <c r="AL359" s="194"/>
      <c r="AM359" s="470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470"/>
      <c r="P360" s="194"/>
      <c r="Q360" s="194"/>
      <c r="R360" s="194"/>
      <c r="S360" s="194"/>
      <c r="T360" s="194"/>
      <c r="U360" s="194"/>
      <c r="V360" s="470"/>
      <c r="W360" s="194"/>
      <c r="X360" s="194"/>
      <c r="Y360" s="194"/>
      <c r="Z360" s="194"/>
      <c r="AA360" s="194"/>
      <c r="AB360" s="470"/>
      <c r="AC360" s="194"/>
      <c r="AD360" s="194"/>
      <c r="AE360" s="194"/>
      <c r="AF360" s="194"/>
      <c r="AG360" s="194"/>
      <c r="AH360" s="470"/>
      <c r="AI360" s="194"/>
      <c r="AJ360" s="194"/>
      <c r="AK360" s="194"/>
      <c r="AL360" s="194"/>
      <c r="AM360" s="470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470"/>
      <c r="P361" s="194"/>
      <c r="Q361" s="194"/>
      <c r="R361" s="194"/>
      <c r="S361" s="194"/>
      <c r="T361" s="194"/>
      <c r="U361" s="194"/>
      <c r="V361" s="470"/>
      <c r="W361" s="194"/>
      <c r="X361" s="194"/>
      <c r="Y361" s="194"/>
      <c r="Z361" s="194"/>
      <c r="AA361" s="194"/>
      <c r="AB361" s="470"/>
      <c r="AC361" s="194"/>
      <c r="AD361" s="194"/>
      <c r="AE361" s="194"/>
      <c r="AF361" s="194"/>
      <c r="AG361" s="194"/>
      <c r="AH361" s="470"/>
      <c r="AI361" s="194"/>
      <c r="AJ361" s="194"/>
      <c r="AK361" s="194"/>
      <c r="AL361" s="194"/>
      <c r="AM361" s="470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470"/>
      <c r="P362" s="194"/>
      <c r="Q362" s="194"/>
      <c r="R362" s="194"/>
      <c r="S362" s="194"/>
      <c r="T362" s="194"/>
      <c r="U362" s="194"/>
      <c r="V362" s="470"/>
      <c r="W362" s="194"/>
      <c r="X362" s="194"/>
      <c r="Y362" s="194"/>
      <c r="Z362" s="194"/>
      <c r="AA362" s="194"/>
      <c r="AB362" s="470"/>
      <c r="AC362" s="194"/>
      <c r="AD362" s="194"/>
      <c r="AE362" s="194"/>
      <c r="AF362" s="194"/>
      <c r="AG362" s="194"/>
      <c r="AH362" s="470"/>
      <c r="AI362" s="194"/>
      <c r="AJ362" s="194"/>
      <c r="AK362" s="194"/>
      <c r="AL362" s="194"/>
      <c r="AM362" s="470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470"/>
      <c r="P363" s="194"/>
      <c r="Q363" s="194"/>
      <c r="R363" s="194"/>
      <c r="S363" s="194"/>
      <c r="T363" s="194"/>
      <c r="U363" s="194"/>
      <c r="V363" s="470"/>
      <c r="W363" s="194"/>
      <c r="X363" s="194"/>
      <c r="Y363" s="194"/>
      <c r="Z363" s="194"/>
      <c r="AA363" s="194"/>
      <c r="AB363" s="470"/>
      <c r="AC363" s="194"/>
      <c r="AD363" s="194"/>
      <c r="AE363" s="194"/>
      <c r="AF363" s="194"/>
      <c r="AG363" s="194"/>
      <c r="AH363" s="470"/>
      <c r="AI363" s="194"/>
      <c r="AJ363" s="194"/>
      <c r="AK363" s="194"/>
      <c r="AL363" s="194"/>
      <c r="AM363" s="470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470"/>
      <c r="P364" s="194"/>
      <c r="Q364" s="194"/>
      <c r="R364" s="194"/>
      <c r="S364" s="194"/>
      <c r="T364" s="194"/>
      <c r="U364" s="194"/>
      <c r="V364" s="470"/>
      <c r="W364" s="194"/>
      <c r="X364" s="194"/>
      <c r="Y364" s="194"/>
      <c r="Z364" s="194"/>
      <c r="AA364" s="194"/>
      <c r="AB364" s="470"/>
      <c r="AC364" s="194"/>
      <c r="AD364" s="194"/>
      <c r="AE364" s="194"/>
      <c r="AF364" s="194"/>
      <c r="AG364" s="194"/>
      <c r="AH364" s="470"/>
      <c r="AI364" s="194"/>
      <c r="AJ364" s="194"/>
      <c r="AK364" s="194"/>
      <c r="AL364" s="194"/>
      <c r="AM364" s="470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470"/>
      <c r="P365" s="194"/>
      <c r="Q365" s="194"/>
      <c r="R365" s="194"/>
      <c r="S365" s="194"/>
      <c r="T365" s="194"/>
      <c r="U365" s="194"/>
      <c r="V365" s="470"/>
      <c r="W365" s="194"/>
      <c r="X365" s="194"/>
      <c r="Y365" s="194"/>
      <c r="Z365" s="194"/>
      <c r="AA365" s="194"/>
      <c r="AB365" s="470"/>
      <c r="AC365" s="194"/>
      <c r="AD365" s="194"/>
      <c r="AE365" s="194"/>
      <c r="AF365" s="194"/>
      <c r="AG365" s="194"/>
      <c r="AH365" s="470"/>
      <c r="AI365" s="194"/>
      <c r="AJ365" s="194"/>
      <c r="AK365" s="194"/>
      <c r="AL365" s="194"/>
      <c r="AM365" s="470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470"/>
      <c r="P366" s="194"/>
      <c r="Q366" s="194"/>
      <c r="R366" s="194"/>
      <c r="S366" s="194"/>
      <c r="T366" s="194"/>
      <c r="U366" s="194"/>
      <c r="V366" s="470"/>
      <c r="W366" s="194"/>
      <c r="X366" s="194"/>
      <c r="Y366" s="194"/>
      <c r="Z366" s="194"/>
      <c r="AA366" s="194"/>
      <c r="AB366" s="470"/>
      <c r="AC366" s="194"/>
      <c r="AD366" s="194"/>
      <c r="AE366" s="194"/>
      <c r="AF366" s="194"/>
      <c r="AG366" s="194"/>
      <c r="AH366" s="470"/>
      <c r="AI366" s="194"/>
      <c r="AJ366" s="194"/>
      <c r="AK366" s="194"/>
      <c r="AL366" s="194"/>
      <c r="AM366" s="470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470"/>
      <c r="P367" s="194"/>
      <c r="Q367" s="194"/>
      <c r="R367" s="194"/>
      <c r="S367" s="194"/>
      <c r="T367" s="194"/>
      <c r="U367" s="194"/>
      <c r="V367" s="470"/>
      <c r="W367" s="194"/>
      <c r="X367" s="194"/>
      <c r="Y367" s="194"/>
      <c r="Z367" s="194"/>
      <c r="AA367" s="194"/>
      <c r="AB367" s="470"/>
      <c r="AC367" s="194"/>
      <c r="AD367" s="194"/>
      <c r="AE367" s="194"/>
      <c r="AF367" s="194"/>
      <c r="AG367" s="194"/>
      <c r="AH367" s="470"/>
      <c r="AI367" s="194"/>
      <c r="AJ367" s="194"/>
      <c r="AK367" s="194"/>
      <c r="AL367" s="194"/>
      <c r="AM367" s="470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470"/>
      <c r="P368" s="194"/>
      <c r="Q368" s="194"/>
      <c r="R368" s="194"/>
      <c r="S368" s="194"/>
      <c r="T368" s="194"/>
      <c r="U368" s="194"/>
      <c r="V368" s="470"/>
      <c r="W368" s="194"/>
      <c r="X368" s="194"/>
      <c r="Y368" s="194"/>
      <c r="Z368" s="194"/>
      <c r="AA368" s="194"/>
      <c r="AB368" s="470"/>
      <c r="AC368" s="194"/>
      <c r="AD368" s="194"/>
      <c r="AE368" s="194"/>
      <c r="AF368" s="194"/>
      <c r="AG368" s="194"/>
      <c r="AH368" s="470"/>
      <c r="AI368" s="194"/>
      <c r="AJ368" s="194"/>
      <c r="AK368" s="194"/>
      <c r="AL368" s="194"/>
      <c r="AM368" s="470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470"/>
      <c r="P369" s="194"/>
      <c r="Q369" s="194"/>
      <c r="R369" s="194"/>
      <c r="S369" s="194"/>
      <c r="T369" s="194"/>
      <c r="U369" s="194"/>
      <c r="V369" s="470"/>
      <c r="W369" s="194"/>
      <c r="X369" s="194"/>
      <c r="Y369" s="194"/>
      <c r="Z369" s="194"/>
      <c r="AA369" s="194"/>
      <c r="AB369" s="470"/>
      <c r="AC369" s="194"/>
      <c r="AD369" s="194"/>
      <c r="AE369" s="194"/>
      <c r="AF369" s="194"/>
      <c r="AG369" s="194"/>
      <c r="AH369" s="470"/>
      <c r="AI369" s="194"/>
      <c r="AJ369" s="194"/>
      <c r="AK369" s="194"/>
      <c r="AL369" s="194"/>
      <c r="AM369" s="470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470"/>
      <c r="P370" s="194"/>
      <c r="Q370" s="194"/>
      <c r="R370" s="194"/>
      <c r="S370" s="194"/>
      <c r="T370" s="194"/>
      <c r="U370" s="194"/>
      <c r="V370" s="470"/>
      <c r="W370" s="194"/>
      <c r="X370" s="194"/>
      <c r="Y370" s="194"/>
      <c r="Z370" s="194"/>
      <c r="AA370" s="194"/>
      <c r="AB370" s="470"/>
      <c r="AC370" s="194"/>
      <c r="AD370" s="194"/>
      <c r="AE370" s="194"/>
      <c r="AF370" s="194"/>
      <c r="AG370" s="194"/>
      <c r="AH370" s="470"/>
      <c r="AI370" s="194"/>
      <c r="AJ370" s="194"/>
      <c r="AK370" s="194"/>
      <c r="AL370" s="194"/>
      <c r="AM370" s="470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470"/>
      <c r="P371" s="194"/>
      <c r="Q371" s="194"/>
      <c r="R371" s="194"/>
      <c r="S371" s="194"/>
      <c r="T371" s="194"/>
      <c r="U371" s="194"/>
      <c r="V371" s="470"/>
      <c r="W371" s="194"/>
      <c r="X371" s="194"/>
      <c r="Y371" s="194"/>
      <c r="Z371" s="194"/>
      <c r="AA371" s="194"/>
      <c r="AB371" s="470"/>
      <c r="AC371" s="194"/>
      <c r="AD371" s="194"/>
      <c r="AE371" s="194"/>
      <c r="AF371" s="194"/>
      <c r="AG371" s="194"/>
      <c r="AH371" s="470"/>
      <c r="AI371" s="194"/>
      <c r="AJ371" s="194"/>
      <c r="AK371" s="194"/>
      <c r="AL371" s="194"/>
      <c r="AM371" s="470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470"/>
      <c r="P372" s="194"/>
      <c r="Q372" s="194"/>
      <c r="R372" s="194"/>
      <c r="S372" s="194"/>
      <c r="T372" s="194"/>
      <c r="U372" s="194"/>
      <c r="V372" s="470"/>
      <c r="W372" s="194"/>
      <c r="X372" s="194"/>
      <c r="Y372" s="194"/>
      <c r="Z372" s="194"/>
      <c r="AA372" s="194"/>
      <c r="AB372" s="470"/>
      <c r="AC372" s="194"/>
      <c r="AD372" s="194"/>
      <c r="AE372" s="194"/>
      <c r="AF372" s="194"/>
      <c r="AG372" s="194"/>
      <c r="AH372" s="470"/>
      <c r="AI372" s="194"/>
      <c r="AJ372" s="194"/>
      <c r="AK372" s="194"/>
      <c r="AL372" s="194"/>
      <c r="AM372" s="470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470"/>
      <c r="P373" s="194"/>
      <c r="Q373" s="194"/>
      <c r="R373" s="194"/>
      <c r="S373" s="194"/>
      <c r="T373" s="194"/>
      <c r="U373" s="194"/>
      <c r="V373" s="470"/>
      <c r="W373" s="194"/>
      <c r="X373" s="194"/>
      <c r="Y373" s="194"/>
      <c r="Z373" s="194"/>
      <c r="AA373" s="194"/>
      <c r="AB373" s="470"/>
      <c r="AC373" s="194"/>
      <c r="AD373" s="194"/>
      <c r="AE373" s="194"/>
      <c r="AF373" s="194"/>
      <c r="AG373" s="194"/>
      <c r="AH373" s="470"/>
      <c r="AI373" s="194"/>
      <c r="AJ373" s="194"/>
      <c r="AK373" s="194"/>
      <c r="AL373" s="194"/>
      <c r="AM373" s="470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470"/>
      <c r="P374" s="194"/>
      <c r="Q374" s="194"/>
      <c r="R374" s="194"/>
      <c r="S374" s="194"/>
      <c r="T374" s="194"/>
      <c r="U374" s="194"/>
      <c r="V374" s="470"/>
      <c r="W374" s="194"/>
      <c r="X374" s="194"/>
      <c r="Y374" s="194"/>
      <c r="Z374" s="194"/>
      <c r="AA374" s="194"/>
      <c r="AB374" s="470"/>
      <c r="AC374" s="194"/>
      <c r="AD374" s="194"/>
      <c r="AE374" s="194"/>
      <c r="AF374" s="194"/>
      <c r="AG374" s="194"/>
      <c r="AH374" s="470"/>
      <c r="AI374" s="194"/>
      <c r="AJ374" s="194"/>
      <c r="AK374" s="194"/>
      <c r="AL374" s="194"/>
      <c r="AM374" s="470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470"/>
      <c r="P375" s="194"/>
      <c r="Q375" s="194"/>
      <c r="R375" s="194"/>
      <c r="S375" s="194"/>
      <c r="T375" s="194"/>
      <c r="U375" s="194"/>
      <c r="V375" s="470"/>
      <c r="W375" s="194"/>
      <c r="X375" s="194"/>
      <c r="Y375" s="194"/>
      <c r="Z375" s="194"/>
      <c r="AA375" s="194"/>
      <c r="AB375" s="470"/>
      <c r="AC375" s="194"/>
      <c r="AD375" s="194"/>
      <c r="AE375" s="194"/>
      <c r="AF375" s="194"/>
      <c r="AG375" s="194"/>
      <c r="AH375" s="470"/>
      <c r="AI375" s="194"/>
      <c r="AJ375" s="194"/>
      <c r="AK375" s="194"/>
      <c r="AL375" s="194"/>
      <c r="AM375" s="470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470"/>
      <c r="P376" s="194"/>
      <c r="Q376" s="194"/>
      <c r="R376" s="194"/>
      <c r="S376" s="194"/>
      <c r="T376" s="194"/>
      <c r="U376" s="194"/>
      <c r="V376" s="470"/>
      <c r="W376" s="194"/>
      <c r="X376" s="194"/>
      <c r="Y376" s="194"/>
      <c r="Z376" s="194"/>
      <c r="AA376" s="194"/>
      <c r="AB376" s="470"/>
      <c r="AC376" s="194"/>
      <c r="AD376" s="194"/>
      <c r="AE376" s="194"/>
      <c r="AF376" s="194"/>
      <c r="AG376" s="194"/>
      <c r="AH376" s="470"/>
      <c r="AI376" s="194"/>
      <c r="AJ376" s="194"/>
      <c r="AK376" s="194"/>
      <c r="AL376" s="194"/>
      <c r="AM376" s="470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470"/>
      <c r="P377" s="194"/>
      <c r="Q377" s="194"/>
      <c r="R377" s="194"/>
      <c r="S377" s="194"/>
      <c r="T377" s="194"/>
      <c r="U377" s="194"/>
      <c r="V377" s="470"/>
      <c r="W377" s="194"/>
      <c r="X377" s="194"/>
      <c r="Y377" s="194"/>
      <c r="Z377" s="194"/>
      <c r="AA377" s="194"/>
      <c r="AB377" s="470"/>
      <c r="AC377" s="194"/>
      <c r="AD377" s="194"/>
      <c r="AE377" s="194"/>
      <c r="AF377" s="194"/>
      <c r="AG377" s="194"/>
      <c r="AH377" s="470"/>
      <c r="AI377" s="194"/>
      <c r="AJ377" s="194"/>
      <c r="AK377" s="194"/>
      <c r="AL377" s="194"/>
      <c r="AM377" s="470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470"/>
      <c r="P378" s="194"/>
      <c r="Q378" s="194"/>
      <c r="R378" s="194"/>
      <c r="S378" s="194"/>
      <c r="T378" s="194"/>
      <c r="U378" s="194"/>
      <c r="V378" s="470"/>
      <c r="W378" s="194"/>
      <c r="X378" s="194"/>
      <c r="Y378" s="194"/>
      <c r="Z378" s="194"/>
      <c r="AA378" s="194"/>
      <c r="AB378" s="470"/>
      <c r="AC378" s="194"/>
      <c r="AD378" s="194"/>
      <c r="AE378" s="194"/>
      <c r="AF378" s="194"/>
      <c r="AG378" s="194"/>
      <c r="AH378" s="470"/>
      <c r="AI378" s="194"/>
      <c r="AJ378" s="194"/>
      <c r="AK378" s="194"/>
      <c r="AL378" s="194"/>
      <c r="AM378" s="470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470"/>
      <c r="P379" s="194"/>
      <c r="Q379" s="194"/>
      <c r="R379" s="194"/>
      <c r="S379" s="194"/>
      <c r="T379" s="194"/>
      <c r="U379" s="194"/>
      <c r="V379" s="470"/>
      <c r="W379" s="194"/>
      <c r="X379" s="194"/>
      <c r="Y379" s="194"/>
      <c r="Z379" s="194"/>
      <c r="AA379" s="194"/>
      <c r="AB379" s="470"/>
      <c r="AC379" s="194"/>
      <c r="AD379" s="194"/>
      <c r="AE379" s="194"/>
      <c r="AF379" s="194"/>
      <c r="AG379" s="194"/>
      <c r="AH379" s="470"/>
      <c r="AI379" s="194"/>
      <c r="AJ379" s="194"/>
      <c r="AK379" s="194"/>
      <c r="AL379" s="194"/>
      <c r="AM379" s="470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470"/>
      <c r="P380" s="194"/>
      <c r="Q380" s="194"/>
      <c r="R380" s="194"/>
      <c r="S380" s="194"/>
      <c r="T380" s="194"/>
      <c r="U380" s="194"/>
      <c r="V380" s="470"/>
      <c r="W380" s="194"/>
      <c r="X380" s="194"/>
      <c r="Y380" s="194"/>
      <c r="Z380" s="194"/>
      <c r="AA380" s="194"/>
      <c r="AB380" s="470"/>
      <c r="AC380" s="194"/>
      <c r="AD380" s="194"/>
      <c r="AE380" s="194"/>
      <c r="AF380" s="194"/>
      <c r="AG380" s="194"/>
      <c r="AH380" s="470"/>
      <c r="AI380" s="194"/>
      <c r="AJ380" s="194"/>
      <c r="AK380" s="194"/>
      <c r="AL380" s="194"/>
      <c r="AM380" s="470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470"/>
      <c r="P381" s="194"/>
      <c r="Q381" s="194"/>
      <c r="R381" s="194"/>
      <c r="S381" s="194"/>
      <c r="T381" s="194"/>
      <c r="U381" s="194"/>
      <c r="V381" s="470"/>
      <c r="W381" s="194"/>
      <c r="X381" s="194"/>
      <c r="Y381" s="194"/>
      <c r="Z381" s="194"/>
      <c r="AA381" s="194"/>
      <c r="AB381" s="470"/>
      <c r="AC381" s="194"/>
      <c r="AD381" s="194"/>
      <c r="AE381" s="194"/>
      <c r="AF381" s="194"/>
      <c r="AG381" s="194"/>
      <c r="AH381" s="470"/>
      <c r="AI381" s="194"/>
      <c r="AJ381" s="194"/>
      <c r="AK381" s="194"/>
      <c r="AL381" s="194"/>
      <c r="AM381" s="470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470"/>
      <c r="P382" s="194"/>
      <c r="Q382" s="194"/>
      <c r="R382" s="194"/>
      <c r="S382" s="194"/>
      <c r="T382" s="194"/>
      <c r="U382" s="194"/>
      <c r="V382" s="470"/>
      <c r="W382" s="194"/>
      <c r="X382" s="194"/>
      <c r="Y382" s="194"/>
      <c r="Z382" s="194"/>
      <c r="AA382" s="194"/>
      <c r="AB382" s="470"/>
      <c r="AC382" s="194"/>
      <c r="AD382" s="194"/>
      <c r="AE382" s="194"/>
      <c r="AF382" s="194"/>
      <c r="AG382" s="194"/>
      <c r="AH382" s="470"/>
      <c r="AI382" s="194"/>
      <c r="AJ382" s="194"/>
      <c r="AK382" s="194"/>
      <c r="AL382" s="194"/>
      <c r="AM382" s="470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470"/>
      <c r="P383" s="194"/>
      <c r="Q383" s="194"/>
      <c r="R383" s="194"/>
      <c r="S383" s="194"/>
      <c r="T383" s="194"/>
      <c r="U383" s="194"/>
      <c r="V383" s="470"/>
      <c r="W383" s="194"/>
      <c r="X383" s="194"/>
      <c r="Y383" s="194"/>
      <c r="Z383" s="194"/>
      <c r="AA383" s="194"/>
      <c r="AB383" s="470"/>
      <c r="AC383" s="194"/>
      <c r="AD383" s="194"/>
      <c r="AE383" s="194"/>
      <c r="AF383" s="194"/>
      <c r="AG383" s="194"/>
      <c r="AH383" s="470"/>
      <c r="AI383" s="194"/>
      <c r="AJ383" s="194"/>
      <c r="AK383" s="194"/>
      <c r="AL383" s="194"/>
      <c r="AM383" s="470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470"/>
      <c r="P384" s="194"/>
      <c r="Q384" s="194"/>
      <c r="R384" s="194"/>
      <c r="S384" s="194"/>
      <c r="T384" s="194"/>
      <c r="U384" s="194"/>
      <c r="V384" s="470"/>
      <c r="W384" s="194"/>
      <c r="X384" s="194"/>
      <c r="Y384" s="194"/>
      <c r="Z384" s="194"/>
      <c r="AA384" s="194"/>
      <c r="AB384" s="470"/>
      <c r="AC384" s="194"/>
      <c r="AD384" s="194"/>
      <c r="AE384" s="194"/>
      <c r="AF384" s="194"/>
      <c r="AG384" s="194"/>
      <c r="AH384" s="470"/>
      <c r="AI384" s="194"/>
      <c r="AJ384" s="194"/>
      <c r="AK384" s="194"/>
      <c r="AL384" s="194"/>
      <c r="AM384" s="470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470"/>
      <c r="P385" s="194"/>
      <c r="Q385" s="194"/>
      <c r="R385" s="194"/>
      <c r="S385" s="194"/>
      <c r="T385" s="194"/>
      <c r="U385" s="194"/>
      <c r="V385" s="470"/>
      <c r="W385" s="194"/>
      <c r="X385" s="194"/>
      <c r="Y385" s="194"/>
      <c r="Z385" s="194"/>
      <c r="AA385" s="194"/>
      <c r="AB385" s="470"/>
      <c r="AC385" s="194"/>
      <c r="AD385" s="194"/>
      <c r="AE385" s="194"/>
      <c r="AF385" s="194"/>
      <c r="AG385" s="194"/>
      <c r="AH385" s="470"/>
      <c r="AI385" s="194"/>
      <c r="AJ385" s="194"/>
      <c r="AK385" s="194"/>
      <c r="AL385" s="194"/>
      <c r="AM385" s="470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470"/>
      <c r="P386" s="194"/>
      <c r="Q386" s="194"/>
      <c r="R386" s="194"/>
      <c r="S386" s="194"/>
      <c r="T386" s="194"/>
      <c r="U386" s="194"/>
      <c r="V386" s="470"/>
      <c r="W386" s="194"/>
      <c r="X386" s="194"/>
      <c r="Y386" s="194"/>
      <c r="Z386" s="194"/>
      <c r="AA386" s="194"/>
      <c r="AB386" s="470"/>
      <c r="AC386" s="194"/>
      <c r="AD386" s="194"/>
      <c r="AE386" s="194"/>
      <c r="AF386" s="194"/>
      <c r="AG386" s="194"/>
      <c r="AH386" s="470"/>
      <c r="AI386" s="194"/>
      <c r="AJ386" s="194"/>
      <c r="AK386" s="194"/>
      <c r="AL386" s="194"/>
      <c r="AM386" s="470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470"/>
      <c r="P387" s="194"/>
      <c r="Q387" s="194"/>
      <c r="R387" s="194"/>
      <c r="S387" s="194"/>
      <c r="T387" s="194"/>
      <c r="U387" s="194"/>
      <c r="V387" s="470"/>
      <c r="W387" s="194"/>
      <c r="X387" s="194"/>
      <c r="Y387" s="194"/>
      <c r="Z387" s="194"/>
      <c r="AA387" s="194"/>
      <c r="AB387" s="470"/>
      <c r="AC387" s="194"/>
      <c r="AD387" s="194"/>
      <c r="AE387" s="194"/>
      <c r="AF387" s="194"/>
      <c r="AG387" s="194"/>
      <c r="AH387" s="470"/>
      <c r="AI387" s="194"/>
      <c r="AJ387" s="194"/>
      <c r="AK387" s="194"/>
      <c r="AL387" s="194"/>
      <c r="AM387" s="470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470"/>
      <c r="P388" s="194"/>
      <c r="Q388" s="194"/>
      <c r="R388" s="194"/>
      <c r="S388" s="194"/>
      <c r="T388" s="194"/>
      <c r="U388" s="194"/>
      <c r="V388" s="470"/>
      <c r="W388" s="194"/>
      <c r="X388" s="194"/>
      <c r="Y388" s="194"/>
      <c r="Z388" s="194"/>
      <c r="AA388" s="194"/>
      <c r="AB388" s="470"/>
      <c r="AC388" s="194"/>
      <c r="AD388" s="194"/>
      <c r="AE388" s="194"/>
      <c r="AF388" s="194"/>
      <c r="AG388" s="194"/>
      <c r="AH388" s="470"/>
      <c r="AI388" s="194"/>
      <c r="AJ388" s="194"/>
      <c r="AK388" s="194"/>
      <c r="AL388" s="194"/>
      <c r="AM388" s="470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470"/>
      <c r="P389" s="194"/>
      <c r="Q389" s="194"/>
      <c r="R389" s="194"/>
      <c r="S389" s="194"/>
      <c r="T389" s="194"/>
      <c r="U389" s="194"/>
      <c r="V389" s="470"/>
      <c r="W389" s="194"/>
      <c r="X389" s="194"/>
      <c r="Y389" s="194"/>
      <c r="Z389" s="194"/>
      <c r="AA389" s="194"/>
      <c r="AB389" s="470"/>
      <c r="AC389" s="194"/>
      <c r="AD389" s="194"/>
      <c r="AE389" s="194"/>
      <c r="AF389" s="194"/>
      <c r="AG389" s="194"/>
      <c r="AH389" s="470"/>
      <c r="AI389" s="194"/>
      <c r="AJ389" s="194"/>
      <c r="AK389" s="194"/>
      <c r="AL389" s="194"/>
      <c r="AM389" s="470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470"/>
      <c r="P390" s="194"/>
      <c r="Q390" s="194"/>
      <c r="R390" s="194"/>
      <c r="S390" s="194"/>
      <c r="T390" s="194"/>
      <c r="U390" s="194"/>
      <c r="V390" s="470"/>
      <c r="W390" s="194"/>
      <c r="X390" s="194"/>
      <c r="Y390" s="194"/>
      <c r="Z390" s="194"/>
      <c r="AA390" s="194"/>
      <c r="AB390" s="470"/>
      <c r="AC390" s="194"/>
      <c r="AD390" s="194"/>
      <c r="AE390" s="194"/>
      <c r="AF390" s="194"/>
      <c r="AG390" s="194"/>
      <c r="AH390" s="470"/>
      <c r="AI390" s="194"/>
      <c r="AJ390" s="194"/>
      <c r="AK390" s="194"/>
      <c r="AL390" s="194"/>
      <c r="AM390" s="470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470"/>
      <c r="P391" s="194"/>
      <c r="Q391" s="194"/>
      <c r="R391" s="194"/>
      <c r="S391" s="194"/>
      <c r="T391" s="194"/>
      <c r="U391" s="194"/>
      <c r="V391" s="470"/>
      <c r="W391" s="194"/>
      <c r="X391" s="194"/>
      <c r="Y391" s="194"/>
      <c r="Z391" s="194"/>
      <c r="AA391" s="194"/>
      <c r="AB391" s="470"/>
      <c r="AC391" s="194"/>
      <c r="AD391" s="194"/>
      <c r="AE391" s="194"/>
      <c r="AF391" s="194"/>
      <c r="AG391" s="194"/>
      <c r="AH391" s="470"/>
      <c r="AI391" s="194"/>
      <c r="AJ391" s="194"/>
      <c r="AK391" s="194"/>
      <c r="AL391" s="194"/>
      <c r="AM391" s="470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470"/>
      <c r="P392" s="194"/>
      <c r="Q392" s="194"/>
      <c r="R392" s="194"/>
      <c r="S392" s="194"/>
      <c r="T392" s="194"/>
      <c r="U392" s="194"/>
      <c r="V392" s="470"/>
      <c r="W392" s="194"/>
      <c r="X392" s="194"/>
      <c r="Y392" s="194"/>
      <c r="Z392" s="194"/>
      <c r="AA392" s="194"/>
      <c r="AB392" s="470"/>
      <c r="AC392" s="194"/>
      <c r="AD392" s="194"/>
      <c r="AE392" s="194"/>
      <c r="AF392" s="194"/>
      <c r="AG392" s="194"/>
      <c r="AH392" s="470"/>
      <c r="AI392" s="194"/>
      <c r="AJ392" s="194"/>
      <c r="AK392" s="194"/>
      <c r="AL392" s="194"/>
      <c r="AM392" s="470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470"/>
      <c r="P393" s="194"/>
      <c r="Q393" s="194"/>
      <c r="R393" s="194"/>
      <c r="S393" s="194"/>
      <c r="T393" s="194"/>
      <c r="U393" s="194"/>
      <c r="V393" s="470"/>
      <c r="W393" s="194"/>
      <c r="X393" s="194"/>
      <c r="Y393" s="194"/>
      <c r="Z393" s="194"/>
      <c r="AA393" s="194"/>
      <c r="AB393" s="470"/>
      <c r="AC393" s="194"/>
      <c r="AD393" s="194"/>
      <c r="AE393" s="194"/>
      <c r="AF393" s="194"/>
      <c r="AG393" s="194"/>
      <c r="AH393" s="470"/>
      <c r="AI393" s="194"/>
      <c r="AJ393" s="194"/>
      <c r="AK393" s="194"/>
      <c r="AL393" s="194"/>
      <c r="AM393" s="470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470"/>
      <c r="P394" s="194"/>
      <c r="Q394" s="194"/>
      <c r="R394" s="194"/>
      <c r="S394" s="194"/>
      <c r="T394" s="194"/>
      <c r="U394" s="194"/>
      <c r="V394" s="470"/>
      <c r="W394" s="194"/>
      <c r="X394" s="194"/>
      <c r="Y394" s="194"/>
      <c r="Z394" s="194"/>
      <c r="AA394" s="194"/>
      <c r="AB394" s="470"/>
      <c r="AC394" s="194"/>
      <c r="AD394" s="194"/>
      <c r="AE394" s="194"/>
      <c r="AF394" s="194"/>
      <c r="AG394" s="194"/>
      <c r="AH394" s="470"/>
      <c r="AI394" s="194"/>
      <c r="AJ394" s="194"/>
      <c r="AK394" s="194"/>
      <c r="AL394" s="194"/>
      <c r="AM394" s="470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470"/>
      <c r="P395" s="194"/>
      <c r="Q395" s="194"/>
      <c r="R395" s="194"/>
      <c r="S395" s="194"/>
      <c r="T395" s="194"/>
      <c r="U395" s="194"/>
      <c r="V395" s="470"/>
      <c r="W395" s="194"/>
      <c r="X395" s="194"/>
      <c r="Y395" s="194"/>
      <c r="Z395" s="194"/>
      <c r="AA395" s="194"/>
      <c r="AB395" s="470"/>
      <c r="AC395" s="194"/>
      <c r="AD395" s="194"/>
      <c r="AE395" s="194"/>
      <c r="AF395" s="194"/>
      <c r="AG395" s="194"/>
      <c r="AH395" s="470"/>
      <c r="AI395" s="194"/>
      <c r="AJ395" s="194"/>
      <c r="AK395" s="194"/>
      <c r="AL395" s="194"/>
      <c r="AM395" s="470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470"/>
      <c r="P396" s="194"/>
      <c r="Q396" s="194"/>
      <c r="R396" s="194"/>
      <c r="S396" s="194"/>
      <c r="T396" s="194"/>
      <c r="U396" s="194"/>
      <c r="V396" s="470"/>
      <c r="W396" s="194"/>
      <c r="X396" s="194"/>
      <c r="Y396" s="194"/>
      <c r="Z396" s="194"/>
      <c r="AA396" s="194"/>
      <c r="AB396" s="470"/>
      <c r="AC396" s="194"/>
      <c r="AD396" s="194"/>
      <c r="AE396" s="194"/>
      <c r="AF396" s="194"/>
      <c r="AG396" s="194"/>
      <c r="AH396" s="470"/>
      <c r="AI396" s="194"/>
      <c r="AJ396" s="194"/>
      <c r="AK396" s="194"/>
      <c r="AL396" s="194"/>
      <c r="AM396" s="470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470"/>
      <c r="P397" s="194"/>
      <c r="Q397" s="194"/>
      <c r="R397" s="194"/>
      <c r="S397" s="194"/>
      <c r="T397" s="194"/>
      <c r="U397" s="194"/>
      <c r="V397" s="470"/>
      <c r="W397" s="194"/>
      <c r="X397" s="194"/>
      <c r="Y397" s="194"/>
      <c r="Z397" s="194"/>
      <c r="AA397" s="194"/>
      <c r="AB397" s="470"/>
      <c r="AC397" s="194"/>
      <c r="AD397" s="194"/>
      <c r="AE397" s="194"/>
      <c r="AF397" s="194"/>
      <c r="AG397" s="194"/>
      <c r="AH397" s="470"/>
      <c r="AI397" s="194"/>
      <c r="AJ397" s="194"/>
      <c r="AK397" s="194"/>
      <c r="AL397" s="194"/>
      <c r="AM397" s="470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470"/>
      <c r="P398" s="194"/>
      <c r="Q398" s="194"/>
      <c r="R398" s="194"/>
      <c r="S398" s="194"/>
      <c r="T398" s="194"/>
      <c r="U398" s="194"/>
      <c r="V398" s="470"/>
      <c r="W398" s="194"/>
      <c r="X398" s="194"/>
      <c r="Y398" s="194"/>
      <c r="Z398" s="194"/>
      <c r="AA398" s="194"/>
      <c r="AB398" s="470"/>
      <c r="AC398" s="194"/>
      <c r="AD398" s="194"/>
      <c r="AE398" s="194"/>
      <c r="AF398" s="194"/>
      <c r="AG398" s="194"/>
      <c r="AH398" s="470"/>
      <c r="AI398" s="194"/>
      <c r="AJ398" s="194"/>
      <c r="AK398" s="194"/>
      <c r="AL398" s="194"/>
      <c r="AM398" s="470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470"/>
      <c r="P399" s="194"/>
      <c r="Q399" s="194"/>
      <c r="R399" s="194"/>
      <c r="S399" s="194"/>
      <c r="T399" s="194"/>
      <c r="U399" s="194"/>
      <c r="V399" s="470"/>
      <c r="W399" s="194"/>
      <c r="X399" s="194"/>
      <c r="Y399" s="194"/>
      <c r="Z399" s="194"/>
      <c r="AA399" s="194"/>
      <c r="AB399" s="470"/>
      <c r="AC399" s="194"/>
      <c r="AD399" s="194"/>
      <c r="AE399" s="194"/>
      <c r="AF399" s="194"/>
      <c r="AG399" s="194"/>
      <c r="AH399" s="470"/>
      <c r="AI399" s="194"/>
      <c r="AJ399" s="194"/>
      <c r="AK399" s="194"/>
      <c r="AL399" s="194"/>
      <c r="AM399" s="470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470"/>
      <c r="P400" s="194"/>
      <c r="Q400" s="194"/>
      <c r="R400" s="194"/>
      <c r="S400" s="194"/>
      <c r="T400" s="194"/>
      <c r="U400" s="194"/>
      <c r="V400" s="470"/>
      <c r="W400" s="194"/>
      <c r="X400" s="194"/>
      <c r="Y400" s="194"/>
      <c r="Z400" s="194"/>
      <c r="AA400" s="194"/>
      <c r="AB400" s="470"/>
      <c r="AC400" s="194"/>
      <c r="AD400" s="194"/>
      <c r="AE400" s="194"/>
      <c r="AF400" s="194"/>
      <c r="AG400" s="194"/>
      <c r="AH400" s="470"/>
      <c r="AI400" s="194"/>
      <c r="AJ400" s="194"/>
      <c r="AK400" s="194"/>
      <c r="AL400" s="194"/>
      <c r="AM400" s="470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470"/>
      <c r="P401" s="194"/>
      <c r="Q401" s="194"/>
      <c r="R401" s="194"/>
      <c r="S401" s="194"/>
      <c r="T401" s="194"/>
      <c r="U401" s="194"/>
      <c r="V401" s="470"/>
      <c r="W401" s="194"/>
      <c r="X401" s="194"/>
      <c r="Y401" s="194"/>
      <c r="Z401" s="194"/>
      <c r="AA401" s="194"/>
      <c r="AB401" s="470"/>
      <c r="AC401" s="194"/>
      <c r="AD401" s="194"/>
      <c r="AE401" s="194"/>
      <c r="AF401" s="194"/>
      <c r="AG401" s="194"/>
      <c r="AH401" s="470"/>
      <c r="AI401" s="194"/>
      <c r="AJ401" s="194"/>
      <c r="AK401" s="194"/>
      <c r="AL401" s="194"/>
      <c r="AM401" s="470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470"/>
      <c r="P402" s="194"/>
      <c r="Q402" s="194"/>
      <c r="R402" s="194"/>
      <c r="S402" s="194"/>
      <c r="T402" s="194"/>
      <c r="U402" s="194"/>
      <c r="V402" s="470"/>
      <c r="W402" s="194"/>
      <c r="X402" s="194"/>
      <c r="Y402" s="194"/>
      <c r="Z402" s="194"/>
      <c r="AA402" s="194"/>
      <c r="AB402" s="470"/>
      <c r="AC402" s="194"/>
      <c r="AD402" s="194"/>
      <c r="AE402" s="194"/>
      <c r="AF402" s="194"/>
      <c r="AG402" s="194"/>
      <c r="AH402" s="470"/>
      <c r="AI402" s="194"/>
      <c r="AJ402" s="194"/>
      <c r="AK402" s="194"/>
      <c r="AL402" s="194"/>
      <c r="AM402" s="470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470"/>
      <c r="P403" s="194"/>
      <c r="Q403" s="194"/>
      <c r="R403" s="194"/>
      <c r="S403" s="194"/>
      <c r="T403" s="194"/>
      <c r="U403" s="194"/>
      <c r="V403" s="470"/>
      <c r="W403" s="194"/>
      <c r="X403" s="194"/>
      <c r="Y403" s="194"/>
      <c r="Z403" s="194"/>
      <c r="AA403" s="194"/>
      <c r="AB403" s="470"/>
      <c r="AC403" s="194"/>
      <c r="AD403" s="194"/>
      <c r="AE403" s="194"/>
      <c r="AF403" s="194"/>
      <c r="AG403" s="194"/>
      <c r="AH403" s="470"/>
      <c r="AI403" s="194"/>
      <c r="AJ403" s="194"/>
      <c r="AK403" s="194"/>
      <c r="AL403" s="194"/>
      <c r="AM403" s="470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470"/>
      <c r="P404" s="194"/>
      <c r="Q404" s="194"/>
      <c r="R404" s="194"/>
      <c r="S404" s="194"/>
      <c r="T404" s="194"/>
      <c r="U404" s="194"/>
      <c r="V404" s="470"/>
      <c r="W404" s="194"/>
      <c r="X404" s="194"/>
      <c r="Y404" s="194"/>
      <c r="Z404" s="194"/>
      <c r="AA404" s="194"/>
      <c r="AB404" s="470"/>
      <c r="AC404" s="194"/>
      <c r="AD404" s="194"/>
      <c r="AE404" s="194"/>
      <c r="AF404" s="194"/>
      <c r="AG404" s="194"/>
      <c r="AH404" s="470"/>
      <c r="AI404" s="194"/>
      <c r="AJ404" s="194"/>
      <c r="AK404" s="194"/>
      <c r="AL404" s="194"/>
      <c r="AM404" s="470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470"/>
      <c r="P405" s="194"/>
      <c r="Q405" s="194"/>
      <c r="R405" s="194"/>
      <c r="S405" s="194"/>
      <c r="T405" s="194"/>
      <c r="U405" s="194"/>
      <c r="V405" s="470"/>
      <c r="W405" s="194"/>
      <c r="X405" s="194"/>
      <c r="Y405" s="194"/>
      <c r="Z405" s="194"/>
      <c r="AA405" s="194"/>
      <c r="AB405" s="470"/>
      <c r="AC405" s="194"/>
      <c r="AD405" s="194"/>
      <c r="AE405" s="194"/>
      <c r="AF405" s="194"/>
      <c r="AG405" s="194"/>
      <c r="AH405" s="470"/>
      <c r="AI405" s="194"/>
      <c r="AJ405" s="194"/>
      <c r="AK405" s="194"/>
      <c r="AL405" s="194"/>
      <c r="AM405" s="470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470"/>
      <c r="P406" s="194"/>
      <c r="Q406" s="194"/>
      <c r="R406" s="194"/>
      <c r="S406" s="194"/>
      <c r="T406" s="194"/>
      <c r="U406" s="194"/>
      <c r="V406" s="470"/>
      <c r="W406" s="194"/>
      <c r="X406" s="194"/>
      <c r="Y406" s="194"/>
      <c r="Z406" s="194"/>
      <c r="AA406" s="194"/>
      <c r="AB406" s="470"/>
      <c r="AC406" s="194"/>
      <c r="AD406" s="194"/>
      <c r="AE406" s="194"/>
      <c r="AF406" s="194"/>
      <c r="AG406" s="194"/>
      <c r="AH406" s="470"/>
      <c r="AI406" s="194"/>
      <c r="AJ406" s="194"/>
      <c r="AK406" s="194"/>
      <c r="AL406" s="194"/>
      <c r="AM406" s="470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470"/>
      <c r="P407" s="194"/>
      <c r="Q407" s="194"/>
      <c r="R407" s="194"/>
      <c r="S407" s="194"/>
      <c r="T407" s="194"/>
      <c r="U407" s="194"/>
      <c r="V407" s="470"/>
      <c r="W407" s="194"/>
      <c r="X407" s="194"/>
      <c r="Y407" s="194"/>
      <c r="Z407" s="194"/>
      <c r="AA407" s="194"/>
      <c r="AB407" s="470"/>
      <c r="AC407" s="194"/>
      <c r="AD407" s="194"/>
      <c r="AE407" s="194"/>
      <c r="AF407" s="194"/>
      <c r="AG407" s="194"/>
      <c r="AH407" s="470"/>
      <c r="AI407" s="194"/>
      <c r="AJ407" s="194"/>
      <c r="AK407" s="194"/>
      <c r="AL407" s="194"/>
      <c r="AM407" s="470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470"/>
      <c r="P408" s="194"/>
      <c r="Q408" s="194"/>
      <c r="R408" s="194"/>
      <c r="S408" s="194"/>
      <c r="T408" s="194"/>
      <c r="U408" s="194"/>
      <c r="V408" s="470"/>
      <c r="W408" s="194"/>
      <c r="X408" s="194"/>
      <c r="Y408" s="194"/>
      <c r="Z408" s="194"/>
      <c r="AA408" s="194"/>
      <c r="AB408" s="470"/>
      <c r="AC408" s="194"/>
      <c r="AD408" s="194"/>
      <c r="AE408" s="194"/>
      <c r="AF408" s="194"/>
      <c r="AG408" s="194"/>
      <c r="AH408" s="470"/>
      <c r="AI408" s="194"/>
      <c r="AJ408" s="194"/>
      <c r="AK408" s="194"/>
      <c r="AL408" s="194"/>
      <c r="AM408" s="470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470"/>
      <c r="P409" s="194"/>
      <c r="Q409" s="194"/>
      <c r="R409" s="194"/>
      <c r="S409" s="194"/>
      <c r="T409" s="194"/>
      <c r="U409" s="194"/>
      <c r="V409" s="470"/>
      <c r="W409" s="194"/>
      <c r="X409" s="194"/>
      <c r="Y409" s="194"/>
      <c r="Z409" s="194"/>
      <c r="AA409" s="194"/>
      <c r="AB409" s="470"/>
      <c r="AC409" s="194"/>
      <c r="AD409" s="194"/>
      <c r="AE409" s="194"/>
      <c r="AF409" s="194"/>
      <c r="AG409" s="194"/>
      <c r="AH409" s="470"/>
      <c r="AI409" s="194"/>
      <c r="AJ409" s="194"/>
      <c r="AK409" s="194"/>
      <c r="AL409" s="194"/>
      <c r="AM409" s="470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470"/>
      <c r="P410" s="194"/>
      <c r="Q410" s="194"/>
      <c r="R410" s="194"/>
      <c r="S410" s="194"/>
      <c r="T410" s="194"/>
      <c r="U410" s="194"/>
      <c r="V410" s="470"/>
      <c r="W410" s="194"/>
      <c r="X410" s="194"/>
      <c r="Y410" s="194"/>
      <c r="Z410" s="194"/>
      <c r="AA410" s="194"/>
      <c r="AB410" s="470"/>
      <c r="AC410" s="194"/>
      <c r="AD410" s="194"/>
      <c r="AE410" s="194"/>
      <c r="AF410" s="194"/>
      <c r="AG410" s="194"/>
      <c r="AH410" s="470"/>
      <c r="AI410" s="194"/>
      <c r="AJ410" s="194"/>
      <c r="AK410" s="194"/>
      <c r="AL410" s="194"/>
      <c r="AM410" s="470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470"/>
      <c r="P411" s="194"/>
      <c r="Q411" s="194"/>
      <c r="R411" s="194"/>
      <c r="S411" s="194"/>
      <c r="T411" s="194"/>
      <c r="U411" s="194"/>
      <c r="V411" s="470"/>
      <c r="W411" s="194"/>
      <c r="X411" s="194"/>
      <c r="Y411" s="194"/>
      <c r="Z411" s="194"/>
      <c r="AA411" s="194"/>
      <c r="AB411" s="470"/>
      <c r="AC411" s="194"/>
      <c r="AD411" s="194"/>
      <c r="AE411" s="194"/>
      <c r="AF411" s="194"/>
      <c r="AG411" s="194"/>
      <c r="AH411" s="470"/>
      <c r="AI411" s="194"/>
      <c r="AJ411" s="194"/>
      <c r="AK411" s="194"/>
      <c r="AL411" s="194"/>
      <c r="AM411" s="470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470"/>
      <c r="P412" s="194"/>
      <c r="Q412" s="194"/>
      <c r="R412" s="194"/>
      <c r="S412" s="194"/>
      <c r="T412" s="194"/>
      <c r="U412" s="194"/>
      <c r="V412" s="470"/>
      <c r="W412" s="194"/>
      <c r="X412" s="194"/>
      <c r="Y412" s="194"/>
      <c r="Z412" s="194"/>
      <c r="AA412" s="194"/>
      <c r="AB412" s="470"/>
      <c r="AC412" s="194"/>
      <c r="AD412" s="194"/>
      <c r="AE412" s="194"/>
      <c r="AF412" s="194"/>
      <c r="AG412" s="194"/>
      <c r="AH412" s="470"/>
      <c r="AI412" s="194"/>
      <c r="AJ412" s="194"/>
      <c r="AK412" s="194"/>
      <c r="AL412" s="194"/>
      <c r="AM412" s="470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470"/>
      <c r="P413" s="194"/>
      <c r="Q413" s="194"/>
      <c r="R413" s="194"/>
      <c r="S413" s="194"/>
      <c r="T413" s="194"/>
      <c r="U413" s="194"/>
      <c r="V413" s="470"/>
      <c r="W413" s="194"/>
      <c r="X413" s="194"/>
      <c r="Y413" s="194"/>
      <c r="Z413" s="194"/>
      <c r="AA413" s="194"/>
      <c r="AB413" s="470"/>
      <c r="AC413" s="194"/>
      <c r="AD413" s="194"/>
      <c r="AE413" s="194"/>
      <c r="AF413" s="194"/>
      <c r="AG413" s="194"/>
      <c r="AH413" s="470"/>
      <c r="AI413" s="194"/>
      <c r="AJ413" s="194"/>
      <c r="AK413" s="194"/>
      <c r="AL413" s="194"/>
      <c r="AM413" s="470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470"/>
      <c r="P414" s="194"/>
      <c r="Q414" s="194"/>
      <c r="R414" s="194"/>
      <c r="S414" s="194"/>
      <c r="T414" s="194"/>
      <c r="U414" s="194"/>
      <c r="V414" s="470"/>
      <c r="W414" s="194"/>
      <c r="X414" s="194"/>
      <c r="Y414" s="194"/>
      <c r="Z414" s="194"/>
      <c r="AA414" s="194"/>
      <c r="AB414" s="470"/>
      <c r="AC414" s="194"/>
      <c r="AD414" s="194"/>
      <c r="AE414" s="194"/>
      <c r="AF414" s="194"/>
      <c r="AG414" s="194"/>
      <c r="AH414" s="470"/>
      <c r="AI414" s="194"/>
      <c r="AJ414" s="194"/>
      <c r="AK414" s="194"/>
      <c r="AL414" s="194"/>
      <c r="AM414" s="470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470"/>
      <c r="P415" s="194"/>
      <c r="Q415" s="194"/>
      <c r="R415" s="194"/>
      <c r="S415" s="194"/>
      <c r="T415" s="194"/>
      <c r="U415" s="194"/>
      <c r="V415" s="470"/>
      <c r="W415" s="194"/>
      <c r="X415" s="194"/>
      <c r="Y415" s="194"/>
      <c r="Z415" s="194"/>
      <c r="AA415" s="194"/>
      <c r="AB415" s="470"/>
      <c r="AC415" s="194"/>
      <c r="AD415" s="194"/>
      <c r="AE415" s="194"/>
      <c r="AF415" s="194"/>
      <c r="AG415" s="194"/>
      <c r="AH415" s="470"/>
      <c r="AI415" s="194"/>
      <c r="AJ415" s="194"/>
      <c r="AK415" s="194"/>
      <c r="AL415" s="194"/>
      <c r="AM415" s="470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470"/>
      <c r="P416" s="194"/>
      <c r="Q416" s="194"/>
      <c r="R416" s="194"/>
      <c r="S416" s="194"/>
      <c r="T416" s="194"/>
      <c r="U416" s="194"/>
      <c r="V416" s="470"/>
      <c r="W416" s="194"/>
      <c r="X416" s="194"/>
      <c r="Y416" s="194"/>
      <c r="Z416" s="194"/>
      <c r="AA416" s="194"/>
      <c r="AB416" s="470"/>
      <c r="AC416" s="194"/>
      <c r="AD416" s="194"/>
      <c r="AE416" s="194"/>
      <c r="AF416" s="194"/>
      <c r="AG416" s="194"/>
      <c r="AH416" s="470"/>
      <c r="AI416" s="194"/>
      <c r="AJ416" s="194"/>
      <c r="AK416" s="194"/>
      <c r="AL416" s="194"/>
      <c r="AM416" s="470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470"/>
      <c r="P417" s="194"/>
      <c r="Q417" s="194"/>
      <c r="R417" s="194"/>
      <c r="S417" s="194"/>
      <c r="T417" s="194"/>
      <c r="U417" s="194"/>
      <c r="V417" s="470"/>
      <c r="W417" s="194"/>
      <c r="X417" s="194"/>
      <c r="Y417" s="194"/>
      <c r="Z417" s="194"/>
      <c r="AA417" s="194"/>
      <c r="AB417" s="470"/>
      <c r="AC417" s="194"/>
      <c r="AD417" s="194"/>
      <c r="AE417" s="194"/>
      <c r="AF417" s="194"/>
      <c r="AG417" s="194"/>
      <c r="AH417" s="470"/>
      <c r="AI417" s="194"/>
      <c r="AJ417" s="194"/>
      <c r="AK417" s="194"/>
      <c r="AL417" s="194"/>
      <c r="AM417" s="470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470"/>
      <c r="P418" s="194"/>
      <c r="Q418" s="194"/>
      <c r="R418" s="194"/>
      <c r="S418" s="194"/>
      <c r="T418" s="194"/>
      <c r="U418" s="194"/>
      <c r="V418" s="470"/>
      <c r="W418" s="194"/>
      <c r="X418" s="194"/>
      <c r="Y418" s="194"/>
      <c r="Z418" s="194"/>
      <c r="AA418" s="194"/>
      <c r="AB418" s="470"/>
      <c r="AC418" s="194"/>
      <c r="AD418" s="194"/>
      <c r="AE418" s="194"/>
      <c r="AF418" s="194"/>
      <c r="AG418" s="194"/>
      <c r="AH418" s="470"/>
      <c r="AI418" s="194"/>
      <c r="AJ418" s="194"/>
      <c r="AK418" s="194"/>
      <c r="AL418" s="194"/>
      <c r="AM418" s="470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470"/>
      <c r="P419" s="194"/>
      <c r="Q419" s="194"/>
      <c r="R419" s="194"/>
      <c r="S419" s="194"/>
      <c r="T419" s="194"/>
      <c r="U419" s="194"/>
      <c r="V419" s="470"/>
      <c r="W419" s="194"/>
      <c r="X419" s="194"/>
      <c r="Y419" s="194"/>
      <c r="Z419" s="194"/>
      <c r="AA419" s="194"/>
      <c r="AB419" s="470"/>
      <c r="AC419" s="194"/>
      <c r="AD419" s="194"/>
      <c r="AE419" s="194"/>
      <c r="AF419" s="194"/>
      <c r="AG419" s="194"/>
      <c r="AH419" s="470"/>
      <c r="AI419" s="194"/>
      <c r="AJ419" s="194"/>
      <c r="AK419" s="194"/>
      <c r="AL419" s="194"/>
      <c r="AM419" s="470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470"/>
      <c r="P420" s="194"/>
      <c r="Q420" s="194"/>
      <c r="R420" s="194"/>
      <c r="S420" s="194"/>
      <c r="T420" s="194"/>
      <c r="U420" s="194"/>
      <c r="V420" s="470"/>
      <c r="W420" s="194"/>
      <c r="X420" s="194"/>
      <c r="Y420" s="194"/>
      <c r="Z420" s="194"/>
      <c r="AA420" s="194"/>
      <c r="AB420" s="470"/>
      <c r="AC420" s="194"/>
      <c r="AD420" s="194"/>
      <c r="AE420" s="194"/>
      <c r="AF420" s="194"/>
      <c r="AG420" s="194"/>
      <c r="AH420" s="470"/>
      <c r="AI420" s="194"/>
      <c r="AJ420" s="194"/>
      <c r="AK420" s="194"/>
      <c r="AL420" s="194"/>
      <c r="AM420" s="470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470"/>
      <c r="P421" s="194"/>
      <c r="Q421" s="194"/>
      <c r="R421" s="194"/>
      <c r="S421" s="194"/>
      <c r="T421" s="194"/>
      <c r="U421" s="194"/>
      <c r="V421" s="470"/>
      <c r="W421" s="194"/>
      <c r="X421" s="194"/>
      <c r="Y421" s="194"/>
      <c r="Z421" s="194"/>
      <c r="AA421" s="194"/>
      <c r="AB421" s="470"/>
      <c r="AC421" s="194"/>
      <c r="AD421" s="194"/>
      <c r="AE421" s="194"/>
      <c r="AF421" s="194"/>
      <c r="AG421" s="194"/>
      <c r="AH421" s="470"/>
      <c r="AI421" s="194"/>
      <c r="AJ421" s="194"/>
      <c r="AK421" s="194"/>
      <c r="AL421" s="194"/>
      <c r="AM421" s="470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470"/>
      <c r="P422" s="194"/>
      <c r="Q422" s="194"/>
      <c r="R422" s="194"/>
      <c r="S422" s="194"/>
      <c r="T422" s="194"/>
      <c r="U422" s="194"/>
      <c r="V422" s="470"/>
      <c r="W422" s="194"/>
      <c r="X422" s="194"/>
      <c r="Y422" s="194"/>
      <c r="Z422" s="194"/>
      <c r="AA422" s="194"/>
      <c r="AB422" s="470"/>
      <c r="AC422" s="194"/>
      <c r="AD422" s="194"/>
      <c r="AE422" s="194"/>
      <c r="AF422" s="194"/>
      <c r="AG422" s="194"/>
      <c r="AH422" s="470"/>
      <c r="AI422" s="194"/>
      <c r="AJ422" s="194"/>
      <c r="AK422" s="194"/>
      <c r="AL422" s="194"/>
      <c r="AM422" s="470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470"/>
      <c r="P423" s="194"/>
      <c r="Q423" s="194"/>
      <c r="R423" s="194"/>
      <c r="S423" s="194"/>
      <c r="T423" s="194"/>
      <c r="U423" s="194"/>
      <c r="V423" s="470"/>
      <c r="W423" s="194"/>
      <c r="X423" s="194"/>
      <c r="Y423" s="194"/>
      <c r="Z423" s="194"/>
      <c r="AA423" s="194"/>
      <c r="AB423" s="470"/>
      <c r="AC423" s="194"/>
      <c r="AD423" s="194"/>
      <c r="AE423" s="194"/>
      <c r="AF423" s="194"/>
      <c r="AG423" s="194"/>
      <c r="AH423" s="470"/>
      <c r="AI423" s="194"/>
      <c r="AJ423" s="194"/>
      <c r="AK423" s="194"/>
      <c r="AL423" s="194"/>
      <c r="AM423" s="470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470"/>
      <c r="P424" s="194"/>
      <c r="Q424" s="194"/>
      <c r="R424" s="194"/>
      <c r="S424" s="194"/>
      <c r="T424" s="194"/>
      <c r="U424" s="194"/>
      <c r="V424" s="470"/>
      <c r="W424" s="194"/>
      <c r="X424" s="194"/>
      <c r="Y424" s="194"/>
      <c r="Z424" s="194"/>
      <c r="AA424" s="194"/>
      <c r="AB424" s="470"/>
      <c r="AC424" s="194"/>
      <c r="AD424" s="194"/>
      <c r="AE424" s="194"/>
      <c r="AF424" s="194"/>
      <c r="AG424" s="194"/>
      <c r="AH424" s="470"/>
      <c r="AI424" s="194"/>
      <c r="AJ424" s="194"/>
      <c r="AK424" s="194"/>
      <c r="AL424" s="194"/>
      <c r="AM424" s="470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470"/>
      <c r="P425" s="194"/>
      <c r="Q425" s="194"/>
      <c r="R425" s="194"/>
      <c r="S425" s="194"/>
      <c r="T425" s="194"/>
      <c r="U425" s="194"/>
      <c r="V425" s="470"/>
      <c r="W425" s="194"/>
      <c r="X425" s="194"/>
      <c r="Y425" s="194"/>
      <c r="Z425" s="194"/>
      <c r="AA425" s="194"/>
      <c r="AB425" s="470"/>
      <c r="AC425" s="194"/>
      <c r="AD425" s="194"/>
      <c r="AE425" s="194"/>
      <c r="AF425" s="194"/>
      <c r="AG425" s="194"/>
      <c r="AH425" s="470"/>
      <c r="AI425" s="194"/>
      <c r="AJ425" s="194"/>
      <c r="AK425" s="194"/>
      <c r="AL425" s="194"/>
      <c r="AM425" s="470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470"/>
      <c r="P426" s="194"/>
      <c r="Q426" s="194"/>
      <c r="R426" s="194"/>
      <c r="S426" s="194"/>
      <c r="T426" s="194"/>
      <c r="U426" s="194"/>
      <c r="V426" s="470"/>
      <c r="W426" s="194"/>
      <c r="X426" s="194"/>
      <c r="Y426" s="194"/>
      <c r="Z426" s="194"/>
      <c r="AA426" s="194"/>
      <c r="AB426" s="470"/>
      <c r="AC426" s="194"/>
      <c r="AD426" s="194"/>
      <c r="AE426" s="194"/>
      <c r="AF426" s="194"/>
      <c r="AG426" s="194"/>
      <c r="AH426" s="470"/>
      <c r="AI426" s="194"/>
      <c r="AJ426" s="194"/>
      <c r="AK426" s="194"/>
      <c r="AL426" s="194"/>
      <c r="AM426" s="470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470"/>
      <c r="P427" s="194"/>
      <c r="Q427" s="194"/>
      <c r="R427" s="194"/>
      <c r="S427" s="194"/>
      <c r="T427" s="194"/>
      <c r="U427" s="194"/>
      <c r="V427" s="470"/>
      <c r="W427" s="194"/>
      <c r="X427" s="194"/>
      <c r="Y427" s="194"/>
      <c r="Z427" s="194"/>
      <c r="AA427" s="194"/>
      <c r="AB427" s="470"/>
      <c r="AC427" s="194"/>
      <c r="AD427" s="194"/>
      <c r="AE427" s="194"/>
      <c r="AF427" s="194"/>
      <c r="AG427" s="194"/>
      <c r="AH427" s="470"/>
      <c r="AI427" s="194"/>
      <c r="AJ427" s="194"/>
      <c r="AK427" s="194"/>
      <c r="AL427" s="194"/>
      <c r="AM427" s="470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470"/>
      <c r="P428" s="194"/>
      <c r="Q428" s="194"/>
      <c r="R428" s="194"/>
      <c r="S428" s="194"/>
      <c r="T428" s="194"/>
      <c r="U428" s="194"/>
      <c r="V428" s="470"/>
      <c r="W428" s="194"/>
      <c r="X428" s="194"/>
      <c r="Y428" s="194"/>
      <c r="Z428" s="194"/>
      <c r="AA428" s="194"/>
      <c r="AB428" s="470"/>
      <c r="AC428" s="194"/>
      <c r="AD428" s="194"/>
      <c r="AE428" s="194"/>
      <c r="AF428" s="194"/>
      <c r="AG428" s="194"/>
      <c r="AH428" s="470"/>
      <c r="AI428" s="194"/>
      <c r="AJ428" s="194"/>
      <c r="AK428" s="194"/>
      <c r="AL428" s="194"/>
      <c r="AM428" s="470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470"/>
      <c r="P429" s="194"/>
      <c r="Q429" s="194"/>
      <c r="R429" s="194"/>
      <c r="S429" s="194"/>
      <c r="T429" s="194"/>
      <c r="U429" s="194"/>
      <c r="V429" s="470"/>
      <c r="W429" s="194"/>
      <c r="X429" s="194"/>
      <c r="Y429" s="194"/>
      <c r="Z429" s="194"/>
      <c r="AA429" s="194"/>
      <c r="AB429" s="470"/>
      <c r="AC429" s="194"/>
      <c r="AD429" s="194"/>
      <c r="AE429" s="194"/>
      <c r="AF429" s="194"/>
      <c r="AG429" s="194"/>
      <c r="AH429" s="470"/>
      <c r="AI429" s="194"/>
      <c r="AJ429" s="194"/>
      <c r="AK429" s="194"/>
      <c r="AL429" s="194"/>
      <c r="AM429" s="470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470"/>
      <c r="P430" s="194"/>
      <c r="Q430" s="194"/>
      <c r="R430" s="194"/>
      <c r="S430" s="194"/>
      <c r="T430" s="194"/>
      <c r="U430" s="194"/>
      <c r="V430" s="470"/>
      <c r="W430" s="194"/>
      <c r="X430" s="194"/>
      <c r="Y430" s="194"/>
      <c r="Z430" s="194"/>
      <c r="AA430" s="194"/>
      <c r="AB430" s="470"/>
      <c r="AC430" s="194"/>
      <c r="AD430" s="194"/>
      <c r="AE430" s="194"/>
      <c r="AF430" s="194"/>
      <c r="AG430" s="194"/>
      <c r="AH430" s="470"/>
      <c r="AI430" s="194"/>
      <c r="AJ430" s="194"/>
      <c r="AK430" s="194"/>
      <c r="AL430" s="194"/>
      <c r="AM430" s="470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470"/>
      <c r="P431" s="194"/>
      <c r="Q431" s="194"/>
      <c r="R431" s="194"/>
      <c r="S431" s="194"/>
      <c r="T431" s="194"/>
      <c r="U431" s="194"/>
      <c r="V431" s="470"/>
      <c r="W431" s="194"/>
      <c r="X431" s="194"/>
      <c r="Y431" s="194"/>
      <c r="Z431" s="194"/>
      <c r="AA431" s="194"/>
      <c r="AB431" s="470"/>
      <c r="AC431" s="194"/>
      <c r="AD431" s="194"/>
      <c r="AE431" s="194"/>
      <c r="AF431" s="194"/>
      <c r="AG431" s="194"/>
      <c r="AH431" s="470"/>
      <c r="AI431" s="194"/>
      <c r="AJ431" s="194"/>
      <c r="AK431" s="194"/>
      <c r="AL431" s="194"/>
      <c r="AM431" s="470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470"/>
      <c r="P432" s="194"/>
      <c r="Q432" s="194"/>
      <c r="R432" s="194"/>
      <c r="S432" s="194"/>
      <c r="T432" s="194"/>
      <c r="U432" s="194"/>
      <c r="V432" s="470"/>
      <c r="W432" s="194"/>
      <c r="X432" s="194"/>
      <c r="Y432" s="194"/>
      <c r="Z432" s="194"/>
      <c r="AA432" s="194"/>
      <c r="AB432" s="470"/>
      <c r="AC432" s="194"/>
      <c r="AD432" s="194"/>
      <c r="AE432" s="194"/>
      <c r="AF432" s="194"/>
      <c r="AG432" s="194"/>
      <c r="AH432" s="470"/>
      <c r="AI432" s="194"/>
      <c r="AJ432" s="194"/>
      <c r="AK432" s="194"/>
      <c r="AL432" s="194"/>
      <c r="AM432" s="470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470"/>
      <c r="P433" s="194"/>
      <c r="Q433" s="194"/>
      <c r="R433" s="194"/>
      <c r="S433" s="194"/>
      <c r="T433" s="194"/>
      <c r="U433" s="194"/>
      <c r="V433" s="470"/>
      <c r="W433" s="194"/>
      <c r="X433" s="194"/>
      <c r="Y433" s="194"/>
      <c r="Z433" s="194"/>
      <c r="AA433" s="194"/>
      <c r="AB433" s="470"/>
      <c r="AC433" s="194"/>
      <c r="AD433" s="194"/>
      <c r="AE433" s="194"/>
      <c r="AF433" s="194"/>
      <c r="AG433" s="194"/>
      <c r="AH433" s="470"/>
      <c r="AI433" s="194"/>
      <c r="AJ433" s="194"/>
      <c r="AK433" s="194"/>
      <c r="AL433" s="194"/>
      <c r="AM433" s="470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470"/>
      <c r="P434" s="194"/>
      <c r="Q434" s="194"/>
      <c r="R434" s="194"/>
      <c r="S434" s="194"/>
      <c r="T434" s="194"/>
      <c r="U434" s="194"/>
      <c r="V434" s="470"/>
      <c r="W434" s="194"/>
      <c r="X434" s="194"/>
      <c r="Y434" s="194"/>
      <c r="Z434" s="194"/>
      <c r="AA434" s="194"/>
      <c r="AB434" s="470"/>
      <c r="AC434" s="194"/>
      <c r="AD434" s="194"/>
      <c r="AE434" s="194"/>
      <c r="AF434" s="194"/>
      <c r="AG434" s="194"/>
      <c r="AH434" s="470"/>
      <c r="AI434" s="194"/>
      <c r="AJ434" s="194"/>
      <c r="AK434" s="194"/>
      <c r="AL434" s="194"/>
      <c r="AM434" s="470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470"/>
      <c r="P435" s="194"/>
      <c r="Q435" s="194"/>
      <c r="R435" s="194"/>
      <c r="S435" s="194"/>
      <c r="T435" s="194"/>
      <c r="U435" s="194"/>
      <c r="V435" s="470"/>
      <c r="W435" s="194"/>
      <c r="X435" s="194"/>
      <c r="Y435" s="194"/>
      <c r="Z435" s="194"/>
      <c r="AA435" s="194"/>
      <c r="AB435" s="470"/>
      <c r="AC435" s="194"/>
      <c r="AD435" s="194"/>
      <c r="AE435" s="194"/>
      <c r="AF435" s="194"/>
      <c r="AG435" s="194"/>
      <c r="AH435" s="470"/>
      <c r="AI435" s="194"/>
      <c r="AJ435" s="194"/>
      <c r="AK435" s="194"/>
      <c r="AL435" s="194"/>
      <c r="AM435" s="470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470"/>
      <c r="P436" s="194"/>
      <c r="Q436" s="194"/>
      <c r="R436" s="194"/>
      <c r="S436" s="194"/>
      <c r="T436" s="194"/>
      <c r="U436" s="194"/>
      <c r="V436" s="470"/>
      <c r="W436" s="194"/>
      <c r="X436" s="194"/>
      <c r="Y436" s="194"/>
      <c r="Z436" s="194"/>
      <c r="AA436" s="194"/>
      <c r="AB436" s="470"/>
      <c r="AC436" s="194"/>
      <c r="AD436" s="194"/>
      <c r="AE436" s="194"/>
      <c r="AF436" s="194"/>
      <c r="AG436" s="194"/>
      <c r="AH436" s="470"/>
      <c r="AI436" s="194"/>
      <c r="AJ436" s="194"/>
      <c r="AK436" s="194"/>
      <c r="AL436" s="194"/>
      <c r="AM436" s="470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470"/>
      <c r="P437" s="194"/>
      <c r="Q437" s="194"/>
      <c r="R437" s="194"/>
      <c r="S437" s="194"/>
      <c r="T437" s="194"/>
      <c r="U437" s="194"/>
      <c r="V437" s="470"/>
      <c r="W437" s="194"/>
      <c r="X437" s="194"/>
      <c r="Y437" s="194"/>
      <c r="Z437" s="194"/>
      <c r="AA437" s="194"/>
      <c r="AB437" s="470"/>
      <c r="AC437" s="194"/>
      <c r="AD437" s="194"/>
      <c r="AE437" s="194"/>
      <c r="AF437" s="194"/>
      <c r="AG437" s="194"/>
      <c r="AH437" s="470"/>
      <c r="AI437" s="194"/>
      <c r="AJ437" s="194"/>
      <c r="AK437" s="194"/>
      <c r="AL437" s="194"/>
      <c r="AM437" s="470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470"/>
      <c r="P438" s="194"/>
      <c r="Q438" s="194"/>
      <c r="R438" s="194"/>
      <c r="S438" s="194"/>
      <c r="T438" s="194"/>
      <c r="U438" s="194"/>
      <c r="V438" s="470"/>
      <c r="W438" s="194"/>
      <c r="X438" s="194"/>
      <c r="Y438" s="194"/>
      <c r="Z438" s="194"/>
      <c r="AA438" s="194"/>
      <c r="AB438" s="470"/>
      <c r="AC438" s="194"/>
      <c r="AD438" s="194"/>
      <c r="AE438" s="194"/>
      <c r="AF438" s="194"/>
      <c r="AG438" s="194"/>
      <c r="AH438" s="470"/>
      <c r="AI438" s="194"/>
      <c r="AJ438" s="194"/>
      <c r="AK438" s="194"/>
      <c r="AL438" s="194"/>
      <c r="AM438" s="470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470"/>
      <c r="P439" s="194"/>
      <c r="Q439" s="194"/>
      <c r="R439" s="194"/>
      <c r="S439" s="194"/>
      <c r="T439" s="194"/>
      <c r="U439" s="194"/>
      <c r="V439" s="470"/>
      <c r="W439" s="194"/>
      <c r="X439" s="194"/>
      <c r="Y439" s="194"/>
      <c r="Z439" s="194"/>
      <c r="AA439" s="194"/>
      <c r="AB439" s="470"/>
      <c r="AC439" s="194"/>
      <c r="AD439" s="194"/>
      <c r="AE439" s="194"/>
      <c r="AF439" s="194"/>
      <c r="AG439" s="194"/>
      <c r="AH439" s="470"/>
      <c r="AI439" s="194"/>
      <c r="AJ439" s="194"/>
      <c r="AK439" s="194"/>
      <c r="AL439" s="194"/>
      <c r="AM439" s="470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470"/>
      <c r="P440" s="194"/>
      <c r="Q440" s="194"/>
      <c r="R440" s="194"/>
      <c r="S440" s="194"/>
      <c r="T440" s="194"/>
      <c r="U440" s="194"/>
      <c r="V440" s="470"/>
      <c r="W440" s="194"/>
      <c r="X440" s="194"/>
      <c r="Y440" s="194"/>
      <c r="Z440" s="194"/>
      <c r="AA440" s="194"/>
      <c r="AB440" s="470"/>
      <c r="AC440" s="194"/>
      <c r="AD440" s="194"/>
      <c r="AE440" s="194"/>
      <c r="AF440" s="194"/>
      <c r="AG440" s="194"/>
      <c r="AH440" s="470"/>
      <c r="AI440" s="194"/>
      <c r="AJ440" s="194"/>
      <c r="AK440" s="194"/>
      <c r="AL440" s="194"/>
      <c r="AM440" s="470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470"/>
      <c r="P441" s="194"/>
      <c r="Q441" s="194"/>
      <c r="R441" s="194"/>
      <c r="S441" s="194"/>
      <c r="T441" s="194"/>
      <c r="U441" s="194"/>
      <c r="V441" s="470"/>
      <c r="W441" s="194"/>
      <c r="X441" s="194"/>
      <c r="Y441" s="194"/>
      <c r="Z441" s="194"/>
      <c r="AA441" s="194"/>
      <c r="AB441" s="470"/>
      <c r="AC441" s="194"/>
      <c r="AD441" s="194"/>
      <c r="AE441" s="194"/>
      <c r="AF441" s="194"/>
      <c r="AG441" s="194"/>
      <c r="AH441" s="470"/>
      <c r="AI441" s="194"/>
      <c r="AJ441" s="194"/>
      <c r="AK441" s="194"/>
      <c r="AL441" s="194"/>
      <c r="AM441" s="470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470"/>
      <c r="P442" s="194"/>
      <c r="Q442" s="194"/>
      <c r="R442" s="194"/>
      <c r="S442" s="194"/>
      <c r="T442" s="194"/>
      <c r="U442" s="194"/>
      <c r="V442" s="470"/>
      <c r="W442" s="194"/>
      <c r="X442" s="194"/>
      <c r="Y442" s="194"/>
      <c r="Z442" s="194"/>
      <c r="AA442" s="194"/>
      <c r="AB442" s="470"/>
      <c r="AC442" s="194"/>
      <c r="AD442" s="194"/>
      <c r="AE442" s="194"/>
      <c r="AF442" s="194"/>
      <c r="AG442" s="194"/>
      <c r="AH442" s="470"/>
      <c r="AI442" s="194"/>
      <c r="AJ442" s="194"/>
      <c r="AK442" s="194"/>
      <c r="AL442" s="194"/>
      <c r="AM442" s="470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470"/>
      <c r="P443" s="194"/>
      <c r="Q443" s="194"/>
      <c r="R443" s="194"/>
      <c r="S443" s="194"/>
      <c r="T443" s="194"/>
      <c r="U443" s="194"/>
      <c r="V443" s="470"/>
      <c r="W443" s="194"/>
      <c r="X443" s="194"/>
      <c r="Y443" s="194"/>
      <c r="Z443" s="194"/>
      <c r="AA443" s="194"/>
      <c r="AB443" s="470"/>
      <c r="AC443" s="194"/>
      <c r="AD443" s="194"/>
      <c r="AE443" s="194"/>
      <c r="AF443" s="194"/>
      <c r="AG443" s="194"/>
      <c r="AH443" s="470"/>
      <c r="AI443" s="194"/>
      <c r="AJ443" s="194"/>
      <c r="AK443" s="194"/>
      <c r="AL443" s="194"/>
      <c r="AM443" s="470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470"/>
      <c r="P444" s="194"/>
      <c r="Q444" s="194"/>
      <c r="R444" s="194"/>
      <c r="S444" s="194"/>
      <c r="T444" s="194"/>
      <c r="U444" s="194"/>
      <c r="V444" s="470"/>
      <c r="W444" s="194"/>
      <c r="X444" s="194"/>
      <c r="Y444" s="194"/>
      <c r="Z444" s="194"/>
      <c r="AA444" s="194"/>
      <c r="AB444" s="470"/>
      <c r="AC444" s="194"/>
      <c r="AD444" s="194"/>
      <c r="AE444" s="194"/>
      <c r="AF444" s="194"/>
      <c r="AG444" s="194"/>
      <c r="AH444" s="470"/>
      <c r="AI444" s="194"/>
      <c r="AJ444" s="194"/>
      <c r="AK444" s="194"/>
      <c r="AL444" s="194"/>
      <c r="AM444" s="470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470"/>
      <c r="P445" s="194"/>
      <c r="Q445" s="194"/>
      <c r="R445" s="194"/>
      <c r="S445" s="194"/>
      <c r="T445" s="194"/>
      <c r="U445" s="194"/>
      <c r="V445" s="470"/>
      <c r="W445" s="194"/>
      <c r="X445" s="194"/>
      <c r="Y445" s="194"/>
      <c r="Z445" s="194"/>
      <c r="AA445" s="194"/>
      <c r="AB445" s="470"/>
      <c r="AC445" s="194"/>
      <c r="AD445" s="194"/>
      <c r="AE445" s="194"/>
      <c r="AF445" s="194"/>
      <c r="AG445" s="194"/>
      <c r="AH445" s="470"/>
      <c r="AI445" s="194"/>
      <c r="AJ445" s="194"/>
      <c r="AK445" s="194"/>
      <c r="AL445" s="194"/>
      <c r="AM445" s="470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470"/>
      <c r="P446" s="194"/>
      <c r="Q446" s="194"/>
      <c r="R446" s="194"/>
      <c r="S446" s="194"/>
      <c r="T446" s="194"/>
      <c r="U446" s="194"/>
      <c r="V446" s="470"/>
      <c r="W446" s="194"/>
      <c r="X446" s="194"/>
      <c r="Y446" s="194"/>
      <c r="Z446" s="194"/>
      <c r="AA446" s="194"/>
      <c r="AB446" s="470"/>
      <c r="AC446" s="194"/>
      <c r="AD446" s="194"/>
      <c r="AE446" s="194"/>
      <c r="AF446" s="194"/>
      <c r="AG446" s="194"/>
      <c r="AH446" s="470"/>
      <c r="AI446" s="194"/>
      <c r="AJ446" s="194"/>
      <c r="AK446" s="194"/>
      <c r="AL446" s="194"/>
      <c r="AM446" s="470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470"/>
      <c r="P447" s="194"/>
      <c r="Q447" s="194"/>
      <c r="R447" s="194"/>
      <c r="S447" s="194"/>
      <c r="T447" s="194"/>
      <c r="U447" s="194"/>
      <c r="V447" s="470"/>
      <c r="W447" s="194"/>
      <c r="X447" s="194"/>
      <c r="Y447" s="194"/>
      <c r="Z447" s="194"/>
      <c r="AA447" s="194"/>
      <c r="AB447" s="470"/>
      <c r="AC447" s="194"/>
      <c r="AD447" s="194"/>
      <c r="AE447" s="194"/>
      <c r="AF447" s="194"/>
      <c r="AG447" s="194"/>
      <c r="AH447" s="470"/>
      <c r="AI447" s="194"/>
      <c r="AJ447" s="194"/>
      <c r="AK447" s="194"/>
      <c r="AL447" s="194"/>
      <c r="AM447" s="470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470"/>
      <c r="P448" s="194"/>
      <c r="Q448" s="194"/>
      <c r="R448" s="194"/>
      <c r="S448" s="194"/>
      <c r="T448" s="194"/>
      <c r="U448" s="194"/>
      <c r="V448" s="470"/>
      <c r="W448" s="194"/>
      <c r="X448" s="194"/>
      <c r="Y448" s="194"/>
      <c r="Z448" s="194"/>
      <c r="AA448" s="194"/>
      <c r="AB448" s="470"/>
      <c r="AC448" s="194"/>
      <c r="AD448" s="194"/>
      <c r="AE448" s="194"/>
      <c r="AF448" s="194"/>
      <c r="AG448" s="194"/>
      <c r="AH448" s="470"/>
      <c r="AI448" s="194"/>
      <c r="AJ448" s="194"/>
      <c r="AK448" s="194"/>
      <c r="AL448" s="194"/>
      <c r="AM448" s="470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470"/>
      <c r="P449" s="194"/>
      <c r="Q449" s="194"/>
      <c r="R449" s="194"/>
      <c r="S449" s="194"/>
      <c r="T449" s="194"/>
      <c r="U449" s="194"/>
      <c r="V449" s="470"/>
      <c r="W449" s="194"/>
      <c r="X449" s="194"/>
      <c r="Y449" s="194"/>
      <c r="Z449" s="194"/>
      <c r="AA449" s="194"/>
      <c r="AB449" s="470"/>
      <c r="AC449" s="194"/>
      <c r="AD449" s="194"/>
      <c r="AE449" s="194"/>
      <c r="AF449" s="194"/>
      <c r="AG449" s="194"/>
      <c r="AH449" s="470"/>
      <c r="AI449" s="194"/>
      <c r="AJ449" s="194"/>
      <c r="AK449" s="194"/>
      <c r="AL449" s="194"/>
      <c r="AM449" s="470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470"/>
      <c r="P450" s="194"/>
      <c r="Q450" s="194"/>
      <c r="R450" s="194"/>
      <c r="S450" s="194"/>
      <c r="T450" s="194"/>
      <c r="U450" s="194"/>
      <c r="V450" s="470"/>
      <c r="W450" s="194"/>
      <c r="X450" s="194"/>
      <c r="Y450" s="194"/>
      <c r="Z450" s="194"/>
      <c r="AA450" s="194"/>
      <c r="AB450" s="470"/>
      <c r="AC450" s="194"/>
      <c r="AD450" s="194"/>
      <c r="AE450" s="194"/>
      <c r="AF450" s="194"/>
      <c r="AG450" s="194"/>
      <c r="AH450" s="470"/>
      <c r="AI450" s="194"/>
      <c r="AJ450" s="194"/>
      <c r="AK450" s="194"/>
      <c r="AL450" s="194"/>
      <c r="AM450" s="470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470"/>
      <c r="P451" s="194"/>
      <c r="Q451" s="194"/>
      <c r="R451" s="194"/>
      <c r="S451" s="194"/>
      <c r="T451" s="194"/>
      <c r="U451" s="194"/>
      <c r="V451" s="470"/>
      <c r="W451" s="194"/>
      <c r="X451" s="194"/>
      <c r="Y451" s="194"/>
      <c r="Z451" s="194"/>
      <c r="AA451" s="194"/>
      <c r="AB451" s="470"/>
      <c r="AC451" s="194"/>
      <c r="AD451" s="194"/>
      <c r="AE451" s="194"/>
      <c r="AF451" s="194"/>
      <c r="AG451" s="194"/>
      <c r="AH451" s="470"/>
      <c r="AI451" s="194"/>
      <c r="AJ451" s="194"/>
      <c r="AK451" s="194"/>
      <c r="AL451" s="194"/>
      <c r="AM451" s="470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470"/>
      <c r="P452" s="194"/>
      <c r="Q452" s="194"/>
      <c r="R452" s="194"/>
      <c r="S452" s="194"/>
      <c r="T452" s="194"/>
      <c r="U452" s="194"/>
      <c r="V452" s="470"/>
      <c r="W452" s="194"/>
      <c r="X452" s="194"/>
      <c r="Y452" s="194"/>
      <c r="Z452" s="194"/>
      <c r="AA452" s="194"/>
      <c r="AB452" s="470"/>
      <c r="AC452" s="194"/>
      <c r="AD452" s="194"/>
      <c r="AE452" s="194"/>
      <c r="AF452" s="194"/>
      <c r="AG452" s="194"/>
      <c r="AH452" s="470"/>
      <c r="AI452" s="194"/>
      <c r="AJ452" s="194"/>
      <c r="AK452" s="194"/>
      <c r="AL452" s="194"/>
      <c r="AM452" s="470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470"/>
      <c r="P453" s="194"/>
      <c r="Q453" s="194"/>
      <c r="R453" s="194"/>
      <c r="S453" s="194"/>
      <c r="T453" s="194"/>
      <c r="U453" s="194"/>
      <c r="V453" s="470"/>
      <c r="W453" s="194"/>
      <c r="X453" s="194"/>
      <c r="Y453" s="194"/>
      <c r="Z453" s="194"/>
      <c r="AA453" s="194"/>
      <c r="AB453" s="470"/>
      <c r="AC453" s="194"/>
      <c r="AD453" s="194"/>
      <c r="AE453" s="194"/>
      <c r="AF453" s="194"/>
      <c r="AG453" s="194"/>
      <c r="AH453" s="470"/>
      <c r="AI453" s="194"/>
      <c r="AJ453" s="194"/>
      <c r="AK453" s="194"/>
      <c r="AL453" s="194"/>
      <c r="AM453" s="470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470"/>
      <c r="P454" s="194"/>
      <c r="Q454" s="194"/>
      <c r="R454" s="194"/>
      <c r="S454" s="194"/>
      <c r="T454" s="194"/>
      <c r="U454" s="194"/>
      <c r="V454" s="470"/>
      <c r="W454" s="194"/>
      <c r="X454" s="194"/>
      <c r="Y454" s="194"/>
      <c r="Z454" s="194"/>
      <c r="AA454" s="194"/>
      <c r="AB454" s="470"/>
      <c r="AC454" s="194"/>
      <c r="AD454" s="194"/>
      <c r="AE454" s="194"/>
      <c r="AF454" s="194"/>
      <c r="AG454" s="194"/>
      <c r="AH454" s="470"/>
      <c r="AI454" s="194"/>
      <c r="AJ454" s="194"/>
      <c r="AK454" s="194"/>
      <c r="AL454" s="194"/>
      <c r="AM454" s="470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470"/>
      <c r="P455" s="194"/>
      <c r="Q455" s="194"/>
      <c r="R455" s="194"/>
      <c r="S455" s="194"/>
      <c r="T455" s="194"/>
      <c r="U455" s="194"/>
      <c r="V455" s="470"/>
      <c r="W455" s="194"/>
      <c r="X455" s="194"/>
      <c r="Y455" s="194"/>
      <c r="Z455" s="194"/>
      <c r="AA455" s="194"/>
      <c r="AB455" s="470"/>
      <c r="AC455" s="194"/>
      <c r="AD455" s="194"/>
      <c r="AE455" s="194"/>
      <c r="AF455" s="194"/>
      <c r="AG455" s="194"/>
      <c r="AH455" s="470"/>
      <c r="AI455" s="194"/>
      <c r="AJ455" s="194"/>
      <c r="AK455" s="194"/>
      <c r="AL455" s="194"/>
      <c r="AM455" s="470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470"/>
      <c r="P456" s="194"/>
      <c r="Q456" s="194"/>
      <c r="R456" s="194"/>
      <c r="S456" s="194"/>
      <c r="T456" s="194"/>
      <c r="U456" s="194"/>
      <c r="V456" s="470"/>
      <c r="W456" s="194"/>
      <c r="X456" s="194"/>
      <c r="Y456" s="194"/>
      <c r="Z456" s="194"/>
      <c r="AA456" s="194"/>
      <c r="AB456" s="470"/>
      <c r="AC456" s="194"/>
      <c r="AD456" s="194"/>
      <c r="AE456" s="194"/>
      <c r="AF456" s="194"/>
      <c r="AG456" s="194"/>
      <c r="AH456" s="470"/>
      <c r="AI456" s="194"/>
      <c r="AJ456" s="194"/>
      <c r="AK456" s="194"/>
      <c r="AL456" s="194"/>
      <c r="AM456" s="470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470"/>
      <c r="P457" s="194"/>
      <c r="Q457" s="194"/>
      <c r="R457" s="194"/>
      <c r="S457" s="194"/>
      <c r="T457" s="194"/>
      <c r="U457" s="194"/>
      <c r="V457" s="470"/>
      <c r="W457" s="194"/>
      <c r="X457" s="194"/>
      <c r="Y457" s="194"/>
      <c r="Z457" s="194"/>
      <c r="AA457" s="194"/>
      <c r="AB457" s="470"/>
      <c r="AC457" s="194"/>
      <c r="AD457" s="194"/>
      <c r="AE457" s="194"/>
      <c r="AF457" s="194"/>
      <c r="AG457" s="194"/>
      <c r="AH457" s="470"/>
      <c r="AI457" s="194"/>
      <c r="AJ457" s="194"/>
      <c r="AK457" s="194"/>
      <c r="AL457" s="194"/>
      <c r="AM457" s="470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470"/>
      <c r="P458" s="194"/>
      <c r="Q458" s="194"/>
      <c r="R458" s="194"/>
      <c r="S458" s="194"/>
      <c r="T458" s="194"/>
      <c r="U458" s="194"/>
      <c r="V458" s="470"/>
      <c r="W458" s="194"/>
      <c r="X458" s="194"/>
      <c r="Y458" s="194"/>
      <c r="Z458" s="194"/>
      <c r="AA458" s="194"/>
      <c r="AB458" s="470"/>
      <c r="AC458" s="194"/>
      <c r="AD458" s="194"/>
      <c r="AE458" s="194"/>
      <c r="AF458" s="194"/>
      <c r="AG458" s="194"/>
      <c r="AH458" s="470"/>
      <c r="AI458" s="194"/>
      <c r="AJ458" s="194"/>
      <c r="AK458" s="194"/>
      <c r="AL458" s="194"/>
      <c r="AM458" s="470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470"/>
      <c r="P459" s="194"/>
      <c r="Q459" s="194"/>
      <c r="R459" s="194"/>
      <c r="S459" s="194"/>
      <c r="T459" s="194"/>
      <c r="U459" s="194"/>
      <c r="V459" s="470"/>
      <c r="W459" s="194"/>
      <c r="X459" s="194"/>
      <c r="Y459" s="194"/>
      <c r="Z459" s="194"/>
      <c r="AA459" s="194"/>
      <c r="AB459" s="470"/>
      <c r="AC459" s="194"/>
      <c r="AD459" s="194"/>
      <c r="AE459" s="194"/>
      <c r="AF459" s="194"/>
      <c r="AG459" s="194"/>
      <c r="AH459" s="470"/>
      <c r="AI459" s="194"/>
      <c r="AJ459" s="194"/>
      <c r="AK459" s="194"/>
      <c r="AL459" s="194"/>
      <c r="AM459" s="470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470"/>
      <c r="P460" s="194"/>
      <c r="Q460" s="194"/>
      <c r="R460" s="194"/>
      <c r="S460" s="194"/>
      <c r="T460" s="194"/>
      <c r="U460" s="194"/>
      <c r="V460" s="470"/>
      <c r="W460" s="194"/>
      <c r="X460" s="194"/>
      <c r="Y460" s="194"/>
      <c r="Z460" s="194"/>
      <c r="AA460" s="194"/>
      <c r="AB460" s="470"/>
      <c r="AC460" s="194"/>
      <c r="AD460" s="194"/>
      <c r="AE460" s="194"/>
      <c r="AF460" s="194"/>
      <c r="AG460" s="194"/>
      <c r="AH460" s="470"/>
      <c r="AI460" s="194"/>
      <c r="AJ460" s="194"/>
      <c r="AK460" s="194"/>
      <c r="AL460" s="194"/>
      <c r="AM460" s="470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470"/>
      <c r="P461" s="194"/>
      <c r="Q461" s="194"/>
      <c r="R461" s="194"/>
      <c r="S461" s="194"/>
      <c r="T461" s="194"/>
      <c r="U461" s="194"/>
      <c r="V461" s="470"/>
      <c r="W461" s="194"/>
      <c r="X461" s="194"/>
      <c r="Y461" s="194"/>
      <c r="Z461" s="194"/>
      <c r="AA461" s="194"/>
      <c r="AB461" s="470"/>
      <c r="AC461" s="194"/>
      <c r="AD461" s="194"/>
      <c r="AE461" s="194"/>
      <c r="AF461" s="194"/>
      <c r="AG461" s="194"/>
      <c r="AH461" s="470"/>
      <c r="AI461" s="194"/>
      <c r="AJ461" s="194"/>
      <c r="AK461" s="194"/>
      <c r="AL461" s="194"/>
      <c r="AM461" s="470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470"/>
      <c r="P462" s="194"/>
      <c r="Q462" s="194"/>
      <c r="R462" s="194"/>
      <c r="S462" s="194"/>
      <c r="T462" s="194"/>
      <c r="U462" s="194"/>
      <c r="V462" s="470"/>
      <c r="W462" s="194"/>
      <c r="X462" s="194"/>
      <c r="Y462" s="194"/>
      <c r="Z462" s="194"/>
      <c r="AA462" s="194"/>
      <c r="AB462" s="470"/>
      <c r="AC462" s="194"/>
      <c r="AD462" s="194"/>
      <c r="AE462" s="194"/>
      <c r="AF462" s="194"/>
      <c r="AG462" s="194"/>
      <c r="AH462" s="470"/>
      <c r="AI462" s="194"/>
      <c r="AJ462" s="194"/>
      <c r="AK462" s="194"/>
      <c r="AL462" s="194"/>
      <c r="AM462" s="470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470"/>
      <c r="P463" s="194"/>
      <c r="Q463" s="194"/>
      <c r="R463" s="194"/>
      <c r="S463" s="194"/>
      <c r="T463" s="194"/>
      <c r="U463" s="194"/>
      <c r="V463" s="470"/>
      <c r="W463" s="194"/>
      <c r="X463" s="194"/>
      <c r="Y463" s="194"/>
      <c r="Z463" s="194"/>
      <c r="AA463" s="194"/>
      <c r="AB463" s="470"/>
      <c r="AC463" s="194"/>
      <c r="AD463" s="194"/>
      <c r="AE463" s="194"/>
      <c r="AF463" s="194"/>
      <c r="AG463" s="194"/>
      <c r="AH463" s="470"/>
      <c r="AI463" s="194"/>
      <c r="AJ463" s="194"/>
      <c r="AK463" s="194"/>
      <c r="AL463" s="194"/>
      <c r="AM463" s="470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470"/>
      <c r="P464" s="194"/>
      <c r="Q464" s="194"/>
      <c r="R464" s="194"/>
      <c r="S464" s="194"/>
      <c r="T464" s="194"/>
      <c r="U464" s="194"/>
      <c r="V464" s="470"/>
      <c r="W464" s="194"/>
      <c r="X464" s="194"/>
      <c r="Y464" s="194"/>
      <c r="Z464" s="194"/>
      <c r="AA464" s="194"/>
      <c r="AB464" s="470"/>
      <c r="AC464" s="194"/>
      <c r="AD464" s="194"/>
      <c r="AE464" s="194"/>
      <c r="AF464" s="194"/>
      <c r="AG464" s="194"/>
      <c r="AH464" s="470"/>
      <c r="AI464" s="194"/>
      <c r="AJ464" s="194"/>
      <c r="AK464" s="194"/>
      <c r="AL464" s="194"/>
      <c r="AM464" s="470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470"/>
      <c r="P465" s="194"/>
      <c r="Q465" s="194"/>
      <c r="R465" s="194"/>
      <c r="S465" s="194"/>
      <c r="T465" s="194"/>
      <c r="U465" s="194"/>
      <c r="V465" s="470"/>
      <c r="W465" s="194"/>
      <c r="X465" s="194"/>
      <c r="Y465" s="194"/>
      <c r="Z465" s="194"/>
      <c r="AA465" s="194"/>
      <c r="AB465" s="470"/>
      <c r="AC465" s="194"/>
      <c r="AD465" s="194"/>
      <c r="AE465" s="194"/>
      <c r="AF465" s="194"/>
      <c r="AG465" s="194"/>
      <c r="AH465" s="470"/>
      <c r="AI465" s="194"/>
      <c r="AJ465" s="194"/>
      <c r="AK465" s="194"/>
      <c r="AL465" s="194"/>
      <c r="AM465" s="470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470"/>
      <c r="P466" s="194"/>
      <c r="Q466" s="194"/>
      <c r="R466" s="194"/>
      <c r="S466" s="194"/>
      <c r="T466" s="194"/>
      <c r="U466" s="194"/>
      <c r="V466" s="470"/>
      <c r="W466" s="194"/>
      <c r="X466" s="194"/>
      <c r="Y466" s="194"/>
      <c r="Z466" s="194"/>
      <c r="AA466" s="194"/>
      <c r="AB466" s="470"/>
      <c r="AC466" s="194"/>
      <c r="AD466" s="194"/>
      <c r="AE466" s="194"/>
      <c r="AF466" s="194"/>
      <c r="AG466" s="194"/>
      <c r="AH466" s="470"/>
      <c r="AI466" s="194"/>
      <c r="AJ466" s="194"/>
      <c r="AK466" s="194"/>
      <c r="AL466" s="194"/>
      <c r="AM466" s="470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470"/>
      <c r="P467" s="194"/>
      <c r="Q467" s="194"/>
      <c r="R467" s="194"/>
      <c r="S467" s="194"/>
      <c r="T467" s="194"/>
      <c r="U467" s="194"/>
      <c r="V467" s="470"/>
      <c r="W467" s="194"/>
      <c r="X467" s="194"/>
      <c r="Y467" s="194"/>
      <c r="Z467" s="194"/>
      <c r="AA467" s="194"/>
      <c r="AB467" s="470"/>
      <c r="AC467" s="194"/>
      <c r="AD467" s="194"/>
      <c r="AE467" s="194"/>
      <c r="AF467" s="194"/>
      <c r="AG467" s="194"/>
      <c r="AH467" s="470"/>
      <c r="AI467" s="194"/>
      <c r="AJ467" s="194"/>
      <c r="AK467" s="194"/>
      <c r="AL467" s="194"/>
      <c r="AM467" s="470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470"/>
      <c r="P468" s="194"/>
      <c r="Q468" s="194"/>
      <c r="R468" s="194"/>
      <c r="S468" s="194"/>
      <c r="T468" s="194"/>
      <c r="U468" s="194"/>
      <c r="V468" s="470"/>
      <c r="W468" s="194"/>
      <c r="X468" s="194"/>
      <c r="Y468" s="194"/>
      <c r="Z468" s="194"/>
      <c r="AA468" s="194"/>
      <c r="AB468" s="470"/>
      <c r="AC468" s="194"/>
      <c r="AD468" s="194"/>
      <c r="AE468" s="194"/>
      <c r="AF468" s="194"/>
      <c r="AG468" s="194"/>
      <c r="AH468" s="470"/>
      <c r="AI468" s="194"/>
      <c r="AJ468" s="194"/>
      <c r="AK468" s="194"/>
      <c r="AL468" s="194"/>
      <c r="AM468" s="470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470"/>
      <c r="P469" s="194"/>
      <c r="Q469" s="194"/>
      <c r="R469" s="194"/>
      <c r="S469" s="194"/>
      <c r="T469" s="194"/>
      <c r="U469" s="194"/>
      <c r="V469" s="470"/>
      <c r="W469" s="194"/>
      <c r="X469" s="194"/>
      <c r="Y469" s="194"/>
      <c r="Z469" s="194"/>
      <c r="AA469" s="194"/>
      <c r="AB469" s="470"/>
      <c r="AC469" s="194"/>
      <c r="AD469" s="194"/>
      <c r="AE469" s="194"/>
      <c r="AF469" s="194"/>
      <c r="AG469" s="194"/>
      <c r="AH469" s="470"/>
      <c r="AI469" s="194"/>
      <c r="AJ469" s="194"/>
      <c r="AK469" s="194"/>
      <c r="AL469" s="194"/>
      <c r="AM469" s="470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470"/>
      <c r="P470" s="194"/>
      <c r="Q470" s="194"/>
      <c r="R470" s="194"/>
      <c r="S470" s="194"/>
      <c r="T470" s="194"/>
      <c r="U470" s="194"/>
      <c r="V470" s="470"/>
      <c r="W470" s="194"/>
      <c r="X470" s="194"/>
      <c r="Y470" s="194"/>
      <c r="Z470" s="194"/>
      <c r="AA470" s="194"/>
      <c r="AB470" s="470"/>
      <c r="AC470" s="194"/>
      <c r="AD470" s="194"/>
      <c r="AE470" s="194"/>
      <c r="AF470" s="194"/>
      <c r="AG470" s="194"/>
      <c r="AH470" s="470"/>
      <c r="AI470" s="194"/>
      <c r="AJ470" s="194"/>
      <c r="AK470" s="194"/>
      <c r="AL470" s="194"/>
      <c r="AM470" s="470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470"/>
      <c r="P471" s="194"/>
      <c r="Q471" s="194"/>
      <c r="R471" s="194"/>
      <c r="S471" s="194"/>
      <c r="T471" s="194"/>
      <c r="U471" s="194"/>
      <c r="V471" s="470"/>
      <c r="W471" s="194"/>
      <c r="X471" s="194"/>
      <c r="Y471" s="194"/>
      <c r="Z471" s="194"/>
      <c r="AA471" s="194"/>
      <c r="AB471" s="470"/>
      <c r="AC471" s="194"/>
      <c r="AD471" s="194"/>
      <c r="AE471" s="194"/>
      <c r="AF471" s="194"/>
      <c r="AG471" s="194"/>
      <c r="AH471" s="470"/>
      <c r="AI471" s="194"/>
      <c r="AJ471" s="194"/>
      <c r="AK471" s="194"/>
      <c r="AL471" s="194"/>
      <c r="AM471" s="470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470"/>
      <c r="P472" s="194"/>
      <c r="Q472" s="194"/>
      <c r="R472" s="194"/>
      <c r="S472" s="194"/>
      <c r="T472" s="194"/>
      <c r="U472" s="194"/>
      <c r="V472" s="470"/>
      <c r="W472" s="194"/>
      <c r="X472" s="194"/>
      <c r="Y472" s="194"/>
      <c r="Z472" s="194"/>
      <c r="AA472" s="194"/>
      <c r="AB472" s="470"/>
      <c r="AC472" s="194"/>
      <c r="AD472" s="194"/>
      <c r="AE472" s="194"/>
      <c r="AF472" s="194"/>
      <c r="AG472" s="194"/>
      <c r="AH472" s="470"/>
      <c r="AI472" s="194"/>
      <c r="AJ472" s="194"/>
      <c r="AK472" s="194"/>
      <c r="AL472" s="194"/>
      <c r="AM472" s="470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470"/>
      <c r="P473" s="194"/>
      <c r="Q473" s="194"/>
      <c r="R473" s="194"/>
      <c r="S473" s="194"/>
      <c r="T473" s="194"/>
      <c r="U473" s="194"/>
      <c r="V473" s="470"/>
      <c r="W473" s="194"/>
      <c r="X473" s="194"/>
      <c r="Y473" s="194"/>
      <c r="Z473" s="194"/>
      <c r="AA473" s="194"/>
      <c r="AB473" s="470"/>
      <c r="AC473" s="194"/>
      <c r="AD473" s="194"/>
      <c r="AE473" s="194"/>
      <c r="AF473" s="194"/>
      <c r="AG473" s="194"/>
      <c r="AH473" s="470"/>
      <c r="AI473" s="194"/>
      <c r="AJ473" s="194"/>
      <c r="AK473" s="194"/>
      <c r="AL473" s="194"/>
      <c r="AM473" s="470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470"/>
      <c r="P474" s="194"/>
      <c r="Q474" s="194"/>
      <c r="R474" s="194"/>
      <c r="S474" s="194"/>
      <c r="T474" s="194"/>
      <c r="U474" s="194"/>
      <c r="V474" s="470"/>
      <c r="W474" s="194"/>
      <c r="X474" s="194"/>
      <c r="Y474" s="194"/>
      <c r="Z474" s="194"/>
      <c r="AA474" s="194"/>
      <c r="AB474" s="470"/>
      <c r="AC474" s="194"/>
      <c r="AD474" s="194"/>
      <c r="AE474" s="194"/>
      <c r="AF474" s="194"/>
      <c r="AG474" s="194"/>
      <c r="AH474" s="470"/>
      <c r="AI474" s="194"/>
      <c r="AJ474" s="194"/>
      <c r="AK474" s="194"/>
      <c r="AL474" s="194"/>
      <c r="AM474" s="470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470"/>
      <c r="P475" s="194"/>
      <c r="Q475" s="194"/>
      <c r="R475" s="194"/>
      <c r="S475" s="194"/>
      <c r="T475" s="194"/>
      <c r="U475" s="194"/>
      <c r="V475" s="470"/>
      <c r="W475" s="194"/>
      <c r="X475" s="194"/>
      <c r="Y475" s="194"/>
      <c r="Z475" s="194"/>
      <c r="AA475" s="194"/>
      <c r="AB475" s="470"/>
      <c r="AC475" s="194"/>
      <c r="AD475" s="194"/>
      <c r="AE475" s="194"/>
      <c r="AF475" s="194"/>
      <c r="AG475" s="194"/>
      <c r="AH475" s="470"/>
      <c r="AI475" s="194"/>
      <c r="AJ475" s="194"/>
      <c r="AK475" s="194"/>
      <c r="AL475" s="194"/>
      <c r="AM475" s="470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470"/>
      <c r="P476" s="194"/>
      <c r="Q476" s="194"/>
      <c r="R476" s="194"/>
      <c r="S476" s="194"/>
      <c r="T476" s="194"/>
      <c r="U476" s="194"/>
      <c r="V476" s="470"/>
      <c r="W476" s="194"/>
      <c r="X476" s="194"/>
      <c r="Y476" s="194"/>
      <c r="Z476" s="194"/>
      <c r="AA476" s="194"/>
      <c r="AB476" s="470"/>
      <c r="AC476" s="194"/>
      <c r="AD476" s="194"/>
      <c r="AE476" s="194"/>
      <c r="AF476" s="194"/>
      <c r="AG476" s="194"/>
      <c r="AH476" s="470"/>
      <c r="AI476" s="194"/>
      <c r="AJ476" s="194"/>
      <c r="AK476" s="194"/>
      <c r="AL476" s="194"/>
      <c r="AM476" s="470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470"/>
      <c r="P477" s="194"/>
      <c r="Q477" s="194"/>
      <c r="R477" s="194"/>
      <c r="S477" s="194"/>
      <c r="T477" s="194"/>
      <c r="U477" s="194"/>
      <c r="V477" s="470"/>
      <c r="W477" s="194"/>
      <c r="X477" s="194"/>
      <c r="Y477" s="194"/>
      <c r="Z477" s="194"/>
      <c r="AA477" s="194"/>
      <c r="AB477" s="470"/>
      <c r="AC477" s="194"/>
      <c r="AD477" s="194"/>
      <c r="AE477" s="194"/>
      <c r="AF477" s="194"/>
      <c r="AG477" s="194"/>
      <c r="AH477" s="470"/>
      <c r="AI477" s="194"/>
      <c r="AJ477" s="194"/>
      <c r="AK477" s="194"/>
      <c r="AL477" s="194"/>
      <c r="AM477" s="470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470"/>
      <c r="P478" s="194"/>
      <c r="Q478" s="194"/>
      <c r="R478" s="194"/>
      <c r="S478" s="194"/>
      <c r="T478" s="194"/>
      <c r="U478" s="194"/>
      <c r="V478" s="470"/>
      <c r="W478" s="194"/>
      <c r="X478" s="194"/>
      <c r="Y478" s="194"/>
      <c r="Z478" s="194"/>
      <c r="AA478" s="194"/>
      <c r="AB478" s="470"/>
      <c r="AC478" s="194"/>
      <c r="AD478" s="194"/>
      <c r="AE478" s="194"/>
      <c r="AF478" s="194"/>
      <c r="AG478" s="194"/>
      <c r="AH478" s="470"/>
      <c r="AI478" s="194"/>
      <c r="AJ478" s="194"/>
      <c r="AK478" s="194"/>
      <c r="AL478" s="194"/>
      <c r="AM478" s="470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470"/>
      <c r="P479" s="194"/>
      <c r="Q479" s="194"/>
      <c r="R479" s="194"/>
      <c r="S479" s="194"/>
      <c r="T479" s="194"/>
      <c r="U479" s="194"/>
      <c r="V479" s="470"/>
      <c r="W479" s="194"/>
      <c r="X479" s="194"/>
      <c r="Y479" s="194"/>
      <c r="Z479" s="194"/>
      <c r="AA479" s="194"/>
      <c r="AB479" s="470"/>
      <c r="AC479" s="194"/>
      <c r="AD479" s="194"/>
      <c r="AE479" s="194"/>
      <c r="AF479" s="194"/>
      <c r="AG479" s="194"/>
      <c r="AH479" s="470"/>
      <c r="AI479" s="194"/>
      <c r="AJ479" s="194"/>
      <c r="AK479" s="194"/>
      <c r="AL479" s="194"/>
      <c r="AM479" s="470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470"/>
      <c r="P480" s="194"/>
      <c r="Q480" s="194"/>
      <c r="R480" s="194"/>
      <c r="S480" s="194"/>
      <c r="T480" s="194"/>
      <c r="U480" s="194"/>
      <c r="V480" s="470"/>
      <c r="W480" s="194"/>
      <c r="X480" s="194"/>
      <c r="Y480" s="194"/>
      <c r="Z480" s="194"/>
      <c r="AA480" s="194"/>
      <c r="AB480" s="470"/>
      <c r="AC480" s="194"/>
      <c r="AD480" s="194"/>
      <c r="AE480" s="194"/>
      <c r="AF480" s="194"/>
      <c r="AG480" s="194"/>
      <c r="AH480" s="470"/>
      <c r="AI480" s="194"/>
      <c r="AJ480" s="194"/>
      <c r="AK480" s="194"/>
      <c r="AL480" s="194"/>
      <c r="AM480" s="470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470"/>
      <c r="P481" s="194"/>
      <c r="Q481" s="194"/>
      <c r="R481" s="194"/>
      <c r="S481" s="194"/>
      <c r="T481" s="194"/>
      <c r="U481" s="194"/>
      <c r="V481" s="470"/>
      <c r="W481" s="194"/>
      <c r="X481" s="194"/>
      <c r="Y481" s="194"/>
      <c r="Z481" s="194"/>
      <c r="AA481" s="194"/>
      <c r="AB481" s="470"/>
      <c r="AC481" s="194"/>
      <c r="AD481" s="194"/>
      <c r="AE481" s="194"/>
      <c r="AF481" s="194"/>
      <c r="AG481" s="194"/>
      <c r="AH481" s="470"/>
      <c r="AI481" s="194"/>
      <c r="AJ481" s="194"/>
      <c r="AK481" s="194"/>
      <c r="AL481" s="194"/>
      <c r="AM481" s="470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470"/>
      <c r="P482" s="194"/>
      <c r="Q482" s="194"/>
      <c r="R482" s="194"/>
      <c r="S482" s="194"/>
      <c r="T482" s="194"/>
      <c r="U482" s="194"/>
      <c r="V482" s="470"/>
      <c r="W482" s="194"/>
      <c r="X482" s="194"/>
      <c r="Y482" s="194"/>
      <c r="Z482" s="194"/>
      <c r="AA482" s="194"/>
      <c r="AB482" s="470"/>
      <c r="AC482" s="194"/>
      <c r="AD482" s="194"/>
      <c r="AE482" s="194"/>
      <c r="AF482" s="194"/>
      <c r="AG482" s="194"/>
      <c r="AH482" s="470"/>
      <c r="AI482" s="194"/>
      <c r="AJ482" s="194"/>
      <c r="AK482" s="194"/>
      <c r="AL482" s="194"/>
      <c r="AM482" s="470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470"/>
      <c r="P483" s="194"/>
      <c r="Q483" s="194"/>
      <c r="R483" s="194"/>
      <c r="S483" s="194"/>
      <c r="T483" s="194"/>
      <c r="U483" s="194"/>
      <c r="V483" s="470"/>
      <c r="W483" s="194"/>
      <c r="X483" s="194"/>
      <c r="Y483" s="194"/>
      <c r="Z483" s="194"/>
      <c r="AA483" s="194"/>
      <c r="AB483" s="470"/>
      <c r="AC483" s="194"/>
      <c r="AD483" s="194"/>
      <c r="AE483" s="194"/>
      <c r="AF483" s="194"/>
      <c r="AG483" s="194"/>
      <c r="AH483" s="470"/>
      <c r="AI483" s="194"/>
      <c r="AJ483" s="194"/>
      <c r="AK483" s="194"/>
      <c r="AL483" s="194"/>
      <c r="AM483" s="470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470"/>
      <c r="P484" s="194"/>
      <c r="Q484" s="194"/>
      <c r="R484" s="194"/>
      <c r="S484" s="194"/>
      <c r="T484" s="194"/>
      <c r="U484" s="194"/>
      <c r="V484" s="470"/>
      <c r="W484" s="194"/>
      <c r="X484" s="194"/>
      <c r="Y484" s="194"/>
      <c r="Z484" s="194"/>
      <c r="AA484" s="194"/>
      <c r="AB484" s="470"/>
      <c r="AC484" s="194"/>
      <c r="AD484" s="194"/>
      <c r="AE484" s="194"/>
      <c r="AF484" s="194"/>
      <c r="AG484" s="194"/>
      <c r="AH484" s="470"/>
      <c r="AI484" s="194"/>
      <c r="AJ484" s="194"/>
      <c r="AK484" s="194"/>
      <c r="AL484" s="194"/>
      <c r="AM484" s="470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470"/>
      <c r="P485" s="194"/>
      <c r="Q485" s="194"/>
      <c r="R485" s="194"/>
      <c r="S485" s="194"/>
      <c r="T485" s="194"/>
      <c r="U485" s="194"/>
      <c r="V485" s="470"/>
      <c r="W485" s="194"/>
      <c r="X485" s="194"/>
      <c r="Y485" s="194"/>
      <c r="Z485" s="194"/>
      <c r="AA485" s="194"/>
      <c r="AB485" s="470"/>
      <c r="AC485" s="194"/>
      <c r="AD485" s="194"/>
      <c r="AE485" s="194"/>
      <c r="AF485" s="194"/>
      <c r="AG485" s="194"/>
      <c r="AH485" s="470"/>
      <c r="AI485" s="194"/>
      <c r="AJ485" s="194"/>
      <c r="AK485" s="194"/>
      <c r="AL485" s="194"/>
      <c r="AM485" s="470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470"/>
      <c r="P486" s="194"/>
      <c r="Q486" s="194"/>
      <c r="R486" s="194"/>
      <c r="S486" s="194"/>
      <c r="T486" s="194"/>
      <c r="U486" s="194"/>
      <c r="V486" s="470"/>
      <c r="W486" s="194"/>
      <c r="X486" s="194"/>
      <c r="Y486" s="194"/>
      <c r="Z486" s="194"/>
      <c r="AA486" s="194"/>
      <c r="AB486" s="470"/>
      <c r="AC486" s="194"/>
      <c r="AD486" s="194"/>
      <c r="AE486" s="194"/>
      <c r="AF486" s="194"/>
      <c r="AG486" s="194"/>
      <c r="AH486" s="470"/>
      <c r="AI486" s="194"/>
      <c r="AJ486" s="194"/>
      <c r="AK486" s="194"/>
      <c r="AL486" s="194"/>
      <c r="AM486" s="470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470"/>
      <c r="P487" s="194"/>
      <c r="Q487" s="194"/>
      <c r="R487" s="194"/>
      <c r="S487" s="194"/>
      <c r="T487" s="194"/>
      <c r="U487" s="194"/>
      <c r="V487" s="470"/>
      <c r="W487" s="194"/>
      <c r="X487" s="194"/>
      <c r="Y487" s="194"/>
      <c r="Z487" s="194"/>
      <c r="AA487" s="194"/>
      <c r="AB487" s="470"/>
      <c r="AC487" s="194"/>
      <c r="AD487" s="194"/>
      <c r="AE487" s="194"/>
      <c r="AF487" s="194"/>
      <c r="AG487" s="194"/>
      <c r="AH487" s="470"/>
      <c r="AI487" s="194"/>
      <c r="AJ487" s="194"/>
      <c r="AK487" s="194"/>
      <c r="AL487" s="194"/>
      <c r="AM487" s="470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470"/>
      <c r="P488" s="194"/>
      <c r="Q488" s="194"/>
      <c r="R488" s="194"/>
      <c r="S488" s="194"/>
      <c r="T488" s="194"/>
      <c r="U488" s="194"/>
      <c r="V488" s="470"/>
      <c r="W488" s="194"/>
      <c r="X488" s="194"/>
      <c r="Y488" s="194"/>
      <c r="Z488" s="194"/>
      <c r="AA488" s="194"/>
      <c r="AB488" s="470"/>
      <c r="AC488" s="194"/>
      <c r="AD488" s="194"/>
      <c r="AE488" s="194"/>
      <c r="AF488" s="194"/>
      <c r="AG488" s="194"/>
      <c r="AH488" s="470"/>
      <c r="AI488" s="194"/>
      <c r="AJ488" s="194"/>
      <c r="AK488" s="194"/>
      <c r="AL488" s="194"/>
      <c r="AM488" s="470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470"/>
      <c r="P489" s="194"/>
      <c r="Q489" s="194"/>
      <c r="R489" s="194"/>
      <c r="S489" s="194"/>
      <c r="T489" s="194"/>
      <c r="U489" s="194"/>
      <c r="V489" s="470"/>
      <c r="W489" s="194"/>
      <c r="X489" s="194"/>
      <c r="Y489" s="194"/>
      <c r="Z489" s="194"/>
      <c r="AA489" s="194"/>
      <c r="AB489" s="470"/>
      <c r="AC489" s="194"/>
      <c r="AD489" s="194"/>
      <c r="AE489" s="194"/>
      <c r="AF489" s="194"/>
      <c r="AG489" s="194"/>
      <c r="AH489" s="470"/>
      <c r="AI489" s="194"/>
      <c r="AJ489" s="194"/>
      <c r="AK489" s="194"/>
      <c r="AL489" s="194"/>
      <c r="AM489" s="470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470"/>
      <c r="P490" s="194"/>
      <c r="Q490" s="194"/>
      <c r="R490" s="194"/>
      <c r="S490" s="194"/>
      <c r="T490" s="194"/>
      <c r="U490" s="194"/>
      <c r="V490" s="470"/>
      <c r="W490" s="194"/>
      <c r="X490" s="194"/>
      <c r="Y490" s="194"/>
      <c r="Z490" s="194"/>
      <c r="AA490" s="194"/>
      <c r="AB490" s="470"/>
      <c r="AC490" s="194"/>
      <c r="AD490" s="194"/>
      <c r="AE490" s="194"/>
      <c r="AF490" s="194"/>
      <c r="AG490" s="194"/>
      <c r="AH490" s="470"/>
      <c r="AI490" s="194"/>
      <c r="AJ490" s="194"/>
      <c r="AK490" s="194"/>
      <c r="AL490" s="194"/>
      <c r="AM490" s="470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470"/>
      <c r="P491" s="194"/>
      <c r="Q491" s="194"/>
      <c r="R491" s="194"/>
      <c r="S491" s="194"/>
      <c r="T491" s="194"/>
      <c r="U491" s="194"/>
      <c r="V491" s="470"/>
      <c r="W491" s="194"/>
      <c r="X491" s="194"/>
      <c r="Y491" s="194"/>
      <c r="Z491" s="194"/>
      <c r="AA491" s="194"/>
      <c r="AB491" s="470"/>
      <c r="AC491" s="194"/>
      <c r="AD491" s="194"/>
      <c r="AE491" s="194"/>
      <c r="AF491" s="194"/>
      <c r="AG491" s="194"/>
      <c r="AH491" s="470"/>
      <c r="AI491" s="194"/>
      <c r="AJ491" s="194"/>
      <c r="AK491" s="194"/>
      <c r="AL491" s="194"/>
      <c r="AM491" s="470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470"/>
      <c r="P492" s="194"/>
      <c r="Q492" s="194"/>
      <c r="R492" s="194"/>
      <c r="S492" s="194"/>
      <c r="T492" s="194"/>
      <c r="U492" s="194"/>
      <c r="V492" s="470"/>
      <c r="W492" s="194"/>
      <c r="X492" s="194"/>
      <c r="Y492" s="194"/>
      <c r="Z492" s="194"/>
      <c r="AA492" s="194"/>
      <c r="AB492" s="470"/>
      <c r="AC492" s="194"/>
      <c r="AD492" s="194"/>
      <c r="AE492" s="194"/>
      <c r="AF492" s="194"/>
      <c r="AG492" s="194"/>
      <c r="AH492" s="470"/>
      <c r="AI492" s="194"/>
      <c r="AJ492" s="194"/>
      <c r="AK492" s="194"/>
      <c r="AL492" s="194"/>
      <c r="AM492" s="470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470"/>
      <c r="P493" s="194"/>
      <c r="Q493" s="194"/>
      <c r="R493" s="194"/>
      <c r="S493" s="194"/>
      <c r="T493" s="194"/>
      <c r="U493" s="194"/>
      <c r="V493" s="470"/>
      <c r="W493" s="194"/>
      <c r="X493" s="194"/>
      <c r="Y493" s="194"/>
      <c r="Z493" s="194"/>
      <c r="AA493" s="194"/>
      <c r="AB493" s="470"/>
      <c r="AC493" s="194"/>
      <c r="AD493" s="194"/>
      <c r="AE493" s="194"/>
      <c r="AF493" s="194"/>
      <c r="AG493" s="194"/>
      <c r="AH493" s="470"/>
      <c r="AI493" s="194"/>
      <c r="AJ493" s="194"/>
      <c r="AK493" s="194"/>
      <c r="AL493" s="194"/>
      <c r="AM493" s="470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470"/>
      <c r="P494" s="194"/>
      <c r="Q494" s="194"/>
      <c r="R494" s="194"/>
      <c r="S494" s="194"/>
      <c r="T494" s="194"/>
      <c r="U494" s="194"/>
      <c r="V494" s="470"/>
      <c r="W494" s="194"/>
      <c r="X494" s="194"/>
      <c r="Y494" s="194"/>
      <c r="Z494" s="194"/>
      <c r="AA494" s="194"/>
      <c r="AB494" s="470"/>
      <c r="AC494" s="194"/>
      <c r="AD494" s="194"/>
      <c r="AE494" s="194"/>
      <c r="AF494" s="194"/>
      <c r="AG494" s="194"/>
      <c r="AH494" s="470"/>
      <c r="AI494" s="194"/>
      <c r="AJ494" s="194"/>
      <c r="AK494" s="194"/>
      <c r="AL494" s="194"/>
      <c r="AM494" s="470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470"/>
      <c r="P495" s="194"/>
      <c r="Q495" s="194"/>
      <c r="R495" s="194"/>
      <c r="S495" s="194"/>
      <c r="T495" s="194"/>
      <c r="U495" s="194"/>
      <c r="V495" s="470"/>
      <c r="W495" s="194"/>
      <c r="X495" s="194"/>
      <c r="Y495" s="194"/>
      <c r="Z495" s="194"/>
      <c r="AA495" s="194"/>
      <c r="AB495" s="470"/>
      <c r="AC495" s="194"/>
      <c r="AD495" s="194"/>
      <c r="AE495" s="194"/>
      <c r="AF495" s="194"/>
      <c r="AG495" s="194"/>
      <c r="AH495" s="470"/>
      <c r="AI495" s="194"/>
      <c r="AJ495" s="194"/>
      <c r="AK495" s="194"/>
      <c r="AL495" s="194"/>
      <c r="AM495" s="470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470"/>
      <c r="P496" s="194"/>
      <c r="Q496" s="194"/>
      <c r="R496" s="194"/>
      <c r="S496" s="194"/>
      <c r="T496" s="194"/>
      <c r="U496" s="194"/>
      <c r="V496" s="470"/>
      <c r="W496" s="194"/>
      <c r="X496" s="194"/>
      <c r="Y496" s="194"/>
      <c r="Z496" s="194"/>
      <c r="AA496" s="194"/>
      <c r="AB496" s="470"/>
      <c r="AC496" s="194"/>
      <c r="AD496" s="194"/>
      <c r="AE496" s="194"/>
      <c r="AF496" s="194"/>
      <c r="AG496" s="194"/>
      <c r="AH496" s="470"/>
      <c r="AI496" s="194"/>
      <c r="AJ496" s="194"/>
      <c r="AK496" s="194"/>
      <c r="AL496" s="194"/>
      <c r="AM496" s="470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470"/>
      <c r="P497" s="194"/>
      <c r="Q497" s="194"/>
      <c r="R497" s="194"/>
      <c r="S497" s="194"/>
      <c r="T497" s="194"/>
      <c r="U497" s="194"/>
      <c r="V497" s="470"/>
      <c r="W497" s="194"/>
      <c r="X497" s="194"/>
      <c r="Y497" s="194"/>
      <c r="Z497" s="194"/>
      <c r="AA497" s="194"/>
      <c r="AB497" s="470"/>
      <c r="AC497" s="194"/>
      <c r="AD497" s="194"/>
      <c r="AE497" s="194"/>
      <c r="AF497" s="194"/>
      <c r="AG497" s="194"/>
      <c r="AH497" s="470"/>
      <c r="AI497" s="194"/>
      <c r="AJ497" s="194"/>
      <c r="AK497" s="194"/>
      <c r="AL497" s="194"/>
      <c r="AM497" s="470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470"/>
      <c r="P498" s="194"/>
      <c r="Q498" s="194"/>
      <c r="R498" s="194"/>
      <c r="S498" s="194"/>
      <c r="T498" s="194"/>
      <c r="U498" s="194"/>
      <c r="V498" s="470"/>
      <c r="W498" s="194"/>
      <c r="X498" s="194"/>
      <c r="Y498" s="194"/>
      <c r="Z498" s="194"/>
      <c r="AA498" s="194"/>
      <c r="AB498" s="470"/>
      <c r="AC498" s="194"/>
      <c r="AD498" s="194"/>
      <c r="AE498" s="194"/>
      <c r="AF498" s="194"/>
      <c r="AG498" s="194"/>
      <c r="AH498" s="470"/>
      <c r="AI498" s="194"/>
      <c r="AJ498" s="194"/>
      <c r="AK498" s="194"/>
      <c r="AL498" s="194"/>
      <c r="AM498" s="470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470"/>
      <c r="P499" s="194"/>
      <c r="Q499" s="194"/>
      <c r="R499" s="194"/>
      <c r="S499" s="194"/>
      <c r="T499" s="194"/>
      <c r="U499" s="194"/>
      <c r="V499" s="470"/>
      <c r="W499" s="194"/>
      <c r="X499" s="194"/>
      <c r="Y499" s="194"/>
      <c r="Z499" s="194"/>
      <c r="AA499" s="194"/>
      <c r="AB499" s="470"/>
      <c r="AC499" s="194"/>
      <c r="AD499" s="194"/>
      <c r="AE499" s="194"/>
      <c r="AF499" s="194"/>
      <c r="AG499" s="194"/>
      <c r="AH499" s="470"/>
      <c r="AI499" s="194"/>
      <c r="AJ499" s="194"/>
      <c r="AK499" s="194"/>
      <c r="AL499" s="194"/>
      <c r="AM499" s="470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470"/>
      <c r="P500" s="194"/>
      <c r="Q500" s="194"/>
      <c r="R500" s="194"/>
      <c r="S500" s="194"/>
      <c r="T500" s="194"/>
      <c r="U500" s="194"/>
      <c r="V500" s="470"/>
      <c r="W500" s="194"/>
      <c r="X500" s="194"/>
      <c r="Y500" s="194"/>
      <c r="Z500" s="194"/>
      <c r="AA500" s="194"/>
      <c r="AB500" s="470"/>
      <c r="AC500" s="194"/>
      <c r="AD500" s="194"/>
      <c r="AE500" s="194"/>
      <c r="AF500" s="194"/>
      <c r="AG500" s="194"/>
      <c r="AH500" s="470"/>
      <c r="AI500" s="194"/>
      <c r="AJ500" s="194"/>
      <c r="AK500" s="194"/>
      <c r="AL500" s="194"/>
      <c r="AM500" s="470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470"/>
      <c r="P501" s="194"/>
      <c r="Q501" s="194"/>
      <c r="R501" s="194"/>
      <c r="S501" s="194"/>
      <c r="T501" s="194"/>
      <c r="U501" s="194"/>
      <c r="V501" s="470"/>
      <c r="W501" s="194"/>
      <c r="X501" s="194"/>
      <c r="Y501" s="194"/>
      <c r="Z501" s="194"/>
      <c r="AA501" s="194"/>
      <c r="AB501" s="470"/>
      <c r="AC501" s="194"/>
      <c r="AD501" s="194"/>
      <c r="AE501" s="194"/>
      <c r="AF501" s="194"/>
      <c r="AG501" s="194"/>
      <c r="AH501" s="470"/>
      <c r="AI501" s="194"/>
      <c r="AJ501" s="194"/>
      <c r="AK501" s="194"/>
      <c r="AL501" s="194"/>
      <c r="AM501" s="470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470"/>
      <c r="P502" s="194"/>
      <c r="Q502" s="194"/>
      <c r="R502" s="194"/>
      <c r="S502" s="194"/>
      <c r="T502" s="194"/>
      <c r="U502" s="194"/>
      <c r="V502" s="470"/>
      <c r="W502" s="194"/>
      <c r="X502" s="194"/>
      <c r="Y502" s="194"/>
      <c r="Z502" s="194"/>
      <c r="AA502" s="194"/>
      <c r="AB502" s="470"/>
      <c r="AC502" s="194"/>
      <c r="AD502" s="194"/>
      <c r="AE502" s="194"/>
      <c r="AF502" s="194"/>
      <c r="AG502" s="194"/>
      <c r="AH502" s="470"/>
      <c r="AI502" s="194"/>
      <c r="AJ502" s="194"/>
      <c r="AK502" s="194"/>
      <c r="AL502" s="194"/>
      <c r="AM502" s="470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470"/>
      <c r="P503" s="194"/>
      <c r="Q503" s="194"/>
      <c r="R503" s="194"/>
      <c r="S503" s="194"/>
      <c r="T503" s="194"/>
      <c r="U503" s="194"/>
      <c r="V503" s="470"/>
      <c r="W503" s="194"/>
      <c r="X503" s="194"/>
      <c r="Y503" s="194"/>
      <c r="Z503" s="194"/>
      <c r="AA503" s="194"/>
      <c r="AB503" s="470"/>
      <c r="AC503" s="194"/>
      <c r="AD503" s="194"/>
      <c r="AE503" s="194"/>
      <c r="AF503" s="194"/>
      <c r="AG503" s="194"/>
      <c r="AH503" s="470"/>
      <c r="AI503" s="194"/>
      <c r="AJ503" s="194"/>
      <c r="AK503" s="194"/>
      <c r="AL503" s="194"/>
      <c r="AM503" s="470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470"/>
      <c r="P504" s="194"/>
      <c r="Q504" s="194"/>
      <c r="R504" s="194"/>
      <c r="S504" s="194"/>
      <c r="T504" s="194"/>
      <c r="U504" s="194"/>
      <c r="V504" s="470"/>
      <c r="W504" s="194"/>
      <c r="X504" s="194"/>
      <c r="Y504" s="194"/>
      <c r="Z504" s="194"/>
      <c r="AA504" s="194"/>
      <c r="AB504" s="470"/>
      <c r="AC504" s="194"/>
      <c r="AD504" s="194"/>
      <c r="AE504" s="194"/>
      <c r="AF504" s="194"/>
      <c r="AG504" s="194"/>
      <c r="AH504" s="470"/>
      <c r="AI504" s="194"/>
      <c r="AJ504" s="194"/>
      <c r="AK504" s="194"/>
      <c r="AL504" s="194"/>
      <c r="AM504" s="470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470"/>
      <c r="P505" s="194"/>
      <c r="Q505" s="194"/>
      <c r="R505" s="194"/>
      <c r="S505" s="194"/>
      <c r="T505" s="194"/>
      <c r="U505" s="194"/>
      <c r="V505" s="470"/>
      <c r="W505" s="194"/>
      <c r="X505" s="194"/>
      <c r="Y505" s="194"/>
      <c r="Z505" s="194"/>
      <c r="AA505" s="194"/>
      <c r="AB505" s="470"/>
      <c r="AC505" s="194"/>
      <c r="AD505" s="194"/>
      <c r="AE505" s="194"/>
      <c r="AF505" s="194"/>
      <c r="AG505" s="194"/>
      <c r="AH505" s="470"/>
      <c r="AI505" s="194"/>
      <c r="AJ505" s="194"/>
      <c r="AK505" s="194"/>
      <c r="AL505" s="194"/>
      <c r="AM505" s="470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470"/>
      <c r="P506" s="194"/>
      <c r="Q506" s="194"/>
      <c r="R506" s="194"/>
      <c r="S506" s="194"/>
      <c r="T506" s="194"/>
      <c r="U506" s="194"/>
      <c r="V506" s="470"/>
      <c r="W506" s="194"/>
      <c r="X506" s="194"/>
      <c r="Y506" s="194"/>
      <c r="Z506" s="194"/>
      <c r="AA506" s="194"/>
      <c r="AB506" s="470"/>
      <c r="AC506" s="194"/>
      <c r="AD506" s="194"/>
      <c r="AE506" s="194"/>
      <c r="AF506" s="194"/>
      <c r="AG506" s="194"/>
      <c r="AH506" s="470"/>
      <c r="AI506" s="194"/>
      <c r="AJ506" s="194"/>
      <c r="AK506" s="194"/>
      <c r="AL506" s="194"/>
      <c r="AM506" s="470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470"/>
      <c r="P507" s="194"/>
      <c r="Q507" s="194"/>
      <c r="R507" s="194"/>
      <c r="S507" s="194"/>
      <c r="T507" s="194"/>
      <c r="U507" s="194"/>
      <c r="V507" s="470"/>
      <c r="W507" s="194"/>
      <c r="X507" s="194"/>
      <c r="Y507" s="194"/>
      <c r="Z507" s="194"/>
      <c r="AA507" s="194"/>
      <c r="AB507" s="470"/>
      <c r="AC507" s="194"/>
      <c r="AD507" s="194"/>
      <c r="AE507" s="194"/>
      <c r="AF507" s="194"/>
      <c r="AG507" s="194"/>
      <c r="AH507" s="470"/>
      <c r="AI507" s="194"/>
      <c r="AJ507" s="194"/>
      <c r="AK507" s="194"/>
      <c r="AL507" s="194"/>
      <c r="AM507" s="470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470"/>
      <c r="P508" s="194"/>
      <c r="Q508" s="194"/>
      <c r="R508" s="194"/>
      <c r="S508" s="194"/>
      <c r="T508" s="194"/>
      <c r="U508" s="194"/>
      <c r="V508" s="470"/>
      <c r="W508" s="194"/>
      <c r="X508" s="194"/>
      <c r="Y508" s="194"/>
      <c r="Z508" s="194"/>
      <c r="AA508" s="194"/>
      <c r="AB508" s="470"/>
      <c r="AC508" s="194"/>
      <c r="AD508" s="194"/>
      <c r="AE508" s="194"/>
      <c r="AF508" s="194"/>
      <c r="AG508" s="194"/>
      <c r="AH508" s="470"/>
      <c r="AI508" s="194"/>
      <c r="AJ508" s="194"/>
      <c r="AK508" s="194"/>
      <c r="AL508" s="194"/>
      <c r="AM508" s="470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470"/>
      <c r="P509" s="194"/>
      <c r="Q509" s="194"/>
      <c r="R509" s="194"/>
      <c r="S509" s="194"/>
      <c r="T509" s="194"/>
      <c r="U509" s="194"/>
      <c r="V509" s="470"/>
      <c r="W509" s="194"/>
      <c r="X509" s="194"/>
      <c r="Y509" s="194"/>
      <c r="Z509" s="194"/>
      <c r="AA509" s="194"/>
      <c r="AB509" s="470"/>
      <c r="AC509" s="194"/>
      <c r="AD509" s="194"/>
      <c r="AE509" s="194"/>
      <c r="AF509" s="194"/>
      <c r="AG509" s="194"/>
      <c r="AH509" s="470"/>
      <c r="AI509" s="194"/>
      <c r="AJ509" s="194"/>
      <c r="AK509" s="194"/>
      <c r="AL509" s="194"/>
      <c r="AM509" s="470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470"/>
      <c r="P510" s="194"/>
      <c r="Q510" s="194"/>
      <c r="R510" s="194"/>
      <c r="S510" s="194"/>
      <c r="T510" s="194"/>
      <c r="U510" s="194"/>
      <c r="V510" s="470"/>
      <c r="W510" s="194"/>
      <c r="X510" s="194"/>
      <c r="Y510" s="194"/>
      <c r="Z510" s="194"/>
      <c r="AA510" s="194"/>
      <c r="AB510" s="470"/>
      <c r="AC510" s="194"/>
      <c r="AD510" s="194"/>
      <c r="AE510" s="194"/>
      <c r="AF510" s="194"/>
      <c r="AG510" s="194"/>
      <c r="AH510" s="470"/>
      <c r="AI510" s="194"/>
      <c r="AJ510" s="194"/>
      <c r="AK510" s="194"/>
      <c r="AL510" s="194"/>
      <c r="AM510" s="470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470"/>
      <c r="P511" s="194"/>
      <c r="Q511" s="194"/>
      <c r="R511" s="194"/>
      <c r="S511" s="194"/>
      <c r="T511" s="194"/>
      <c r="U511" s="194"/>
      <c r="V511" s="470"/>
      <c r="W511" s="194"/>
      <c r="X511" s="194"/>
      <c r="Y511" s="194"/>
      <c r="Z511" s="194"/>
      <c r="AA511" s="194"/>
      <c r="AB511" s="470"/>
      <c r="AC511" s="194"/>
      <c r="AD511" s="194"/>
      <c r="AE511" s="194"/>
      <c r="AF511" s="194"/>
      <c r="AG511" s="194"/>
      <c r="AH511" s="470"/>
      <c r="AI511" s="194"/>
      <c r="AJ511" s="194"/>
      <c r="AK511" s="194"/>
      <c r="AL511" s="194"/>
      <c r="AM511" s="470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470"/>
      <c r="P512" s="194"/>
      <c r="Q512" s="194"/>
      <c r="R512" s="194"/>
      <c r="S512" s="194"/>
      <c r="T512" s="194"/>
      <c r="U512" s="194"/>
      <c r="V512" s="470"/>
      <c r="W512" s="194"/>
      <c r="X512" s="194"/>
      <c r="Y512" s="194"/>
      <c r="Z512" s="194"/>
      <c r="AA512" s="194"/>
      <c r="AB512" s="470"/>
      <c r="AC512" s="194"/>
      <c r="AD512" s="194"/>
      <c r="AE512" s="194"/>
      <c r="AF512" s="194"/>
      <c r="AG512" s="194"/>
      <c r="AH512" s="470"/>
      <c r="AI512" s="194"/>
      <c r="AJ512" s="194"/>
      <c r="AK512" s="194"/>
      <c r="AL512" s="194"/>
      <c r="AM512" s="470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470"/>
      <c r="P513" s="194"/>
      <c r="Q513" s="194"/>
      <c r="R513" s="194"/>
      <c r="S513" s="194"/>
      <c r="T513" s="194"/>
      <c r="U513" s="194"/>
      <c r="V513" s="470"/>
      <c r="W513" s="194"/>
      <c r="X513" s="194"/>
      <c r="Y513" s="194"/>
      <c r="Z513" s="194"/>
      <c r="AA513" s="194"/>
      <c r="AB513" s="470"/>
      <c r="AC513" s="194"/>
      <c r="AD513" s="194"/>
      <c r="AE513" s="194"/>
      <c r="AF513" s="194"/>
      <c r="AG513" s="194"/>
      <c r="AH513" s="470"/>
      <c r="AI513" s="194"/>
      <c r="AJ513" s="194"/>
      <c r="AK513" s="194"/>
      <c r="AL513" s="194"/>
      <c r="AM513" s="470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470"/>
      <c r="P514" s="194"/>
      <c r="Q514" s="194"/>
      <c r="R514" s="194"/>
      <c r="S514" s="194"/>
      <c r="T514" s="194"/>
      <c r="U514" s="194"/>
      <c r="V514" s="470"/>
      <c r="W514" s="194"/>
      <c r="X514" s="194"/>
      <c r="Y514" s="194"/>
      <c r="Z514" s="194"/>
      <c r="AA514" s="194"/>
      <c r="AB514" s="470"/>
      <c r="AC514" s="194"/>
      <c r="AD514" s="194"/>
      <c r="AE514" s="194"/>
      <c r="AF514" s="194"/>
      <c r="AG514" s="194"/>
      <c r="AH514" s="470"/>
      <c r="AI514" s="194"/>
      <c r="AJ514" s="194"/>
      <c r="AK514" s="194"/>
      <c r="AL514" s="194"/>
      <c r="AM514" s="470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470"/>
      <c r="P515" s="194"/>
      <c r="Q515" s="194"/>
      <c r="R515" s="194"/>
      <c r="S515" s="194"/>
      <c r="T515" s="194"/>
      <c r="U515" s="194"/>
      <c r="V515" s="470"/>
      <c r="W515" s="194"/>
      <c r="X515" s="194"/>
      <c r="Y515" s="194"/>
      <c r="Z515" s="194"/>
      <c r="AA515" s="194"/>
      <c r="AB515" s="470"/>
      <c r="AC515" s="194"/>
      <c r="AD515" s="194"/>
      <c r="AE515" s="194"/>
      <c r="AF515" s="194"/>
      <c r="AG515" s="194"/>
      <c r="AH515" s="470"/>
      <c r="AI515" s="194"/>
      <c r="AJ515" s="194"/>
      <c r="AK515" s="194"/>
      <c r="AL515" s="194"/>
      <c r="AM515" s="470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470"/>
      <c r="P516" s="194"/>
      <c r="Q516" s="194"/>
      <c r="R516" s="194"/>
      <c r="S516" s="194"/>
      <c r="T516" s="194"/>
      <c r="U516" s="194"/>
      <c r="V516" s="470"/>
      <c r="W516" s="194"/>
      <c r="X516" s="194"/>
      <c r="Y516" s="194"/>
      <c r="Z516" s="194"/>
      <c r="AA516" s="194"/>
      <c r="AB516" s="470"/>
      <c r="AC516" s="194"/>
      <c r="AD516" s="194"/>
      <c r="AE516" s="194"/>
      <c r="AF516" s="194"/>
      <c r="AG516" s="194"/>
      <c r="AH516" s="470"/>
      <c r="AI516" s="194"/>
      <c r="AJ516" s="194"/>
      <c r="AK516" s="194"/>
      <c r="AL516" s="194"/>
      <c r="AM516" s="470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470"/>
      <c r="P517" s="194"/>
      <c r="Q517" s="194"/>
      <c r="R517" s="194"/>
      <c r="S517" s="194"/>
      <c r="T517" s="194"/>
      <c r="U517" s="194"/>
      <c r="V517" s="470"/>
      <c r="W517" s="194"/>
      <c r="X517" s="194"/>
      <c r="Y517" s="194"/>
      <c r="Z517" s="194"/>
      <c r="AA517" s="194"/>
      <c r="AB517" s="470"/>
      <c r="AC517" s="194"/>
      <c r="AD517" s="194"/>
      <c r="AE517" s="194"/>
      <c r="AF517" s="194"/>
      <c r="AG517" s="194"/>
      <c r="AH517" s="470"/>
      <c r="AI517" s="194"/>
      <c r="AJ517" s="194"/>
      <c r="AK517" s="194"/>
      <c r="AL517" s="194"/>
      <c r="AM517" s="470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470"/>
      <c r="P518" s="194"/>
      <c r="Q518" s="194"/>
      <c r="R518" s="194"/>
      <c r="S518" s="194"/>
      <c r="T518" s="194"/>
      <c r="U518" s="194"/>
      <c r="V518" s="470"/>
      <c r="W518" s="194"/>
      <c r="X518" s="194"/>
      <c r="Y518" s="194"/>
      <c r="Z518" s="194"/>
      <c r="AA518" s="194"/>
      <c r="AB518" s="470"/>
      <c r="AC518" s="194"/>
      <c r="AD518" s="194"/>
      <c r="AE518" s="194"/>
      <c r="AF518" s="194"/>
      <c r="AG518" s="194"/>
      <c r="AH518" s="470"/>
      <c r="AI518" s="194"/>
      <c r="AJ518" s="194"/>
      <c r="AK518" s="194"/>
      <c r="AL518" s="194"/>
      <c r="AM518" s="470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470"/>
      <c r="P519" s="194"/>
      <c r="Q519" s="194"/>
      <c r="R519" s="194"/>
      <c r="S519" s="194"/>
      <c r="T519" s="194"/>
      <c r="U519" s="194"/>
      <c r="V519" s="470"/>
      <c r="W519" s="194"/>
      <c r="X519" s="194"/>
      <c r="Y519" s="194"/>
      <c r="Z519" s="194"/>
      <c r="AA519" s="194"/>
      <c r="AB519" s="470"/>
      <c r="AC519" s="194"/>
      <c r="AD519" s="194"/>
      <c r="AE519" s="194"/>
      <c r="AF519" s="194"/>
      <c r="AG519" s="194"/>
      <c r="AH519" s="470"/>
      <c r="AI519" s="194"/>
      <c r="AJ519" s="194"/>
      <c r="AK519" s="194"/>
      <c r="AL519" s="194"/>
      <c r="AM519" s="470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470"/>
      <c r="P520" s="194"/>
      <c r="Q520" s="194"/>
      <c r="R520" s="194"/>
      <c r="S520" s="194"/>
      <c r="T520" s="194"/>
      <c r="U520" s="194"/>
      <c r="V520" s="470"/>
      <c r="W520" s="194"/>
      <c r="X520" s="194"/>
      <c r="Y520" s="194"/>
      <c r="Z520" s="194"/>
      <c r="AA520" s="194"/>
      <c r="AB520" s="470"/>
      <c r="AC520" s="194"/>
      <c r="AD520" s="194"/>
      <c r="AE520" s="194"/>
      <c r="AF520" s="194"/>
      <c r="AG520" s="194"/>
      <c r="AH520" s="470"/>
      <c r="AI520" s="194"/>
      <c r="AJ520" s="194"/>
      <c r="AK520" s="194"/>
      <c r="AL520" s="194"/>
      <c r="AM520" s="470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470"/>
      <c r="P521" s="194"/>
      <c r="Q521" s="194"/>
      <c r="R521" s="194"/>
      <c r="S521" s="194"/>
      <c r="T521" s="194"/>
      <c r="U521" s="194"/>
      <c r="V521" s="470"/>
      <c r="W521" s="194"/>
      <c r="X521" s="194"/>
      <c r="Y521" s="194"/>
      <c r="Z521" s="194"/>
      <c r="AA521" s="194"/>
      <c r="AB521" s="470"/>
      <c r="AC521" s="194"/>
      <c r="AD521" s="194"/>
      <c r="AE521" s="194"/>
      <c r="AF521" s="194"/>
      <c r="AG521" s="194"/>
      <c r="AH521" s="470"/>
      <c r="AI521" s="194"/>
      <c r="AJ521" s="194"/>
      <c r="AK521" s="194"/>
      <c r="AL521" s="194"/>
      <c r="AM521" s="470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470"/>
      <c r="P522" s="194"/>
      <c r="Q522" s="194"/>
      <c r="R522" s="194"/>
      <c r="S522" s="194"/>
      <c r="T522" s="194"/>
      <c r="U522" s="194"/>
      <c r="V522" s="470"/>
      <c r="W522" s="194"/>
      <c r="X522" s="194"/>
      <c r="Y522" s="194"/>
      <c r="Z522" s="194"/>
      <c r="AA522" s="194"/>
      <c r="AB522" s="470"/>
      <c r="AC522" s="194"/>
      <c r="AD522" s="194"/>
      <c r="AE522" s="194"/>
      <c r="AF522" s="194"/>
      <c r="AG522" s="194"/>
      <c r="AH522" s="470"/>
      <c r="AI522" s="194"/>
      <c r="AJ522" s="194"/>
      <c r="AK522" s="194"/>
      <c r="AL522" s="194"/>
      <c r="AM522" s="470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470"/>
      <c r="P523" s="194"/>
      <c r="Q523" s="194"/>
      <c r="R523" s="194"/>
      <c r="S523" s="194"/>
      <c r="T523" s="194"/>
      <c r="U523" s="194"/>
      <c r="V523" s="470"/>
      <c r="W523" s="194"/>
      <c r="X523" s="194"/>
      <c r="Y523" s="194"/>
      <c r="Z523" s="194"/>
      <c r="AA523" s="194"/>
      <c r="AB523" s="470"/>
      <c r="AC523" s="194"/>
      <c r="AD523" s="194"/>
      <c r="AE523" s="194"/>
      <c r="AF523" s="194"/>
      <c r="AG523" s="194"/>
      <c r="AH523" s="470"/>
      <c r="AI523" s="194"/>
      <c r="AJ523" s="194"/>
      <c r="AK523" s="194"/>
      <c r="AL523" s="194"/>
      <c r="AM523" s="470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470"/>
      <c r="P524" s="194"/>
      <c r="Q524" s="194"/>
      <c r="R524" s="194"/>
      <c r="S524" s="194"/>
      <c r="T524" s="194"/>
      <c r="U524" s="194"/>
      <c r="V524" s="470"/>
      <c r="W524" s="194"/>
      <c r="X524" s="194"/>
      <c r="Y524" s="194"/>
      <c r="Z524" s="194"/>
      <c r="AA524" s="194"/>
      <c r="AB524" s="470"/>
      <c r="AC524" s="194"/>
      <c r="AD524" s="194"/>
      <c r="AE524" s="194"/>
      <c r="AF524" s="194"/>
      <c r="AG524" s="194"/>
      <c r="AH524" s="470"/>
      <c r="AI524" s="194"/>
      <c r="AJ524" s="194"/>
      <c r="AK524" s="194"/>
      <c r="AL524" s="194"/>
      <c r="AM524" s="470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470"/>
      <c r="P525" s="194"/>
      <c r="Q525" s="194"/>
      <c r="R525" s="194"/>
      <c r="S525" s="194"/>
      <c r="T525" s="194"/>
      <c r="U525" s="194"/>
      <c r="V525" s="470"/>
      <c r="W525" s="194"/>
      <c r="X525" s="194"/>
      <c r="Y525" s="194"/>
      <c r="Z525" s="194"/>
      <c r="AA525" s="194"/>
      <c r="AB525" s="470"/>
      <c r="AC525" s="194"/>
      <c r="AD525" s="194"/>
      <c r="AE525" s="194"/>
      <c r="AF525" s="194"/>
      <c r="AG525" s="194"/>
      <c r="AH525" s="470"/>
      <c r="AI525" s="194"/>
      <c r="AJ525" s="194"/>
      <c r="AK525" s="194"/>
      <c r="AL525" s="194"/>
      <c r="AM525" s="470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470"/>
      <c r="P526" s="194"/>
      <c r="Q526" s="194"/>
      <c r="R526" s="194"/>
      <c r="S526" s="194"/>
      <c r="T526" s="194"/>
      <c r="U526" s="194"/>
      <c r="V526" s="470"/>
      <c r="W526" s="194"/>
      <c r="X526" s="194"/>
      <c r="Y526" s="194"/>
      <c r="Z526" s="194"/>
      <c r="AA526" s="194"/>
      <c r="AB526" s="470"/>
      <c r="AC526" s="194"/>
      <c r="AD526" s="194"/>
      <c r="AE526" s="194"/>
      <c r="AF526" s="194"/>
      <c r="AG526" s="194"/>
      <c r="AH526" s="470"/>
      <c r="AI526" s="194"/>
      <c r="AJ526" s="194"/>
      <c r="AK526" s="194"/>
      <c r="AL526" s="194"/>
      <c r="AM526" s="470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470"/>
      <c r="P527" s="194"/>
      <c r="Q527" s="194"/>
      <c r="R527" s="194"/>
      <c r="S527" s="194"/>
      <c r="T527" s="194"/>
      <c r="U527" s="194"/>
      <c r="V527" s="470"/>
      <c r="W527" s="194"/>
      <c r="X527" s="194"/>
      <c r="Y527" s="194"/>
      <c r="Z527" s="194"/>
      <c r="AA527" s="194"/>
      <c r="AB527" s="470"/>
      <c r="AC527" s="194"/>
      <c r="AD527" s="194"/>
      <c r="AE527" s="194"/>
      <c r="AF527" s="194"/>
      <c r="AG527" s="194"/>
      <c r="AH527" s="470"/>
      <c r="AI527" s="194"/>
      <c r="AJ527" s="194"/>
      <c r="AK527" s="194"/>
      <c r="AL527" s="194"/>
      <c r="AM527" s="470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470"/>
      <c r="P528" s="194"/>
      <c r="Q528" s="194"/>
      <c r="R528" s="194"/>
      <c r="S528" s="194"/>
      <c r="T528" s="194"/>
      <c r="U528" s="194"/>
      <c r="V528" s="470"/>
      <c r="W528" s="194"/>
      <c r="X528" s="194"/>
      <c r="Y528" s="194"/>
      <c r="Z528" s="194"/>
      <c r="AA528" s="194"/>
      <c r="AB528" s="470"/>
      <c r="AC528" s="194"/>
      <c r="AD528" s="194"/>
      <c r="AE528" s="194"/>
      <c r="AF528" s="194"/>
      <c r="AG528" s="194"/>
      <c r="AH528" s="470"/>
      <c r="AI528" s="194"/>
      <c r="AJ528" s="194"/>
      <c r="AK528" s="194"/>
      <c r="AL528" s="194"/>
      <c r="AM528" s="470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470"/>
      <c r="P529" s="194"/>
      <c r="Q529" s="194"/>
      <c r="R529" s="194"/>
      <c r="S529" s="194"/>
      <c r="T529" s="194"/>
      <c r="U529" s="194"/>
      <c r="V529" s="470"/>
      <c r="W529" s="194"/>
      <c r="X529" s="194"/>
      <c r="Y529" s="194"/>
      <c r="Z529" s="194"/>
      <c r="AA529" s="194"/>
      <c r="AB529" s="470"/>
      <c r="AC529" s="194"/>
      <c r="AD529" s="194"/>
      <c r="AE529" s="194"/>
      <c r="AF529" s="194"/>
      <c r="AG529" s="194"/>
      <c r="AH529" s="470"/>
      <c r="AI529" s="194"/>
      <c r="AJ529" s="194"/>
      <c r="AK529" s="194"/>
      <c r="AL529" s="194"/>
      <c r="AM529" s="470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470"/>
      <c r="P530" s="194"/>
      <c r="Q530" s="194"/>
      <c r="R530" s="194"/>
      <c r="S530" s="194"/>
      <c r="T530" s="194"/>
      <c r="U530" s="194"/>
      <c r="V530" s="470"/>
      <c r="W530" s="194"/>
      <c r="X530" s="194"/>
      <c r="Y530" s="194"/>
      <c r="Z530" s="194"/>
      <c r="AA530" s="194"/>
      <c r="AB530" s="470"/>
      <c r="AC530" s="194"/>
      <c r="AD530" s="194"/>
      <c r="AE530" s="194"/>
      <c r="AF530" s="194"/>
      <c r="AG530" s="194"/>
      <c r="AH530" s="470"/>
      <c r="AI530" s="194"/>
      <c r="AJ530" s="194"/>
      <c r="AK530" s="194"/>
      <c r="AL530" s="194"/>
      <c r="AM530" s="470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470"/>
      <c r="P531" s="194"/>
      <c r="Q531" s="194"/>
      <c r="R531" s="194"/>
      <c r="S531" s="194"/>
      <c r="T531" s="194"/>
      <c r="U531" s="194"/>
      <c r="V531" s="470"/>
      <c r="W531" s="194"/>
      <c r="X531" s="194"/>
      <c r="Y531" s="194"/>
      <c r="Z531" s="194"/>
      <c r="AA531" s="194"/>
      <c r="AB531" s="470"/>
      <c r="AC531" s="194"/>
      <c r="AD531" s="194"/>
      <c r="AE531" s="194"/>
      <c r="AF531" s="194"/>
      <c r="AG531" s="194"/>
      <c r="AH531" s="470"/>
      <c r="AI531" s="194"/>
      <c r="AJ531" s="194"/>
      <c r="AK531" s="194"/>
      <c r="AL531" s="194"/>
      <c r="AM531" s="470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470"/>
      <c r="P532" s="194"/>
      <c r="Q532" s="194"/>
      <c r="R532" s="194"/>
      <c r="S532" s="194"/>
      <c r="T532" s="194"/>
      <c r="U532" s="194"/>
      <c r="V532" s="470"/>
      <c r="W532" s="194"/>
      <c r="X532" s="194"/>
      <c r="Y532" s="194"/>
      <c r="Z532" s="194"/>
      <c r="AA532" s="194"/>
      <c r="AB532" s="470"/>
      <c r="AC532" s="194"/>
      <c r="AD532" s="194"/>
      <c r="AE532" s="194"/>
      <c r="AF532" s="194"/>
      <c r="AG532" s="194"/>
      <c r="AH532" s="470"/>
      <c r="AI532" s="194"/>
      <c r="AJ532" s="194"/>
      <c r="AK532" s="194"/>
      <c r="AL532" s="194"/>
      <c r="AM532" s="470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470"/>
      <c r="P533" s="194"/>
      <c r="Q533" s="194"/>
      <c r="R533" s="194"/>
      <c r="S533" s="194"/>
      <c r="T533" s="194"/>
      <c r="U533" s="194"/>
      <c r="V533" s="470"/>
      <c r="W533" s="194"/>
      <c r="X533" s="194"/>
      <c r="Y533" s="194"/>
      <c r="Z533" s="194"/>
      <c r="AA533" s="194"/>
      <c r="AB533" s="470"/>
      <c r="AC533" s="194"/>
      <c r="AD533" s="194"/>
      <c r="AE533" s="194"/>
      <c r="AF533" s="194"/>
      <c r="AG533" s="194"/>
      <c r="AH533" s="470"/>
      <c r="AI533" s="194"/>
      <c r="AJ533" s="194"/>
      <c r="AK533" s="194"/>
      <c r="AL533" s="194"/>
      <c r="AM533" s="470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470"/>
      <c r="P534" s="194"/>
      <c r="Q534" s="194"/>
      <c r="R534" s="194"/>
      <c r="S534" s="194"/>
      <c r="T534" s="194"/>
      <c r="U534" s="194"/>
      <c r="V534" s="470"/>
      <c r="W534" s="194"/>
      <c r="X534" s="194"/>
      <c r="Y534" s="194"/>
      <c r="Z534" s="194"/>
      <c r="AA534" s="194"/>
      <c r="AB534" s="470"/>
      <c r="AC534" s="194"/>
      <c r="AD534" s="194"/>
      <c r="AE534" s="194"/>
      <c r="AF534" s="194"/>
      <c r="AG534" s="194"/>
      <c r="AH534" s="470"/>
      <c r="AI534" s="194"/>
      <c r="AJ534" s="194"/>
      <c r="AK534" s="194"/>
      <c r="AL534" s="194"/>
      <c r="AM534" s="470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470"/>
      <c r="P535" s="194"/>
      <c r="Q535" s="194"/>
      <c r="R535" s="194"/>
      <c r="S535" s="194"/>
      <c r="T535" s="194"/>
      <c r="U535" s="194"/>
      <c r="V535" s="470"/>
      <c r="W535" s="194"/>
      <c r="X535" s="194"/>
      <c r="Y535" s="194"/>
      <c r="Z535" s="194"/>
      <c r="AA535" s="194"/>
      <c r="AB535" s="470"/>
      <c r="AC535" s="194"/>
      <c r="AD535" s="194"/>
      <c r="AE535" s="194"/>
      <c r="AF535" s="194"/>
      <c r="AG535" s="194"/>
      <c r="AH535" s="470"/>
      <c r="AI535" s="194"/>
      <c r="AJ535" s="194"/>
      <c r="AK535" s="194"/>
      <c r="AL535" s="194"/>
      <c r="AM535" s="470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470"/>
      <c r="P536" s="194"/>
      <c r="Q536" s="194"/>
      <c r="R536" s="194"/>
      <c r="S536" s="194"/>
      <c r="T536" s="194"/>
      <c r="U536" s="194"/>
      <c r="V536" s="470"/>
      <c r="W536" s="194"/>
      <c r="X536" s="194"/>
      <c r="Y536" s="194"/>
      <c r="Z536" s="194"/>
      <c r="AA536" s="194"/>
      <c r="AB536" s="470"/>
      <c r="AC536" s="194"/>
      <c r="AD536" s="194"/>
      <c r="AE536" s="194"/>
      <c r="AF536" s="194"/>
      <c r="AG536" s="194"/>
      <c r="AH536" s="470"/>
      <c r="AI536" s="194"/>
      <c r="AJ536" s="194"/>
      <c r="AK536" s="194"/>
      <c r="AL536" s="194"/>
      <c r="AM536" s="470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470"/>
      <c r="P537" s="194"/>
      <c r="Q537" s="194"/>
      <c r="R537" s="194"/>
      <c r="S537" s="194"/>
      <c r="T537" s="194"/>
      <c r="U537" s="194"/>
      <c r="V537" s="470"/>
      <c r="W537" s="194"/>
      <c r="X537" s="194"/>
      <c r="Y537" s="194"/>
      <c r="Z537" s="194"/>
      <c r="AA537" s="194"/>
      <c r="AB537" s="470"/>
      <c r="AC537" s="194"/>
      <c r="AD537" s="194"/>
      <c r="AE537" s="194"/>
      <c r="AF537" s="194"/>
      <c r="AG537" s="194"/>
      <c r="AH537" s="470"/>
      <c r="AI537" s="194"/>
      <c r="AJ537" s="194"/>
      <c r="AK537" s="194"/>
      <c r="AL537" s="194"/>
      <c r="AM537" s="470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470"/>
      <c r="P538" s="194"/>
      <c r="Q538" s="194"/>
      <c r="R538" s="194"/>
      <c r="S538" s="194"/>
      <c r="T538" s="194"/>
      <c r="U538" s="194"/>
      <c r="V538" s="470"/>
      <c r="W538" s="194"/>
      <c r="X538" s="194"/>
      <c r="Y538" s="194"/>
      <c r="Z538" s="194"/>
      <c r="AA538" s="194"/>
      <c r="AB538" s="470"/>
      <c r="AC538" s="194"/>
      <c r="AD538" s="194"/>
      <c r="AE538" s="194"/>
      <c r="AF538" s="194"/>
      <c r="AG538" s="194"/>
      <c r="AH538" s="470"/>
      <c r="AI538" s="194"/>
      <c r="AJ538" s="194"/>
      <c r="AK538" s="194"/>
      <c r="AL538" s="194"/>
      <c r="AM538" s="470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470"/>
      <c r="P539" s="194"/>
      <c r="Q539" s="194"/>
      <c r="R539" s="194"/>
      <c r="S539" s="194"/>
      <c r="T539" s="194"/>
      <c r="U539" s="194"/>
      <c r="V539" s="470"/>
      <c r="W539" s="194"/>
      <c r="X539" s="194"/>
      <c r="Y539" s="194"/>
      <c r="Z539" s="194"/>
      <c r="AA539" s="194"/>
      <c r="AB539" s="470"/>
      <c r="AC539" s="194"/>
      <c r="AD539" s="194"/>
      <c r="AE539" s="194"/>
      <c r="AF539" s="194"/>
      <c r="AG539" s="194"/>
      <c r="AH539" s="470"/>
      <c r="AI539" s="194"/>
      <c r="AJ539" s="194"/>
      <c r="AK539" s="194"/>
      <c r="AL539" s="194"/>
      <c r="AM539" s="470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470"/>
      <c r="P540" s="194"/>
      <c r="Q540" s="194"/>
      <c r="R540" s="194"/>
      <c r="S540" s="194"/>
      <c r="T540" s="194"/>
      <c r="U540" s="194"/>
      <c r="V540" s="470"/>
      <c r="W540" s="194"/>
      <c r="X540" s="194"/>
      <c r="Y540" s="194"/>
      <c r="Z540" s="194"/>
      <c r="AA540" s="194"/>
      <c r="AB540" s="470"/>
      <c r="AC540" s="194"/>
      <c r="AD540" s="194"/>
      <c r="AE540" s="194"/>
      <c r="AF540" s="194"/>
      <c r="AG540" s="194"/>
      <c r="AH540" s="470"/>
      <c r="AI540" s="194"/>
      <c r="AJ540" s="194"/>
      <c r="AK540" s="194"/>
      <c r="AL540" s="194"/>
      <c r="AM540" s="470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470"/>
      <c r="P541" s="194"/>
      <c r="Q541" s="194"/>
      <c r="R541" s="194"/>
      <c r="S541" s="194"/>
      <c r="T541" s="194"/>
      <c r="U541" s="194"/>
      <c r="V541" s="470"/>
      <c r="W541" s="194"/>
      <c r="X541" s="194"/>
      <c r="Y541" s="194"/>
      <c r="Z541" s="194"/>
      <c r="AA541" s="194"/>
      <c r="AB541" s="470"/>
      <c r="AC541" s="194"/>
      <c r="AD541" s="194"/>
      <c r="AE541" s="194"/>
      <c r="AF541" s="194"/>
      <c r="AG541" s="194"/>
      <c r="AH541" s="470"/>
      <c r="AI541" s="194"/>
      <c r="AJ541" s="194"/>
      <c r="AK541" s="194"/>
      <c r="AL541" s="194"/>
      <c r="AM541" s="470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470"/>
      <c r="P542" s="194"/>
      <c r="Q542" s="194"/>
      <c r="R542" s="194"/>
      <c r="S542" s="194"/>
      <c r="T542" s="194"/>
      <c r="U542" s="194"/>
      <c r="V542" s="470"/>
      <c r="W542" s="194"/>
      <c r="X542" s="194"/>
      <c r="Y542" s="194"/>
      <c r="Z542" s="194"/>
      <c r="AA542" s="194"/>
      <c r="AB542" s="470"/>
      <c r="AC542" s="194"/>
      <c r="AD542" s="194"/>
      <c r="AE542" s="194"/>
      <c r="AF542" s="194"/>
      <c r="AG542" s="194"/>
      <c r="AH542" s="470"/>
      <c r="AI542" s="194"/>
      <c r="AJ542" s="194"/>
      <c r="AK542" s="194"/>
      <c r="AL542" s="194"/>
      <c r="AM542" s="470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470"/>
      <c r="P543" s="194"/>
      <c r="Q543" s="194"/>
      <c r="R543" s="194"/>
      <c r="S543" s="194"/>
      <c r="T543" s="194"/>
      <c r="U543" s="194"/>
      <c r="V543" s="470"/>
      <c r="W543" s="194"/>
      <c r="X543" s="194"/>
      <c r="Y543" s="194"/>
      <c r="Z543" s="194"/>
      <c r="AA543" s="194"/>
      <c r="AB543" s="470"/>
      <c r="AC543" s="194"/>
      <c r="AD543" s="194"/>
      <c r="AE543" s="194"/>
      <c r="AF543" s="194"/>
      <c r="AG543" s="194"/>
      <c r="AH543" s="470"/>
      <c r="AI543" s="194"/>
      <c r="AJ543" s="194"/>
      <c r="AK543" s="194"/>
      <c r="AL543" s="194"/>
      <c r="AM543" s="470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470"/>
      <c r="P544" s="194"/>
      <c r="Q544" s="194"/>
      <c r="R544" s="194"/>
      <c r="S544" s="194"/>
      <c r="T544" s="194"/>
      <c r="U544" s="194"/>
      <c r="V544" s="470"/>
      <c r="W544" s="194"/>
      <c r="X544" s="194"/>
      <c r="Y544" s="194"/>
      <c r="Z544" s="194"/>
      <c r="AA544" s="194"/>
      <c r="AB544" s="470"/>
      <c r="AC544" s="194"/>
      <c r="AD544" s="194"/>
      <c r="AE544" s="194"/>
      <c r="AF544" s="194"/>
      <c r="AG544" s="194"/>
      <c r="AH544" s="470"/>
      <c r="AI544" s="194"/>
      <c r="AJ544" s="194"/>
      <c r="AK544" s="194"/>
      <c r="AL544" s="194"/>
      <c r="AM544" s="470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470"/>
      <c r="P545" s="194"/>
      <c r="Q545" s="194"/>
      <c r="R545" s="194"/>
      <c r="S545" s="194"/>
      <c r="T545" s="194"/>
      <c r="U545" s="194"/>
      <c r="V545" s="470"/>
      <c r="W545" s="194"/>
      <c r="X545" s="194"/>
      <c r="Y545" s="194"/>
      <c r="Z545" s="194"/>
      <c r="AA545" s="194"/>
      <c r="AB545" s="470"/>
      <c r="AC545" s="194"/>
      <c r="AD545" s="194"/>
      <c r="AE545" s="194"/>
      <c r="AF545" s="194"/>
      <c r="AG545" s="194"/>
      <c r="AH545" s="470"/>
      <c r="AI545" s="194"/>
      <c r="AJ545" s="194"/>
      <c r="AK545" s="194"/>
      <c r="AL545" s="194"/>
      <c r="AM545" s="470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470"/>
      <c r="P546" s="194"/>
      <c r="Q546" s="194"/>
      <c r="R546" s="194"/>
      <c r="S546" s="194"/>
      <c r="T546" s="194"/>
      <c r="U546" s="194"/>
      <c r="V546" s="470"/>
      <c r="W546" s="194"/>
      <c r="X546" s="194"/>
      <c r="Y546" s="194"/>
      <c r="Z546" s="194"/>
      <c r="AA546" s="194"/>
      <c r="AB546" s="470"/>
      <c r="AC546" s="194"/>
      <c r="AD546" s="194"/>
      <c r="AE546" s="194"/>
      <c r="AF546" s="194"/>
      <c r="AG546" s="194"/>
      <c r="AH546" s="470"/>
      <c r="AI546" s="194"/>
      <c r="AJ546" s="194"/>
      <c r="AK546" s="194"/>
      <c r="AL546" s="194"/>
      <c r="AM546" s="470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  <c r="BN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470"/>
      <c r="P547" s="194"/>
      <c r="Q547" s="194"/>
      <c r="R547" s="194"/>
      <c r="S547" s="194"/>
      <c r="T547" s="194"/>
      <c r="U547" s="194"/>
      <c r="V547" s="470"/>
      <c r="W547" s="194"/>
      <c r="X547" s="194"/>
      <c r="Y547" s="194"/>
      <c r="Z547" s="194"/>
      <c r="AA547" s="194"/>
      <c r="AB547" s="470"/>
      <c r="AC547" s="194"/>
      <c r="AD547" s="194"/>
      <c r="AE547" s="194"/>
      <c r="AF547" s="194"/>
      <c r="AG547" s="194"/>
      <c r="AH547" s="470"/>
      <c r="AI547" s="194"/>
      <c r="AJ547" s="194"/>
      <c r="AK547" s="194"/>
      <c r="AL547" s="194"/>
      <c r="AM547" s="470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  <c r="BN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470"/>
      <c r="P548" s="194"/>
      <c r="Q548" s="194"/>
      <c r="R548" s="194"/>
      <c r="S548" s="194"/>
      <c r="T548" s="194"/>
      <c r="U548" s="194"/>
      <c r="V548" s="470"/>
      <c r="W548" s="194"/>
      <c r="X548" s="194"/>
      <c r="Y548" s="194"/>
      <c r="Z548" s="194"/>
      <c r="AA548" s="194"/>
      <c r="AB548" s="470"/>
      <c r="AC548" s="194"/>
      <c r="AD548" s="194"/>
      <c r="AE548" s="194"/>
      <c r="AF548" s="194"/>
      <c r="AG548" s="194"/>
      <c r="AH548" s="470"/>
      <c r="AI548" s="194"/>
      <c r="AJ548" s="194"/>
      <c r="AK548" s="194"/>
      <c r="AL548" s="194"/>
      <c r="AM548" s="470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  <c r="BN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470"/>
      <c r="P549" s="194"/>
      <c r="Q549" s="194"/>
      <c r="R549" s="194"/>
      <c r="S549" s="194"/>
      <c r="T549" s="194"/>
      <c r="U549" s="194"/>
      <c r="V549" s="470"/>
      <c r="W549" s="194"/>
      <c r="X549" s="194"/>
      <c r="Y549" s="194"/>
      <c r="Z549" s="194"/>
      <c r="AA549" s="194"/>
      <c r="AB549" s="470"/>
      <c r="AC549" s="194"/>
      <c r="AD549" s="194"/>
      <c r="AE549" s="194"/>
      <c r="AF549" s="194"/>
      <c r="AG549" s="194"/>
      <c r="AH549" s="470"/>
      <c r="AI549" s="194"/>
      <c r="AJ549" s="194"/>
      <c r="AK549" s="194"/>
      <c r="AL549" s="194"/>
      <c r="AM549" s="470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  <c r="BN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470"/>
      <c r="P550" s="194"/>
      <c r="Q550" s="194"/>
      <c r="R550" s="194"/>
      <c r="S550" s="194"/>
      <c r="T550" s="194"/>
      <c r="U550" s="194"/>
      <c r="V550" s="470"/>
      <c r="W550" s="194"/>
      <c r="X550" s="194"/>
      <c r="Y550" s="194"/>
      <c r="Z550" s="194"/>
      <c r="AA550" s="194"/>
      <c r="AB550" s="470"/>
      <c r="AC550" s="194"/>
      <c r="AD550" s="194"/>
      <c r="AE550" s="194"/>
      <c r="AF550" s="194"/>
      <c r="AG550" s="194"/>
      <c r="AH550" s="470"/>
      <c r="AI550" s="194"/>
      <c r="AJ550" s="194"/>
      <c r="AK550" s="194"/>
      <c r="AL550" s="194"/>
      <c r="AM550" s="470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  <c r="BN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470"/>
      <c r="P551" s="194"/>
      <c r="Q551" s="194"/>
      <c r="R551" s="194"/>
      <c r="S551" s="194"/>
      <c r="T551" s="194"/>
      <c r="U551" s="194"/>
      <c r="V551" s="470"/>
      <c r="W551" s="194"/>
      <c r="X551" s="194"/>
      <c r="Y551" s="194"/>
      <c r="Z551" s="194"/>
      <c r="AA551" s="194"/>
      <c r="AB551" s="470"/>
      <c r="AC551" s="194"/>
      <c r="AD551" s="194"/>
      <c r="AE551" s="194"/>
      <c r="AF551" s="194"/>
      <c r="AG551" s="194"/>
      <c r="AH551" s="470"/>
      <c r="AI551" s="194"/>
      <c r="AJ551" s="194"/>
      <c r="AK551" s="194"/>
      <c r="AL551" s="194"/>
      <c r="AM551" s="470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  <c r="BN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470"/>
      <c r="P552" s="194"/>
      <c r="Q552" s="194"/>
      <c r="R552" s="194"/>
      <c r="S552" s="194"/>
      <c r="T552" s="194"/>
      <c r="U552" s="194"/>
      <c r="V552" s="470"/>
      <c r="W552" s="194"/>
      <c r="X552" s="194"/>
      <c r="Y552" s="194"/>
      <c r="Z552" s="194"/>
      <c r="AA552" s="194"/>
      <c r="AB552" s="470"/>
      <c r="AC552" s="194"/>
      <c r="AD552" s="194"/>
      <c r="AE552" s="194"/>
      <c r="AF552" s="194"/>
      <c r="AG552" s="194"/>
      <c r="AH552" s="470"/>
      <c r="AI552" s="194"/>
      <c r="AJ552" s="194"/>
      <c r="AK552" s="194"/>
      <c r="AL552" s="194"/>
      <c r="AM552" s="470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  <c r="BN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470"/>
      <c r="P553" s="194"/>
      <c r="Q553" s="194"/>
      <c r="R553" s="194"/>
      <c r="S553" s="194"/>
      <c r="T553" s="194"/>
      <c r="U553" s="194"/>
      <c r="V553" s="470"/>
      <c r="W553" s="194"/>
      <c r="X553" s="194"/>
      <c r="Y553" s="194"/>
      <c r="Z553" s="194"/>
      <c r="AA553" s="194"/>
      <c r="AB553" s="470"/>
      <c r="AC553" s="194"/>
      <c r="AD553" s="194"/>
      <c r="AE553" s="194"/>
      <c r="AF553" s="194"/>
      <c r="AG553" s="194"/>
      <c r="AH553" s="470"/>
      <c r="AI553" s="194"/>
      <c r="AJ553" s="194"/>
      <c r="AK553" s="194"/>
      <c r="AL553" s="194"/>
      <c r="AM553" s="470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  <c r="BN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470"/>
      <c r="P554" s="194"/>
      <c r="Q554" s="194"/>
      <c r="R554" s="194"/>
      <c r="S554" s="194"/>
      <c r="T554" s="194"/>
      <c r="U554" s="194"/>
      <c r="V554" s="470"/>
      <c r="W554" s="194"/>
      <c r="X554" s="194"/>
      <c r="Y554" s="194"/>
      <c r="Z554" s="194"/>
      <c r="AA554" s="194"/>
      <c r="AB554" s="470"/>
      <c r="AC554" s="194"/>
      <c r="AD554" s="194"/>
      <c r="AE554" s="194"/>
      <c r="AF554" s="194"/>
      <c r="AG554" s="194"/>
      <c r="AH554" s="470"/>
      <c r="AI554" s="194"/>
      <c r="AJ554" s="194"/>
      <c r="AK554" s="194"/>
      <c r="AL554" s="194"/>
      <c r="AM554" s="470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  <c r="BN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470"/>
      <c r="P555" s="194"/>
      <c r="Q555" s="194"/>
      <c r="R555" s="194"/>
      <c r="S555" s="194"/>
      <c r="T555" s="194"/>
      <c r="U555" s="194"/>
      <c r="V555" s="470"/>
      <c r="W555" s="194"/>
      <c r="X555" s="194"/>
      <c r="Y555" s="194"/>
      <c r="Z555" s="194"/>
      <c r="AA555" s="194"/>
      <c r="AB555" s="470"/>
      <c r="AC555" s="194"/>
      <c r="AD555" s="194"/>
      <c r="AE555" s="194"/>
      <c r="AF555" s="194"/>
      <c r="AG555" s="194"/>
      <c r="AH555" s="470"/>
      <c r="AI555" s="194"/>
      <c r="AJ555" s="194"/>
      <c r="AK555" s="194"/>
      <c r="AL555" s="194"/>
      <c r="AM555" s="470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  <c r="BN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470"/>
      <c r="P556" s="194"/>
      <c r="Q556" s="194"/>
      <c r="R556" s="194"/>
      <c r="S556" s="194"/>
      <c r="T556" s="194"/>
      <c r="U556" s="194"/>
      <c r="V556" s="470"/>
      <c r="W556" s="194"/>
      <c r="X556" s="194"/>
      <c r="Y556" s="194"/>
      <c r="Z556" s="194"/>
      <c r="AA556" s="194"/>
      <c r="AB556" s="470"/>
      <c r="AC556" s="194"/>
      <c r="AD556" s="194"/>
      <c r="AE556" s="194"/>
      <c r="AF556" s="194"/>
      <c r="AG556" s="194"/>
      <c r="AH556" s="470"/>
      <c r="AI556" s="194"/>
      <c r="AJ556" s="194"/>
      <c r="AK556" s="194"/>
      <c r="AL556" s="194"/>
      <c r="AM556" s="470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  <c r="BN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470"/>
      <c r="P557" s="194"/>
      <c r="Q557" s="194"/>
      <c r="R557" s="194"/>
      <c r="S557" s="194"/>
      <c r="T557" s="194"/>
      <c r="U557" s="194"/>
      <c r="V557" s="470"/>
      <c r="W557" s="194"/>
      <c r="X557" s="194"/>
      <c r="Y557" s="194"/>
      <c r="Z557" s="194"/>
      <c r="AA557" s="194"/>
      <c r="AB557" s="470"/>
      <c r="AC557" s="194"/>
      <c r="AD557" s="194"/>
      <c r="AE557" s="194"/>
      <c r="AF557" s="194"/>
      <c r="AG557" s="194"/>
      <c r="AH557" s="470"/>
      <c r="AI557" s="194"/>
      <c r="AJ557" s="194"/>
      <c r="AK557" s="194"/>
      <c r="AL557" s="194"/>
      <c r="AM557" s="470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  <c r="BN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470"/>
      <c r="P558" s="194"/>
      <c r="Q558" s="194"/>
      <c r="R558" s="194"/>
      <c r="S558" s="194"/>
      <c r="T558" s="194"/>
      <c r="U558" s="194"/>
      <c r="V558" s="470"/>
      <c r="W558" s="194"/>
      <c r="X558" s="194"/>
      <c r="Y558" s="194"/>
      <c r="Z558" s="194"/>
      <c r="AA558" s="194"/>
      <c r="AB558" s="470"/>
      <c r="AC558" s="194"/>
      <c r="AD558" s="194"/>
      <c r="AE558" s="194"/>
      <c r="AF558" s="194"/>
      <c r="AG558" s="194"/>
      <c r="AH558" s="470"/>
      <c r="AI558" s="194"/>
      <c r="AJ558" s="194"/>
      <c r="AK558" s="194"/>
      <c r="AL558" s="194"/>
      <c r="AM558" s="470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  <c r="BN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470"/>
      <c r="P559" s="194"/>
      <c r="Q559" s="194"/>
      <c r="R559" s="194"/>
      <c r="S559" s="194"/>
      <c r="T559" s="194"/>
      <c r="U559" s="194"/>
      <c r="V559" s="470"/>
      <c r="W559" s="194"/>
      <c r="X559" s="194"/>
      <c r="Y559" s="194"/>
      <c r="Z559" s="194"/>
      <c r="AA559" s="194"/>
      <c r="AB559" s="470"/>
      <c r="AC559" s="194"/>
      <c r="AD559" s="194"/>
      <c r="AE559" s="194"/>
      <c r="AF559" s="194"/>
      <c r="AG559" s="194"/>
      <c r="AH559" s="470"/>
      <c r="AI559" s="194"/>
      <c r="AJ559" s="194"/>
      <c r="AK559" s="194"/>
      <c r="AL559" s="194"/>
      <c r="AM559" s="470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  <c r="BN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470"/>
      <c r="P560" s="194"/>
      <c r="Q560" s="194"/>
      <c r="R560" s="194"/>
      <c r="S560" s="194"/>
      <c r="T560" s="194"/>
      <c r="U560" s="194"/>
      <c r="V560" s="470"/>
      <c r="W560" s="194"/>
      <c r="X560" s="194"/>
      <c r="Y560" s="194"/>
      <c r="Z560" s="194"/>
      <c r="AA560" s="194"/>
      <c r="AB560" s="470"/>
      <c r="AC560" s="194"/>
      <c r="AD560" s="194"/>
      <c r="AE560" s="194"/>
      <c r="AF560" s="194"/>
      <c r="AG560" s="194"/>
      <c r="AH560" s="470"/>
      <c r="AI560" s="194"/>
      <c r="AJ560" s="194"/>
      <c r="AK560" s="194"/>
      <c r="AL560" s="194"/>
      <c r="AM560" s="470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  <c r="BN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470"/>
      <c r="P561" s="194"/>
      <c r="Q561" s="194"/>
      <c r="R561" s="194"/>
      <c r="S561" s="194"/>
      <c r="T561" s="194"/>
      <c r="U561" s="194"/>
      <c r="V561" s="470"/>
      <c r="W561" s="194"/>
      <c r="X561" s="194"/>
      <c r="Y561" s="194"/>
      <c r="Z561" s="194"/>
      <c r="AA561" s="194"/>
      <c r="AB561" s="470"/>
      <c r="AC561" s="194"/>
      <c r="AD561" s="194"/>
      <c r="AE561" s="194"/>
      <c r="AF561" s="194"/>
      <c r="AG561" s="194"/>
      <c r="AH561" s="470"/>
      <c r="AI561" s="194"/>
      <c r="AJ561" s="194"/>
      <c r="AK561" s="194"/>
      <c r="AL561" s="194"/>
      <c r="AM561" s="470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  <c r="BN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470"/>
      <c r="P562" s="194"/>
      <c r="Q562" s="194"/>
      <c r="R562" s="194"/>
      <c r="S562" s="194"/>
      <c r="T562" s="194"/>
      <c r="U562" s="194"/>
      <c r="V562" s="470"/>
      <c r="W562" s="194"/>
      <c r="X562" s="194"/>
      <c r="Y562" s="194"/>
      <c r="Z562" s="194"/>
      <c r="AA562" s="194"/>
      <c r="AB562" s="470"/>
      <c r="AC562" s="194"/>
      <c r="AD562" s="194"/>
      <c r="AE562" s="194"/>
      <c r="AF562" s="194"/>
      <c r="AG562" s="194"/>
      <c r="AH562" s="470"/>
      <c r="AI562" s="194"/>
      <c r="AJ562" s="194"/>
      <c r="AK562" s="194"/>
      <c r="AL562" s="194"/>
      <c r="AM562" s="470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  <c r="BN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470"/>
      <c r="P563" s="194"/>
      <c r="Q563" s="194"/>
      <c r="R563" s="194"/>
      <c r="S563" s="194"/>
      <c r="T563" s="194"/>
      <c r="U563" s="194"/>
      <c r="V563" s="470"/>
      <c r="W563" s="194"/>
      <c r="X563" s="194"/>
      <c r="Y563" s="194"/>
      <c r="Z563" s="194"/>
      <c r="AA563" s="194"/>
      <c r="AB563" s="470"/>
      <c r="AC563" s="194"/>
      <c r="AD563" s="194"/>
      <c r="AE563" s="194"/>
      <c r="AF563" s="194"/>
      <c r="AG563" s="194"/>
      <c r="AH563" s="470"/>
      <c r="AI563" s="194"/>
      <c r="AJ563" s="194"/>
      <c r="AK563" s="194"/>
      <c r="AL563" s="194"/>
      <c r="AM563" s="470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  <c r="BN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470"/>
      <c r="P564" s="194"/>
      <c r="Q564" s="194"/>
      <c r="R564" s="194"/>
      <c r="S564" s="194"/>
      <c r="T564" s="194"/>
      <c r="U564" s="194"/>
      <c r="V564" s="470"/>
      <c r="W564" s="194"/>
      <c r="X564" s="194"/>
      <c r="Y564" s="194"/>
      <c r="Z564" s="194"/>
      <c r="AA564" s="194"/>
      <c r="AB564" s="470"/>
      <c r="AC564" s="194"/>
      <c r="AD564" s="194"/>
      <c r="AE564" s="194"/>
      <c r="AF564" s="194"/>
      <c r="AG564" s="194"/>
      <c r="AH564" s="470"/>
      <c r="AI564" s="194"/>
      <c r="AJ564" s="194"/>
      <c r="AK564" s="194"/>
      <c r="AL564" s="194"/>
      <c r="AM564" s="470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  <c r="BN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470"/>
      <c r="P565" s="194"/>
      <c r="Q565" s="194"/>
      <c r="R565" s="194"/>
      <c r="S565" s="194"/>
      <c r="T565" s="194"/>
      <c r="U565" s="194"/>
      <c r="V565" s="470"/>
      <c r="W565" s="194"/>
      <c r="X565" s="194"/>
      <c r="Y565" s="194"/>
      <c r="Z565" s="194"/>
      <c r="AA565" s="194"/>
      <c r="AB565" s="470"/>
      <c r="AC565" s="194"/>
      <c r="AD565" s="194"/>
      <c r="AE565" s="194"/>
      <c r="AF565" s="194"/>
      <c r="AG565" s="194"/>
      <c r="AH565" s="470"/>
      <c r="AI565" s="194"/>
      <c r="AJ565" s="194"/>
      <c r="AK565" s="194"/>
      <c r="AL565" s="194"/>
      <c r="AM565" s="470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  <c r="BN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470"/>
      <c r="P566" s="194"/>
      <c r="Q566" s="194"/>
      <c r="R566" s="194"/>
      <c r="S566" s="194"/>
      <c r="T566" s="194"/>
      <c r="U566" s="194"/>
      <c r="V566" s="470"/>
      <c r="W566" s="194"/>
      <c r="X566" s="194"/>
      <c r="Y566" s="194"/>
      <c r="Z566" s="194"/>
      <c r="AA566" s="194"/>
      <c r="AB566" s="470"/>
      <c r="AC566" s="194"/>
      <c r="AD566" s="194"/>
      <c r="AE566" s="194"/>
      <c r="AF566" s="194"/>
      <c r="AG566" s="194"/>
      <c r="AH566" s="470"/>
      <c r="AI566" s="194"/>
      <c r="AJ566" s="194"/>
      <c r="AK566" s="194"/>
      <c r="AL566" s="194"/>
      <c r="AM566" s="470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  <c r="BN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470"/>
      <c r="P567" s="194"/>
      <c r="Q567" s="194"/>
      <c r="R567" s="194"/>
      <c r="S567" s="194"/>
      <c r="T567" s="194"/>
      <c r="U567" s="194"/>
      <c r="V567" s="470"/>
      <c r="W567" s="194"/>
      <c r="X567" s="194"/>
      <c r="Y567" s="194"/>
      <c r="Z567" s="194"/>
      <c r="AA567" s="194"/>
      <c r="AB567" s="470"/>
      <c r="AC567" s="194"/>
      <c r="AD567" s="194"/>
      <c r="AE567" s="194"/>
      <c r="AF567" s="194"/>
      <c r="AG567" s="194"/>
      <c r="AH567" s="470"/>
      <c r="AI567" s="194"/>
      <c r="AJ567" s="194"/>
      <c r="AK567" s="194"/>
      <c r="AL567" s="194"/>
      <c r="AM567" s="470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  <c r="BN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470"/>
      <c r="P568" s="194"/>
      <c r="Q568" s="194"/>
      <c r="R568" s="194"/>
      <c r="S568" s="194"/>
      <c r="T568" s="194"/>
      <c r="U568" s="194"/>
      <c r="V568" s="470"/>
      <c r="W568" s="194"/>
      <c r="X568" s="194"/>
      <c r="Y568" s="194"/>
      <c r="Z568" s="194"/>
      <c r="AA568" s="194"/>
      <c r="AB568" s="470"/>
      <c r="AC568" s="194"/>
      <c r="AD568" s="194"/>
      <c r="AE568" s="194"/>
      <c r="AF568" s="194"/>
      <c r="AG568" s="194"/>
      <c r="AH568" s="470"/>
      <c r="AI568" s="194"/>
      <c r="AJ568" s="194"/>
      <c r="AK568" s="194"/>
      <c r="AL568" s="194"/>
      <c r="AM568" s="470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  <c r="BN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470"/>
      <c r="P569" s="194"/>
      <c r="Q569" s="194"/>
      <c r="R569" s="194"/>
      <c r="S569" s="194"/>
      <c r="T569" s="194"/>
      <c r="U569" s="194"/>
      <c r="V569" s="470"/>
      <c r="W569" s="194"/>
      <c r="X569" s="194"/>
      <c r="Y569" s="194"/>
      <c r="Z569" s="194"/>
      <c r="AA569" s="194"/>
      <c r="AB569" s="470"/>
      <c r="AC569" s="194"/>
      <c r="AD569" s="194"/>
      <c r="AE569" s="194"/>
      <c r="AF569" s="194"/>
      <c r="AG569" s="194"/>
      <c r="AH569" s="470"/>
      <c r="AI569" s="194"/>
      <c r="AJ569" s="194"/>
      <c r="AK569" s="194"/>
      <c r="AL569" s="194"/>
      <c r="AM569" s="470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  <c r="BN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470"/>
      <c r="P570" s="194"/>
      <c r="Q570" s="194"/>
      <c r="R570" s="194"/>
      <c r="S570" s="194"/>
      <c r="T570" s="194"/>
      <c r="U570" s="194"/>
      <c r="V570" s="470"/>
      <c r="W570" s="194"/>
      <c r="X570" s="194"/>
      <c r="Y570" s="194"/>
      <c r="Z570" s="194"/>
      <c r="AA570" s="194"/>
      <c r="AB570" s="470"/>
      <c r="AC570" s="194"/>
      <c r="AD570" s="194"/>
      <c r="AE570" s="194"/>
      <c r="AF570" s="194"/>
      <c r="AG570" s="194"/>
      <c r="AH570" s="470"/>
      <c r="AI570" s="194"/>
      <c r="AJ570" s="194"/>
      <c r="AK570" s="194"/>
      <c r="AL570" s="194"/>
      <c r="AM570" s="470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  <c r="BN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470"/>
      <c r="P571" s="194"/>
      <c r="Q571" s="194"/>
      <c r="R571" s="194"/>
      <c r="S571" s="194"/>
      <c r="T571" s="194"/>
      <c r="U571" s="194"/>
      <c r="V571" s="470"/>
      <c r="W571" s="194"/>
      <c r="X571" s="194"/>
      <c r="Y571" s="194"/>
      <c r="Z571" s="194"/>
      <c r="AA571" s="194"/>
      <c r="AB571" s="470"/>
      <c r="AC571" s="194"/>
      <c r="AD571" s="194"/>
      <c r="AE571" s="194"/>
      <c r="AF571" s="194"/>
      <c r="AG571" s="194"/>
      <c r="AH571" s="470"/>
      <c r="AI571" s="194"/>
      <c r="AJ571" s="194"/>
      <c r="AK571" s="194"/>
      <c r="AL571" s="194"/>
      <c r="AM571" s="470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  <c r="BN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470"/>
      <c r="P572" s="194"/>
      <c r="Q572" s="194"/>
      <c r="R572" s="194"/>
      <c r="S572" s="194"/>
      <c r="T572" s="194"/>
      <c r="U572" s="194"/>
      <c r="V572" s="470"/>
      <c r="W572" s="194"/>
      <c r="X572" s="194"/>
      <c r="Y572" s="194"/>
      <c r="Z572" s="194"/>
      <c r="AA572" s="194"/>
      <c r="AB572" s="470"/>
      <c r="AC572" s="194"/>
      <c r="AD572" s="194"/>
      <c r="AE572" s="194"/>
      <c r="AF572" s="194"/>
      <c r="AG572" s="194"/>
      <c r="AH572" s="470"/>
      <c r="AI572" s="194"/>
      <c r="AJ572" s="194"/>
      <c r="AK572" s="194"/>
      <c r="AL572" s="194"/>
      <c r="AM572" s="470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  <c r="BN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470"/>
      <c r="P573" s="194"/>
      <c r="Q573" s="194"/>
      <c r="R573" s="194"/>
      <c r="S573" s="194"/>
      <c r="T573" s="194"/>
      <c r="U573" s="194"/>
      <c r="V573" s="470"/>
      <c r="W573" s="194"/>
      <c r="X573" s="194"/>
      <c r="Y573" s="194"/>
      <c r="Z573" s="194"/>
      <c r="AA573" s="194"/>
      <c r="AB573" s="470"/>
      <c r="AC573" s="194"/>
      <c r="AD573" s="194"/>
      <c r="AE573" s="194"/>
      <c r="AF573" s="194"/>
      <c r="AG573" s="194"/>
      <c r="AH573" s="470"/>
      <c r="AI573" s="194"/>
      <c r="AJ573" s="194"/>
      <c r="AK573" s="194"/>
      <c r="AL573" s="194"/>
      <c r="AM573" s="470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  <c r="BN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470"/>
      <c r="P574" s="194"/>
      <c r="Q574" s="194"/>
      <c r="R574" s="194"/>
      <c r="S574" s="194"/>
      <c r="T574" s="194"/>
      <c r="U574" s="194"/>
      <c r="V574" s="470"/>
      <c r="W574" s="194"/>
      <c r="X574" s="194"/>
      <c r="Y574" s="194"/>
      <c r="Z574" s="194"/>
      <c r="AA574" s="194"/>
      <c r="AB574" s="470"/>
      <c r="AC574" s="194"/>
      <c r="AD574" s="194"/>
      <c r="AE574" s="194"/>
      <c r="AF574" s="194"/>
      <c r="AG574" s="194"/>
      <c r="AH574" s="470"/>
      <c r="AI574" s="194"/>
      <c r="AJ574" s="194"/>
      <c r="AK574" s="194"/>
      <c r="AL574" s="194"/>
      <c r="AM574" s="470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  <c r="BN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470"/>
      <c r="P575" s="194"/>
      <c r="Q575" s="194"/>
      <c r="R575" s="194"/>
      <c r="S575" s="194"/>
      <c r="T575" s="194"/>
      <c r="U575" s="194"/>
      <c r="V575" s="470"/>
      <c r="W575" s="194"/>
      <c r="X575" s="194"/>
      <c r="Y575" s="194"/>
      <c r="Z575" s="194"/>
      <c r="AA575" s="194"/>
      <c r="AB575" s="470"/>
      <c r="AC575" s="194"/>
      <c r="AD575" s="194"/>
      <c r="AE575" s="194"/>
      <c r="AF575" s="194"/>
      <c r="AG575" s="194"/>
      <c r="AH575" s="470"/>
      <c r="AI575" s="194"/>
      <c r="AJ575" s="194"/>
      <c r="AK575" s="194"/>
      <c r="AL575" s="194"/>
      <c r="AM575" s="470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  <c r="BN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470"/>
      <c r="P576" s="194"/>
      <c r="Q576" s="194"/>
      <c r="R576" s="194"/>
      <c r="S576" s="194"/>
      <c r="T576" s="194"/>
      <c r="U576" s="194"/>
      <c r="V576" s="470"/>
      <c r="W576" s="194"/>
      <c r="X576" s="194"/>
      <c r="Y576" s="194"/>
      <c r="Z576" s="194"/>
      <c r="AA576" s="194"/>
      <c r="AB576" s="470"/>
      <c r="AC576" s="194"/>
      <c r="AD576" s="194"/>
      <c r="AE576" s="194"/>
      <c r="AF576" s="194"/>
      <c r="AG576" s="194"/>
      <c r="AH576" s="470"/>
      <c r="AI576" s="194"/>
      <c r="AJ576" s="194"/>
      <c r="AK576" s="194"/>
      <c r="AL576" s="194"/>
      <c r="AM576" s="470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  <c r="BN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470"/>
      <c r="P577" s="194"/>
      <c r="Q577" s="194"/>
      <c r="R577" s="194"/>
      <c r="S577" s="194"/>
      <c r="T577" s="194"/>
      <c r="U577" s="194"/>
      <c r="V577" s="470"/>
      <c r="W577" s="194"/>
      <c r="X577" s="194"/>
      <c r="Y577" s="194"/>
      <c r="Z577" s="194"/>
      <c r="AA577" s="194"/>
      <c r="AB577" s="470"/>
      <c r="AC577" s="194"/>
      <c r="AD577" s="194"/>
      <c r="AE577" s="194"/>
      <c r="AF577" s="194"/>
      <c r="AG577" s="194"/>
      <c r="AH577" s="470"/>
      <c r="AI577" s="194"/>
      <c r="AJ577" s="194"/>
      <c r="AK577" s="194"/>
      <c r="AL577" s="194"/>
      <c r="AM577" s="470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  <c r="BN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470"/>
      <c r="P578" s="194"/>
      <c r="Q578" s="194"/>
      <c r="R578" s="194"/>
      <c r="S578" s="194"/>
      <c r="T578" s="194"/>
      <c r="U578" s="194"/>
      <c r="V578" s="470"/>
      <c r="W578" s="194"/>
      <c r="X578" s="194"/>
      <c r="Y578" s="194"/>
      <c r="Z578" s="194"/>
      <c r="AA578" s="194"/>
      <c r="AB578" s="470"/>
      <c r="AC578" s="194"/>
      <c r="AD578" s="194"/>
      <c r="AE578" s="194"/>
      <c r="AF578" s="194"/>
      <c r="AG578" s="194"/>
      <c r="AH578" s="470"/>
      <c r="AI578" s="194"/>
      <c r="AJ578" s="194"/>
      <c r="AK578" s="194"/>
      <c r="AL578" s="194"/>
      <c r="AM578" s="470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  <c r="BN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470"/>
      <c r="P579" s="194"/>
      <c r="Q579" s="194"/>
      <c r="R579" s="194"/>
      <c r="S579" s="194"/>
      <c r="T579" s="194"/>
      <c r="U579" s="194"/>
      <c r="V579" s="470"/>
      <c r="W579" s="194"/>
      <c r="X579" s="194"/>
      <c r="Y579" s="194"/>
      <c r="Z579" s="194"/>
      <c r="AA579" s="194"/>
      <c r="AB579" s="470"/>
      <c r="AC579" s="194"/>
      <c r="AD579" s="194"/>
      <c r="AE579" s="194"/>
      <c r="AF579" s="194"/>
      <c r="AG579" s="194"/>
      <c r="AH579" s="470"/>
      <c r="AI579" s="194"/>
      <c r="AJ579" s="194"/>
      <c r="AK579" s="194"/>
      <c r="AL579" s="194"/>
      <c r="AM579" s="470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  <c r="BN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470"/>
      <c r="P580" s="194"/>
      <c r="Q580" s="194"/>
      <c r="R580" s="194"/>
      <c r="S580" s="194"/>
      <c r="T580" s="194"/>
      <c r="U580" s="194"/>
      <c r="V580" s="470"/>
      <c r="W580" s="194"/>
      <c r="X580" s="194"/>
      <c r="Y580" s="194"/>
      <c r="Z580" s="194"/>
      <c r="AA580" s="194"/>
      <c r="AB580" s="470"/>
      <c r="AC580" s="194"/>
      <c r="AD580" s="194"/>
      <c r="AE580" s="194"/>
      <c r="AF580" s="194"/>
      <c r="AG580" s="194"/>
      <c r="AH580" s="470"/>
      <c r="AI580" s="194"/>
      <c r="AJ580" s="194"/>
      <c r="AK580" s="194"/>
      <c r="AL580" s="194"/>
      <c r="AM580" s="470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  <c r="BN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470"/>
      <c r="P581" s="194"/>
      <c r="Q581" s="194"/>
      <c r="R581" s="194"/>
      <c r="S581" s="194"/>
      <c r="T581" s="194"/>
      <c r="U581" s="194"/>
      <c r="V581" s="470"/>
      <c r="W581" s="194"/>
      <c r="X581" s="194"/>
      <c r="Y581" s="194"/>
      <c r="Z581" s="194"/>
      <c r="AA581" s="194"/>
      <c r="AB581" s="470"/>
      <c r="AC581" s="194"/>
      <c r="AD581" s="194"/>
      <c r="AE581" s="194"/>
      <c r="AF581" s="194"/>
      <c r="AG581" s="194"/>
      <c r="AH581" s="470"/>
      <c r="AI581" s="194"/>
      <c r="AJ581" s="194"/>
      <c r="AK581" s="194"/>
      <c r="AL581" s="194"/>
      <c r="AM581" s="470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  <c r="BN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470"/>
      <c r="P582" s="194"/>
      <c r="Q582" s="194"/>
      <c r="R582" s="194"/>
      <c r="S582" s="194"/>
      <c r="T582" s="194"/>
      <c r="U582" s="194"/>
      <c r="V582" s="470"/>
      <c r="W582" s="194"/>
      <c r="X582" s="194"/>
      <c r="Y582" s="194"/>
      <c r="Z582" s="194"/>
      <c r="AA582" s="194"/>
      <c r="AB582" s="470"/>
      <c r="AC582" s="194"/>
      <c r="AD582" s="194"/>
      <c r="AE582" s="194"/>
      <c r="AF582" s="194"/>
      <c r="AG582" s="194"/>
      <c r="AH582" s="470"/>
      <c r="AI582" s="194"/>
      <c r="AJ582" s="194"/>
      <c r="AK582" s="194"/>
      <c r="AL582" s="194"/>
      <c r="AM582" s="470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  <c r="BN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470"/>
      <c r="P583" s="194"/>
      <c r="Q583" s="194"/>
      <c r="R583" s="194"/>
      <c r="S583" s="194"/>
      <c r="T583" s="194"/>
      <c r="U583" s="194"/>
      <c r="V583" s="470"/>
      <c r="W583" s="194"/>
      <c r="X583" s="194"/>
      <c r="Y583" s="194"/>
      <c r="Z583" s="194"/>
      <c r="AA583" s="194"/>
      <c r="AB583" s="470"/>
      <c r="AC583" s="194"/>
      <c r="AD583" s="194"/>
      <c r="AE583" s="194"/>
      <c r="AF583" s="194"/>
      <c r="AG583" s="194"/>
      <c r="AH583" s="470"/>
      <c r="AI583" s="194"/>
      <c r="AJ583" s="194"/>
      <c r="AK583" s="194"/>
      <c r="AL583" s="194"/>
      <c r="AM583" s="470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  <c r="BN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470"/>
      <c r="P584" s="194"/>
      <c r="Q584" s="194"/>
      <c r="R584" s="194"/>
      <c r="S584" s="194"/>
      <c r="T584" s="194"/>
      <c r="U584" s="194"/>
      <c r="V584" s="470"/>
      <c r="W584" s="194"/>
      <c r="X584" s="194"/>
      <c r="Y584" s="194"/>
      <c r="Z584" s="194"/>
      <c r="AA584" s="194"/>
      <c r="AB584" s="470"/>
      <c r="AC584" s="194"/>
      <c r="AD584" s="194"/>
      <c r="AE584" s="194"/>
      <c r="AF584" s="194"/>
      <c r="AG584" s="194"/>
      <c r="AH584" s="470"/>
      <c r="AI584" s="194"/>
      <c r="AJ584" s="194"/>
      <c r="AK584" s="194"/>
      <c r="AL584" s="194"/>
      <c r="AM584" s="470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  <c r="BN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470"/>
      <c r="P585" s="194"/>
      <c r="Q585" s="194"/>
      <c r="R585" s="194"/>
      <c r="S585" s="194"/>
      <c r="T585" s="194"/>
      <c r="U585" s="194"/>
      <c r="V585" s="470"/>
      <c r="W585" s="194"/>
      <c r="X585" s="194"/>
      <c r="Y585" s="194"/>
      <c r="Z585" s="194"/>
      <c r="AA585" s="194"/>
      <c r="AB585" s="470"/>
      <c r="AC585" s="194"/>
      <c r="AD585" s="194"/>
      <c r="AE585" s="194"/>
      <c r="AF585" s="194"/>
      <c r="AG585" s="194"/>
      <c r="AH585" s="470"/>
      <c r="AI585" s="194"/>
      <c r="AJ585" s="194"/>
      <c r="AK585" s="194"/>
      <c r="AL585" s="194"/>
      <c r="AM585" s="470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  <c r="BN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470"/>
      <c r="P586" s="194"/>
      <c r="Q586" s="194"/>
      <c r="R586" s="194"/>
      <c r="S586" s="194"/>
      <c r="T586" s="194"/>
      <c r="U586" s="194"/>
      <c r="V586" s="470"/>
      <c r="W586" s="194"/>
      <c r="X586" s="194"/>
      <c r="Y586" s="194"/>
      <c r="Z586" s="194"/>
      <c r="AA586" s="194"/>
      <c r="AB586" s="470"/>
      <c r="AC586" s="194"/>
      <c r="AD586" s="194"/>
      <c r="AE586" s="194"/>
      <c r="AF586" s="194"/>
      <c r="AG586" s="194"/>
      <c r="AH586" s="470"/>
      <c r="AI586" s="194"/>
      <c r="AJ586" s="194"/>
      <c r="AK586" s="194"/>
      <c r="AL586" s="194"/>
      <c r="AM586" s="470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  <c r="BN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470"/>
      <c r="P587" s="194"/>
      <c r="Q587" s="194"/>
      <c r="R587" s="194"/>
      <c r="S587" s="194"/>
      <c r="T587" s="194"/>
      <c r="U587" s="194"/>
      <c r="V587" s="470"/>
      <c r="W587" s="194"/>
      <c r="X587" s="194"/>
      <c r="Y587" s="194"/>
      <c r="Z587" s="194"/>
      <c r="AA587" s="194"/>
      <c r="AB587" s="470"/>
      <c r="AC587" s="194"/>
      <c r="AD587" s="194"/>
      <c r="AE587" s="194"/>
      <c r="AF587" s="194"/>
      <c r="AG587" s="194"/>
      <c r="AH587" s="470"/>
      <c r="AI587" s="194"/>
      <c r="AJ587" s="194"/>
      <c r="AK587" s="194"/>
      <c r="AL587" s="194"/>
      <c r="AM587" s="470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  <c r="BN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470"/>
      <c r="P588" s="194"/>
      <c r="Q588" s="194"/>
      <c r="R588" s="194"/>
      <c r="S588" s="194"/>
      <c r="T588" s="194"/>
      <c r="U588" s="194"/>
      <c r="V588" s="470"/>
      <c r="W588" s="194"/>
      <c r="X588" s="194"/>
      <c r="Y588" s="194"/>
      <c r="Z588" s="194"/>
      <c r="AA588" s="194"/>
      <c r="AB588" s="470"/>
      <c r="AC588" s="194"/>
      <c r="AD588" s="194"/>
      <c r="AE588" s="194"/>
      <c r="AF588" s="194"/>
      <c r="AG588" s="194"/>
      <c r="AH588" s="470"/>
      <c r="AI588" s="194"/>
      <c r="AJ588" s="194"/>
      <c r="AK588" s="194"/>
      <c r="AL588" s="194"/>
      <c r="AM588" s="470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  <c r="BN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470"/>
      <c r="P589" s="194"/>
      <c r="Q589" s="194"/>
      <c r="R589" s="194"/>
      <c r="S589" s="194"/>
      <c r="T589" s="194"/>
      <c r="U589" s="194"/>
      <c r="V589" s="470"/>
      <c r="W589" s="194"/>
      <c r="X589" s="194"/>
      <c r="Y589" s="194"/>
      <c r="Z589" s="194"/>
      <c r="AA589" s="194"/>
      <c r="AB589" s="470"/>
      <c r="AC589" s="194"/>
      <c r="AD589" s="194"/>
      <c r="AE589" s="194"/>
      <c r="AF589" s="194"/>
      <c r="AG589" s="194"/>
      <c r="AH589" s="470"/>
      <c r="AI589" s="194"/>
      <c r="AJ589" s="194"/>
      <c r="AK589" s="194"/>
      <c r="AL589" s="194"/>
      <c r="AM589" s="470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  <c r="BN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470"/>
      <c r="P590" s="194"/>
      <c r="Q590" s="194"/>
      <c r="R590" s="194"/>
      <c r="S590" s="194"/>
      <c r="T590" s="194"/>
      <c r="U590" s="194"/>
      <c r="V590" s="470"/>
      <c r="W590" s="194"/>
      <c r="X590" s="194"/>
      <c r="Y590" s="194"/>
      <c r="Z590" s="194"/>
      <c r="AA590" s="194"/>
      <c r="AB590" s="470"/>
      <c r="AC590" s="194"/>
      <c r="AD590" s="194"/>
      <c r="AE590" s="194"/>
      <c r="AF590" s="194"/>
      <c r="AG590" s="194"/>
      <c r="AH590" s="470"/>
      <c r="AI590" s="194"/>
      <c r="AJ590" s="194"/>
      <c r="AK590" s="194"/>
      <c r="AL590" s="194"/>
      <c r="AM590" s="470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  <c r="BN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470"/>
      <c r="P591" s="194"/>
      <c r="Q591" s="194"/>
      <c r="R591" s="194"/>
      <c r="S591" s="194"/>
      <c r="T591" s="194"/>
      <c r="U591" s="194"/>
      <c r="V591" s="470"/>
      <c r="W591" s="194"/>
      <c r="X591" s="194"/>
      <c r="Y591" s="194"/>
      <c r="Z591" s="194"/>
      <c r="AA591" s="194"/>
      <c r="AB591" s="470"/>
      <c r="AC591" s="194"/>
      <c r="AD591" s="194"/>
      <c r="AE591" s="194"/>
      <c r="AF591" s="194"/>
      <c r="AG591" s="194"/>
      <c r="AH591" s="470"/>
      <c r="AI591" s="194"/>
      <c r="AJ591" s="194"/>
      <c r="AK591" s="194"/>
      <c r="AL591" s="194"/>
      <c r="AM591" s="470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  <c r="BN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470"/>
      <c r="P592" s="194"/>
      <c r="Q592" s="194"/>
      <c r="R592" s="194"/>
      <c r="S592" s="194"/>
      <c r="T592" s="194"/>
      <c r="U592" s="194"/>
      <c r="V592" s="470"/>
      <c r="W592" s="194"/>
      <c r="X592" s="194"/>
      <c r="Y592" s="194"/>
      <c r="Z592" s="194"/>
      <c r="AA592" s="194"/>
      <c r="AB592" s="470"/>
      <c r="AC592" s="194"/>
      <c r="AD592" s="194"/>
      <c r="AE592" s="194"/>
      <c r="AF592" s="194"/>
      <c r="AG592" s="194"/>
      <c r="AH592" s="470"/>
      <c r="AI592" s="194"/>
      <c r="AJ592" s="194"/>
      <c r="AK592" s="194"/>
      <c r="AL592" s="194"/>
      <c r="AM592" s="470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  <c r="BN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470"/>
      <c r="P593" s="194"/>
      <c r="Q593" s="194"/>
      <c r="R593" s="194"/>
      <c r="S593" s="194"/>
      <c r="T593" s="194"/>
      <c r="U593" s="194"/>
      <c r="V593" s="470"/>
      <c r="W593" s="194"/>
      <c r="X593" s="194"/>
      <c r="Y593" s="194"/>
      <c r="Z593" s="194"/>
      <c r="AA593" s="194"/>
      <c r="AB593" s="470"/>
      <c r="AC593" s="194"/>
      <c r="AD593" s="194"/>
      <c r="AE593" s="194"/>
      <c r="AF593" s="194"/>
      <c r="AG593" s="194"/>
      <c r="AH593" s="470"/>
      <c r="AI593" s="194"/>
      <c r="AJ593" s="194"/>
      <c r="AK593" s="194"/>
      <c r="AL593" s="194"/>
      <c r="AM593" s="470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  <c r="BN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470"/>
      <c r="P594" s="194"/>
      <c r="Q594" s="194"/>
      <c r="R594" s="194"/>
      <c r="S594" s="194"/>
      <c r="T594" s="194"/>
      <c r="U594" s="194"/>
      <c r="V594" s="470"/>
      <c r="W594" s="194"/>
      <c r="X594" s="194"/>
      <c r="Y594" s="194"/>
      <c r="Z594" s="194"/>
      <c r="AA594" s="194"/>
      <c r="AB594" s="470"/>
      <c r="AC594" s="194"/>
      <c r="AD594" s="194"/>
      <c r="AE594" s="194"/>
      <c r="AF594" s="194"/>
      <c r="AG594" s="194"/>
      <c r="AH594" s="470"/>
      <c r="AI594" s="194"/>
      <c r="AJ594" s="194"/>
      <c r="AK594" s="194"/>
      <c r="AL594" s="194"/>
      <c r="AM594" s="470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  <c r="BN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470"/>
      <c r="P595" s="194"/>
      <c r="Q595" s="194"/>
      <c r="R595" s="194"/>
      <c r="S595" s="194"/>
      <c r="T595" s="194"/>
      <c r="U595" s="194"/>
      <c r="V595" s="470"/>
      <c r="W595" s="194"/>
      <c r="X595" s="194"/>
      <c r="Y595" s="194"/>
      <c r="Z595" s="194"/>
      <c r="AA595" s="194"/>
      <c r="AB595" s="470"/>
      <c r="AC595" s="194"/>
      <c r="AD595" s="194"/>
      <c r="AE595" s="194"/>
      <c r="AF595" s="194"/>
      <c r="AG595" s="194"/>
      <c r="AH595" s="470"/>
      <c r="AI595" s="194"/>
      <c r="AJ595" s="194"/>
      <c r="AK595" s="194"/>
      <c r="AL595" s="194"/>
      <c r="AM595" s="470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  <c r="BN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470"/>
      <c r="P596" s="194"/>
      <c r="Q596" s="194"/>
      <c r="R596" s="194"/>
      <c r="S596" s="194"/>
      <c r="T596" s="194"/>
      <c r="U596" s="194"/>
      <c r="V596" s="470"/>
      <c r="W596" s="194"/>
      <c r="X596" s="194"/>
      <c r="Y596" s="194"/>
      <c r="Z596" s="194"/>
      <c r="AA596" s="194"/>
      <c r="AB596" s="470"/>
      <c r="AC596" s="194"/>
      <c r="AD596" s="194"/>
      <c r="AE596" s="194"/>
      <c r="AF596" s="194"/>
      <c r="AG596" s="194"/>
      <c r="AH596" s="470"/>
      <c r="AI596" s="194"/>
      <c r="AJ596" s="194"/>
      <c r="AK596" s="194"/>
      <c r="AL596" s="194"/>
      <c r="AM596" s="470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  <c r="BN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470"/>
      <c r="P597" s="194"/>
      <c r="Q597" s="194"/>
      <c r="R597" s="194"/>
      <c r="S597" s="194"/>
      <c r="T597" s="194"/>
      <c r="U597" s="194"/>
      <c r="V597" s="470"/>
      <c r="W597" s="194"/>
      <c r="X597" s="194"/>
      <c r="Y597" s="194"/>
      <c r="Z597" s="194"/>
      <c r="AA597" s="194"/>
      <c r="AB597" s="470"/>
      <c r="AC597" s="194"/>
      <c r="AD597" s="194"/>
      <c r="AE597" s="194"/>
      <c r="AF597" s="194"/>
      <c r="AG597" s="194"/>
      <c r="AH597" s="470"/>
      <c r="AI597" s="194"/>
      <c r="AJ597" s="194"/>
      <c r="AK597" s="194"/>
      <c r="AL597" s="194"/>
      <c r="AM597" s="470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  <c r="BN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470"/>
      <c r="P598" s="194"/>
      <c r="Q598" s="194"/>
      <c r="R598" s="194"/>
      <c r="S598" s="194"/>
      <c r="T598" s="194"/>
      <c r="U598" s="194"/>
      <c r="V598" s="470"/>
      <c r="W598" s="194"/>
      <c r="X598" s="194"/>
      <c r="Y598" s="194"/>
      <c r="Z598" s="194"/>
      <c r="AA598" s="194"/>
      <c r="AB598" s="470"/>
      <c r="AC598" s="194"/>
      <c r="AD598" s="194"/>
      <c r="AE598" s="194"/>
      <c r="AF598" s="194"/>
      <c r="AG598" s="194"/>
      <c r="AH598" s="470"/>
      <c r="AI598" s="194"/>
      <c r="AJ598" s="194"/>
      <c r="AK598" s="194"/>
      <c r="AL598" s="194"/>
      <c r="AM598" s="470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  <c r="BN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470"/>
      <c r="P599" s="194"/>
      <c r="Q599" s="194"/>
      <c r="R599" s="194"/>
      <c r="S599" s="194"/>
      <c r="T599" s="194"/>
      <c r="U599" s="194"/>
      <c r="V599" s="470"/>
      <c r="W599" s="194"/>
      <c r="X599" s="194"/>
      <c r="Y599" s="194"/>
      <c r="Z599" s="194"/>
      <c r="AA599" s="194"/>
      <c r="AB599" s="470"/>
      <c r="AC599" s="194"/>
      <c r="AD599" s="194"/>
      <c r="AE599" s="194"/>
      <c r="AF599" s="194"/>
      <c r="AG599" s="194"/>
      <c r="AH599" s="470"/>
      <c r="AI599" s="194"/>
      <c r="AJ599" s="194"/>
      <c r="AK599" s="194"/>
      <c r="AL599" s="194"/>
      <c r="AM599" s="470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  <c r="BN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470"/>
      <c r="P600" s="194"/>
      <c r="Q600" s="194"/>
      <c r="R600" s="194"/>
      <c r="S600" s="194"/>
      <c r="T600" s="194"/>
      <c r="U600" s="194"/>
      <c r="V600" s="470"/>
      <c r="W600" s="194"/>
      <c r="X600" s="194"/>
      <c r="Y600" s="194"/>
      <c r="Z600" s="194"/>
      <c r="AA600" s="194"/>
      <c r="AB600" s="470"/>
      <c r="AC600" s="194"/>
      <c r="AD600" s="194"/>
      <c r="AE600" s="194"/>
      <c r="AF600" s="194"/>
      <c r="AG600" s="194"/>
      <c r="AH600" s="470"/>
      <c r="AI600" s="194"/>
      <c r="AJ600" s="194"/>
      <c r="AK600" s="194"/>
      <c r="AL600" s="194"/>
      <c r="AM600" s="470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  <c r="BN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470"/>
      <c r="P601" s="194"/>
      <c r="Q601" s="194"/>
      <c r="R601" s="194"/>
      <c r="S601" s="194"/>
      <c r="T601" s="194"/>
      <c r="U601" s="194"/>
      <c r="V601" s="470"/>
      <c r="W601" s="194"/>
      <c r="X601" s="194"/>
      <c r="Y601" s="194"/>
      <c r="Z601" s="194"/>
      <c r="AA601" s="194"/>
      <c r="AB601" s="470"/>
      <c r="AC601" s="194"/>
      <c r="AD601" s="194"/>
      <c r="AE601" s="194"/>
      <c r="AF601" s="194"/>
      <c r="AG601" s="194"/>
      <c r="AH601" s="470"/>
      <c r="AI601" s="194"/>
      <c r="AJ601" s="194"/>
      <c r="AK601" s="194"/>
      <c r="AL601" s="194"/>
      <c r="AM601" s="470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  <c r="BN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470"/>
      <c r="P602" s="194"/>
      <c r="Q602" s="194"/>
      <c r="R602" s="194"/>
      <c r="S602" s="194"/>
      <c r="T602" s="194"/>
      <c r="U602" s="194"/>
      <c r="V602" s="470"/>
      <c r="W602" s="194"/>
      <c r="X602" s="194"/>
      <c r="Y602" s="194"/>
      <c r="Z602" s="194"/>
      <c r="AA602" s="194"/>
      <c r="AB602" s="470"/>
      <c r="AC602" s="194"/>
      <c r="AD602" s="194"/>
      <c r="AE602" s="194"/>
      <c r="AF602" s="194"/>
      <c r="AG602" s="194"/>
      <c r="AH602" s="470"/>
      <c r="AI602" s="194"/>
      <c r="AJ602" s="194"/>
      <c r="AK602" s="194"/>
      <c r="AL602" s="194"/>
      <c r="AM602" s="470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  <c r="BN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470"/>
      <c r="P603" s="194"/>
      <c r="Q603" s="194"/>
      <c r="R603" s="194"/>
      <c r="S603" s="194"/>
      <c r="T603" s="194"/>
      <c r="U603" s="194"/>
      <c r="V603" s="470"/>
      <c r="W603" s="194"/>
      <c r="X603" s="194"/>
      <c r="Y603" s="194"/>
      <c r="Z603" s="194"/>
      <c r="AA603" s="194"/>
      <c r="AB603" s="470"/>
      <c r="AC603" s="194"/>
      <c r="AD603" s="194"/>
      <c r="AE603" s="194"/>
      <c r="AF603" s="194"/>
      <c r="AG603" s="194"/>
      <c r="AH603" s="470"/>
      <c r="AI603" s="194"/>
      <c r="AJ603" s="194"/>
      <c r="AK603" s="194"/>
      <c r="AL603" s="194"/>
      <c r="AM603" s="470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  <c r="BN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470"/>
      <c r="P604" s="194"/>
      <c r="Q604" s="194"/>
      <c r="R604" s="194"/>
      <c r="S604" s="194"/>
      <c r="T604" s="194"/>
      <c r="U604" s="194"/>
      <c r="V604" s="470"/>
      <c r="W604" s="194"/>
      <c r="X604" s="194"/>
      <c r="Y604" s="194"/>
      <c r="Z604" s="194"/>
      <c r="AA604" s="194"/>
      <c r="AB604" s="470"/>
      <c r="AC604" s="194"/>
      <c r="AD604" s="194"/>
      <c r="AE604" s="194"/>
      <c r="AF604" s="194"/>
      <c r="AG604" s="194"/>
      <c r="AH604" s="470"/>
      <c r="AI604" s="194"/>
      <c r="AJ604" s="194"/>
      <c r="AK604" s="194"/>
      <c r="AL604" s="194"/>
      <c r="AM604" s="470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  <c r="BN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470"/>
      <c r="P605" s="194"/>
      <c r="Q605" s="194"/>
      <c r="R605" s="194"/>
      <c r="S605" s="194"/>
      <c r="T605" s="194"/>
      <c r="U605" s="194"/>
      <c r="V605" s="470"/>
      <c r="W605" s="194"/>
      <c r="X605" s="194"/>
      <c r="Y605" s="194"/>
      <c r="Z605" s="194"/>
      <c r="AA605" s="194"/>
      <c r="AB605" s="470"/>
      <c r="AC605" s="194"/>
      <c r="AD605" s="194"/>
      <c r="AE605" s="194"/>
      <c r="AF605" s="194"/>
      <c r="AG605" s="194"/>
      <c r="AH605" s="470"/>
      <c r="AI605" s="194"/>
      <c r="AJ605" s="194"/>
      <c r="AK605" s="194"/>
      <c r="AL605" s="194"/>
      <c r="AM605" s="470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  <c r="BN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470"/>
      <c r="P606" s="194"/>
      <c r="Q606" s="194"/>
      <c r="R606" s="194"/>
      <c r="S606" s="194"/>
      <c r="T606" s="194"/>
      <c r="U606" s="194"/>
      <c r="V606" s="470"/>
      <c r="W606" s="194"/>
      <c r="X606" s="194"/>
      <c r="Y606" s="194"/>
      <c r="Z606" s="194"/>
      <c r="AA606" s="194"/>
      <c r="AB606" s="470"/>
      <c r="AC606" s="194"/>
      <c r="AD606" s="194"/>
      <c r="AE606" s="194"/>
      <c r="AF606" s="194"/>
      <c r="AG606" s="194"/>
      <c r="AH606" s="470"/>
      <c r="AI606" s="194"/>
      <c r="AJ606" s="194"/>
      <c r="AK606" s="194"/>
      <c r="AL606" s="194"/>
      <c r="AM606" s="470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  <c r="BN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470"/>
      <c r="P607" s="194"/>
      <c r="Q607" s="194"/>
      <c r="R607" s="194"/>
      <c r="S607" s="194"/>
      <c r="T607" s="194"/>
      <c r="U607" s="194"/>
      <c r="V607" s="470"/>
      <c r="W607" s="194"/>
      <c r="X607" s="194"/>
      <c r="Y607" s="194"/>
      <c r="Z607" s="194"/>
      <c r="AA607" s="194"/>
      <c r="AB607" s="470"/>
      <c r="AC607" s="194"/>
      <c r="AD607" s="194"/>
      <c r="AE607" s="194"/>
      <c r="AF607" s="194"/>
      <c r="AG607" s="194"/>
      <c r="AH607" s="470"/>
      <c r="AI607" s="194"/>
      <c r="AJ607" s="194"/>
      <c r="AK607" s="194"/>
      <c r="AL607" s="194"/>
      <c r="AM607" s="470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  <c r="BN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470"/>
      <c r="P608" s="194"/>
      <c r="Q608" s="194"/>
      <c r="R608" s="194"/>
      <c r="S608" s="194"/>
      <c r="T608" s="194"/>
      <c r="U608" s="194"/>
      <c r="V608" s="470"/>
      <c r="W608" s="194"/>
      <c r="X608" s="194"/>
      <c r="Y608" s="194"/>
      <c r="Z608" s="194"/>
      <c r="AA608" s="194"/>
      <c r="AB608" s="470"/>
      <c r="AC608" s="194"/>
      <c r="AD608" s="194"/>
      <c r="AE608" s="194"/>
      <c r="AF608" s="194"/>
      <c r="AG608" s="194"/>
      <c r="AH608" s="470"/>
      <c r="AI608" s="194"/>
      <c r="AJ608" s="194"/>
      <c r="AK608" s="194"/>
      <c r="AL608" s="194"/>
      <c r="AM608" s="470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  <c r="BN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470"/>
      <c r="P609" s="194"/>
      <c r="Q609" s="194"/>
      <c r="R609" s="194"/>
      <c r="S609" s="194"/>
      <c r="T609" s="194"/>
      <c r="U609" s="194"/>
      <c r="V609" s="470"/>
      <c r="W609" s="194"/>
      <c r="X609" s="194"/>
      <c r="Y609" s="194"/>
      <c r="Z609" s="194"/>
      <c r="AA609" s="194"/>
      <c r="AB609" s="470"/>
      <c r="AC609" s="194"/>
      <c r="AD609" s="194"/>
      <c r="AE609" s="194"/>
      <c r="AF609" s="194"/>
      <c r="AG609" s="194"/>
      <c r="AH609" s="470"/>
      <c r="AI609" s="194"/>
      <c r="AJ609" s="194"/>
      <c r="AK609" s="194"/>
      <c r="AL609" s="194"/>
      <c r="AM609" s="470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  <c r="BN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470"/>
      <c r="P610" s="194"/>
      <c r="Q610" s="194"/>
      <c r="R610" s="194"/>
      <c r="S610" s="194"/>
      <c r="T610" s="194"/>
      <c r="U610" s="194"/>
      <c r="V610" s="470"/>
      <c r="W610" s="194"/>
      <c r="X610" s="194"/>
      <c r="Y610" s="194"/>
      <c r="Z610" s="194"/>
      <c r="AA610" s="194"/>
      <c r="AB610" s="470"/>
      <c r="AC610" s="194"/>
      <c r="AD610" s="194"/>
      <c r="AE610" s="194"/>
      <c r="AF610" s="194"/>
      <c r="AG610" s="194"/>
      <c r="AH610" s="470"/>
      <c r="AI610" s="194"/>
      <c r="AJ610" s="194"/>
      <c r="AK610" s="194"/>
      <c r="AL610" s="194"/>
      <c r="AM610" s="470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  <c r="BN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470"/>
      <c r="P611" s="194"/>
      <c r="Q611" s="194"/>
      <c r="R611" s="194"/>
      <c r="S611" s="194"/>
      <c r="T611" s="194"/>
      <c r="U611" s="194"/>
      <c r="V611" s="470"/>
      <c r="W611" s="194"/>
      <c r="X611" s="194"/>
      <c r="Y611" s="194"/>
      <c r="Z611" s="194"/>
      <c r="AA611" s="194"/>
      <c r="AB611" s="470"/>
      <c r="AC611" s="194"/>
      <c r="AD611" s="194"/>
      <c r="AE611" s="194"/>
      <c r="AF611" s="194"/>
      <c r="AG611" s="194"/>
      <c r="AH611" s="470"/>
      <c r="AI611" s="194"/>
      <c r="AJ611" s="194"/>
      <c r="AK611" s="194"/>
      <c r="AL611" s="194"/>
      <c r="AM611" s="470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  <c r="BN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470"/>
      <c r="P612" s="194"/>
      <c r="Q612" s="194"/>
      <c r="R612" s="194"/>
      <c r="S612" s="194"/>
      <c r="T612" s="194"/>
      <c r="U612" s="194"/>
      <c r="V612" s="470"/>
      <c r="W612" s="194"/>
      <c r="X612" s="194"/>
      <c r="Y612" s="194"/>
      <c r="Z612" s="194"/>
      <c r="AA612" s="194"/>
      <c r="AB612" s="470"/>
      <c r="AC612" s="194"/>
      <c r="AD612" s="194"/>
      <c r="AE612" s="194"/>
      <c r="AF612" s="194"/>
      <c r="AG612" s="194"/>
      <c r="AH612" s="470"/>
      <c r="AI612" s="194"/>
      <c r="AJ612" s="194"/>
      <c r="AK612" s="194"/>
      <c r="AL612" s="194"/>
      <c r="AM612" s="470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  <c r="BN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470"/>
      <c r="P613" s="194"/>
      <c r="Q613" s="194"/>
      <c r="R613" s="194"/>
      <c r="S613" s="194"/>
      <c r="T613" s="194"/>
      <c r="U613" s="194"/>
      <c r="V613" s="470"/>
      <c r="W613" s="194"/>
      <c r="X613" s="194"/>
      <c r="Y613" s="194"/>
      <c r="Z613" s="194"/>
      <c r="AA613" s="194"/>
      <c r="AB613" s="470"/>
      <c r="AC613" s="194"/>
      <c r="AD613" s="194"/>
      <c r="AE613" s="194"/>
      <c r="AF613" s="194"/>
      <c r="AG613" s="194"/>
      <c r="AH613" s="470"/>
      <c r="AI613" s="194"/>
      <c r="AJ613" s="194"/>
      <c r="AK613" s="194"/>
      <c r="AL613" s="194"/>
      <c r="AM613" s="470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  <c r="BN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470"/>
      <c r="P614" s="194"/>
      <c r="Q614" s="194"/>
      <c r="R614" s="194"/>
      <c r="S614" s="194"/>
      <c r="T614" s="194"/>
      <c r="U614" s="194"/>
      <c r="V614" s="470"/>
      <c r="W614" s="194"/>
      <c r="X614" s="194"/>
      <c r="Y614" s="194"/>
      <c r="Z614" s="194"/>
      <c r="AA614" s="194"/>
      <c r="AB614" s="470"/>
      <c r="AC614" s="194"/>
      <c r="AD614" s="194"/>
      <c r="AE614" s="194"/>
      <c r="AF614" s="194"/>
      <c r="AG614" s="194"/>
      <c r="AH614" s="470"/>
      <c r="AI614" s="194"/>
      <c r="AJ614" s="194"/>
      <c r="AK614" s="194"/>
      <c r="AL614" s="194"/>
      <c r="AM614" s="470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  <c r="BN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470"/>
      <c r="P615" s="194"/>
      <c r="Q615" s="194"/>
      <c r="R615" s="194"/>
      <c r="S615" s="194"/>
      <c r="T615" s="194"/>
      <c r="U615" s="194"/>
      <c r="V615" s="470"/>
      <c r="W615" s="194"/>
      <c r="X615" s="194"/>
      <c r="Y615" s="194"/>
      <c r="Z615" s="194"/>
      <c r="AA615" s="194"/>
      <c r="AB615" s="470"/>
      <c r="AC615" s="194"/>
      <c r="AD615" s="194"/>
      <c r="AE615" s="194"/>
      <c r="AF615" s="194"/>
      <c r="AG615" s="194"/>
      <c r="AH615" s="470"/>
      <c r="AI615" s="194"/>
      <c r="AJ615" s="194"/>
      <c r="AK615" s="194"/>
      <c r="AL615" s="194"/>
      <c r="AM615" s="470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  <c r="BN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470"/>
      <c r="P616" s="194"/>
      <c r="Q616" s="194"/>
      <c r="R616" s="194"/>
      <c r="S616" s="194"/>
      <c r="T616" s="194"/>
      <c r="U616" s="194"/>
      <c r="V616" s="470"/>
      <c r="W616" s="194"/>
      <c r="X616" s="194"/>
      <c r="Y616" s="194"/>
      <c r="Z616" s="194"/>
      <c r="AA616" s="194"/>
      <c r="AB616" s="470"/>
      <c r="AC616" s="194"/>
      <c r="AD616" s="194"/>
      <c r="AE616" s="194"/>
      <c r="AF616" s="194"/>
      <c r="AG616" s="194"/>
      <c r="AH616" s="470"/>
      <c r="AI616" s="194"/>
      <c r="AJ616" s="194"/>
      <c r="AK616" s="194"/>
      <c r="AL616" s="194"/>
      <c r="AM616" s="470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  <c r="BN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470"/>
      <c r="P617" s="194"/>
      <c r="Q617" s="194"/>
      <c r="R617" s="194"/>
      <c r="S617" s="194"/>
      <c r="T617" s="194"/>
      <c r="U617" s="194"/>
      <c r="V617" s="470"/>
      <c r="W617" s="194"/>
      <c r="X617" s="194"/>
      <c r="Y617" s="194"/>
      <c r="Z617" s="194"/>
      <c r="AA617" s="194"/>
      <c r="AB617" s="470"/>
      <c r="AC617" s="194"/>
      <c r="AD617" s="194"/>
      <c r="AE617" s="194"/>
      <c r="AF617" s="194"/>
      <c r="AG617" s="194"/>
      <c r="AH617" s="470"/>
      <c r="AI617" s="194"/>
      <c r="AJ617" s="194"/>
      <c r="AK617" s="194"/>
      <c r="AL617" s="194"/>
      <c r="AM617" s="470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  <c r="BN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470"/>
      <c r="P618" s="194"/>
      <c r="Q618" s="194"/>
      <c r="R618" s="194"/>
      <c r="S618" s="194"/>
      <c r="T618" s="194"/>
      <c r="U618" s="194"/>
      <c r="V618" s="470"/>
      <c r="W618" s="194"/>
      <c r="X618" s="194"/>
      <c r="Y618" s="194"/>
      <c r="Z618" s="194"/>
      <c r="AA618" s="194"/>
      <c r="AB618" s="470"/>
      <c r="AC618" s="194"/>
      <c r="AD618" s="194"/>
      <c r="AE618" s="194"/>
      <c r="AF618" s="194"/>
      <c r="AG618" s="194"/>
      <c r="AH618" s="470"/>
      <c r="AI618" s="194"/>
      <c r="AJ618" s="194"/>
      <c r="AK618" s="194"/>
      <c r="AL618" s="194"/>
      <c r="AM618" s="470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  <c r="BN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470"/>
      <c r="P619" s="194"/>
      <c r="Q619" s="194"/>
      <c r="R619" s="194"/>
      <c r="S619" s="194"/>
      <c r="T619" s="194"/>
      <c r="U619" s="194"/>
      <c r="V619" s="470"/>
      <c r="W619" s="194"/>
      <c r="X619" s="194"/>
      <c r="Y619" s="194"/>
      <c r="Z619" s="194"/>
      <c r="AA619" s="194"/>
      <c r="AB619" s="470"/>
      <c r="AC619" s="194"/>
      <c r="AD619" s="194"/>
      <c r="AE619" s="194"/>
      <c r="AF619" s="194"/>
      <c r="AG619" s="194"/>
      <c r="AH619" s="470"/>
      <c r="AI619" s="194"/>
      <c r="AJ619" s="194"/>
      <c r="AK619" s="194"/>
      <c r="AL619" s="194"/>
      <c r="AM619" s="470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  <c r="BN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470"/>
      <c r="P620" s="194"/>
      <c r="Q620" s="194"/>
      <c r="R620" s="194"/>
      <c r="S620" s="194"/>
      <c r="T620" s="194"/>
      <c r="U620" s="194"/>
      <c r="V620" s="470"/>
      <c r="W620" s="194"/>
      <c r="X620" s="194"/>
      <c r="Y620" s="194"/>
      <c r="Z620" s="194"/>
      <c r="AA620" s="194"/>
      <c r="AB620" s="470"/>
      <c r="AC620" s="194"/>
      <c r="AD620" s="194"/>
      <c r="AE620" s="194"/>
      <c r="AF620" s="194"/>
      <c r="AG620" s="194"/>
      <c r="AH620" s="470"/>
      <c r="AI620" s="194"/>
      <c r="AJ620" s="194"/>
      <c r="AK620" s="194"/>
      <c r="AL620" s="194"/>
      <c r="AM620" s="470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  <c r="BN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470"/>
      <c r="P621" s="194"/>
      <c r="Q621" s="194"/>
      <c r="R621" s="194"/>
      <c r="S621" s="194"/>
      <c r="T621" s="194"/>
      <c r="U621" s="194"/>
      <c r="V621" s="470"/>
      <c r="W621" s="194"/>
      <c r="X621" s="194"/>
      <c r="Y621" s="194"/>
      <c r="Z621" s="194"/>
      <c r="AA621" s="194"/>
      <c r="AB621" s="470"/>
      <c r="AC621" s="194"/>
      <c r="AD621" s="194"/>
      <c r="AE621" s="194"/>
      <c r="AF621" s="194"/>
      <c r="AG621" s="194"/>
      <c r="AH621" s="470"/>
      <c r="AI621" s="194"/>
      <c r="AJ621" s="194"/>
      <c r="AK621" s="194"/>
      <c r="AL621" s="194"/>
      <c r="AM621" s="470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  <c r="BN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470"/>
      <c r="P622" s="194"/>
      <c r="Q622" s="194"/>
      <c r="R622" s="194"/>
      <c r="S622" s="194"/>
      <c r="T622" s="194"/>
      <c r="U622" s="194"/>
      <c r="V622" s="470"/>
      <c r="W622" s="194"/>
      <c r="X622" s="194"/>
      <c r="Y622" s="194"/>
      <c r="Z622" s="194"/>
      <c r="AA622" s="194"/>
      <c r="AB622" s="470"/>
      <c r="AC622" s="194"/>
      <c r="AD622" s="194"/>
      <c r="AE622" s="194"/>
      <c r="AF622" s="194"/>
      <c r="AG622" s="194"/>
      <c r="AH622" s="470"/>
      <c r="AI622" s="194"/>
      <c r="AJ622" s="194"/>
      <c r="AK622" s="194"/>
      <c r="AL622" s="194"/>
      <c r="AM622" s="470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  <c r="BN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470"/>
      <c r="P623" s="194"/>
      <c r="Q623" s="194"/>
      <c r="R623" s="194"/>
      <c r="S623" s="194"/>
      <c r="T623" s="194"/>
      <c r="U623" s="194"/>
      <c r="V623" s="470"/>
      <c r="W623" s="194"/>
      <c r="X623" s="194"/>
      <c r="Y623" s="194"/>
      <c r="Z623" s="194"/>
      <c r="AA623" s="194"/>
      <c r="AB623" s="470"/>
      <c r="AC623" s="194"/>
      <c r="AD623" s="194"/>
      <c r="AE623" s="194"/>
      <c r="AF623" s="194"/>
      <c r="AG623" s="194"/>
      <c r="AH623" s="470"/>
      <c r="AI623" s="194"/>
      <c r="AJ623" s="194"/>
      <c r="AK623" s="194"/>
      <c r="AL623" s="194"/>
      <c r="AM623" s="470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  <c r="BN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470"/>
      <c r="P624" s="194"/>
      <c r="Q624" s="194"/>
      <c r="R624" s="194"/>
      <c r="S624" s="194"/>
      <c r="T624" s="194"/>
      <c r="U624" s="194"/>
      <c r="V624" s="470"/>
      <c r="W624" s="194"/>
      <c r="X624" s="194"/>
      <c r="Y624" s="194"/>
      <c r="Z624" s="194"/>
      <c r="AA624" s="194"/>
      <c r="AB624" s="470"/>
      <c r="AC624" s="194"/>
      <c r="AD624" s="194"/>
      <c r="AE624" s="194"/>
      <c r="AF624" s="194"/>
      <c r="AG624" s="194"/>
      <c r="AH624" s="470"/>
      <c r="AI624" s="194"/>
      <c r="AJ624" s="194"/>
      <c r="AK624" s="194"/>
      <c r="AL624" s="194"/>
      <c r="AM624" s="470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  <c r="BN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470"/>
      <c r="P625" s="194"/>
      <c r="Q625" s="194"/>
      <c r="R625" s="194"/>
      <c r="S625" s="194"/>
      <c r="T625" s="194"/>
      <c r="U625" s="194"/>
      <c r="V625" s="470"/>
      <c r="W625" s="194"/>
      <c r="X625" s="194"/>
      <c r="Y625" s="194"/>
      <c r="Z625" s="194"/>
      <c r="AA625" s="194"/>
      <c r="AB625" s="470"/>
      <c r="AC625" s="194"/>
      <c r="AD625" s="194"/>
      <c r="AE625" s="194"/>
      <c r="AF625" s="194"/>
      <c r="AG625" s="194"/>
      <c r="AH625" s="470"/>
      <c r="AI625" s="194"/>
      <c r="AJ625" s="194"/>
      <c r="AK625" s="194"/>
      <c r="AL625" s="194"/>
      <c r="AM625" s="470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  <c r="BN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470"/>
      <c r="P626" s="194"/>
      <c r="Q626" s="194"/>
      <c r="R626" s="194"/>
      <c r="S626" s="194"/>
      <c r="T626" s="194"/>
      <c r="U626" s="194"/>
      <c r="V626" s="470"/>
      <c r="W626" s="194"/>
      <c r="X626" s="194"/>
      <c r="Y626" s="194"/>
      <c r="Z626" s="194"/>
      <c r="AA626" s="194"/>
      <c r="AB626" s="470"/>
      <c r="AC626" s="194"/>
      <c r="AD626" s="194"/>
      <c r="AE626" s="194"/>
      <c r="AF626" s="194"/>
      <c r="AG626" s="194"/>
      <c r="AH626" s="470"/>
      <c r="AI626" s="194"/>
      <c r="AJ626" s="194"/>
      <c r="AK626" s="194"/>
      <c r="AL626" s="194"/>
      <c r="AM626" s="470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  <c r="BN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470"/>
      <c r="P627" s="194"/>
      <c r="Q627" s="194"/>
      <c r="R627" s="194"/>
      <c r="S627" s="194"/>
      <c r="T627" s="194"/>
      <c r="U627" s="194"/>
      <c r="V627" s="470"/>
      <c r="W627" s="194"/>
      <c r="X627" s="194"/>
      <c r="Y627" s="194"/>
      <c r="Z627" s="194"/>
      <c r="AA627" s="194"/>
      <c r="AB627" s="470"/>
      <c r="AC627" s="194"/>
      <c r="AD627" s="194"/>
      <c r="AE627" s="194"/>
      <c r="AF627" s="194"/>
      <c r="AG627" s="194"/>
      <c r="AH627" s="470"/>
      <c r="AI627" s="194"/>
      <c r="AJ627" s="194"/>
      <c r="AK627" s="194"/>
      <c r="AL627" s="194"/>
      <c r="AM627" s="470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470"/>
      <c r="P628" s="194"/>
      <c r="Q628" s="194"/>
      <c r="R628" s="194"/>
      <c r="S628" s="194"/>
      <c r="T628" s="194"/>
      <c r="U628" s="194"/>
      <c r="V628" s="470"/>
      <c r="W628" s="194"/>
      <c r="X628" s="194"/>
      <c r="Y628" s="194"/>
      <c r="Z628" s="194"/>
      <c r="AA628" s="194"/>
      <c r="AB628" s="470"/>
      <c r="AC628" s="194"/>
      <c r="AD628" s="194"/>
      <c r="AE628" s="194"/>
      <c r="AF628" s="194"/>
      <c r="AG628" s="194"/>
      <c r="AH628" s="470"/>
      <c r="AI628" s="194"/>
      <c r="AJ628" s="194"/>
      <c r="AK628" s="194"/>
      <c r="AL628" s="194"/>
      <c r="AM628" s="470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470"/>
      <c r="P629" s="194"/>
      <c r="Q629" s="194"/>
      <c r="R629" s="194"/>
      <c r="S629" s="194"/>
      <c r="T629" s="194"/>
      <c r="U629" s="194"/>
      <c r="V629" s="470"/>
      <c r="W629" s="194"/>
      <c r="X629" s="194"/>
      <c r="Y629" s="194"/>
      <c r="Z629" s="194"/>
      <c r="AA629" s="194"/>
      <c r="AB629" s="470"/>
      <c r="AC629" s="194"/>
      <c r="AD629" s="194"/>
      <c r="AE629" s="194"/>
      <c r="AF629" s="194"/>
      <c r="AG629" s="194"/>
      <c r="AH629" s="470"/>
      <c r="AI629" s="194"/>
      <c r="AJ629" s="194"/>
      <c r="AK629" s="194"/>
      <c r="AL629" s="194"/>
      <c r="AM629" s="470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  <c r="BN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470"/>
      <c r="P630" s="194"/>
      <c r="Q630" s="194"/>
      <c r="R630" s="194"/>
      <c r="S630" s="194"/>
      <c r="T630" s="194"/>
      <c r="U630" s="194"/>
      <c r="V630" s="470"/>
      <c r="W630" s="194"/>
      <c r="X630" s="194"/>
      <c r="Y630" s="194"/>
      <c r="Z630" s="194"/>
      <c r="AA630" s="194"/>
      <c r="AB630" s="470"/>
      <c r="AC630" s="194"/>
      <c r="AD630" s="194"/>
      <c r="AE630" s="194"/>
      <c r="AF630" s="194"/>
      <c r="AG630" s="194"/>
      <c r="AH630" s="470"/>
      <c r="AI630" s="194"/>
      <c r="AJ630" s="194"/>
      <c r="AK630" s="194"/>
      <c r="AL630" s="194"/>
      <c r="AM630" s="470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470"/>
      <c r="P631" s="194"/>
      <c r="Q631" s="194"/>
      <c r="R631" s="194"/>
      <c r="S631" s="194"/>
      <c r="T631" s="194"/>
      <c r="U631" s="194"/>
      <c r="V631" s="470"/>
      <c r="W631" s="194"/>
      <c r="X631" s="194"/>
      <c r="Y631" s="194"/>
      <c r="Z631" s="194"/>
      <c r="AA631" s="194"/>
      <c r="AB631" s="470"/>
      <c r="AC631" s="194"/>
      <c r="AD631" s="194"/>
      <c r="AE631" s="194"/>
      <c r="AF631" s="194"/>
      <c r="AG631" s="194"/>
      <c r="AH631" s="470"/>
      <c r="AI631" s="194"/>
      <c r="AJ631" s="194"/>
      <c r="AK631" s="194"/>
      <c r="AL631" s="194"/>
      <c r="AM631" s="470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470"/>
      <c r="P632" s="194"/>
      <c r="Q632" s="194"/>
      <c r="R632" s="194"/>
      <c r="S632" s="194"/>
      <c r="T632" s="194"/>
      <c r="U632" s="194"/>
      <c r="V632" s="470"/>
      <c r="W632" s="194"/>
      <c r="X632" s="194"/>
      <c r="Y632" s="194"/>
      <c r="Z632" s="194"/>
      <c r="AA632" s="194"/>
      <c r="AB632" s="470"/>
      <c r="AC632" s="194"/>
      <c r="AD632" s="194"/>
      <c r="AE632" s="194"/>
      <c r="AF632" s="194"/>
      <c r="AG632" s="194"/>
      <c r="AH632" s="470"/>
      <c r="AI632" s="194"/>
      <c r="AJ632" s="194"/>
      <c r="AK632" s="194"/>
      <c r="AL632" s="194"/>
      <c r="AM632" s="470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  <c r="BN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470"/>
      <c r="P633" s="194"/>
      <c r="Q633" s="194"/>
      <c r="R633" s="194"/>
      <c r="S633" s="194"/>
      <c r="T633" s="194"/>
      <c r="U633" s="194"/>
      <c r="V633" s="470"/>
      <c r="W633" s="194"/>
      <c r="X633" s="194"/>
      <c r="Y633" s="194"/>
      <c r="Z633" s="194"/>
      <c r="AA633" s="194"/>
      <c r="AB633" s="470"/>
      <c r="AC633" s="194"/>
      <c r="AD633" s="194"/>
      <c r="AE633" s="194"/>
      <c r="AF633" s="194"/>
      <c r="AG633" s="194"/>
      <c r="AH633" s="470"/>
      <c r="AI633" s="194"/>
      <c r="AJ633" s="194"/>
      <c r="AK633" s="194"/>
      <c r="AL633" s="194"/>
      <c r="AM633" s="470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470"/>
      <c r="P634" s="194"/>
      <c r="Q634" s="194"/>
      <c r="R634" s="194"/>
      <c r="S634" s="194"/>
      <c r="T634" s="194"/>
      <c r="U634" s="194"/>
      <c r="V634" s="470"/>
      <c r="W634" s="194"/>
      <c r="X634" s="194"/>
      <c r="Y634" s="194"/>
      <c r="Z634" s="194"/>
      <c r="AA634" s="194"/>
      <c r="AB634" s="470"/>
      <c r="AC634" s="194"/>
      <c r="AD634" s="194"/>
      <c r="AE634" s="194"/>
      <c r="AF634" s="194"/>
      <c r="AG634" s="194"/>
      <c r="AH634" s="470"/>
      <c r="AI634" s="194"/>
      <c r="AJ634" s="194"/>
      <c r="AK634" s="194"/>
      <c r="AL634" s="194"/>
      <c r="AM634" s="470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  <c r="BN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470"/>
      <c r="P635" s="194"/>
      <c r="Q635" s="194"/>
      <c r="R635" s="194"/>
      <c r="S635" s="194"/>
      <c r="T635" s="194"/>
      <c r="U635" s="194"/>
      <c r="V635" s="470"/>
      <c r="W635" s="194"/>
      <c r="X635" s="194"/>
      <c r="Y635" s="194"/>
      <c r="Z635" s="194"/>
      <c r="AA635" s="194"/>
      <c r="AB635" s="470"/>
      <c r="AC635" s="194"/>
      <c r="AD635" s="194"/>
      <c r="AE635" s="194"/>
      <c r="AF635" s="194"/>
      <c r="AG635" s="194"/>
      <c r="AH635" s="470"/>
      <c r="AI635" s="194"/>
      <c r="AJ635" s="194"/>
      <c r="AK635" s="194"/>
      <c r="AL635" s="194"/>
      <c r="AM635" s="470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470"/>
      <c r="P636" s="194"/>
      <c r="Q636" s="194"/>
      <c r="R636" s="194"/>
      <c r="S636" s="194"/>
      <c r="T636" s="194"/>
      <c r="U636" s="194"/>
      <c r="V636" s="470"/>
      <c r="W636" s="194"/>
      <c r="X636" s="194"/>
      <c r="Y636" s="194"/>
      <c r="Z636" s="194"/>
      <c r="AA636" s="194"/>
      <c r="AB636" s="470"/>
      <c r="AC636" s="194"/>
      <c r="AD636" s="194"/>
      <c r="AE636" s="194"/>
      <c r="AF636" s="194"/>
      <c r="AG636" s="194"/>
      <c r="AH636" s="470"/>
      <c r="AI636" s="194"/>
      <c r="AJ636" s="194"/>
      <c r="AK636" s="194"/>
      <c r="AL636" s="194"/>
      <c r="AM636" s="470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  <c r="BN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470"/>
      <c r="P637" s="194"/>
      <c r="Q637" s="194"/>
      <c r="R637" s="194"/>
      <c r="S637" s="194"/>
      <c r="T637" s="194"/>
      <c r="U637" s="194"/>
      <c r="V637" s="470"/>
      <c r="W637" s="194"/>
      <c r="X637" s="194"/>
      <c r="Y637" s="194"/>
      <c r="Z637" s="194"/>
      <c r="AA637" s="194"/>
      <c r="AB637" s="470"/>
      <c r="AC637" s="194"/>
      <c r="AD637" s="194"/>
      <c r="AE637" s="194"/>
      <c r="AF637" s="194"/>
      <c r="AG637" s="194"/>
      <c r="AH637" s="470"/>
      <c r="AI637" s="194"/>
      <c r="AJ637" s="194"/>
      <c r="AK637" s="194"/>
      <c r="AL637" s="194"/>
      <c r="AM637" s="470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  <c r="BN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470"/>
      <c r="P638" s="194"/>
      <c r="Q638" s="194"/>
      <c r="R638" s="194"/>
      <c r="S638" s="194"/>
      <c r="T638" s="194"/>
      <c r="U638" s="194"/>
      <c r="V638" s="470"/>
      <c r="W638" s="194"/>
      <c r="X638" s="194"/>
      <c r="Y638" s="194"/>
      <c r="Z638" s="194"/>
      <c r="AA638" s="194"/>
      <c r="AB638" s="470"/>
      <c r="AC638" s="194"/>
      <c r="AD638" s="194"/>
      <c r="AE638" s="194"/>
      <c r="AF638" s="194"/>
      <c r="AG638" s="194"/>
      <c r="AH638" s="470"/>
      <c r="AI638" s="194"/>
      <c r="AJ638" s="194"/>
      <c r="AK638" s="194"/>
      <c r="AL638" s="194"/>
      <c r="AM638" s="470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  <c r="BN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470"/>
      <c r="P639" s="194"/>
      <c r="Q639" s="194"/>
      <c r="R639" s="194"/>
      <c r="S639" s="194"/>
      <c r="T639" s="194"/>
      <c r="U639" s="194"/>
      <c r="V639" s="470"/>
      <c r="W639" s="194"/>
      <c r="X639" s="194"/>
      <c r="Y639" s="194"/>
      <c r="Z639" s="194"/>
      <c r="AA639" s="194"/>
      <c r="AB639" s="470"/>
      <c r="AC639" s="194"/>
      <c r="AD639" s="194"/>
      <c r="AE639" s="194"/>
      <c r="AF639" s="194"/>
      <c r="AG639" s="194"/>
      <c r="AH639" s="470"/>
      <c r="AI639" s="194"/>
      <c r="AJ639" s="194"/>
      <c r="AK639" s="194"/>
      <c r="AL639" s="194"/>
      <c r="AM639" s="470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  <c r="BN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470"/>
      <c r="P640" s="194"/>
      <c r="Q640" s="194"/>
      <c r="R640" s="194"/>
      <c r="S640" s="194"/>
      <c r="T640" s="194"/>
      <c r="U640" s="194"/>
      <c r="V640" s="470"/>
      <c r="W640" s="194"/>
      <c r="X640" s="194"/>
      <c r="Y640" s="194"/>
      <c r="Z640" s="194"/>
      <c r="AA640" s="194"/>
      <c r="AB640" s="470"/>
      <c r="AC640" s="194"/>
      <c r="AD640" s="194"/>
      <c r="AE640" s="194"/>
      <c r="AF640" s="194"/>
      <c r="AG640" s="194"/>
      <c r="AH640" s="470"/>
      <c r="AI640" s="194"/>
      <c r="AJ640" s="194"/>
      <c r="AK640" s="194"/>
      <c r="AL640" s="194"/>
      <c r="AM640" s="470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  <c r="BN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470"/>
      <c r="P641" s="194"/>
      <c r="Q641" s="194"/>
      <c r="R641" s="194"/>
      <c r="S641" s="194"/>
      <c r="T641" s="194"/>
      <c r="U641" s="194"/>
      <c r="V641" s="470"/>
      <c r="W641" s="194"/>
      <c r="X641" s="194"/>
      <c r="Y641" s="194"/>
      <c r="Z641" s="194"/>
      <c r="AA641" s="194"/>
      <c r="AB641" s="470"/>
      <c r="AC641" s="194"/>
      <c r="AD641" s="194"/>
      <c r="AE641" s="194"/>
      <c r="AF641" s="194"/>
      <c r="AG641" s="194"/>
      <c r="AH641" s="470"/>
      <c r="AI641" s="194"/>
      <c r="AJ641" s="194"/>
      <c r="AK641" s="194"/>
      <c r="AL641" s="194"/>
      <c r="AM641" s="470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470"/>
      <c r="P642" s="194"/>
      <c r="Q642" s="194"/>
      <c r="R642" s="194"/>
      <c r="S642" s="194"/>
      <c r="T642" s="194"/>
      <c r="U642" s="194"/>
      <c r="V642" s="470"/>
      <c r="W642" s="194"/>
      <c r="X642" s="194"/>
      <c r="Y642" s="194"/>
      <c r="Z642" s="194"/>
      <c r="AA642" s="194"/>
      <c r="AB642" s="470"/>
      <c r="AC642" s="194"/>
      <c r="AD642" s="194"/>
      <c r="AE642" s="194"/>
      <c r="AF642" s="194"/>
      <c r="AG642" s="194"/>
      <c r="AH642" s="470"/>
      <c r="AI642" s="194"/>
      <c r="AJ642" s="194"/>
      <c r="AK642" s="194"/>
      <c r="AL642" s="194"/>
      <c r="AM642" s="470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  <c r="BN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470"/>
      <c r="P643" s="194"/>
      <c r="Q643" s="194"/>
      <c r="R643" s="194"/>
      <c r="S643" s="194"/>
      <c r="T643" s="194"/>
      <c r="U643" s="194"/>
      <c r="V643" s="470"/>
      <c r="W643" s="194"/>
      <c r="X643" s="194"/>
      <c r="Y643" s="194"/>
      <c r="Z643" s="194"/>
      <c r="AA643" s="194"/>
      <c r="AB643" s="470"/>
      <c r="AC643" s="194"/>
      <c r="AD643" s="194"/>
      <c r="AE643" s="194"/>
      <c r="AF643" s="194"/>
      <c r="AG643" s="194"/>
      <c r="AH643" s="470"/>
      <c r="AI643" s="194"/>
      <c r="AJ643" s="194"/>
      <c r="AK643" s="194"/>
      <c r="AL643" s="194"/>
      <c r="AM643" s="470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  <c r="BN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470"/>
      <c r="P644" s="194"/>
      <c r="Q644" s="194"/>
      <c r="R644" s="194"/>
      <c r="S644" s="194"/>
      <c r="T644" s="194"/>
      <c r="U644" s="194"/>
      <c r="V644" s="470"/>
      <c r="W644" s="194"/>
      <c r="X644" s="194"/>
      <c r="Y644" s="194"/>
      <c r="Z644" s="194"/>
      <c r="AA644" s="194"/>
      <c r="AB644" s="470"/>
      <c r="AC644" s="194"/>
      <c r="AD644" s="194"/>
      <c r="AE644" s="194"/>
      <c r="AF644" s="194"/>
      <c r="AG644" s="194"/>
      <c r="AH644" s="470"/>
      <c r="AI644" s="194"/>
      <c r="AJ644" s="194"/>
      <c r="AK644" s="194"/>
      <c r="AL644" s="194"/>
      <c r="AM644" s="470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  <c r="BN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470"/>
      <c r="P645" s="194"/>
      <c r="Q645" s="194"/>
      <c r="R645" s="194"/>
      <c r="S645" s="194"/>
      <c r="T645" s="194"/>
      <c r="U645" s="194"/>
      <c r="V645" s="470"/>
      <c r="W645" s="194"/>
      <c r="X645" s="194"/>
      <c r="Y645" s="194"/>
      <c r="Z645" s="194"/>
      <c r="AA645" s="194"/>
      <c r="AB645" s="470"/>
      <c r="AC645" s="194"/>
      <c r="AD645" s="194"/>
      <c r="AE645" s="194"/>
      <c r="AF645" s="194"/>
      <c r="AG645" s="194"/>
      <c r="AH645" s="470"/>
      <c r="AI645" s="194"/>
      <c r="AJ645" s="194"/>
      <c r="AK645" s="194"/>
      <c r="AL645" s="194"/>
      <c r="AM645" s="470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  <c r="BN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470"/>
      <c r="P646" s="194"/>
      <c r="Q646" s="194"/>
      <c r="R646" s="194"/>
      <c r="S646" s="194"/>
      <c r="T646" s="194"/>
      <c r="U646" s="194"/>
      <c r="V646" s="470"/>
      <c r="W646" s="194"/>
      <c r="X646" s="194"/>
      <c r="Y646" s="194"/>
      <c r="Z646" s="194"/>
      <c r="AA646" s="194"/>
      <c r="AB646" s="470"/>
      <c r="AC646" s="194"/>
      <c r="AD646" s="194"/>
      <c r="AE646" s="194"/>
      <c r="AF646" s="194"/>
      <c r="AG646" s="194"/>
      <c r="AH646" s="470"/>
      <c r="AI646" s="194"/>
      <c r="AJ646" s="194"/>
      <c r="AK646" s="194"/>
      <c r="AL646" s="194"/>
      <c r="AM646" s="470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  <c r="BN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470"/>
      <c r="P647" s="194"/>
      <c r="Q647" s="194"/>
      <c r="R647" s="194"/>
      <c r="S647" s="194"/>
      <c r="T647" s="194"/>
      <c r="U647" s="194"/>
      <c r="V647" s="470"/>
      <c r="W647" s="194"/>
      <c r="X647" s="194"/>
      <c r="Y647" s="194"/>
      <c r="Z647" s="194"/>
      <c r="AA647" s="194"/>
      <c r="AB647" s="470"/>
      <c r="AC647" s="194"/>
      <c r="AD647" s="194"/>
      <c r="AE647" s="194"/>
      <c r="AF647" s="194"/>
      <c r="AG647" s="194"/>
      <c r="AH647" s="470"/>
      <c r="AI647" s="194"/>
      <c r="AJ647" s="194"/>
      <c r="AK647" s="194"/>
      <c r="AL647" s="194"/>
      <c r="AM647" s="470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  <c r="BN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470"/>
      <c r="P648" s="194"/>
      <c r="Q648" s="194"/>
      <c r="R648" s="194"/>
      <c r="S648" s="194"/>
      <c r="T648" s="194"/>
      <c r="U648" s="194"/>
      <c r="V648" s="470"/>
      <c r="W648" s="194"/>
      <c r="X648" s="194"/>
      <c r="Y648" s="194"/>
      <c r="Z648" s="194"/>
      <c r="AA648" s="194"/>
      <c r="AB648" s="470"/>
      <c r="AC648" s="194"/>
      <c r="AD648" s="194"/>
      <c r="AE648" s="194"/>
      <c r="AF648" s="194"/>
      <c r="AG648" s="194"/>
      <c r="AH648" s="470"/>
      <c r="AI648" s="194"/>
      <c r="AJ648" s="194"/>
      <c r="AK648" s="194"/>
      <c r="AL648" s="194"/>
      <c r="AM648" s="470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  <c r="BN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470"/>
      <c r="P649" s="194"/>
      <c r="Q649" s="194"/>
      <c r="R649" s="194"/>
      <c r="S649" s="194"/>
      <c r="T649" s="194"/>
      <c r="U649" s="194"/>
      <c r="V649" s="470"/>
      <c r="W649" s="194"/>
      <c r="X649" s="194"/>
      <c r="Y649" s="194"/>
      <c r="Z649" s="194"/>
      <c r="AA649" s="194"/>
      <c r="AB649" s="470"/>
      <c r="AC649" s="194"/>
      <c r="AD649" s="194"/>
      <c r="AE649" s="194"/>
      <c r="AF649" s="194"/>
      <c r="AG649" s="194"/>
      <c r="AH649" s="470"/>
      <c r="AI649" s="194"/>
      <c r="AJ649" s="194"/>
      <c r="AK649" s="194"/>
      <c r="AL649" s="194"/>
      <c r="AM649" s="470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  <c r="BN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470"/>
      <c r="P650" s="194"/>
      <c r="Q650" s="194"/>
      <c r="R650" s="194"/>
      <c r="S650" s="194"/>
      <c r="T650" s="194"/>
      <c r="U650" s="194"/>
      <c r="V650" s="470"/>
      <c r="W650" s="194"/>
      <c r="X650" s="194"/>
      <c r="Y650" s="194"/>
      <c r="Z650" s="194"/>
      <c r="AA650" s="194"/>
      <c r="AB650" s="470"/>
      <c r="AC650" s="194"/>
      <c r="AD650" s="194"/>
      <c r="AE650" s="194"/>
      <c r="AF650" s="194"/>
      <c r="AG650" s="194"/>
      <c r="AH650" s="470"/>
      <c r="AI650" s="194"/>
      <c r="AJ650" s="194"/>
      <c r="AK650" s="194"/>
      <c r="AL650" s="194"/>
      <c r="AM650" s="470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  <c r="BN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470"/>
      <c r="P651" s="194"/>
      <c r="Q651" s="194"/>
      <c r="R651" s="194"/>
      <c r="S651" s="194"/>
      <c r="T651" s="194"/>
      <c r="U651" s="194"/>
      <c r="V651" s="470"/>
      <c r="W651" s="194"/>
      <c r="X651" s="194"/>
      <c r="Y651" s="194"/>
      <c r="Z651" s="194"/>
      <c r="AA651" s="194"/>
      <c r="AB651" s="470"/>
      <c r="AC651" s="194"/>
      <c r="AD651" s="194"/>
      <c r="AE651" s="194"/>
      <c r="AF651" s="194"/>
      <c r="AG651" s="194"/>
      <c r="AH651" s="470"/>
      <c r="AI651" s="194"/>
      <c r="AJ651" s="194"/>
      <c r="AK651" s="194"/>
      <c r="AL651" s="194"/>
      <c r="AM651" s="470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  <c r="BN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470"/>
      <c r="P652" s="194"/>
      <c r="Q652" s="194"/>
      <c r="R652" s="194"/>
      <c r="S652" s="194"/>
      <c r="T652" s="194"/>
      <c r="U652" s="194"/>
      <c r="V652" s="470"/>
      <c r="W652" s="194"/>
      <c r="X652" s="194"/>
      <c r="Y652" s="194"/>
      <c r="Z652" s="194"/>
      <c r="AA652" s="194"/>
      <c r="AB652" s="470"/>
      <c r="AC652" s="194"/>
      <c r="AD652" s="194"/>
      <c r="AE652" s="194"/>
      <c r="AF652" s="194"/>
      <c r="AG652" s="194"/>
      <c r="AH652" s="470"/>
      <c r="AI652" s="194"/>
      <c r="AJ652" s="194"/>
      <c r="AK652" s="194"/>
      <c r="AL652" s="194"/>
      <c r="AM652" s="470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  <c r="BN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470"/>
      <c r="P653" s="194"/>
      <c r="Q653" s="194"/>
      <c r="R653" s="194"/>
      <c r="S653" s="194"/>
      <c r="T653" s="194"/>
      <c r="U653" s="194"/>
      <c r="V653" s="470"/>
      <c r="W653" s="194"/>
      <c r="X653" s="194"/>
      <c r="Y653" s="194"/>
      <c r="Z653" s="194"/>
      <c r="AA653" s="194"/>
      <c r="AB653" s="470"/>
      <c r="AC653" s="194"/>
      <c r="AD653" s="194"/>
      <c r="AE653" s="194"/>
      <c r="AF653" s="194"/>
      <c r="AG653" s="194"/>
      <c r="AH653" s="470"/>
      <c r="AI653" s="194"/>
      <c r="AJ653" s="194"/>
      <c r="AK653" s="194"/>
      <c r="AL653" s="194"/>
      <c r="AM653" s="470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  <c r="BN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470"/>
      <c r="P654" s="194"/>
      <c r="Q654" s="194"/>
      <c r="R654" s="194"/>
      <c r="S654" s="194"/>
      <c r="T654" s="194"/>
      <c r="U654" s="194"/>
      <c r="V654" s="470"/>
      <c r="W654" s="194"/>
      <c r="X654" s="194"/>
      <c r="Y654" s="194"/>
      <c r="Z654" s="194"/>
      <c r="AA654" s="194"/>
      <c r="AB654" s="470"/>
      <c r="AC654" s="194"/>
      <c r="AD654" s="194"/>
      <c r="AE654" s="194"/>
      <c r="AF654" s="194"/>
      <c r="AG654" s="194"/>
      <c r="AH654" s="470"/>
      <c r="AI654" s="194"/>
      <c r="AJ654" s="194"/>
      <c r="AK654" s="194"/>
      <c r="AL654" s="194"/>
      <c r="AM654" s="470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  <c r="BN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470"/>
      <c r="P655" s="194"/>
      <c r="Q655" s="194"/>
      <c r="R655" s="194"/>
      <c r="S655" s="194"/>
      <c r="T655" s="194"/>
      <c r="U655" s="194"/>
      <c r="V655" s="470"/>
      <c r="W655" s="194"/>
      <c r="X655" s="194"/>
      <c r="Y655" s="194"/>
      <c r="Z655" s="194"/>
      <c r="AA655" s="194"/>
      <c r="AB655" s="470"/>
      <c r="AC655" s="194"/>
      <c r="AD655" s="194"/>
      <c r="AE655" s="194"/>
      <c r="AF655" s="194"/>
      <c r="AG655" s="194"/>
      <c r="AH655" s="470"/>
      <c r="AI655" s="194"/>
      <c r="AJ655" s="194"/>
      <c r="AK655" s="194"/>
      <c r="AL655" s="194"/>
      <c r="AM655" s="470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  <c r="BN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470"/>
      <c r="P656" s="194"/>
      <c r="Q656" s="194"/>
      <c r="R656" s="194"/>
      <c r="S656" s="194"/>
      <c r="T656" s="194"/>
      <c r="U656" s="194"/>
      <c r="V656" s="470"/>
      <c r="W656" s="194"/>
      <c r="X656" s="194"/>
      <c r="Y656" s="194"/>
      <c r="Z656" s="194"/>
      <c r="AA656" s="194"/>
      <c r="AB656" s="470"/>
      <c r="AC656" s="194"/>
      <c r="AD656" s="194"/>
      <c r="AE656" s="194"/>
      <c r="AF656" s="194"/>
      <c r="AG656" s="194"/>
      <c r="AH656" s="470"/>
      <c r="AI656" s="194"/>
      <c r="AJ656" s="194"/>
      <c r="AK656" s="194"/>
      <c r="AL656" s="194"/>
      <c r="AM656" s="470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  <c r="BN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470"/>
      <c r="P657" s="194"/>
      <c r="Q657" s="194"/>
      <c r="R657" s="194"/>
      <c r="S657" s="194"/>
      <c r="T657" s="194"/>
      <c r="U657" s="194"/>
      <c r="V657" s="470"/>
      <c r="W657" s="194"/>
      <c r="X657" s="194"/>
      <c r="Y657" s="194"/>
      <c r="Z657" s="194"/>
      <c r="AA657" s="194"/>
      <c r="AB657" s="470"/>
      <c r="AC657" s="194"/>
      <c r="AD657" s="194"/>
      <c r="AE657" s="194"/>
      <c r="AF657" s="194"/>
      <c r="AG657" s="194"/>
      <c r="AH657" s="470"/>
      <c r="AI657" s="194"/>
      <c r="AJ657" s="194"/>
      <c r="AK657" s="194"/>
      <c r="AL657" s="194"/>
      <c r="AM657" s="470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  <c r="BN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470"/>
      <c r="P658" s="194"/>
      <c r="Q658" s="194"/>
      <c r="R658" s="194"/>
      <c r="S658" s="194"/>
      <c r="T658" s="194"/>
      <c r="U658" s="194"/>
      <c r="V658" s="470"/>
      <c r="W658" s="194"/>
      <c r="X658" s="194"/>
      <c r="Y658" s="194"/>
      <c r="Z658" s="194"/>
      <c r="AA658" s="194"/>
      <c r="AB658" s="470"/>
      <c r="AC658" s="194"/>
      <c r="AD658" s="194"/>
      <c r="AE658" s="194"/>
      <c r="AF658" s="194"/>
      <c r="AG658" s="194"/>
      <c r="AH658" s="470"/>
      <c r="AI658" s="194"/>
      <c r="AJ658" s="194"/>
      <c r="AK658" s="194"/>
      <c r="AL658" s="194"/>
      <c r="AM658" s="470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  <c r="BN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470"/>
      <c r="P659" s="194"/>
      <c r="Q659" s="194"/>
      <c r="R659" s="194"/>
      <c r="S659" s="194"/>
      <c r="T659" s="194"/>
      <c r="U659" s="194"/>
      <c r="V659" s="470"/>
      <c r="W659" s="194"/>
      <c r="X659" s="194"/>
      <c r="Y659" s="194"/>
      <c r="Z659" s="194"/>
      <c r="AA659" s="194"/>
      <c r="AB659" s="470"/>
      <c r="AC659" s="194"/>
      <c r="AD659" s="194"/>
      <c r="AE659" s="194"/>
      <c r="AF659" s="194"/>
      <c r="AG659" s="194"/>
      <c r="AH659" s="470"/>
      <c r="AI659" s="194"/>
      <c r="AJ659" s="194"/>
      <c r="AK659" s="194"/>
      <c r="AL659" s="194"/>
      <c r="AM659" s="470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  <c r="BN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470"/>
      <c r="P660" s="194"/>
      <c r="Q660" s="194"/>
      <c r="R660" s="194"/>
      <c r="S660" s="194"/>
      <c r="T660" s="194"/>
      <c r="U660" s="194"/>
      <c r="V660" s="470"/>
      <c r="W660" s="194"/>
      <c r="X660" s="194"/>
      <c r="Y660" s="194"/>
      <c r="Z660" s="194"/>
      <c r="AA660" s="194"/>
      <c r="AB660" s="470"/>
      <c r="AC660" s="194"/>
      <c r="AD660" s="194"/>
      <c r="AE660" s="194"/>
      <c r="AF660" s="194"/>
      <c r="AG660" s="194"/>
      <c r="AH660" s="470"/>
      <c r="AI660" s="194"/>
      <c r="AJ660" s="194"/>
      <c r="AK660" s="194"/>
      <c r="AL660" s="194"/>
      <c r="AM660" s="470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  <c r="BN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470"/>
      <c r="P661" s="194"/>
      <c r="Q661" s="194"/>
      <c r="R661" s="194"/>
      <c r="S661" s="194"/>
      <c r="T661" s="194"/>
      <c r="U661" s="194"/>
      <c r="V661" s="470"/>
      <c r="W661" s="194"/>
      <c r="X661" s="194"/>
      <c r="Y661" s="194"/>
      <c r="Z661" s="194"/>
      <c r="AA661" s="194"/>
      <c r="AB661" s="470"/>
      <c r="AC661" s="194"/>
      <c r="AD661" s="194"/>
      <c r="AE661" s="194"/>
      <c r="AF661" s="194"/>
      <c r="AG661" s="194"/>
      <c r="AH661" s="470"/>
      <c r="AI661" s="194"/>
      <c r="AJ661" s="194"/>
      <c r="AK661" s="194"/>
      <c r="AL661" s="194"/>
      <c r="AM661" s="470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  <c r="BN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470"/>
      <c r="P662" s="194"/>
      <c r="Q662" s="194"/>
      <c r="R662" s="194"/>
      <c r="S662" s="194"/>
      <c r="T662" s="194"/>
      <c r="U662" s="194"/>
      <c r="V662" s="470"/>
      <c r="W662" s="194"/>
      <c r="X662" s="194"/>
      <c r="Y662" s="194"/>
      <c r="Z662" s="194"/>
      <c r="AA662" s="194"/>
      <c r="AB662" s="470"/>
      <c r="AC662" s="194"/>
      <c r="AD662" s="194"/>
      <c r="AE662" s="194"/>
      <c r="AF662" s="194"/>
      <c r="AG662" s="194"/>
      <c r="AH662" s="470"/>
      <c r="AI662" s="194"/>
      <c r="AJ662" s="194"/>
      <c r="AK662" s="194"/>
      <c r="AL662" s="194"/>
      <c r="AM662" s="470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  <c r="BN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470"/>
      <c r="P663" s="194"/>
      <c r="Q663" s="194"/>
      <c r="R663" s="194"/>
      <c r="S663" s="194"/>
      <c r="T663" s="194"/>
      <c r="U663" s="194"/>
      <c r="V663" s="470"/>
      <c r="W663" s="194"/>
      <c r="X663" s="194"/>
      <c r="Y663" s="194"/>
      <c r="Z663" s="194"/>
      <c r="AA663" s="194"/>
      <c r="AB663" s="470"/>
      <c r="AC663" s="194"/>
      <c r="AD663" s="194"/>
      <c r="AE663" s="194"/>
      <c r="AF663" s="194"/>
      <c r="AG663" s="194"/>
      <c r="AH663" s="470"/>
      <c r="AI663" s="194"/>
      <c r="AJ663" s="194"/>
      <c r="AK663" s="194"/>
      <c r="AL663" s="194"/>
      <c r="AM663" s="470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  <c r="BN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470"/>
      <c r="P664" s="194"/>
      <c r="Q664" s="194"/>
      <c r="R664" s="194"/>
      <c r="S664" s="194"/>
      <c r="T664" s="194"/>
      <c r="U664" s="194"/>
      <c r="V664" s="470"/>
      <c r="W664" s="194"/>
      <c r="X664" s="194"/>
      <c r="Y664" s="194"/>
      <c r="Z664" s="194"/>
      <c r="AA664" s="194"/>
      <c r="AB664" s="470"/>
      <c r="AC664" s="194"/>
      <c r="AD664" s="194"/>
      <c r="AE664" s="194"/>
      <c r="AF664" s="194"/>
      <c r="AG664" s="194"/>
      <c r="AH664" s="470"/>
      <c r="AI664" s="194"/>
      <c r="AJ664" s="194"/>
      <c r="AK664" s="194"/>
      <c r="AL664" s="194"/>
      <c r="AM664" s="470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  <c r="BN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470"/>
      <c r="P665" s="194"/>
      <c r="Q665" s="194"/>
      <c r="R665" s="194"/>
      <c r="S665" s="194"/>
      <c r="T665" s="194"/>
      <c r="U665" s="194"/>
      <c r="V665" s="470"/>
      <c r="W665" s="194"/>
      <c r="X665" s="194"/>
      <c r="Y665" s="194"/>
      <c r="Z665" s="194"/>
      <c r="AA665" s="194"/>
      <c r="AB665" s="470"/>
      <c r="AC665" s="194"/>
      <c r="AD665" s="194"/>
      <c r="AE665" s="194"/>
      <c r="AF665" s="194"/>
      <c r="AG665" s="194"/>
      <c r="AH665" s="470"/>
      <c r="AI665" s="194"/>
      <c r="AJ665" s="194"/>
      <c r="AK665" s="194"/>
      <c r="AL665" s="194"/>
      <c r="AM665" s="470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  <c r="BN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470"/>
      <c r="P666" s="194"/>
      <c r="Q666" s="194"/>
      <c r="R666" s="194"/>
      <c r="S666" s="194"/>
      <c r="T666" s="194"/>
      <c r="U666" s="194"/>
      <c r="V666" s="470"/>
      <c r="W666" s="194"/>
      <c r="X666" s="194"/>
      <c r="Y666" s="194"/>
      <c r="Z666" s="194"/>
      <c r="AA666" s="194"/>
      <c r="AB666" s="470"/>
      <c r="AC666" s="194"/>
      <c r="AD666" s="194"/>
      <c r="AE666" s="194"/>
      <c r="AF666" s="194"/>
      <c r="AG666" s="194"/>
      <c r="AH666" s="470"/>
      <c r="AI666" s="194"/>
      <c r="AJ666" s="194"/>
      <c r="AK666" s="194"/>
      <c r="AL666" s="194"/>
      <c r="AM666" s="470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  <c r="BN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470"/>
      <c r="P667" s="194"/>
      <c r="Q667" s="194"/>
      <c r="R667" s="194"/>
      <c r="S667" s="194"/>
      <c r="T667" s="194"/>
      <c r="U667" s="194"/>
      <c r="V667" s="470"/>
      <c r="W667" s="194"/>
      <c r="X667" s="194"/>
      <c r="Y667" s="194"/>
      <c r="Z667" s="194"/>
      <c r="AA667" s="194"/>
      <c r="AB667" s="470"/>
      <c r="AC667" s="194"/>
      <c r="AD667" s="194"/>
      <c r="AE667" s="194"/>
      <c r="AF667" s="194"/>
      <c r="AG667" s="194"/>
      <c r="AH667" s="470"/>
      <c r="AI667" s="194"/>
      <c r="AJ667" s="194"/>
      <c r="AK667" s="194"/>
      <c r="AL667" s="194"/>
      <c r="AM667" s="470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  <c r="BN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470"/>
      <c r="P668" s="194"/>
      <c r="Q668" s="194"/>
      <c r="R668" s="194"/>
      <c r="S668" s="194"/>
      <c r="T668" s="194"/>
      <c r="U668" s="194"/>
      <c r="V668" s="470"/>
      <c r="W668" s="194"/>
      <c r="X668" s="194"/>
      <c r="Y668" s="194"/>
      <c r="Z668" s="194"/>
      <c r="AA668" s="194"/>
      <c r="AB668" s="470"/>
      <c r="AC668" s="194"/>
      <c r="AD668" s="194"/>
      <c r="AE668" s="194"/>
      <c r="AF668" s="194"/>
      <c r="AG668" s="194"/>
      <c r="AH668" s="470"/>
      <c r="AI668" s="194"/>
      <c r="AJ668" s="194"/>
      <c r="AK668" s="194"/>
      <c r="AL668" s="194"/>
      <c r="AM668" s="470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  <c r="BN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470"/>
      <c r="P669" s="194"/>
      <c r="Q669" s="194"/>
      <c r="R669" s="194"/>
      <c r="S669" s="194"/>
      <c r="T669" s="194"/>
      <c r="U669" s="194"/>
      <c r="V669" s="470"/>
      <c r="W669" s="194"/>
      <c r="X669" s="194"/>
      <c r="Y669" s="194"/>
      <c r="Z669" s="194"/>
      <c r="AA669" s="194"/>
      <c r="AB669" s="470"/>
      <c r="AC669" s="194"/>
      <c r="AD669" s="194"/>
      <c r="AE669" s="194"/>
      <c r="AF669" s="194"/>
      <c r="AG669" s="194"/>
      <c r="AH669" s="470"/>
      <c r="AI669" s="194"/>
      <c r="AJ669" s="194"/>
      <c r="AK669" s="194"/>
      <c r="AL669" s="194"/>
      <c r="AM669" s="470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  <c r="BN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470"/>
      <c r="P670" s="194"/>
      <c r="Q670" s="194"/>
      <c r="R670" s="194"/>
      <c r="S670" s="194"/>
      <c r="T670" s="194"/>
      <c r="U670" s="194"/>
      <c r="V670" s="470"/>
      <c r="W670" s="194"/>
      <c r="X670" s="194"/>
      <c r="Y670" s="194"/>
      <c r="Z670" s="194"/>
      <c r="AA670" s="194"/>
      <c r="AB670" s="470"/>
      <c r="AC670" s="194"/>
      <c r="AD670" s="194"/>
      <c r="AE670" s="194"/>
      <c r="AF670" s="194"/>
      <c r="AG670" s="194"/>
      <c r="AH670" s="470"/>
      <c r="AI670" s="194"/>
      <c r="AJ670" s="194"/>
      <c r="AK670" s="194"/>
      <c r="AL670" s="194"/>
      <c r="AM670" s="470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  <c r="BN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470"/>
      <c r="P671" s="194"/>
      <c r="Q671" s="194"/>
      <c r="R671" s="194"/>
      <c r="S671" s="194"/>
      <c r="T671" s="194"/>
      <c r="U671" s="194"/>
      <c r="V671" s="470"/>
      <c r="W671" s="194"/>
      <c r="X671" s="194"/>
      <c r="Y671" s="194"/>
      <c r="Z671" s="194"/>
      <c r="AA671" s="194"/>
      <c r="AB671" s="470"/>
      <c r="AC671" s="194"/>
      <c r="AD671" s="194"/>
      <c r="AE671" s="194"/>
      <c r="AF671" s="194"/>
      <c r="AG671" s="194"/>
      <c r="AH671" s="470"/>
      <c r="AI671" s="194"/>
      <c r="AJ671" s="194"/>
      <c r="AK671" s="194"/>
      <c r="AL671" s="194"/>
      <c r="AM671" s="470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  <c r="BN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470"/>
      <c r="P672" s="194"/>
      <c r="Q672" s="194"/>
      <c r="R672" s="194"/>
      <c r="S672" s="194"/>
      <c r="T672" s="194"/>
      <c r="U672" s="194"/>
      <c r="V672" s="470"/>
      <c r="W672" s="194"/>
      <c r="X672" s="194"/>
      <c r="Y672" s="194"/>
      <c r="Z672" s="194"/>
      <c r="AA672" s="194"/>
      <c r="AB672" s="470"/>
      <c r="AC672" s="194"/>
      <c r="AD672" s="194"/>
      <c r="AE672" s="194"/>
      <c r="AF672" s="194"/>
      <c r="AG672" s="194"/>
      <c r="AH672" s="470"/>
      <c r="AI672" s="194"/>
      <c r="AJ672" s="194"/>
      <c r="AK672" s="194"/>
      <c r="AL672" s="194"/>
      <c r="AM672" s="470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  <c r="BN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470"/>
      <c r="P673" s="194"/>
      <c r="Q673" s="194"/>
      <c r="R673" s="194"/>
      <c r="S673" s="194"/>
      <c r="T673" s="194"/>
      <c r="U673" s="194"/>
      <c r="V673" s="470"/>
      <c r="W673" s="194"/>
      <c r="X673" s="194"/>
      <c r="Y673" s="194"/>
      <c r="Z673" s="194"/>
      <c r="AA673" s="194"/>
      <c r="AB673" s="470"/>
      <c r="AC673" s="194"/>
      <c r="AD673" s="194"/>
      <c r="AE673" s="194"/>
      <c r="AF673" s="194"/>
      <c r="AG673" s="194"/>
      <c r="AH673" s="470"/>
      <c r="AI673" s="194"/>
      <c r="AJ673" s="194"/>
      <c r="AK673" s="194"/>
      <c r="AL673" s="194"/>
      <c r="AM673" s="470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  <c r="BN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470"/>
      <c r="P674" s="194"/>
      <c r="Q674" s="194"/>
      <c r="R674" s="194"/>
      <c r="S674" s="194"/>
      <c r="T674" s="194"/>
      <c r="U674" s="194"/>
      <c r="V674" s="470"/>
      <c r="W674" s="194"/>
      <c r="X674" s="194"/>
      <c r="Y674" s="194"/>
      <c r="Z674" s="194"/>
      <c r="AA674" s="194"/>
      <c r="AB674" s="470"/>
      <c r="AC674" s="194"/>
      <c r="AD674" s="194"/>
      <c r="AE674" s="194"/>
      <c r="AF674" s="194"/>
      <c r="AG674" s="194"/>
      <c r="AH674" s="470"/>
      <c r="AI674" s="194"/>
      <c r="AJ674" s="194"/>
      <c r="AK674" s="194"/>
      <c r="AL674" s="194"/>
      <c r="AM674" s="470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  <c r="BN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470"/>
      <c r="P675" s="194"/>
      <c r="Q675" s="194"/>
      <c r="R675" s="194"/>
      <c r="S675" s="194"/>
      <c r="T675" s="194"/>
      <c r="U675" s="194"/>
      <c r="V675" s="470"/>
      <c r="W675" s="194"/>
      <c r="X675" s="194"/>
      <c r="Y675" s="194"/>
      <c r="Z675" s="194"/>
      <c r="AA675" s="194"/>
      <c r="AB675" s="470"/>
      <c r="AC675" s="194"/>
      <c r="AD675" s="194"/>
      <c r="AE675" s="194"/>
      <c r="AF675" s="194"/>
      <c r="AG675" s="194"/>
      <c r="AH675" s="470"/>
      <c r="AI675" s="194"/>
      <c r="AJ675" s="194"/>
      <c r="AK675" s="194"/>
      <c r="AL675" s="194"/>
      <c r="AM675" s="470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  <c r="BN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470"/>
      <c r="P676" s="194"/>
      <c r="Q676" s="194"/>
      <c r="R676" s="194"/>
      <c r="S676" s="194"/>
      <c r="T676" s="194"/>
      <c r="U676" s="194"/>
      <c r="V676" s="470"/>
      <c r="W676" s="194"/>
      <c r="X676" s="194"/>
      <c r="Y676" s="194"/>
      <c r="Z676" s="194"/>
      <c r="AA676" s="194"/>
      <c r="AB676" s="470"/>
      <c r="AC676" s="194"/>
      <c r="AD676" s="194"/>
      <c r="AE676" s="194"/>
      <c r="AF676" s="194"/>
      <c r="AG676" s="194"/>
      <c r="AH676" s="470"/>
      <c r="AI676" s="194"/>
      <c r="AJ676" s="194"/>
      <c r="AK676" s="194"/>
      <c r="AL676" s="194"/>
      <c r="AM676" s="470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  <c r="BN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470"/>
      <c r="P677" s="194"/>
      <c r="Q677" s="194"/>
      <c r="R677" s="194"/>
      <c r="S677" s="194"/>
      <c r="T677" s="194"/>
      <c r="U677" s="194"/>
      <c r="V677" s="470"/>
      <c r="W677" s="194"/>
      <c r="X677" s="194"/>
      <c r="Y677" s="194"/>
      <c r="Z677" s="194"/>
      <c r="AA677" s="194"/>
      <c r="AB677" s="470"/>
      <c r="AC677" s="194"/>
      <c r="AD677" s="194"/>
      <c r="AE677" s="194"/>
      <c r="AF677" s="194"/>
      <c r="AG677" s="194"/>
      <c r="AH677" s="470"/>
      <c r="AI677" s="194"/>
      <c r="AJ677" s="194"/>
      <c r="AK677" s="194"/>
      <c r="AL677" s="194"/>
      <c r="AM677" s="470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  <c r="BN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470"/>
      <c r="P678" s="194"/>
      <c r="Q678" s="194"/>
      <c r="R678" s="194"/>
      <c r="S678" s="194"/>
      <c r="T678" s="194"/>
      <c r="U678" s="194"/>
      <c r="V678" s="470"/>
      <c r="W678" s="194"/>
      <c r="X678" s="194"/>
      <c r="Y678" s="194"/>
      <c r="Z678" s="194"/>
      <c r="AA678" s="194"/>
      <c r="AB678" s="470"/>
      <c r="AC678" s="194"/>
      <c r="AD678" s="194"/>
      <c r="AE678" s="194"/>
      <c r="AF678" s="194"/>
      <c r="AG678" s="194"/>
      <c r="AH678" s="470"/>
      <c r="AI678" s="194"/>
      <c r="AJ678" s="194"/>
      <c r="AK678" s="194"/>
      <c r="AL678" s="194"/>
      <c r="AM678" s="470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  <c r="BN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470"/>
      <c r="P679" s="194"/>
      <c r="Q679" s="194"/>
      <c r="R679" s="194"/>
      <c r="S679" s="194"/>
      <c r="T679" s="194"/>
      <c r="U679" s="194"/>
      <c r="V679" s="470"/>
      <c r="W679" s="194"/>
      <c r="X679" s="194"/>
      <c r="Y679" s="194"/>
      <c r="Z679" s="194"/>
      <c r="AA679" s="194"/>
      <c r="AB679" s="470"/>
      <c r="AC679" s="194"/>
      <c r="AD679" s="194"/>
      <c r="AE679" s="194"/>
      <c r="AF679" s="194"/>
      <c r="AG679" s="194"/>
      <c r="AH679" s="470"/>
      <c r="AI679" s="194"/>
      <c r="AJ679" s="194"/>
      <c r="AK679" s="194"/>
      <c r="AL679" s="194"/>
      <c r="AM679" s="470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  <c r="BN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470"/>
      <c r="P680" s="194"/>
      <c r="Q680" s="194"/>
      <c r="R680" s="194"/>
      <c r="S680" s="194"/>
      <c r="T680" s="194"/>
      <c r="U680" s="194"/>
      <c r="V680" s="470"/>
      <c r="W680" s="194"/>
      <c r="X680" s="194"/>
      <c r="Y680" s="194"/>
      <c r="Z680" s="194"/>
      <c r="AA680" s="194"/>
      <c r="AB680" s="470"/>
      <c r="AC680" s="194"/>
      <c r="AD680" s="194"/>
      <c r="AE680" s="194"/>
      <c r="AF680" s="194"/>
      <c r="AG680" s="194"/>
      <c r="AH680" s="470"/>
      <c r="AI680" s="194"/>
      <c r="AJ680" s="194"/>
      <c r="AK680" s="194"/>
      <c r="AL680" s="194"/>
      <c r="AM680" s="470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  <c r="BN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470"/>
      <c r="P681" s="194"/>
      <c r="Q681" s="194"/>
      <c r="R681" s="194"/>
      <c r="S681" s="194"/>
      <c r="T681" s="194"/>
      <c r="U681" s="194"/>
      <c r="V681" s="470"/>
      <c r="W681" s="194"/>
      <c r="X681" s="194"/>
      <c r="Y681" s="194"/>
      <c r="Z681" s="194"/>
      <c r="AA681" s="194"/>
      <c r="AB681" s="470"/>
      <c r="AC681" s="194"/>
      <c r="AD681" s="194"/>
      <c r="AE681" s="194"/>
      <c r="AF681" s="194"/>
      <c r="AG681" s="194"/>
      <c r="AH681" s="470"/>
      <c r="AI681" s="194"/>
      <c r="AJ681" s="194"/>
      <c r="AK681" s="194"/>
      <c r="AL681" s="194"/>
      <c r="AM681" s="470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  <c r="BN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470"/>
      <c r="P682" s="194"/>
      <c r="Q682" s="194"/>
      <c r="R682" s="194"/>
      <c r="S682" s="194"/>
      <c r="T682" s="194"/>
      <c r="U682" s="194"/>
      <c r="V682" s="470"/>
      <c r="W682" s="194"/>
      <c r="X682" s="194"/>
      <c r="Y682" s="194"/>
      <c r="Z682" s="194"/>
      <c r="AA682" s="194"/>
      <c r="AB682" s="470"/>
      <c r="AC682" s="194"/>
      <c r="AD682" s="194"/>
      <c r="AE682" s="194"/>
      <c r="AF682" s="194"/>
      <c r="AG682" s="194"/>
      <c r="AH682" s="470"/>
      <c r="AI682" s="194"/>
      <c r="AJ682" s="194"/>
      <c r="AK682" s="194"/>
      <c r="AL682" s="194"/>
      <c r="AM682" s="470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  <c r="BN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470"/>
      <c r="P683" s="194"/>
      <c r="Q683" s="194"/>
      <c r="R683" s="194"/>
      <c r="S683" s="194"/>
      <c r="T683" s="194"/>
      <c r="U683" s="194"/>
      <c r="V683" s="470"/>
      <c r="W683" s="194"/>
      <c r="X683" s="194"/>
      <c r="Y683" s="194"/>
      <c r="Z683" s="194"/>
      <c r="AA683" s="194"/>
      <c r="AB683" s="470"/>
      <c r="AC683" s="194"/>
      <c r="AD683" s="194"/>
      <c r="AE683" s="194"/>
      <c r="AF683" s="194"/>
      <c r="AG683" s="194"/>
      <c r="AH683" s="470"/>
      <c r="AI683" s="194"/>
      <c r="AJ683" s="194"/>
      <c r="AK683" s="194"/>
      <c r="AL683" s="194"/>
      <c r="AM683" s="470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  <c r="BN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470"/>
      <c r="P684" s="194"/>
      <c r="Q684" s="194"/>
      <c r="R684" s="194"/>
      <c r="S684" s="194"/>
      <c r="T684" s="194"/>
      <c r="U684" s="194"/>
      <c r="V684" s="470"/>
      <c r="W684" s="194"/>
      <c r="X684" s="194"/>
      <c r="Y684" s="194"/>
      <c r="Z684" s="194"/>
      <c r="AA684" s="194"/>
      <c r="AB684" s="470"/>
      <c r="AC684" s="194"/>
      <c r="AD684" s="194"/>
      <c r="AE684" s="194"/>
      <c r="AF684" s="194"/>
      <c r="AG684" s="194"/>
      <c r="AH684" s="470"/>
      <c r="AI684" s="194"/>
      <c r="AJ684" s="194"/>
      <c r="AK684" s="194"/>
      <c r="AL684" s="194"/>
      <c r="AM684" s="470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  <c r="BN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470"/>
      <c r="P685" s="194"/>
      <c r="Q685" s="194"/>
      <c r="R685" s="194"/>
      <c r="S685" s="194"/>
      <c r="T685" s="194"/>
      <c r="U685" s="194"/>
      <c r="V685" s="470"/>
      <c r="W685" s="194"/>
      <c r="X685" s="194"/>
      <c r="Y685" s="194"/>
      <c r="Z685" s="194"/>
      <c r="AA685" s="194"/>
      <c r="AB685" s="470"/>
      <c r="AC685" s="194"/>
      <c r="AD685" s="194"/>
      <c r="AE685" s="194"/>
      <c r="AF685" s="194"/>
      <c r="AG685" s="194"/>
      <c r="AH685" s="470"/>
      <c r="AI685" s="194"/>
      <c r="AJ685" s="194"/>
      <c r="AK685" s="194"/>
      <c r="AL685" s="194"/>
      <c r="AM685" s="470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  <c r="BN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470"/>
      <c r="P686" s="194"/>
      <c r="Q686" s="194"/>
      <c r="R686" s="194"/>
      <c r="S686" s="194"/>
      <c r="T686" s="194"/>
      <c r="U686" s="194"/>
      <c r="V686" s="470"/>
      <c r="W686" s="194"/>
      <c r="X686" s="194"/>
      <c r="Y686" s="194"/>
      <c r="Z686" s="194"/>
      <c r="AA686" s="194"/>
      <c r="AB686" s="470"/>
      <c r="AC686" s="194"/>
      <c r="AD686" s="194"/>
      <c r="AE686" s="194"/>
      <c r="AF686" s="194"/>
      <c r="AG686" s="194"/>
      <c r="AH686" s="470"/>
      <c r="AI686" s="194"/>
      <c r="AJ686" s="194"/>
      <c r="AK686" s="194"/>
      <c r="AL686" s="194"/>
      <c r="AM686" s="470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  <c r="BN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470"/>
      <c r="P687" s="194"/>
      <c r="Q687" s="194"/>
      <c r="R687" s="194"/>
      <c r="S687" s="194"/>
      <c r="T687" s="194"/>
      <c r="U687" s="194"/>
      <c r="V687" s="470"/>
      <c r="W687" s="194"/>
      <c r="X687" s="194"/>
      <c r="Y687" s="194"/>
      <c r="Z687" s="194"/>
      <c r="AA687" s="194"/>
      <c r="AB687" s="470"/>
      <c r="AC687" s="194"/>
      <c r="AD687" s="194"/>
      <c r="AE687" s="194"/>
      <c r="AF687" s="194"/>
      <c r="AG687" s="194"/>
      <c r="AH687" s="470"/>
      <c r="AI687" s="194"/>
      <c r="AJ687" s="194"/>
      <c r="AK687" s="194"/>
      <c r="AL687" s="194"/>
      <c r="AM687" s="470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  <c r="BN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470"/>
      <c r="P688" s="194"/>
      <c r="Q688" s="194"/>
      <c r="R688" s="194"/>
      <c r="S688" s="194"/>
      <c r="T688" s="194"/>
      <c r="U688" s="194"/>
      <c r="V688" s="470"/>
      <c r="W688" s="194"/>
      <c r="X688" s="194"/>
      <c r="Y688" s="194"/>
      <c r="Z688" s="194"/>
      <c r="AA688" s="194"/>
      <c r="AB688" s="470"/>
      <c r="AC688" s="194"/>
      <c r="AD688" s="194"/>
      <c r="AE688" s="194"/>
      <c r="AF688" s="194"/>
      <c r="AG688" s="194"/>
      <c r="AH688" s="470"/>
      <c r="AI688" s="194"/>
      <c r="AJ688" s="194"/>
      <c r="AK688" s="194"/>
      <c r="AL688" s="194"/>
      <c r="AM688" s="470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  <c r="BN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470"/>
      <c r="P689" s="194"/>
      <c r="Q689" s="194"/>
      <c r="R689" s="194"/>
      <c r="S689" s="194"/>
      <c r="T689" s="194"/>
      <c r="U689" s="194"/>
      <c r="V689" s="470"/>
      <c r="W689" s="194"/>
      <c r="X689" s="194"/>
      <c r="Y689" s="194"/>
      <c r="Z689" s="194"/>
      <c r="AA689" s="194"/>
      <c r="AB689" s="470"/>
      <c r="AC689" s="194"/>
      <c r="AD689" s="194"/>
      <c r="AE689" s="194"/>
      <c r="AF689" s="194"/>
      <c r="AG689" s="194"/>
      <c r="AH689" s="470"/>
      <c r="AI689" s="194"/>
      <c r="AJ689" s="194"/>
      <c r="AK689" s="194"/>
      <c r="AL689" s="194"/>
      <c r="AM689" s="470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  <c r="BN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470"/>
      <c r="P690" s="194"/>
      <c r="Q690" s="194"/>
      <c r="R690" s="194"/>
      <c r="S690" s="194"/>
      <c r="T690" s="194"/>
      <c r="U690" s="194"/>
      <c r="V690" s="470"/>
      <c r="W690" s="194"/>
      <c r="X690" s="194"/>
      <c r="Y690" s="194"/>
      <c r="Z690" s="194"/>
      <c r="AA690" s="194"/>
      <c r="AB690" s="470"/>
      <c r="AC690" s="194"/>
      <c r="AD690" s="194"/>
      <c r="AE690" s="194"/>
      <c r="AF690" s="194"/>
      <c r="AG690" s="194"/>
      <c r="AH690" s="470"/>
      <c r="AI690" s="194"/>
      <c r="AJ690" s="194"/>
      <c r="AK690" s="194"/>
      <c r="AL690" s="194"/>
      <c r="AM690" s="470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  <c r="BN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470"/>
      <c r="P691" s="194"/>
      <c r="Q691" s="194"/>
      <c r="R691" s="194"/>
      <c r="S691" s="194"/>
      <c r="T691" s="194"/>
      <c r="U691" s="194"/>
      <c r="V691" s="470"/>
      <c r="W691" s="194"/>
      <c r="X691" s="194"/>
      <c r="Y691" s="194"/>
      <c r="Z691" s="194"/>
      <c r="AA691" s="194"/>
      <c r="AB691" s="470"/>
      <c r="AC691" s="194"/>
      <c r="AD691" s="194"/>
      <c r="AE691" s="194"/>
      <c r="AF691" s="194"/>
      <c r="AG691" s="194"/>
      <c r="AH691" s="470"/>
      <c r="AI691" s="194"/>
      <c r="AJ691" s="194"/>
      <c r="AK691" s="194"/>
      <c r="AL691" s="194"/>
      <c r="AM691" s="470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  <c r="BN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470"/>
      <c r="P692" s="194"/>
      <c r="Q692" s="194"/>
      <c r="R692" s="194"/>
      <c r="S692" s="194"/>
      <c r="T692" s="194"/>
      <c r="U692" s="194"/>
      <c r="V692" s="470"/>
      <c r="W692" s="194"/>
      <c r="X692" s="194"/>
      <c r="Y692" s="194"/>
      <c r="Z692" s="194"/>
      <c r="AA692" s="194"/>
      <c r="AB692" s="470"/>
      <c r="AC692" s="194"/>
      <c r="AD692" s="194"/>
      <c r="AE692" s="194"/>
      <c r="AF692" s="194"/>
      <c r="AG692" s="194"/>
      <c r="AH692" s="470"/>
      <c r="AI692" s="194"/>
      <c r="AJ692" s="194"/>
      <c r="AK692" s="194"/>
      <c r="AL692" s="194"/>
      <c r="AM692" s="470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  <c r="BN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470"/>
      <c r="P693" s="194"/>
      <c r="Q693" s="194"/>
      <c r="R693" s="194"/>
      <c r="S693" s="194"/>
      <c r="T693" s="194"/>
      <c r="U693" s="194"/>
      <c r="V693" s="470"/>
      <c r="W693" s="194"/>
      <c r="X693" s="194"/>
      <c r="Y693" s="194"/>
      <c r="Z693" s="194"/>
      <c r="AA693" s="194"/>
      <c r="AB693" s="470"/>
      <c r="AC693" s="194"/>
      <c r="AD693" s="194"/>
      <c r="AE693" s="194"/>
      <c r="AF693" s="194"/>
      <c r="AG693" s="194"/>
      <c r="AH693" s="470"/>
      <c r="AI693" s="194"/>
      <c r="AJ693" s="194"/>
      <c r="AK693" s="194"/>
      <c r="AL693" s="194"/>
      <c r="AM693" s="470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  <c r="BN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470"/>
      <c r="P694" s="194"/>
      <c r="Q694" s="194"/>
      <c r="R694" s="194"/>
      <c r="S694" s="194"/>
      <c r="T694" s="194"/>
      <c r="U694" s="194"/>
      <c r="V694" s="470"/>
      <c r="W694" s="194"/>
      <c r="X694" s="194"/>
      <c r="Y694" s="194"/>
      <c r="Z694" s="194"/>
      <c r="AA694" s="194"/>
      <c r="AB694" s="470"/>
      <c r="AC694" s="194"/>
      <c r="AD694" s="194"/>
      <c r="AE694" s="194"/>
      <c r="AF694" s="194"/>
      <c r="AG694" s="194"/>
      <c r="AH694" s="470"/>
      <c r="AI694" s="194"/>
      <c r="AJ694" s="194"/>
      <c r="AK694" s="194"/>
      <c r="AL694" s="194"/>
      <c r="AM694" s="470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  <c r="BN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470"/>
      <c r="P695" s="194"/>
      <c r="Q695" s="194"/>
      <c r="R695" s="194"/>
      <c r="S695" s="194"/>
      <c r="T695" s="194"/>
      <c r="U695" s="194"/>
      <c r="V695" s="470"/>
      <c r="W695" s="194"/>
      <c r="X695" s="194"/>
      <c r="Y695" s="194"/>
      <c r="Z695" s="194"/>
      <c r="AA695" s="194"/>
      <c r="AB695" s="470"/>
      <c r="AC695" s="194"/>
      <c r="AD695" s="194"/>
      <c r="AE695" s="194"/>
      <c r="AF695" s="194"/>
      <c r="AG695" s="194"/>
      <c r="AH695" s="470"/>
      <c r="AI695" s="194"/>
      <c r="AJ695" s="194"/>
      <c r="AK695" s="194"/>
      <c r="AL695" s="194"/>
      <c r="AM695" s="470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  <c r="BN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470"/>
      <c r="P696" s="194"/>
      <c r="Q696" s="194"/>
      <c r="R696" s="194"/>
      <c r="S696" s="194"/>
      <c r="T696" s="194"/>
      <c r="U696" s="194"/>
      <c r="V696" s="470"/>
      <c r="W696" s="194"/>
      <c r="X696" s="194"/>
      <c r="Y696" s="194"/>
      <c r="Z696" s="194"/>
      <c r="AA696" s="194"/>
      <c r="AB696" s="470"/>
      <c r="AC696" s="194"/>
      <c r="AD696" s="194"/>
      <c r="AE696" s="194"/>
      <c r="AF696" s="194"/>
      <c r="AG696" s="194"/>
      <c r="AH696" s="470"/>
      <c r="AI696" s="194"/>
      <c r="AJ696" s="194"/>
      <c r="AK696" s="194"/>
      <c r="AL696" s="194"/>
      <c r="AM696" s="470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  <c r="BN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470"/>
      <c r="P697" s="194"/>
      <c r="Q697" s="194"/>
      <c r="R697" s="194"/>
      <c r="S697" s="194"/>
      <c r="T697" s="194"/>
      <c r="U697" s="194"/>
      <c r="V697" s="470"/>
      <c r="W697" s="194"/>
      <c r="X697" s="194"/>
      <c r="Y697" s="194"/>
      <c r="Z697" s="194"/>
      <c r="AA697" s="194"/>
      <c r="AB697" s="470"/>
      <c r="AC697" s="194"/>
      <c r="AD697" s="194"/>
      <c r="AE697" s="194"/>
      <c r="AF697" s="194"/>
      <c r="AG697" s="194"/>
      <c r="AH697" s="470"/>
      <c r="AI697" s="194"/>
      <c r="AJ697" s="194"/>
      <c r="AK697" s="194"/>
      <c r="AL697" s="194"/>
      <c r="AM697" s="470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  <c r="BN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470"/>
      <c r="P698" s="194"/>
      <c r="Q698" s="194"/>
      <c r="R698" s="194"/>
      <c r="S698" s="194"/>
      <c r="T698" s="194"/>
      <c r="U698" s="194"/>
      <c r="V698" s="470"/>
      <c r="W698" s="194"/>
      <c r="X698" s="194"/>
      <c r="Y698" s="194"/>
      <c r="Z698" s="194"/>
      <c r="AA698" s="194"/>
      <c r="AB698" s="470"/>
      <c r="AC698" s="194"/>
      <c r="AD698" s="194"/>
      <c r="AE698" s="194"/>
      <c r="AF698" s="194"/>
      <c r="AG698" s="194"/>
      <c r="AH698" s="470"/>
      <c r="AI698" s="194"/>
      <c r="AJ698" s="194"/>
      <c r="AK698" s="194"/>
      <c r="AL698" s="194"/>
      <c r="AM698" s="470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  <c r="BN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470"/>
      <c r="P699" s="194"/>
      <c r="Q699" s="194"/>
      <c r="R699" s="194"/>
      <c r="S699" s="194"/>
      <c r="T699" s="194"/>
      <c r="U699" s="194"/>
      <c r="V699" s="470"/>
      <c r="W699" s="194"/>
      <c r="X699" s="194"/>
      <c r="Y699" s="194"/>
      <c r="Z699" s="194"/>
      <c r="AA699" s="194"/>
      <c r="AB699" s="470"/>
      <c r="AC699" s="194"/>
      <c r="AD699" s="194"/>
      <c r="AE699" s="194"/>
      <c r="AF699" s="194"/>
      <c r="AG699" s="194"/>
      <c r="AH699" s="470"/>
      <c r="AI699" s="194"/>
      <c r="AJ699" s="194"/>
      <c r="AK699" s="194"/>
      <c r="AL699" s="194"/>
      <c r="AM699" s="470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  <c r="BN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470"/>
      <c r="P700" s="194"/>
      <c r="Q700" s="194"/>
      <c r="R700" s="194"/>
      <c r="S700" s="194"/>
      <c r="T700" s="194"/>
      <c r="U700" s="194"/>
      <c r="V700" s="470"/>
      <c r="W700" s="194"/>
      <c r="X700" s="194"/>
      <c r="Y700" s="194"/>
      <c r="Z700" s="194"/>
      <c r="AA700" s="194"/>
      <c r="AB700" s="470"/>
      <c r="AC700" s="194"/>
      <c r="AD700" s="194"/>
      <c r="AE700" s="194"/>
      <c r="AF700" s="194"/>
      <c r="AG700" s="194"/>
      <c r="AH700" s="470"/>
      <c r="AI700" s="194"/>
      <c r="AJ700" s="194"/>
      <c r="AK700" s="194"/>
      <c r="AL700" s="194"/>
      <c r="AM700" s="470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  <c r="BN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470"/>
      <c r="P701" s="194"/>
      <c r="Q701" s="194"/>
      <c r="R701" s="194"/>
      <c r="S701" s="194"/>
      <c r="T701" s="194"/>
      <c r="U701" s="194"/>
      <c r="V701" s="470"/>
      <c r="W701" s="194"/>
      <c r="X701" s="194"/>
      <c r="Y701" s="194"/>
      <c r="Z701" s="194"/>
      <c r="AA701" s="194"/>
      <c r="AB701" s="470"/>
      <c r="AC701" s="194"/>
      <c r="AD701" s="194"/>
      <c r="AE701" s="194"/>
      <c r="AF701" s="194"/>
      <c r="AG701" s="194"/>
      <c r="AH701" s="470"/>
      <c r="AI701" s="194"/>
      <c r="AJ701" s="194"/>
      <c r="AK701" s="194"/>
      <c r="AL701" s="194"/>
      <c r="AM701" s="470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  <c r="BN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470"/>
      <c r="P702" s="194"/>
      <c r="Q702" s="194"/>
      <c r="R702" s="194"/>
      <c r="S702" s="194"/>
      <c r="T702" s="194"/>
      <c r="U702" s="194"/>
      <c r="V702" s="470"/>
      <c r="W702" s="194"/>
      <c r="X702" s="194"/>
      <c r="Y702" s="194"/>
      <c r="Z702" s="194"/>
      <c r="AA702" s="194"/>
      <c r="AB702" s="470"/>
      <c r="AC702" s="194"/>
      <c r="AD702" s="194"/>
      <c r="AE702" s="194"/>
      <c r="AF702" s="194"/>
      <c r="AG702" s="194"/>
      <c r="AH702" s="470"/>
      <c r="AI702" s="194"/>
      <c r="AJ702" s="194"/>
      <c r="AK702" s="194"/>
      <c r="AL702" s="194"/>
      <c r="AM702" s="470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  <c r="BN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470"/>
      <c r="P703" s="194"/>
      <c r="Q703" s="194"/>
      <c r="R703" s="194"/>
      <c r="S703" s="194"/>
      <c r="T703" s="194"/>
      <c r="U703" s="194"/>
      <c r="V703" s="470"/>
      <c r="W703" s="194"/>
      <c r="X703" s="194"/>
      <c r="Y703" s="194"/>
      <c r="Z703" s="194"/>
      <c r="AA703" s="194"/>
      <c r="AB703" s="470"/>
      <c r="AC703" s="194"/>
      <c r="AD703" s="194"/>
      <c r="AE703" s="194"/>
      <c r="AF703" s="194"/>
      <c r="AG703" s="194"/>
      <c r="AH703" s="470"/>
      <c r="AI703" s="194"/>
      <c r="AJ703" s="194"/>
      <c r="AK703" s="194"/>
      <c r="AL703" s="194"/>
      <c r="AM703" s="470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  <c r="BN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470"/>
      <c r="P704" s="194"/>
      <c r="Q704" s="194"/>
      <c r="R704" s="194"/>
      <c r="S704" s="194"/>
      <c r="T704" s="194"/>
      <c r="U704" s="194"/>
      <c r="V704" s="470"/>
      <c r="W704" s="194"/>
      <c r="X704" s="194"/>
      <c r="Y704" s="194"/>
      <c r="Z704" s="194"/>
      <c r="AA704" s="194"/>
      <c r="AB704" s="470"/>
      <c r="AC704" s="194"/>
      <c r="AD704" s="194"/>
      <c r="AE704" s="194"/>
      <c r="AF704" s="194"/>
      <c r="AG704" s="194"/>
      <c r="AH704" s="470"/>
      <c r="AI704" s="194"/>
      <c r="AJ704" s="194"/>
      <c r="AK704" s="194"/>
      <c r="AL704" s="194"/>
      <c r="AM704" s="470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  <c r="BN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470"/>
      <c r="P705" s="194"/>
      <c r="Q705" s="194"/>
      <c r="R705" s="194"/>
      <c r="S705" s="194"/>
      <c r="T705" s="194"/>
      <c r="U705" s="194"/>
      <c r="V705" s="470"/>
      <c r="W705" s="194"/>
      <c r="X705" s="194"/>
      <c r="Y705" s="194"/>
      <c r="Z705" s="194"/>
      <c r="AA705" s="194"/>
      <c r="AB705" s="470"/>
      <c r="AC705" s="194"/>
      <c r="AD705" s="194"/>
      <c r="AE705" s="194"/>
      <c r="AF705" s="194"/>
      <c r="AG705" s="194"/>
      <c r="AH705" s="470"/>
      <c r="AI705" s="194"/>
      <c r="AJ705" s="194"/>
      <c r="AK705" s="194"/>
      <c r="AL705" s="194"/>
      <c r="AM705" s="470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  <c r="BN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470"/>
      <c r="P706" s="194"/>
      <c r="Q706" s="194"/>
      <c r="R706" s="194"/>
      <c r="S706" s="194"/>
      <c r="T706" s="194"/>
      <c r="U706" s="194"/>
      <c r="V706" s="470"/>
      <c r="W706" s="194"/>
      <c r="X706" s="194"/>
      <c r="Y706" s="194"/>
      <c r="Z706" s="194"/>
      <c r="AA706" s="194"/>
      <c r="AB706" s="470"/>
      <c r="AC706" s="194"/>
      <c r="AD706" s="194"/>
      <c r="AE706" s="194"/>
      <c r="AF706" s="194"/>
      <c r="AG706" s="194"/>
      <c r="AH706" s="470"/>
      <c r="AI706" s="194"/>
      <c r="AJ706" s="194"/>
      <c r="AK706" s="194"/>
      <c r="AL706" s="194"/>
      <c r="AM706" s="470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  <c r="BN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470"/>
      <c r="P707" s="194"/>
      <c r="Q707" s="194"/>
      <c r="R707" s="194"/>
      <c r="S707" s="194"/>
      <c r="T707" s="194"/>
      <c r="U707" s="194"/>
      <c r="V707" s="470"/>
      <c r="W707" s="194"/>
      <c r="X707" s="194"/>
      <c r="Y707" s="194"/>
      <c r="Z707" s="194"/>
      <c r="AA707" s="194"/>
      <c r="AB707" s="470"/>
      <c r="AC707" s="194"/>
      <c r="AD707" s="194"/>
      <c r="AE707" s="194"/>
      <c r="AF707" s="194"/>
      <c r="AG707" s="194"/>
      <c r="AH707" s="470"/>
      <c r="AI707" s="194"/>
      <c r="AJ707" s="194"/>
      <c r="AK707" s="194"/>
      <c r="AL707" s="194"/>
      <c r="AM707" s="470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  <c r="BN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470"/>
      <c r="P708" s="194"/>
      <c r="Q708" s="194"/>
      <c r="R708" s="194"/>
      <c r="S708" s="194"/>
      <c r="T708" s="194"/>
      <c r="U708" s="194"/>
      <c r="V708" s="470"/>
      <c r="W708" s="194"/>
      <c r="X708" s="194"/>
      <c r="Y708" s="194"/>
      <c r="Z708" s="194"/>
      <c r="AA708" s="194"/>
      <c r="AB708" s="470"/>
      <c r="AC708" s="194"/>
      <c r="AD708" s="194"/>
      <c r="AE708" s="194"/>
      <c r="AF708" s="194"/>
      <c r="AG708" s="194"/>
      <c r="AH708" s="470"/>
      <c r="AI708" s="194"/>
      <c r="AJ708" s="194"/>
      <c r="AK708" s="194"/>
      <c r="AL708" s="194"/>
      <c r="AM708" s="470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  <c r="BN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470"/>
      <c r="P709" s="194"/>
      <c r="Q709" s="194"/>
      <c r="R709" s="194"/>
      <c r="S709" s="194"/>
      <c r="T709" s="194"/>
      <c r="U709" s="194"/>
      <c r="V709" s="470"/>
      <c r="W709" s="194"/>
      <c r="X709" s="194"/>
      <c r="Y709" s="194"/>
      <c r="Z709" s="194"/>
      <c r="AA709" s="194"/>
      <c r="AB709" s="470"/>
      <c r="AC709" s="194"/>
      <c r="AD709" s="194"/>
      <c r="AE709" s="194"/>
      <c r="AF709" s="194"/>
      <c r="AG709" s="194"/>
      <c r="AH709" s="470"/>
      <c r="AI709" s="194"/>
      <c r="AJ709" s="194"/>
      <c r="AK709" s="194"/>
      <c r="AL709" s="194"/>
      <c r="AM709" s="470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  <c r="BN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470"/>
      <c r="P710" s="194"/>
      <c r="Q710" s="194"/>
      <c r="R710" s="194"/>
      <c r="S710" s="194"/>
      <c r="T710" s="194"/>
      <c r="U710" s="194"/>
      <c r="V710" s="470"/>
      <c r="W710" s="194"/>
      <c r="X710" s="194"/>
      <c r="Y710" s="194"/>
      <c r="Z710" s="194"/>
      <c r="AA710" s="194"/>
      <c r="AB710" s="470"/>
      <c r="AC710" s="194"/>
      <c r="AD710" s="194"/>
      <c r="AE710" s="194"/>
      <c r="AF710" s="194"/>
      <c r="AG710" s="194"/>
      <c r="AH710" s="470"/>
      <c r="AI710" s="194"/>
      <c r="AJ710" s="194"/>
      <c r="AK710" s="194"/>
      <c r="AL710" s="194"/>
      <c r="AM710" s="470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  <c r="BN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470"/>
      <c r="P711" s="194"/>
      <c r="Q711" s="194"/>
      <c r="R711" s="194"/>
      <c r="S711" s="194"/>
      <c r="T711" s="194"/>
      <c r="U711" s="194"/>
      <c r="V711" s="470"/>
      <c r="W711" s="194"/>
      <c r="X711" s="194"/>
      <c r="Y711" s="194"/>
      <c r="Z711" s="194"/>
      <c r="AA711" s="194"/>
      <c r="AB711" s="470"/>
      <c r="AC711" s="194"/>
      <c r="AD711" s="194"/>
      <c r="AE711" s="194"/>
      <c r="AF711" s="194"/>
      <c r="AG711" s="194"/>
      <c r="AH711" s="470"/>
      <c r="AI711" s="194"/>
      <c r="AJ711" s="194"/>
      <c r="AK711" s="194"/>
      <c r="AL711" s="194"/>
      <c r="AM711" s="470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  <c r="BN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470"/>
      <c r="P712" s="194"/>
      <c r="Q712" s="194"/>
      <c r="R712" s="194"/>
      <c r="S712" s="194"/>
      <c r="T712" s="194"/>
      <c r="U712" s="194"/>
      <c r="V712" s="470"/>
      <c r="W712" s="194"/>
      <c r="X712" s="194"/>
      <c r="Y712" s="194"/>
      <c r="Z712" s="194"/>
      <c r="AA712" s="194"/>
      <c r="AB712" s="470"/>
      <c r="AC712" s="194"/>
      <c r="AD712" s="194"/>
      <c r="AE712" s="194"/>
      <c r="AF712" s="194"/>
      <c r="AG712" s="194"/>
      <c r="AH712" s="470"/>
      <c r="AI712" s="194"/>
      <c r="AJ712" s="194"/>
      <c r="AK712" s="194"/>
      <c r="AL712" s="194"/>
      <c r="AM712" s="470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  <c r="BN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470"/>
      <c r="P713" s="194"/>
      <c r="Q713" s="194"/>
      <c r="R713" s="194"/>
      <c r="S713" s="194"/>
      <c r="T713" s="194"/>
      <c r="U713" s="194"/>
      <c r="V713" s="470"/>
      <c r="W713" s="194"/>
      <c r="X713" s="194"/>
      <c r="Y713" s="194"/>
      <c r="Z713" s="194"/>
      <c r="AA713" s="194"/>
      <c r="AB713" s="470"/>
      <c r="AC713" s="194"/>
      <c r="AD713" s="194"/>
      <c r="AE713" s="194"/>
      <c r="AF713" s="194"/>
      <c r="AG713" s="194"/>
      <c r="AH713" s="470"/>
      <c r="AI713" s="194"/>
      <c r="AJ713" s="194"/>
      <c r="AK713" s="194"/>
      <c r="AL713" s="194"/>
      <c r="AM713" s="470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  <c r="BN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470"/>
      <c r="P714" s="194"/>
      <c r="Q714" s="194"/>
      <c r="R714" s="194"/>
      <c r="S714" s="194"/>
      <c r="T714" s="194"/>
      <c r="U714" s="194"/>
      <c r="V714" s="470"/>
      <c r="W714" s="194"/>
      <c r="X714" s="194"/>
      <c r="Y714" s="194"/>
      <c r="Z714" s="194"/>
      <c r="AA714" s="194"/>
      <c r="AB714" s="470"/>
      <c r="AC714" s="194"/>
      <c r="AD714" s="194"/>
      <c r="AE714" s="194"/>
      <c r="AF714" s="194"/>
      <c r="AG714" s="194"/>
      <c r="AH714" s="470"/>
      <c r="AI714" s="194"/>
      <c r="AJ714" s="194"/>
      <c r="AK714" s="194"/>
      <c r="AL714" s="194"/>
      <c r="AM714" s="470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  <c r="BN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470"/>
      <c r="P715" s="194"/>
      <c r="Q715" s="194"/>
      <c r="R715" s="194"/>
      <c r="S715" s="194"/>
      <c r="T715" s="194"/>
      <c r="U715" s="194"/>
      <c r="V715" s="470"/>
      <c r="W715" s="194"/>
      <c r="X715" s="194"/>
      <c r="Y715" s="194"/>
      <c r="Z715" s="194"/>
      <c r="AA715" s="194"/>
      <c r="AB715" s="470"/>
      <c r="AC715" s="194"/>
      <c r="AD715" s="194"/>
      <c r="AE715" s="194"/>
      <c r="AF715" s="194"/>
      <c r="AG715" s="194"/>
      <c r="AH715" s="470"/>
      <c r="AI715" s="194"/>
      <c r="AJ715" s="194"/>
      <c r="AK715" s="194"/>
      <c r="AL715" s="194"/>
      <c r="AM715" s="470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  <c r="BN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470"/>
      <c r="P716" s="194"/>
      <c r="Q716" s="194"/>
      <c r="R716" s="194"/>
      <c r="S716" s="194"/>
      <c r="T716" s="194"/>
      <c r="U716" s="194"/>
      <c r="V716" s="470"/>
      <c r="W716" s="194"/>
      <c r="X716" s="194"/>
      <c r="Y716" s="194"/>
      <c r="Z716" s="194"/>
      <c r="AA716" s="194"/>
      <c r="AB716" s="470"/>
      <c r="AC716" s="194"/>
      <c r="AD716" s="194"/>
      <c r="AE716" s="194"/>
      <c r="AF716" s="194"/>
      <c r="AG716" s="194"/>
      <c r="AH716" s="470"/>
      <c r="AI716" s="194"/>
      <c r="AJ716" s="194"/>
      <c r="AK716" s="194"/>
      <c r="AL716" s="194"/>
      <c r="AM716" s="470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  <c r="BN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470"/>
      <c r="P717" s="194"/>
      <c r="Q717" s="194"/>
      <c r="R717" s="194"/>
      <c r="S717" s="194"/>
      <c r="T717" s="194"/>
      <c r="U717" s="194"/>
      <c r="V717" s="470"/>
      <c r="W717" s="194"/>
      <c r="X717" s="194"/>
      <c r="Y717" s="194"/>
      <c r="Z717" s="194"/>
      <c r="AA717" s="194"/>
      <c r="AB717" s="470"/>
      <c r="AC717" s="194"/>
      <c r="AD717" s="194"/>
      <c r="AE717" s="194"/>
      <c r="AF717" s="194"/>
      <c r="AG717" s="194"/>
      <c r="AH717" s="470"/>
      <c r="AI717" s="194"/>
      <c r="AJ717" s="194"/>
      <c r="AK717" s="194"/>
      <c r="AL717" s="194"/>
      <c r="AM717" s="470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  <c r="BN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470"/>
      <c r="P718" s="194"/>
      <c r="Q718" s="194"/>
      <c r="R718" s="194"/>
      <c r="S718" s="194"/>
      <c r="T718" s="194"/>
      <c r="U718" s="194"/>
      <c r="V718" s="470"/>
      <c r="W718" s="194"/>
      <c r="X718" s="194"/>
      <c r="Y718" s="194"/>
      <c r="Z718" s="194"/>
      <c r="AA718" s="194"/>
      <c r="AB718" s="470"/>
      <c r="AC718" s="194"/>
      <c r="AD718" s="194"/>
      <c r="AE718" s="194"/>
      <c r="AF718" s="194"/>
      <c r="AG718" s="194"/>
      <c r="AH718" s="470"/>
      <c r="AI718" s="194"/>
      <c r="AJ718" s="194"/>
      <c r="AK718" s="194"/>
      <c r="AL718" s="194"/>
      <c r="AM718" s="470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  <c r="BN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470"/>
      <c r="P719" s="194"/>
      <c r="Q719" s="194"/>
      <c r="R719" s="194"/>
      <c r="S719" s="194"/>
      <c r="T719" s="194"/>
      <c r="U719" s="194"/>
      <c r="V719" s="470"/>
      <c r="W719" s="194"/>
      <c r="X719" s="194"/>
      <c r="Y719" s="194"/>
      <c r="Z719" s="194"/>
      <c r="AA719" s="194"/>
      <c r="AB719" s="470"/>
      <c r="AC719" s="194"/>
      <c r="AD719" s="194"/>
      <c r="AE719" s="194"/>
      <c r="AF719" s="194"/>
      <c r="AG719" s="194"/>
      <c r="AH719" s="470"/>
      <c r="AI719" s="194"/>
      <c r="AJ719" s="194"/>
      <c r="AK719" s="194"/>
      <c r="AL719" s="194"/>
      <c r="AM719" s="470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  <c r="BN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470"/>
      <c r="P720" s="194"/>
      <c r="Q720" s="194"/>
      <c r="R720" s="194"/>
      <c r="S720" s="194"/>
      <c r="T720" s="194"/>
      <c r="U720" s="194"/>
      <c r="V720" s="470"/>
      <c r="W720" s="194"/>
      <c r="X720" s="194"/>
      <c r="Y720" s="194"/>
      <c r="Z720" s="194"/>
      <c r="AA720" s="194"/>
      <c r="AB720" s="470"/>
      <c r="AC720" s="194"/>
      <c r="AD720" s="194"/>
      <c r="AE720" s="194"/>
      <c r="AF720" s="194"/>
      <c r="AG720" s="194"/>
      <c r="AH720" s="470"/>
      <c r="AI720" s="194"/>
      <c r="AJ720" s="194"/>
      <c r="AK720" s="194"/>
      <c r="AL720" s="194"/>
      <c r="AM720" s="470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  <c r="BN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470"/>
      <c r="P721" s="194"/>
      <c r="Q721" s="194"/>
      <c r="R721" s="194"/>
      <c r="S721" s="194"/>
      <c r="T721" s="194"/>
      <c r="U721" s="194"/>
      <c r="V721" s="470"/>
      <c r="W721" s="194"/>
      <c r="X721" s="194"/>
      <c r="Y721" s="194"/>
      <c r="Z721" s="194"/>
      <c r="AA721" s="194"/>
      <c r="AB721" s="470"/>
      <c r="AC721" s="194"/>
      <c r="AD721" s="194"/>
      <c r="AE721" s="194"/>
      <c r="AF721" s="194"/>
      <c r="AG721" s="194"/>
      <c r="AH721" s="470"/>
      <c r="AI721" s="194"/>
      <c r="AJ721" s="194"/>
      <c r="AK721" s="194"/>
      <c r="AL721" s="194"/>
      <c r="AM721" s="470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  <c r="BN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470"/>
      <c r="P722" s="194"/>
      <c r="Q722" s="194"/>
      <c r="R722" s="194"/>
      <c r="S722" s="194"/>
      <c r="T722" s="194"/>
      <c r="U722" s="194"/>
      <c r="V722" s="470"/>
      <c r="W722" s="194"/>
      <c r="X722" s="194"/>
      <c r="Y722" s="194"/>
      <c r="Z722" s="194"/>
      <c r="AA722" s="194"/>
      <c r="AB722" s="470"/>
      <c r="AC722" s="194"/>
      <c r="AD722" s="194"/>
      <c r="AE722" s="194"/>
      <c r="AF722" s="194"/>
      <c r="AG722" s="194"/>
      <c r="AH722" s="470"/>
      <c r="AI722" s="194"/>
      <c r="AJ722" s="194"/>
      <c r="AK722" s="194"/>
      <c r="AL722" s="194"/>
      <c r="AM722" s="470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  <c r="BN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470"/>
      <c r="P723" s="194"/>
      <c r="Q723" s="194"/>
      <c r="R723" s="194"/>
      <c r="S723" s="194"/>
      <c r="T723" s="194"/>
      <c r="U723" s="194"/>
      <c r="V723" s="470"/>
      <c r="W723" s="194"/>
      <c r="X723" s="194"/>
      <c r="Y723" s="194"/>
      <c r="Z723" s="194"/>
      <c r="AA723" s="194"/>
      <c r="AB723" s="470"/>
      <c r="AC723" s="194"/>
      <c r="AD723" s="194"/>
      <c r="AE723" s="194"/>
      <c r="AF723" s="194"/>
      <c r="AG723" s="194"/>
      <c r="AH723" s="470"/>
      <c r="AI723" s="194"/>
      <c r="AJ723" s="194"/>
      <c r="AK723" s="194"/>
      <c r="AL723" s="194"/>
      <c r="AM723" s="470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  <c r="BN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470"/>
      <c r="P724" s="194"/>
      <c r="Q724" s="194"/>
      <c r="R724" s="194"/>
      <c r="S724" s="194"/>
      <c r="T724" s="194"/>
      <c r="U724" s="194"/>
      <c r="V724" s="470"/>
      <c r="W724" s="194"/>
      <c r="X724" s="194"/>
      <c r="Y724" s="194"/>
      <c r="Z724" s="194"/>
      <c r="AA724" s="194"/>
      <c r="AB724" s="470"/>
      <c r="AC724" s="194"/>
      <c r="AD724" s="194"/>
      <c r="AE724" s="194"/>
      <c r="AF724" s="194"/>
      <c r="AG724" s="194"/>
      <c r="AH724" s="470"/>
      <c r="AI724" s="194"/>
      <c r="AJ724" s="194"/>
      <c r="AK724" s="194"/>
      <c r="AL724" s="194"/>
      <c r="AM724" s="470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  <c r="BN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470"/>
      <c r="P725" s="194"/>
      <c r="Q725" s="194"/>
      <c r="R725" s="194"/>
      <c r="S725" s="194"/>
      <c r="T725" s="194"/>
      <c r="U725" s="194"/>
      <c r="V725" s="470"/>
      <c r="W725" s="194"/>
      <c r="X725" s="194"/>
      <c r="Y725" s="194"/>
      <c r="Z725" s="194"/>
      <c r="AA725" s="194"/>
      <c r="AB725" s="470"/>
      <c r="AC725" s="194"/>
      <c r="AD725" s="194"/>
      <c r="AE725" s="194"/>
      <c r="AF725" s="194"/>
      <c r="AG725" s="194"/>
      <c r="AH725" s="470"/>
      <c r="AI725" s="194"/>
      <c r="AJ725" s="194"/>
      <c r="AK725" s="194"/>
      <c r="AL725" s="194"/>
      <c r="AM725" s="470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  <c r="BN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470"/>
      <c r="P726" s="194"/>
      <c r="Q726" s="194"/>
      <c r="R726" s="194"/>
      <c r="S726" s="194"/>
      <c r="T726" s="194"/>
      <c r="U726" s="194"/>
      <c r="V726" s="470"/>
      <c r="W726" s="194"/>
      <c r="X726" s="194"/>
      <c r="Y726" s="194"/>
      <c r="Z726" s="194"/>
      <c r="AA726" s="194"/>
      <c r="AB726" s="470"/>
      <c r="AC726" s="194"/>
      <c r="AD726" s="194"/>
      <c r="AE726" s="194"/>
      <c r="AF726" s="194"/>
      <c r="AG726" s="194"/>
      <c r="AH726" s="470"/>
      <c r="AI726" s="194"/>
      <c r="AJ726" s="194"/>
      <c r="AK726" s="194"/>
      <c r="AL726" s="194"/>
      <c r="AM726" s="470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  <c r="BN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470"/>
      <c r="P727" s="194"/>
      <c r="Q727" s="194"/>
      <c r="R727" s="194"/>
      <c r="S727" s="194"/>
      <c r="T727" s="194"/>
      <c r="U727" s="194"/>
      <c r="V727" s="470"/>
      <c r="W727" s="194"/>
      <c r="X727" s="194"/>
      <c r="Y727" s="194"/>
      <c r="Z727" s="194"/>
      <c r="AA727" s="194"/>
      <c r="AB727" s="470"/>
      <c r="AC727" s="194"/>
      <c r="AD727" s="194"/>
      <c r="AE727" s="194"/>
      <c r="AF727" s="194"/>
      <c r="AG727" s="194"/>
      <c r="AH727" s="470"/>
      <c r="AI727" s="194"/>
      <c r="AJ727" s="194"/>
      <c r="AK727" s="194"/>
      <c r="AL727" s="194"/>
      <c r="AM727" s="470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  <c r="BN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470"/>
      <c r="P728" s="194"/>
      <c r="Q728" s="194"/>
      <c r="R728" s="194"/>
      <c r="S728" s="194"/>
      <c r="T728" s="194"/>
      <c r="U728" s="194"/>
      <c r="V728" s="470"/>
      <c r="W728" s="194"/>
      <c r="X728" s="194"/>
      <c r="Y728" s="194"/>
      <c r="Z728" s="194"/>
      <c r="AA728" s="194"/>
      <c r="AB728" s="470"/>
      <c r="AC728" s="194"/>
      <c r="AD728" s="194"/>
      <c r="AE728" s="194"/>
      <c r="AF728" s="194"/>
      <c r="AG728" s="194"/>
      <c r="AH728" s="470"/>
      <c r="AI728" s="194"/>
      <c r="AJ728" s="194"/>
      <c r="AK728" s="194"/>
      <c r="AL728" s="194"/>
      <c r="AM728" s="470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  <c r="BN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470"/>
      <c r="P729" s="194"/>
      <c r="Q729" s="194"/>
      <c r="R729" s="194"/>
      <c r="S729" s="194"/>
      <c r="T729" s="194"/>
      <c r="U729" s="194"/>
      <c r="V729" s="470"/>
      <c r="W729" s="194"/>
      <c r="X729" s="194"/>
      <c r="Y729" s="194"/>
      <c r="Z729" s="194"/>
      <c r="AA729" s="194"/>
      <c r="AB729" s="470"/>
      <c r="AC729" s="194"/>
      <c r="AD729" s="194"/>
      <c r="AE729" s="194"/>
      <c r="AF729" s="194"/>
      <c r="AG729" s="194"/>
      <c r="AH729" s="470"/>
      <c r="AI729" s="194"/>
      <c r="AJ729" s="194"/>
      <c r="AK729" s="194"/>
      <c r="AL729" s="194"/>
      <c r="AM729" s="470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  <c r="BN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470"/>
      <c r="P730" s="194"/>
      <c r="Q730" s="194"/>
      <c r="R730" s="194"/>
      <c r="S730" s="194"/>
      <c r="T730" s="194"/>
      <c r="U730" s="194"/>
      <c r="V730" s="470"/>
      <c r="W730" s="194"/>
      <c r="X730" s="194"/>
      <c r="Y730" s="194"/>
      <c r="Z730" s="194"/>
      <c r="AA730" s="194"/>
      <c r="AB730" s="470"/>
      <c r="AC730" s="194"/>
      <c r="AD730" s="194"/>
      <c r="AE730" s="194"/>
      <c r="AF730" s="194"/>
      <c r="AG730" s="194"/>
      <c r="AH730" s="470"/>
      <c r="AI730" s="194"/>
      <c r="AJ730" s="194"/>
      <c r="AK730" s="194"/>
      <c r="AL730" s="194"/>
      <c r="AM730" s="470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  <c r="BN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470"/>
      <c r="P731" s="194"/>
      <c r="Q731" s="194"/>
      <c r="R731" s="194"/>
      <c r="S731" s="194"/>
      <c r="T731" s="194"/>
      <c r="U731" s="194"/>
      <c r="V731" s="470"/>
      <c r="W731" s="194"/>
      <c r="X731" s="194"/>
      <c r="Y731" s="194"/>
      <c r="Z731" s="194"/>
      <c r="AA731" s="194"/>
      <c r="AB731" s="470"/>
      <c r="AC731" s="194"/>
      <c r="AD731" s="194"/>
      <c r="AE731" s="194"/>
      <c r="AF731" s="194"/>
      <c r="AG731" s="194"/>
      <c r="AH731" s="470"/>
      <c r="AI731" s="194"/>
      <c r="AJ731" s="194"/>
      <c r="AK731" s="194"/>
      <c r="AL731" s="194"/>
      <c r="AM731" s="470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  <c r="BN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470"/>
      <c r="P732" s="194"/>
      <c r="Q732" s="194"/>
      <c r="R732" s="194"/>
      <c r="S732" s="194"/>
      <c r="T732" s="194"/>
      <c r="U732" s="194"/>
      <c r="V732" s="470"/>
      <c r="W732" s="194"/>
      <c r="X732" s="194"/>
      <c r="Y732" s="194"/>
      <c r="Z732" s="194"/>
      <c r="AA732" s="194"/>
      <c r="AB732" s="470"/>
      <c r="AC732" s="194"/>
      <c r="AD732" s="194"/>
      <c r="AE732" s="194"/>
      <c r="AF732" s="194"/>
      <c r="AG732" s="194"/>
      <c r="AH732" s="470"/>
      <c r="AI732" s="194"/>
      <c r="AJ732" s="194"/>
      <c r="AK732" s="194"/>
      <c r="AL732" s="194"/>
      <c r="AM732" s="470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  <c r="BN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470"/>
      <c r="P733" s="194"/>
      <c r="Q733" s="194"/>
      <c r="R733" s="194"/>
      <c r="S733" s="194"/>
      <c r="T733" s="194"/>
      <c r="U733" s="194"/>
      <c r="V733" s="470"/>
      <c r="W733" s="194"/>
      <c r="X733" s="194"/>
      <c r="Y733" s="194"/>
      <c r="Z733" s="194"/>
      <c r="AA733" s="194"/>
      <c r="AB733" s="470"/>
      <c r="AC733" s="194"/>
      <c r="AD733" s="194"/>
      <c r="AE733" s="194"/>
      <c r="AF733" s="194"/>
      <c r="AG733" s="194"/>
      <c r="AH733" s="470"/>
      <c r="AI733" s="194"/>
      <c r="AJ733" s="194"/>
      <c r="AK733" s="194"/>
      <c r="AL733" s="194"/>
      <c r="AM733" s="470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  <c r="BN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470"/>
      <c r="P734" s="194"/>
      <c r="Q734" s="194"/>
      <c r="R734" s="194"/>
      <c r="S734" s="194"/>
      <c r="T734" s="194"/>
      <c r="U734" s="194"/>
      <c r="V734" s="470"/>
      <c r="W734" s="194"/>
      <c r="X734" s="194"/>
      <c r="Y734" s="194"/>
      <c r="Z734" s="194"/>
      <c r="AA734" s="194"/>
      <c r="AB734" s="470"/>
      <c r="AC734" s="194"/>
      <c r="AD734" s="194"/>
      <c r="AE734" s="194"/>
      <c r="AF734" s="194"/>
      <c r="AG734" s="194"/>
      <c r="AH734" s="470"/>
      <c r="AI734" s="194"/>
      <c r="AJ734" s="194"/>
      <c r="AK734" s="194"/>
      <c r="AL734" s="194"/>
      <c r="AM734" s="470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  <c r="BN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470"/>
      <c r="P735" s="194"/>
      <c r="Q735" s="194"/>
      <c r="R735" s="194"/>
      <c r="S735" s="194"/>
      <c r="T735" s="194"/>
      <c r="U735" s="194"/>
      <c r="V735" s="470"/>
      <c r="W735" s="194"/>
      <c r="X735" s="194"/>
      <c r="Y735" s="194"/>
      <c r="Z735" s="194"/>
      <c r="AA735" s="194"/>
      <c r="AB735" s="470"/>
      <c r="AC735" s="194"/>
      <c r="AD735" s="194"/>
      <c r="AE735" s="194"/>
      <c r="AF735" s="194"/>
      <c r="AG735" s="194"/>
      <c r="AH735" s="470"/>
      <c r="AI735" s="194"/>
      <c r="AJ735" s="194"/>
      <c r="AK735" s="194"/>
      <c r="AL735" s="194"/>
      <c r="AM735" s="470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  <c r="BN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470"/>
      <c r="P736" s="194"/>
      <c r="Q736" s="194"/>
      <c r="R736" s="194"/>
      <c r="S736" s="194"/>
      <c r="T736" s="194"/>
      <c r="U736" s="194"/>
      <c r="V736" s="470"/>
      <c r="W736" s="194"/>
      <c r="X736" s="194"/>
      <c r="Y736" s="194"/>
      <c r="Z736" s="194"/>
      <c r="AA736" s="194"/>
      <c r="AB736" s="470"/>
      <c r="AC736" s="194"/>
      <c r="AD736" s="194"/>
      <c r="AE736" s="194"/>
      <c r="AF736" s="194"/>
      <c r="AG736" s="194"/>
      <c r="AH736" s="470"/>
      <c r="AI736" s="194"/>
      <c r="AJ736" s="194"/>
      <c r="AK736" s="194"/>
      <c r="AL736" s="194"/>
      <c r="AM736" s="470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  <c r="BN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470"/>
      <c r="P737" s="194"/>
      <c r="Q737" s="194"/>
      <c r="R737" s="194"/>
      <c r="S737" s="194"/>
      <c r="T737" s="194"/>
      <c r="U737" s="194"/>
      <c r="V737" s="470"/>
      <c r="W737" s="194"/>
      <c r="X737" s="194"/>
      <c r="Y737" s="194"/>
      <c r="Z737" s="194"/>
      <c r="AA737" s="194"/>
      <c r="AB737" s="470"/>
      <c r="AC737" s="194"/>
      <c r="AD737" s="194"/>
      <c r="AE737" s="194"/>
      <c r="AF737" s="194"/>
      <c r="AG737" s="194"/>
      <c r="AH737" s="470"/>
      <c r="AI737" s="194"/>
      <c r="AJ737" s="194"/>
      <c r="AK737" s="194"/>
      <c r="AL737" s="194"/>
      <c r="AM737" s="470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  <c r="BN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470"/>
      <c r="P738" s="194"/>
      <c r="Q738" s="194"/>
      <c r="R738" s="194"/>
      <c r="S738" s="194"/>
      <c r="T738" s="194"/>
      <c r="U738" s="194"/>
      <c r="V738" s="470"/>
      <c r="W738" s="194"/>
      <c r="X738" s="194"/>
      <c r="Y738" s="194"/>
      <c r="Z738" s="194"/>
      <c r="AA738" s="194"/>
      <c r="AB738" s="470"/>
      <c r="AC738" s="194"/>
      <c r="AD738" s="194"/>
      <c r="AE738" s="194"/>
      <c r="AF738" s="194"/>
      <c r="AG738" s="194"/>
      <c r="AH738" s="470"/>
      <c r="AI738" s="194"/>
      <c r="AJ738" s="194"/>
      <c r="AK738" s="194"/>
      <c r="AL738" s="194"/>
      <c r="AM738" s="470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  <c r="BN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470"/>
      <c r="P739" s="194"/>
      <c r="Q739" s="194"/>
      <c r="R739" s="194"/>
      <c r="S739" s="194"/>
      <c r="T739" s="194"/>
      <c r="U739" s="194"/>
      <c r="V739" s="470"/>
      <c r="W739" s="194"/>
      <c r="X739" s="194"/>
      <c r="Y739" s="194"/>
      <c r="Z739" s="194"/>
      <c r="AA739" s="194"/>
      <c r="AB739" s="470"/>
      <c r="AC739" s="194"/>
      <c r="AD739" s="194"/>
      <c r="AE739" s="194"/>
      <c r="AF739" s="194"/>
      <c r="AG739" s="194"/>
      <c r="AH739" s="470"/>
      <c r="AI739" s="194"/>
      <c r="AJ739" s="194"/>
      <c r="AK739" s="194"/>
      <c r="AL739" s="194"/>
      <c r="AM739" s="470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  <c r="BN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470"/>
      <c r="P740" s="194"/>
      <c r="Q740" s="194"/>
      <c r="R740" s="194"/>
      <c r="S740" s="194"/>
      <c r="T740" s="194"/>
      <c r="U740" s="194"/>
      <c r="V740" s="470"/>
      <c r="W740" s="194"/>
      <c r="X740" s="194"/>
      <c r="Y740" s="194"/>
      <c r="Z740" s="194"/>
      <c r="AA740" s="194"/>
      <c r="AB740" s="470"/>
      <c r="AC740" s="194"/>
      <c r="AD740" s="194"/>
      <c r="AE740" s="194"/>
      <c r="AF740" s="194"/>
      <c r="AG740" s="194"/>
      <c r="AH740" s="470"/>
      <c r="AI740" s="194"/>
      <c r="AJ740" s="194"/>
      <c r="AK740" s="194"/>
      <c r="AL740" s="194"/>
      <c r="AM740" s="470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  <c r="BN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470"/>
      <c r="P741" s="194"/>
      <c r="Q741" s="194"/>
      <c r="R741" s="194"/>
      <c r="S741" s="194"/>
      <c r="T741" s="194"/>
      <c r="U741" s="194"/>
      <c r="V741" s="470"/>
      <c r="W741" s="194"/>
      <c r="X741" s="194"/>
      <c r="Y741" s="194"/>
      <c r="Z741" s="194"/>
      <c r="AA741" s="194"/>
      <c r="AB741" s="470"/>
      <c r="AC741" s="194"/>
      <c r="AD741" s="194"/>
      <c r="AE741" s="194"/>
      <c r="AF741" s="194"/>
      <c r="AG741" s="194"/>
      <c r="AH741" s="470"/>
      <c r="AI741" s="194"/>
      <c r="AJ741" s="194"/>
      <c r="AK741" s="194"/>
      <c r="AL741" s="194"/>
      <c r="AM741" s="470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  <c r="BN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470"/>
      <c r="P742" s="194"/>
      <c r="Q742" s="194"/>
      <c r="R742" s="194"/>
      <c r="S742" s="194"/>
      <c r="T742" s="194"/>
      <c r="U742" s="194"/>
      <c r="V742" s="470"/>
      <c r="W742" s="194"/>
      <c r="X742" s="194"/>
      <c r="Y742" s="194"/>
      <c r="Z742" s="194"/>
      <c r="AA742" s="194"/>
      <c r="AB742" s="470"/>
      <c r="AC742" s="194"/>
      <c r="AD742" s="194"/>
      <c r="AE742" s="194"/>
      <c r="AF742" s="194"/>
      <c r="AG742" s="194"/>
      <c r="AH742" s="470"/>
      <c r="AI742" s="194"/>
      <c r="AJ742" s="194"/>
      <c r="AK742" s="194"/>
      <c r="AL742" s="194"/>
      <c r="AM742" s="470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  <c r="BN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470"/>
      <c r="P743" s="194"/>
      <c r="Q743" s="194"/>
      <c r="R743" s="194"/>
      <c r="S743" s="194"/>
      <c r="T743" s="194"/>
      <c r="U743" s="194"/>
      <c r="V743" s="470"/>
      <c r="W743" s="194"/>
      <c r="X743" s="194"/>
      <c r="Y743" s="194"/>
      <c r="Z743" s="194"/>
      <c r="AA743" s="194"/>
      <c r="AB743" s="470"/>
      <c r="AC743" s="194"/>
      <c r="AD743" s="194"/>
      <c r="AE743" s="194"/>
      <c r="AF743" s="194"/>
      <c r="AG743" s="194"/>
      <c r="AH743" s="470"/>
      <c r="AI743" s="194"/>
      <c r="AJ743" s="194"/>
      <c r="AK743" s="194"/>
      <c r="AL743" s="194"/>
      <c r="AM743" s="470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  <c r="BN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470"/>
      <c r="P744" s="194"/>
      <c r="Q744" s="194"/>
      <c r="R744" s="194"/>
      <c r="S744" s="194"/>
      <c r="T744" s="194"/>
      <c r="U744" s="194"/>
      <c r="V744" s="470"/>
      <c r="W744" s="194"/>
      <c r="X744" s="194"/>
      <c r="Y744" s="194"/>
      <c r="Z744" s="194"/>
      <c r="AA744" s="194"/>
      <c r="AB744" s="470"/>
      <c r="AC744" s="194"/>
      <c r="AD744" s="194"/>
      <c r="AE744" s="194"/>
      <c r="AF744" s="194"/>
      <c r="AG744" s="194"/>
      <c r="AH744" s="470"/>
      <c r="AI744" s="194"/>
      <c r="AJ744" s="194"/>
      <c r="AK744" s="194"/>
      <c r="AL744" s="194"/>
      <c r="AM744" s="470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  <c r="BN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470"/>
      <c r="P745" s="194"/>
      <c r="Q745" s="194"/>
      <c r="R745" s="194"/>
      <c r="S745" s="194"/>
      <c r="T745" s="194"/>
      <c r="U745" s="194"/>
      <c r="V745" s="470"/>
      <c r="W745" s="194"/>
      <c r="X745" s="194"/>
      <c r="Y745" s="194"/>
      <c r="Z745" s="194"/>
      <c r="AA745" s="194"/>
      <c r="AB745" s="470"/>
      <c r="AC745" s="194"/>
      <c r="AD745" s="194"/>
      <c r="AE745" s="194"/>
      <c r="AF745" s="194"/>
      <c r="AG745" s="194"/>
      <c r="AH745" s="470"/>
      <c r="AI745" s="194"/>
      <c r="AJ745" s="194"/>
      <c r="AK745" s="194"/>
      <c r="AL745" s="194"/>
      <c r="AM745" s="470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  <c r="BN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470"/>
      <c r="P746" s="194"/>
      <c r="Q746" s="194"/>
      <c r="R746" s="194"/>
      <c r="S746" s="194"/>
      <c r="T746" s="194"/>
      <c r="U746" s="194"/>
      <c r="V746" s="470"/>
      <c r="W746" s="194"/>
      <c r="X746" s="194"/>
      <c r="Y746" s="194"/>
      <c r="Z746" s="194"/>
      <c r="AA746" s="194"/>
      <c r="AB746" s="470"/>
      <c r="AC746" s="194"/>
      <c r="AD746" s="194"/>
      <c r="AE746" s="194"/>
      <c r="AF746" s="194"/>
      <c r="AG746" s="194"/>
      <c r="AH746" s="470"/>
      <c r="AI746" s="194"/>
      <c r="AJ746" s="194"/>
      <c r="AK746" s="194"/>
      <c r="AL746" s="194"/>
      <c r="AM746" s="470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  <c r="BN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470"/>
      <c r="P747" s="194"/>
      <c r="Q747" s="194"/>
      <c r="R747" s="194"/>
      <c r="S747" s="194"/>
      <c r="T747" s="194"/>
      <c r="U747" s="194"/>
      <c r="V747" s="470"/>
      <c r="W747" s="194"/>
      <c r="X747" s="194"/>
      <c r="Y747" s="194"/>
      <c r="Z747" s="194"/>
      <c r="AA747" s="194"/>
      <c r="AB747" s="470"/>
      <c r="AC747" s="194"/>
      <c r="AD747" s="194"/>
      <c r="AE747" s="194"/>
      <c r="AF747" s="194"/>
      <c r="AG747" s="194"/>
      <c r="AH747" s="470"/>
      <c r="AI747" s="194"/>
      <c r="AJ747" s="194"/>
      <c r="AK747" s="194"/>
      <c r="AL747" s="194"/>
      <c r="AM747" s="470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  <c r="BN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470"/>
      <c r="P748" s="194"/>
      <c r="Q748" s="194"/>
      <c r="R748" s="194"/>
      <c r="S748" s="194"/>
      <c r="T748" s="194"/>
      <c r="U748" s="194"/>
      <c r="V748" s="470"/>
      <c r="W748" s="194"/>
      <c r="X748" s="194"/>
      <c r="Y748" s="194"/>
      <c r="Z748" s="194"/>
      <c r="AA748" s="194"/>
      <c r="AB748" s="470"/>
      <c r="AC748" s="194"/>
      <c r="AD748" s="194"/>
      <c r="AE748" s="194"/>
      <c r="AF748" s="194"/>
      <c r="AG748" s="194"/>
      <c r="AH748" s="470"/>
      <c r="AI748" s="194"/>
      <c r="AJ748" s="194"/>
      <c r="AK748" s="194"/>
      <c r="AL748" s="194"/>
      <c r="AM748" s="470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  <c r="BN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470"/>
      <c r="P749" s="194"/>
      <c r="Q749" s="194"/>
      <c r="R749" s="194"/>
      <c r="S749" s="194"/>
      <c r="T749" s="194"/>
      <c r="U749" s="194"/>
      <c r="V749" s="470"/>
      <c r="W749" s="194"/>
      <c r="X749" s="194"/>
      <c r="Y749" s="194"/>
      <c r="Z749" s="194"/>
      <c r="AA749" s="194"/>
      <c r="AB749" s="470"/>
      <c r="AC749" s="194"/>
      <c r="AD749" s="194"/>
      <c r="AE749" s="194"/>
      <c r="AF749" s="194"/>
      <c r="AG749" s="194"/>
      <c r="AH749" s="470"/>
      <c r="AI749" s="194"/>
      <c r="AJ749" s="194"/>
      <c r="AK749" s="194"/>
      <c r="AL749" s="194"/>
      <c r="AM749" s="470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  <c r="BN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470"/>
      <c r="P750" s="194"/>
      <c r="Q750" s="194"/>
      <c r="R750" s="194"/>
      <c r="S750" s="194"/>
      <c r="T750" s="194"/>
      <c r="U750" s="194"/>
      <c r="V750" s="470"/>
      <c r="W750" s="194"/>
      <c r="X750" s="194"/>
      <c r="Y750" s="194"/>
      <c r="Z750" s="194"/>
      <c r="AA750" s="194"/>
      <c r="AB750" s="470"/>
      <c r="AC750" s="194"/>
      <c r="AD750" s="194"/>
      <c r="AE750" s="194"/>
      <c r="AF750" s="194"/>
      <c r="AG750" s="194"/>
      <c r="AH750" s="470"/>
      <c r="AI750" s="194"/>
      <c r="AJ750" s="194"/>
      <c r="AK750" s="194"/>
      <c r="AL750" s="194"/>
      <c r="AM750" s="470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  <c r="BN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470"/>
      <c r="P751" s="194"/>
      <c r="Q751" s="194"/>
      <c r="R751" s="194"/>
      <c r="S751" s="194"/>
      <c r="T751" s="194"/>
      <c r="U751" s="194"/>
      <c r="V751" s="470"/>
      <c r="W751" s="194"/>
      <c r="X751" s="194"/>
      <c r="Y751" s="194"/>
      <c r="Z751" s="194"/>
      <c r="AA751" s="194"/>
      <c r="AB751" s="470"/>
      <c r="AC751" s="194"/>
      <c r="AD751" s="194"/>
      <c r="AE751" s="194"/>
      <c r="AF751" s="194"/>
      <c r="AG751" s="194"/>
      <c r="AH751" s="470"/>
      <c r="AI751" s="194"/>
      <c r="AJ751" s="194"/>
      <c r="AK751" s="194"/>
      <c r="AL751" s="194"/>
      <c r="AM751" s="470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  <c r="BN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470"/>
      <c r="P752" s="194"/>
      <c r="Q752" s="194"/>
      <c r="R752" s="194"/>
      <c r="S752" s="194"/>
      <c r="T752" s="194"/>
      <c r="U752" s="194"/>
      <c r="V752" s="470"/>
      <c r="W752" s="194"/>
      <c r="X752" s="194"/>
      <c r="Y752" s="194"/>
      <c r="Z752" s="194"/>
      <c r="AA752" s="194"/>
      <c r="AB752" s="470"/>
      <c r="AC752" s="194"/>
      <c r="AD752" s="194"/>
      <c r="AE752" s="194"/>
      <c r="AF752" s="194"/>
      <c r="AG752" s="194"/>
      <c r="AH752" s="470"/>
      <c r="AI752" s="194"/>
      <c r="AJ752" s="194"/>
      <c r="AK752" s="194"/>
      <c r="AL752" s="194"/>
      <c r="AM752" s="470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  <c r="BN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470"/>
      <c r="P753" s="194"/>
      <c r="Q753" s="194"/>
      <c r="R753" s="194"/>
      <c r="S753" s="194"/>
      <c r="T753" s="194"/>
      <c r="U753" s="194"/>
      <c r="V753" s="470"/>
      <c r="W753" s="194"/>
      <c r="X753" s="194"/>
      <c r="Y753" s="194"/>
      <c r="Z753" s="194"/>
      <c r="AA753" s="194"/>
      <c r="AB753" s="470"/>
      <c r="AC753" s="194"/>
      <c r="AD753" s="194"/>
      <c r="AE753" s="194"/>
      <c r="AF753" s="194"/>
      <c r="AG753" s="194"/>
      <c r="AH753" s="470"/>
      <c r="AI753" s="194"/>
      <c r="AJ753" s="194"/>
      <c r="AK753" s="194"/>
      <c r="AL753" s="194"/>
      <c r="AM753" s="470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  <c r="BN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470"/>
      <c r="P754" s="194"/>
      <c r="Q754" s="194"/>
      <c r="R754" s="194"/>
      <c r="S754" s="194"/>
      <c r="T754" s="194"/>
      <c r="U754" s="194"/>
      <c r="V754" s="470"/>
      <c r="W754" s="194"/>
      <c r="X754" s="194"/>
      <c r="Y754" s="194"/>
      <c r="Z754" s="194"/>
      <c r="AA754" s="194"/>
      <c r="AB754" s="470"/>
      <c r="AC754" s="194"/>
      <c r="AD754" s="194"/>
      <c r="AE754" s="194"/>
      <c r="AF754" s="194"/>
      <c r="AG754" s="194"/>
      <c r="AH754" s="470"/>
      <c r="AI754" s="194"/>
      <c r="AJ754" s="194"/>
      <c r="AK754" s="194"/>
      <c r="AL754" s="194"/>
      <c r="AM754" s="470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  <c r="BN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470"/>
      <c r="P755" s="194"/>
      <c r="Q755" s="194"/>
      <c r="R755" s="194"/>
      <c r="S755" s="194"/>
      <c r="T755" s="194"/>
      <c r="U755" s="194"/>
      <c r="V755" s="470"/>
      <c r="W755" s="194"/>
      <c r="X755" s="194"/>
      <c r="Y755" s="194"/>
      <c r="Z755" s="194"/>
      <c r="AA755" s="194"/>
      <c r="AB755" s="470"/>
      <c r="AC755" s="194"/>
      <c r="AD755" s="194"/>
      <c r="AE755" s="194"/>
      <c r="AF755" s="194"/>
      <c r="AG755" s="194"/>
      <c r="AH755" s="470"/>
      <c r="AI755" s="194"/>
      <c r="AJ755" s="194"/>
      <c r="AK755" s="194"/>
      <c r="AL755" s="194"/>
      <c r="AM755" s="470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  <c r="BN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470"/>
      <c r="P756" s="194"/>
      <c r="Q756" s="194"/>
      <c r="R756" s="194"/>
      <c r="S756" s="194"/>
      <c r="T756" s="194"/>
      <c r="U756" s="194"/>
      <c r="V756" s="470"/>
      <c r="W756" s="194"/>
      <c r="X756" s="194"/>
      <c r="Y756" s="194"/>
      <c r="Z756" s="194"/>
      <c r="AA756" s="194"/>
      <c r="AB756" s="470"/>
      <c r="AC756" s="194"/>
      <c r="AD756" s="194"/>
      <c r="AE756" s="194"/>
      <c r="AF756" s="194"/>
      <c r="AG756" s="194"/>
      <c r="AH756" s="470"/>
      <c r="AI756" s="194"/>
      <c r="AJ756" s="194"/>
      <c r="AK756" s="194"/>
      <c r="AL756" s="194"/>
      <c r="AM756" s="470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  <c r="BN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470"/>
      <c r="P757" s="194"/>
      <c r="Q757" s="194"/>
      <c r="R757" s="194"/>
      <c r="S757" s="194"/>
      <c r="T757" s="194"/>
      <c r="U757" s="194"/>
      <c r="V757" s="470"/>
      <c r="W757" s="194"/>
      <c r="X757" s="194"/>
      <c r="Y757" s="194"/>
      <c r="Z757" s="194"/>
      <c r="AA757" s="194"/>
      <c r="AB757" s="470"/>
      <c r="AC757" s="194"/>
      <c r="AD757" s="194"/>
      <c r="AE757" s="194"/>
      <c r="AF757" s="194"/>
      <c r="AG757" s="194"/>
      <c r="AH757" s="470"/>
      <c r="AI757" s="194"/>
      <c r="AJ757" s="194"/>
      <c r="AK757" s="194"/>
      <c r="AL757" s="194"/>
      <c r="AM757" s="470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  <c r="BN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470"/>
      <c r="P758" s="194"/>
      <c r="Q758" s="194"/>
      <c r="R758" s="194"/>
      <c r="S758" s="194"/>
      <c r="T758" s="194"/>
      <c r="U758" s="194"/>
      <c r="V758" s="470"/>
      <c r="W758" s="194"/>
      <c r="X758" s="194"/>
      <c r="Y758" s="194"/>
      <c r="Z758" s="194"/>
      <c r="AA758" s="194"/>
      <c r="AB758" s="470"/>
      <c r="AC758" s="194"/>
      <c r="AD758" s="194"/>
      <c r="AE758" s="194"/>
      <c r="AF758" s="194"/>
      <c r="AG758" s="194"/>
      <c r="AH758" s="470"/>
      <c r="AI758" s="194"/>
      <c r="AJ758" s="194"/>
      <c r="AK758" s="194"/>
      <c r="AL758" s="194"/>
      <c r="AM758" s="470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  <c r="BN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470"/>
      <c r="P759" s="194"/>
      <c r="Q759" s="194"/>
      <c r="R759" s="194"/>
      <c r="S759" s="194"/>
      <c r="T759" s="194"/>
      <c r="U759" s="194"/>
      <c r="V759" s="470"/>
      <c r="W759" s="194"/>
      <c r="X759" s="194"/>
      <c r="Y759" s="194"/>
      <c r="Z759" s="194"/>
      <c r="AA759" s="194"/>
      <c r="AB759" s="470"/>
      <c r="AC759" s="194"/>
      <c r="AD759" s="194"/>
      <c r="AE759" s="194"/>
      <c r="AF759" s="194"/>
      <c r="AG759" s="194"/>
      <c r="AH759" s="470"/>
      <c r="AI759" s="194"/>
      <c r="AJ759" s="194"/>
      <c r="AK759" s="194"/>
      <c r="AL759" s="194"/>
      <c r="AM759" s="470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  <c r="BN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470"/>
      <c r="P760" s="194"/>
      <c r="Q760" s="194"/>
      <c r="R760" s="194"/>
      <c r="S760" s="194"/>
      <c r="T760" s="194"/>
      <c r="U760" s="194"/>
      <c r="V760" s="470"/>
      <c r="W760" s="194"/>
      <c r="X760" s="194"/>
      <c r="Y760" s="194"/>
      <c r="Z760" s="194"/>
      <c r="AA760" s="194"/>
      <c r="AB760" s="470"/>
      <c r="AC760" s="194"/>
      <c r="AD760" s="194"/>
      <c r="AE760" s="194"/>
      <c r="AF760" s="194"/>
      <c r="AG760" s="194"/>
      <c r="AH760" s="470"/>
      <c r="AI760" s="194"/>
      <c r="AJ760" s="194"/>
      <c r="AK760" s="194"/>
      <c r="AL760" s="194"/>
      <c r="AM760" s="470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  <c r="BN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470"/>
      <c r="P761" s="194"/>
      <c r="Q761" s="194"/>
      <c r="R761" s="194"/>
      <c r="S761" s="194"/>
      <c r="T761" s="194"/>
      <c r="U761" s="194"/>
      <c r="V761" s="470"/>
      <c r="W761" s="194"/>
      <c r="X761" s="194"/>
      <c r="Y761" s="194"/>
      <c r="Z761" s="194"/>
      <c r="AA761" s="194"/>
      <c r="AB761" s="470"/>
      <c r="AC761" s="194"/>
      <c r="AD761" s="194"/>
      <c r="AE761" s="194"/>
      <c r="AF761" s="194"/>
      <c r="AG761" s="194"/>
      <c r="AH761" s="470"/>
      <c r="AI761" s="194"/>
      <c r="AJ761" s="194"/>
      <c r="AK761" s="194"/>
      <c r="AL761" s="194"/>
      <c r="AM761" s="470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  <c r="BN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470"/>
      <c r="P762" s="194"/>
      <c r="Q762" s="194"/>
      <c r="R762" s="194"/>
      <c r="S762" s="194"/>
      <c r="T762" s="194"/>
      <c r="U762" s="194"/>
      <c r="V762" s="470"/>
      <c r="W762" s="194"/>
      <c r="X762" s="194"/>
      <c r="Y762" s="194"/>
      <c r="Z762" s="194"/>
      <c r="AA762" s="194"/>
      <c r="AB762" s="470"/>
      <c r="AC762" s="194"/>
      <c r="AD762" s="194"/>
      <c r="AE762" s="194"/>
      <c r="AF762" s="194"/>
      <c r="AG762" s="194"/>
      <c r="AH762" s="470"/>
      <c r="AI762" s="194"/>
      <c r="AJ762" s="194"/>
      <c r="AK762" s="194"/>
      <c r="AL762" s="194"/>
      <c r="AM762" s="470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  <c r="BN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470"/>
      <c r="P763" s="194"/>
      <c r="Q763" s="194"/>
      <c r="R763" s="194"/>
      <c r="S763" s="194"/>
      <c r="T763" s="194"/>
      <c r="U763" s="194"/>
      <c r="V763" s="470"/>
      <c r="W763" s="194"/>
      <c r="X763" s="194"/>
      <c r="Y763" s="194"/>
      <c r="Z763" s="194"/>
      <c r="AA763" s="194"/>
      <c r="AB763" s="470"/>
      <c r="AC763" s="194"/>
      <c r="AD763" s="194"/>
      <c r="AE763" s="194"/>
      <c r="AF763" s="194"/>
      <c r="AG763" s="194"/>
      <c r="AH763" s="470"/>
      <c r="AI763" s="194"/>
      <c r="AJ763" s="194"/>
      <c r="AK763" s="194"/>
      <c r="AL763" s="194"/>
      <c r="AM763" s="470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  <c r="BN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470"/>
      <c r="P764" s="194"/>
      <c r="Q764" s="194"/>
      <c r="R764" s="194"/>
      <c r="S764" s="194"/>
      <c r="T764" s="194"/>
      <c r="U764" s="194"/>
      <c r="V764" s="470"/>
      <c r="W764" s="194"/>
      <c r="X764" s="194"/>
      <c r="Y764" s="194"/>
      <c r="Z764" s="194"/>
      <c r="AA764" s="194"/>
      <c r="AB764" s="470"/>
      <c r="AC764" s="194"/>
      <c r="AD764" s="194"/>
      <c r="AE764" s="194"/>
      <c r="AF764" s="194"/>
      <c r="AG764" s="194"/>
      <c r="AH764" s="470"/>
      <c r="AI764" s="194"/>
      <c r="AJ764" s="194"/>
      <c r="AK764" s="194"/>
      <c r="AL764" s="194"/>
      <c r="AM764" s="470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  <c r="BN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470"/>
      <c r="P765" s="194"/>
      <c r="Q765" s="194"/>
      <c r="R765" s="194"/>
      <c r="S765" s="194"/>
      <c r="T765" s="194"/>
      <c r="U765" s="194"/>
      <c r="V765" s="470"/>
      <c r="W765" s="194"/>
      <c r="X765" s="194"/>
      <c r="Y765" s="194"/>
      <c r="Z765" s="194"/>
      <c r="AA765" s="194"/>
      <c r="AB765" s="470"/>
      <c r="AC765" s="194"/>
      <c r="AD765" s="194"/>
      <c r="AE765" s="194"/>
      <c r="AF765" s="194"/>
      <c r="AG765" s="194"/>
      <c r="AH765" s="470"/>
      <c r="AI765" s="194"/>
      <c r="AJ765" s="194"/>
      <c r="AK765" s="194"/>
      <c r="AL765" s="194"/>
      <c r="AM765" s="470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  <c r="BN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470"/>
      <c r="P766" s="194"/>
      <c r="Q766" s="194"/>
      <c r="R766" s="194"/>
      <c r="S766" s="194"/>
      <c r="T766" s="194"/>
      <c r="U766" s="194"/>
      <c r="V766" s="470"/>
      <c r="W766" s="194"/>
      <c r="X766" s="194"/>
      <c r="Y766" s="194"/>
      <c r="Z766" s="194"/>
      <c r="AA766" s="194"/>
      <c r="AB766" s="470"/>
      <c r="AC766" s="194"/>
      <c r="AD766" s="194"/>
      <c r="AE766" s="194"/>
      <c r="AF766" s="194"/>
      <c r="AG766" s="194"/>
      <c r="AH766" s="470"/>
      <c r="AI766" s="194"/>
      <c r="AJ766" s="194"/>
      <c r="AK766" s="194"/>
      <c r="AL766" s="194"/>
      <c r="AM766" s="470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  <c r="BN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470"/>
      <c r="P767" s="194"/>
      <c r="Q767" s="194"/>
      <c r="R767" s="194"/>
      <c r="S767" s="194"/>
      <c r="T767" s="194"/>
      <c r="U767" s="194"/>
      <c r="V767" s="470"/>
      <c r="W767" s="194"/>
      <c r="X767" s="194"/>
      <c r="Y767" s="194"/>
      <c r="Z767" s="194"/>
      <c r="AA767" s="194"/>
      <c r="AB767" s="470"/>
      <c r="AC767" s="194"/>
      <c r="AD767" s="194"/>
      <c r="AE767" s="194"/>
      <c r="AF767" s="194"/>
      <c r="AG767" s="194"/>
      <c r="AH767" s="470"/>
      <c r="AI767" s="194"/>
      <c r="AJ767" s="194"/>
      <c r="AK767" s="194"/>
      <c r="AL767" s="194"/>
      <c r="AM767" s="470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  <c r="BN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470"/>
      <c r="P768" s="194"/>
      <c r="Q768" s="194"/>
      <c r="R768" s="194"/>
      <c r="S768" s="194"/>
      <c r="T768" s="194"/>
      <c r="U768" s="194"/>
      <c r="V768" s="470"/>
      <c r="W768" s="194"/>
      <c r="X768" s="194"/>
      <c r="Y768" s="194"/>
      <c r="Z768" s="194"/>
      <c r="AA768" s="194"/>
      <c r="AB768" s="470"/>
      <c r="AC768" s="194"/>
      <c r="AD768" s="194"/>
      <c r="AE768" s="194"/>
      <c r="AF768" s="194"/>
      <c r="AG768" s="194"/>
      <c r="AH768" s="470"/>
      <c r="AI768" s="194"/>
      <c r="AJ768" s="194"/>
      <c r="AK768" s="194"/>
      <c r="AL768" s="194"/>
      <c r="AM768" s="470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  <c r="BN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470"/>
      <c r="P769" s="194"/>
      <c r="Q769" s="194"/>
      <c r="R769" s="194"/>
      <c r="S769" s="194"/>
      <c r="T769" s="194"/>
      <c r="U769" s="194"/>
      <c r="V769" s="470"/>
      <c r="W769" s="194"/>
      <c r="X769" s="194"/>
      <c r="Y769" s="194"/>
      <c r="Z769" s="194"/>
      <c r="AA769" s="194"/>
      <c r="AB769" s="470"/>
      <c r="AC769" s="194"/>
      <c r="AD769" s="194"/>
      <c r="AE769" s="194"/>
      <c r="AF769" s="194"/>
      <c r="AG769" s="194"/>
      <c r="AH769" s="470"/>
      <c r="AI769" s="194"/>
      <c r="AJ769" s="194"/>
      <c r="AK769" s="194"/>
      <c r="AL769" s="194"/>
      <c r="AM769" s="470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  <c r="BN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470"/>
      <c r="P770" s="194"/>
      <c r="Q770" s="194"/>
      <c r="R770" s="194"/>
      <c r="S770" s="194"/>
      <c r="T770" s="194"/>
      <c r="U770" s="194"/>
      <c r="V770" s="470"/>
      <c r="W770" s="194"/>
      <c r="X770" s="194"/>
      <c r="Y770" s="194"/>
      <c r="Z770" s="194"/>
      <c r="AA770" s="194"/>
      <c r="AB770" s="470"/>
      <c r="AC770" s="194"/>
      <c r="AD770" s="194"/>
      <c r="AE770" s="194"/>
      <c r="AF770" s="194"/>
      <c r="AG770" s="194"/>
      <c r="AH770" s="470"/>
      <c r="AI770" s="194"/>
      <c r="AJ770" s="194"/>
      <c r="AK770" s="194"/>
      <c r="AL770" s="194"/>
      <c r="AM770" s="470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  <c r="BN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470"/>
      <c r="P771" s="194"/>
      <c r="Q771" s="194"/>
      <c r="R771" s="194"/>
      <c r="S771" s="194"/>
      <c r="T771" s="194"/>
      <c r="U771" s="194"/>
      <c r="V771" s="470"/>
      <c r="W771" s="194"/>
      <c r="X771" s="194"/>
      <c r="Y771" s="194"/>
      <c r="Z771" s="194"/>
      <c r="AA771" s="194"/>
      <c r="AB771" s="470"/>
      <c r="AC771" s="194"/>
      <c r="AD771" s="194"/>
      <c r="AE771" s="194"/>
      <c r="AF771" s="194"/>
      <c r="AG771" s="194"/>
      <c r="AH771" s="470"/>
      <c r="AI771" s="194"/>
      <c r="AJ771" s="194"/>
      <c r="AK771" s="194"/>
      <c r="AL771" s="194"/>
      <c r="AM771" s="470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  <c r="BN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470"/>
      <c r="P772" s="194"/>
      <c r="Q772" s="194"/>
      <c r="R772" s="194"/>
      <c r="S772" s="194"/>
      <c r="T772" s="194"/>
      <c r="U772" s="194"/>
      <c r="V772" s="470"/>
      <c r="W772" s="194"/>
      <c r="X772" s="194"/>
      <c r="Y772" s="194"/>
      <c r="Z772" s="194"/>
      <c r="AA772" s="194"/>
      <c r="AB772" s="470"/>
      <c r="AC772" s="194"/>
      <c r="AD772" s="194"/>
      <c r="AE772" s="194"/>
      <c r="AF772" s="194"/>
      <c r="AG772" s="194"/>
      <c r="AH772" s="470"/>
      <c r="AI772" s="194"/>
      <c r="AJ772" s="194"/>
      <c r="AK772" s="194"/>
      <c r="AL772" s="194"/>
      <c r="AM772" s="470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  <c r="BN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470"/>
      <c r="P773" s="194"/>
      <c r="Q773" s="194"/>
      <c r="R773" s="194"/>
      <c r="S773" s="194"/>
      <c r="T773" s="194"/>
      <c r="U773" s="194"/>
      <c r="V773" s="470"/>
      <c r="W773" s="194"/>
      <c r="X773" s="194"/>
      <c r="Y773" s="194"/>
      <c r="Z773" s="194"/>
      <c r="AA773" s="194"/>
      <c r="AB773" s="470"/>
      <c r="AC773" s="194"/>
      <c r="AD773" s="194"/>
      <c r="AE773" s="194"/>
      <c r="AF773" s="194"/>
      <c r="AG773" s="194"/>
      <c r="AH773" s="470"/>
      <c r="AI773" s="194"/>
      <c r="AJ773" s="194"/>
      <c r="AK773" s="194"/>
      <c r="AL773" s="194"/>
      <c r="AM773" s="470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  <c r="BN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470"/>
      <c r="P774" s="194"/>
      <c r="Q774" s="194"/>
      <c r="R774" s="194"/>
      <c r="S774" s="194"/>
      <c r="T774" s="194"/>
      <c r="U774" s="194"/>
      <c r="V774" s="470"/>
      <c r="W774" s="194"/>
      <c r="X774" s="194"/>
      <c r="Y774" s="194"/>
      <c r="Z774" s="194"/>
      <c r="AA774" s="194"/>
      <c r="AB774" s="470"/>
      <c r="AC774" s="194"/>
      <c r="AD774" s="194"/>
      <c r="AE774" s="194"/>
      <c r="AF774" s="194"/>
      <c r="AG774" s="194"/>
      <c r="AH774" s="470"/>
      <c r="AI774" s="194"/>
      <c r="AJ774" s="194"/>
      <c r="AK774" s="194"/>
      <c r="AL774" s="194"/>
      <c r="AM774" s="470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  <c r="BN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470"/>
      <c r="P775" s="194"/>
      <c r="Q775" s="194"/>
      <c r="R775" s="194"/>
      <c r="S775" s="194"/>
      <c r="T775" s="194"/>
      <c r="U775" s="194"/>
      <c r="V775" s="470"/>
      <c r="W775" s="194"/>
      <c r="X775" s="194"/>
      <c r="Y775" s="194"/>
      <c r="Z775" s="194"/>
      <c r="AA775" s="194"/>
      <c r="AB775" s="470"/>
      <c r="AC775" s="194"/>
      <c r="AD775" s="194"/>
      <c r="AE775" s="194"/>
      <c r="AF775" s="194"/>
      <c r="AG775" s="194"/>
      <c r="AH775" s="470"/>
      <c r="AI775" s="194"/>
      <c r="AJ775" s="194"/>
      <c r="AK775" s="194"/>
      <c r="AL775" s="194"/>
      <c r="AM775" s="470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  <c r="BN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470"/>
      <c r="P776" s="194"/>
      <c r="Q776" s="194"/>
      <c r="R776" s="194"/>
      <c r="S776" s="194"/>
      <c r="T776" s="194"/>
      <c r="U776" s="194"/>
      <c r="V776" s="470"/>
      <c r="W776" s="194"/>
      <c r="X776" s="194"/>
      <c r="Y776" s="194"/>
      <c r="Z776" s="194"/>
      <c r="AA776" s="194"/>
      <c r="AB776" s="470"/>
      <c r="AC776" s="194"/>
      <c r="AD776" s="194"/>
      <c r="AE776" s="194"/>
      <c r="AF776" s="194"/>
      <c r="AG776" s="194"/>
      <c r="AH776" s="470"/>
      <c r="AI776" s="194"/>
      <c r="AJ776" s="194"/>
      <c r="AK776" s="194"/>
      <c r="AL776" s="194"/>
      <c r="AM776" s="470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  <c r="BN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470"/>
      <c r="P777" s="194"/>
      <c r="Q777" s="194"/>
      <c r="R777" s="194"/>
      <c r="S777" s="194"/>
      <c r="T777" s="194"/>
      <c r="U777" s="194"/>
      <c r="V777" s="470"/>
      <c r="W777" s="194"/>
      <c r="X777" s="194"/>
      <c r="Y777" s="194"/>
      <c r="Z777" s="194"/>
      <c r="AA777" s="194"/>
      <c r="AB777" s="470"/>
      <c r="AC777" s="194"/>
      <c r="AD777" s="194"/>
      <c r="AE777" s="194"/>
      <c r="AF777" s="194"/>
      <c r="AG777" s="194"/>
      <c r="AH777" s="470"/>
      <c r="AI777" s="194"/>
      <c r="AJ777" s="194"/>
      <c r="AK777" s="194"/>
      <c r="AL777" s="194"/>
      <c r="AM777" s="470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  <c r="BN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470"/>
      <c r="P778" s="194"/>
      <c r="Q778" s="194"/>
      <c r="R778" s="194"/>
      <c r="S778" s="194"/>
      <c r="T778" s="194"/>
      <c r="U778" s="194"/>
      <c r="V778" s="470"/>
      <c r="W778" s="194"/>
      <c r="X778" s="194"/>
      <c r="Y778" s="194"/>
      <c r="Z778" s="194"/>
      <c r="AA778" s="194"/>
      <c r="AB778" s="470"/>
      <c r="AC778" s="194"/>
      <c r="AD778" s="194"/>
      <c r="AE778" s="194"/>
      <c r="AF778" s="194"/>
      <c r="AG778" s="194"/>
      <c r="AH778" s="470"/>
      <c r="AI778" s="194"/>
      <c r="AJ778" s="194"/>
      <c r="AK778" s="194"/>
      <c r="AL778" s="194"/>
      <c r="AM778" s="470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  <c r="BN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470"/>
      <c r="P779" s="194"/>
      <c r="Q779" s="194"/>
      <c r="R779" s="194"/>
      <c r="S779" s="194"/>
      <c r="T779" s="194"/>
      <c r="U779" s="194"/>
      <c r="V779" s="470"/>
      <c r="W779" s="194"/>
      <c r="X779" s="194"/>
      <c r="Y779" s="194"/>
      <c r="Z779" s="194"/>
      <c r="AA779" s="194"/>
      <c r="AB779" s="470"/>
      <c r="AC779" s="194"/>
      <c r="AD779" s="194"/>
      <c r="AE779" s="194"/>
      <c r="AF779" s="194"/>
      <c r="AG779" s="194"/>
      <c r="AH779" s="470"/>
      <c r="AI779" s="194"/>
      <c r="AJ779" s="194"/>
      <c r="AK779" s="194"/>
      <c r="AL779" s="194"/>
      <c r="AM779" s="470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  <c r="BN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470"/>
      <c r="P780" s="194"/>
      <c r="Q780" s="194"/>
      <c r="R780" s="194"/>
      <c r="S780" s="194"/>
      <c r="T780" s="194"/>
      <c r="U780" s="194"/>
      <c r="V780" s="470"/>
      <c r="W780" s="194"/>
      <c r="X780" s="194"/>
      <c r="Y780" s="194"/>
      <c r="Z780" s="194"/>
      <c r="AA780" s="194"/>
      <c r="AB780" s="470"/>
      <c r="AC780" s="194"/>
      <c r="AD780" s="194"/>
      <c r="AE780" s="194"/>
      <c r="AF780" s="194"/>
      <c r="AG780" s="194"/>
      <c r="AH780" s="470"/>
      <c r="AI780" s="194"/>
      <c r="AJ780" s="194"/>
      <c r="AK780" s="194"/>
      <c r="AL780" s="194"/>
      <c r="AM780" s="470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  <c r="BN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470"/>
      <c r="P781" s="194"/>
      <c r="Q781" s="194"/>
      <c r="R781" s="194"/>
      <c r="S781" s="194"/>
      <c r="T781" s="194"/>
      <c r="U781" s="194"/>
      <c r="V781" s="470"/>
      <c r="W781" s="194"/>
      <c r="X781" s="194"/>
      <c r="Y781" s="194"/>
      <c r="Z781" s="194"/>
      <c r="AA781" s="194"/>
      <c r="AB781" s="470"/>
      <c r="AC781" s="194"/>
      <c r="AD781" s="194"/>
      <c r="AE781" s="194"/>
      <c r="AF781" s="194"/>
      <c r="AG781" s="194"/>
      <c r="AH781" s="470"/>
      <c r="AI781" s="194"/>
      <c r="AJ781" s="194"/>
      <c r="AK781" s="194"/>
      <c r="AL781" s="194"/>
      <c r="AM781" s="470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  <c r="BN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470"/>
      <c r="P782" s="194"/>
      <c r="Q782" s="194"/>
      <c r="R782" s="194"/>
      <c r="S782" s="194"/>
      <c r="T782" s="194"/>
      <c r="U782" s="194"/>
      <c r="V782" s="470"/>
      <c r="W782" s="194"/>
      <c r="X782" s="194"/>
      <c r="Y782" s="194"/>
      <c r="Z782" s="194"/>
      <c r="AA782" s="194"/>
      <c r="AB782" s="470"/>
      <c r="AC782" s="194"/>
      <c r="AD782" s="194"/>
      <c r="AE782" s="194"/>
      <c r="AF782" s="194"/>
      <c r="AG782" s="194"/>
      <c r="AH782" s="470"/>
      <c r="AI782" s="194"/>
      <c r="AJ782" s="194"/>
      <c r="AK782" s="194"/>
      <c r="AL782" s="194"/>
      <c r="AM782" s="470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  <c r="BN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470"/>
      <c r="P783" s="194"/>
      <c r="Q783" s="194"/>
      <c r="R783" s="194"/>
      <c r="S783" s="194"/>
      <c r="T783" s="194"/>
      <c r="U783" s="194"/>
      <c r="V783" s="470"/>
      <c r="W783" s="194"/>
      <c r="X783" s="194"/>
      <c r="Y783" s="194"/>
      <c r="Z783" s="194"/>
      <c r="AA783" s="194"/>
      <c r="AB783" s="470"/>
      <c r="AC783" s="194"/>
      <c r="AD783" s="194"/>
      <c r="AE783" s="194"/>
      <c r="AF783" s="194"/>
      <c r="AG783" s="194"/>
      <c r="AH783" s="470"/>
      <c r="AI783" s="194"/>
      <c r="AJ783" s="194"/>
      <c r="AK783" s="194"/>
      <c r="AL783" s="194"/>
      <c r="AM783" s="470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  <c r="BN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470"/>
      <c r="P784" s="194"/>
      <c r="Q784" s="194"/>
      <c r="R784" s="194"/>
      <c r="S784" s="194"/>
      <c r="T784" s="194"/>
      <c r="U784" s="194"/>
      <c r="V784" s="470"/>
      <c r="W784" s="194"/>
      <c r="X784" s="194"/>
      <c r="Y784" s="194"/>
      <c r="Z784" s="194"/>
      <c r="AA784" s="194"/>
      <c r="AB784" s="470"/>
      <c r="AC784" s="194"/>
      <c r="AD784" s="194"/>
      <c r="AE784" s="194"/>
      <c r="AF784" s="194"/>
      <c r="AG784" s="194"/>
      <c r="AH784" s="470"/>
      <c r="AI784" s="194"/>
      <c r="AJ784" s="194"/>
      <c r="AK784" s="194"/>
      <c r="AL784" s="194"/>
      <c r="AM784" s="470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  <c r="BN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470"/>
      <c r="P785" s="194"/>
      <c r="Q785" s="194"/>
      <c r="R785" s="194"/>
      <c r="S785" s="194"/>
      <c r="T785" s="194"/>
      <c r="U785" s="194"/>
      <c r="V785" s="470"/>
      <c r="W785" s="194"/>
      <c r="X785" s="194"/>
      <c r="Y785" s="194"/>
      <c r="Z785" s="194"/>
      <c r="AA785" s="194"/>
      <c r="AB785" s="470"/>
      <c r="AC785" s="194"/>
      <c r="AD785" s="194"/>
      <c r="AE785" s="194"/>
      <c r="AF785" s="194"/>
      <c r="AG785" s="194"/>
      <c r="AH785" s="470"/>
      <c r="AI785" s="194"/>
      <c r="AJ785" s="194"/>
      <c r="AK785" s="194"/>
      <c r="AL785" s="194"/>
      <c r="AM785" s="470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  <c r="BN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470"/>
      <c r="P786" s="194"/>
      <c r="Q786" s="194"/>
      <c r="R786" s="194"/>
      <c r="S786" s="194"/>
      <c r="T786" s="194"/>
      <c r="U786" s="194"/>
      <c r="V786" s="470"/>
      <c r="W786" s="194"/>
      <c r="X786" s="194"/>
      <c r="Y786" s="194"/>
      <c r="Z786" s="194"/>
      <c r="AA786" s="194"/>
      <c r="AB786" s="470"/>
      <c r="AC786" s="194"/>
      <c r="AD786" s="194"/>
      <c r="AE786" s="194"/>
      <c r="AF786" s="194"/>
      <c r="AG786" s="194"/>
      <c r="AH786" s="470"/>
      <c r="AI786" s="194"/>
      <c r="AJ786" s="194"/>
      <c r="AK786" s="194"/>
      <c r="AL786" s="194"/>
      <c r="AM786" s="470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  <c r="BN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470"/>
      <c r="P787" s="194"/>
      <c r="Q787" s="194"/>
      <c r="R787" s="194"/>
      <c r="S787" s="194"/>
      <c r="T787" s="194"/>
      <c r="U787" s="194"/>
      <c r="V787" s="470"/>
      <c r="W787" s="194"/>
      <c r="X787" s="194"/>
      <c r="Y787" s="194"/>
      <c r="Z787" s="194"/>
      <c r="AA787" s="194"/>
      <c r="AB787" s="470"/>
      <c r="AC787" s="194"/>
      <c r="AD787" s="194"/>
      <c r="AE787" s="194"/>
      <c r="AF787" s="194"/>
      <c r="AG787" s="194"/>
      <c r="AH787" s="470"/>
      <c r="AI787" s="194"/>
      <c r="AJ787" s="194"/>
      <c r="AK787" s="194"/>
      <c r="AL787" s="194"/>
      <c r="AM787" s="470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  <c r="BN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470"/>
      <c r="P788" s="194"/>
      <c r="Q788" s="194"/>
      <c r="R788" s="194"/>
      <c r="S788" s="194"/>
      <c r="T788" s="194"/>
      <c r="U788" s="194"/>
      <c r="V788" s="470"/>
      <c r="W788" s="194"/>
      <c r="X788" s="194"/>
      <c r="Y788" s="194"/>
      <c r="Z788" s="194"/>
      <c r="AA788" s="194"/>
      <c r="AB788" s="470"/>
      <c r="AC788" s="194"/>
      <c r="AD788" s="194"/>
      <c r="AE788" s="194"/>
      <c r="AF788" s="194"/>
      <c r="AG788" s="194"/>
      <c r="AH788" s="470"/>
      <c r="AI788" s="194"/>
      <c r="AJ788" s="194"/>
      <c r="AK788" s="194"/>
      <c r="AL788" s="194"/>
      <c r="AM788" s="470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  <c r="BN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470"/>
      <c r="P789" s="194"/>
      <c r="Q789" s="194"/>
      <c r="R789" s="194"/>
      <c r="S789" s="194"/>
      <c r="T789" s="194"/>
      <c r="U789" s="194"/>
      <c r="V789" s="470"/>
      <c r="W789" s="194"/>
      <c r="X789" s="194"/>
      <c r="Y789" s="194"/>
      <c r="Z789" s="194"/>
      <c r="AA789" s="194"/>
      <c r="AB789" s="470"/>
      <c r="AC789" s="194"/>
      <c r="AD789" s="194"/>
      <c r="AE789" s="194"/>
      <c r="AF789" s="194"/>
      <c r="AG789" s="194"/>
      <c r="AH789" s="470"/>
      <c r="AI789" s="194"/>
      <c r="AJ789" s="194"/>
      <c r="AK789" s="194"/>
      <c r="AL789" s="194"/>
      <c r="AM789" s="470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  <c r="BN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470"/>
      <c r="P790" s="194"/>
      <c r="Q790" s="194"/>
      <c r="R790" s="194"/>
      <c r="S790" s="194"/>
      <c r="T790" s="194"/>
      <c r="U790" s="194"/>
      <c r="V790" s="470"/>
      <c r="W790" s="194"/>
      <c r="X790" s="194"/>
      <c r="Y790" s="194"/>
      <c r="Z790" s="194"/>
      <c r="AA790" s="194"/>
      <c r="AB790" s="470"/>
      <c r="AC790" s="194"/>
      <c r="AD790" s="194"/>
      <c r="AE790" s="194"/>
      <c r="AF790" s="194"/>
      <c r="AG790" s="194"/>
      <c r="AH790" s="470"/>
      <c r="AI790" s="194"/>
      <c r="AJ790" s="194"/>
      <c r="AK790" s="194"/>
      <c r="AL790" s="194"/>
      <c r="AM790" s="470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  <c r="BN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470"/>
      <c r="P791" s="194"/>
      <c r="Q791" s="194"/>
      <c r="R791" s="194"/>
      <c r="S791" s="194"/>
      <c r="T791" s="194"/>
      <c r="U791" s="194"/>
      <c r="V791" s="470"/>
      <c r="W791" s="194"/>
      <c r="X791" s="194"/>
      <c r="Y791" s="194"/>
      <c r="Z791" s="194"/>
      <c r="AA791" s="194"/>
      <c r="AB791" s="470"/>
      <c r="AC791" s="194"/>
      <c r="AD791" s="194"/>
      <c r="AE791" s="194"/>
      <c r="AF791" s="194"/>
      <c r="AG791" s="194"/>
      <c r="AH791" s="470"/>
      <c r="AI791" s="194"/>
      <c r="AJ791" s="194"/>
      <c r="AK791" s="194"/>
      <c r="AL791" s="194"/>
      <c r="AM791" s="470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  <c r="BN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470"/>
      <c r="P792" s="194"/>
      <c r="Q792" s="194"/>
      <c r="R792" s="194"/>
      <c r="S792" s="194"/>
      <c r="T792" s="194"/>
      <c r="U792" s="194"/>
      <c r="V792" s="470"/>
      <c r="W792" s="194"/>
      <c r="X792" s="194"/>
      <c r="Y792" s="194"/>
      <c r="Z792" s="194"/>
      <c r="AA792" s="194"/>
      <c r="AB792" s="470"/>
      <c r="AC792" s="194"/>
      <c r="AD792" s="194"/>
      <c r="AE792" s="194"/>
      <c r="AF792" s="194"/>
      <c r="AG792" s="194"/>
      <c r="AH792" s="470"/>
      <c r="AI792" s="194"/>
      <c r="AJ792" s="194"/>
      <c r="AK792" s="194"/>
      <c r="AL792" s="194"/>
      <c r="AM792" s="470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  <c r="BN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470"/>
      <c r="P793" s="194"/>
      <c r="Q793" s="194"/>
      <c r="R793" s="194"/>
      <c r="S793" s="194"/>
      <c r="T793" s="194"/>
      <c r="U793" s="194"/>
      <c r="V793" s="470"/>
      <c r="W793" s="194"/>
      <c r="X793" s="194"/>
      <c r="Y793" s="194"/>
      <c r="Z793" s="194"/>
      <c r="AA793" s="194"/>
      <c r="AB793" s="470"/>
      <c r="AC793" s="194"/>
      <c r="AD793" s="194"/>
      <c r="AE793" s="194"/>
      <c r="AF793" s="194"/>
      <c r="AG793" s="194"/>
      <c r="AH793" s="470"/>
      <c r="AI793" s="194"/>
      <c r="AJ793" s="194"/>
      <c r="AK793" s="194"/>
      <c r="AL793" s="194"/>
      <c r="AM793" s="470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  <c r="BN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470"/>
      <c r="P794" s="194"/>
      <c r="Q794" s="194"/>
      <c r="R794" s="194"/>
      <c r="S794" s="194"/>
      <c r="T794" s="194"/>
      <c r="U794" s="194"/>
      <c r="V794" s="470"/>
      <c r="W794" s="194"/>
      <c r="X794" s="194"/>
      <c r="Y794" s="194"/>
      <c r="Z794" s="194"/>
      <c r="AA794" s="194"/>
      <c r="AB794" s="470"/>
      <c r="AC794" s="194"/>
      <c r="AD794" s="194"/>
      <c r="AE794" s="194"/>
      <c r="AF794" s="194"/>
      <c r="AG794" s="194"/>
      <c r="AH794" s="470"/>
      <c r="AI794" s="194"/>
      <c r="AJ794" s="194"/>
      <c r="AK794" s="194"/>
      <c r="AL794" s="194"/>
      <c r="AM794" s="470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  <c r="BN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470"/>
      <c r="P795" s="194"/>
      <c r="Q795" s="194"/>
      <c r="R795" s="194"/>
      <c r="S795" s="194"/>
      <c r="T795" s="194"/>
      <c r="U795" s="194"/>
      <c r="V795" s="470"/>
      <c r="W795" s="194"/>
      <c r="X795" s="194"/>
      <c r="Y795" s="194"/>
      <c r="Z795" s="194"/>
      <c r="AA795" s="194"/>
      <c r="AB795" s="470"/>
      <c r="AC795" s="194"/>
      <c r="AD795" s="194"/>
      <c r="AE795" s="194"/>
      <c r="AF795" s="194"/>
      <c r="AG795" s="194"/>
      <c r="AH795" s="470"/>
      <c r="AI795" s="194"/>
      <c r="AJ795" s="194"/>
      <c r="AK795" s="194"/>
      <c r="AL795" s="194"/>
      <c r="AM795" s="470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  <c r="BN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470"/>
      <c r="P796" s="194"/>
      <c r="Q796" s="194"/>
      <c r="R796" s="194"/>
      <c r="S796" s="194"/>
      <c r="T796" s="194"/>
      <c r="U796" s="194"/>
      <c r="V796" s="470"/>
      <c r="W796" s="194"/>
      <c r="X796" s="194"/>
      <c r="Y796" s="194"/>
      <c r="Z796" s="194"/>
      <c r="AA796" s="194"/>
      <c r="AB796" s="470"/>
      <c r="AC796" s="194"/>
      <c r="AD796" s="194"/>
      <c r="AE796" s="194"/>
      <c r="AF796" s="194"/>
      <c r="AG796" s="194"/>
      <c r="AH796" s="470"/>
      <c r="AI796" s="194"/>
      <c r="AJ796" s="194"/>
      <c r="AK796" s="194"/>
      <c r="AL796" s="194"/>
      <c r="AM796" s="470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  <c r="BN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470"/>
      <c r="P797" s="194"/>
      <c r="Q797" s="194"/>
      <c r="R797" s="194"/>
      <c r="S797" s="194"/>
      <c r="T797" s="194"/>
      <c r="U797" s="194"/>
      <c r="V797" s="470"/>
      <c r="W797" s="194"/>
      <c r="X797" s="194"/>
      <c r="Y797" s="194"/>
      <c r="Z797" s="194"/>
      <c r="AA797" s="194"/>
      <c r="AB797" s="470"/>
      <c r="AC797" s="194"/>
      <c r="AD797" s="194"/>
      <c r="AE797" s="194"/>
      <c r="AF797" s="194"/>
      <c r="AG797" s="194"/>
      <c r="AH797" s="470"/>
      <c r="AI797" s="194"/>
      <c r="AJ797" s="194"/>
      <c r="AK797" s="194"/>
      <c r="AL797" s="194"/>
      <c r="AM797" s="470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  <c r="BN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470"/>
      <c r="P798" s="194"/>
      <c r="Q798" s="194"/>
      <c r="R798" s="194"/>
      <c r="S798" s="194"/>
      <c r="T798" s="194"/>
      <c r="U798" s="194"/>
      <c r="V798" s="470"/>
      <c r="W798" s="194"/>
      <c r="X798" s="194"/>
      <c r="Y798" s="194"/>
      <c r="Z798" s="194"/>
      <c r="AA798" s="194"/>
      <c r="AB798" s="470"/>
      <c r="AC798" s="194"/>
      <c r="AD798" s="194"/>
      <c r="AE798" s="194"/>
      <c r="AF798" s="194"/>
      <c r="AG798" s="194"/>
      <c r="AH798" s="470"/>
      <c r="AI798" s="194"/>
      <c r="AJ798" s="194"/>
      <c r="AK798" s="194"/>
      <c r="AL798" s="194"/>
      <c r="AM798" s="470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  <c r="BN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470"/>
      <c r="P799" s="194"/>
      <c r="Q799" s="194"/>
      <c r="R799" s="194"/>
      <c r="S799" s="194"/>
      <c r="T799" s="194"/>
      <c r="U799" s="194"/>
      <c r="V799" s="470"/>
      <c r="W799" s="194"/>
      <c r="X799" s="194"/>
      <c r="Y799" s="194"/>
      <c r="Z799" s="194"/>
      <c r="AA799" s="194"/>
      <c r="AB799" s="470"/>
      <c r="AC799" s="194"/>
      <c r="AD799" s="194"/>
      <c r="AE799" s="194"/>
      <c r="AF799" s="194"/>
      <c r="AG799" s="194"/>
      <c r="AH799" s="470"/>
      <c r="AI799" s="194"/>
      <c r="AJ799" s="194"/>
      <c r="AK799" s="194"/>
      <c r="AL799" s="194"/>
      <c r="AM799" s="470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  <c r="BN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470"/>
      <c r="P800" s="194"/>
      <c r="Q800" s="194"/>
      <c r="R800" s="194"/>
      <c r="S800" s="194"/>
      <c r="T800" s="194"/>
      <c r="U800" s="194"/>
      <c r="V800" s="470"/>
      <c r="W800" s="194"/>
      <c r="X800" s="194"/>
      <c r="Y800" s="194"/>
      <c r="Z800" s="194"/>
      <c r="AA800" s="194"/>
      <c r="AB800" s="470"/>
      <c r="AC800" s="194"/>
      <c r="AD800" s="194"/>
      <c r="AE800" s="194"/>
      <c r="AF800" s="194"/>
      <c r="AG800" s="194"/>
      <c r="AH800" s="470"/>
      <c r="AI800" s="194"/>
      <c r="AJ800" s="194"/>
      <c r="AK800" s="194"/>
      <c r="AL800" s="194"/>
      <c r="AM800" s="470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  <c r="BN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470"/>
      <c r="P801" s="194"/>
      <c r="Q801" s="194"/>
      <c r="R801" s="194"/>
      <c r="S801" s="194"/>
      <c r="T801" s="194"/>
      <c r="U801" s="194"/>
      <c r="V801" s="470"/>
      <c r="W801" s="194"/>
      <c r="X801" s="194"/>
      <c r="Y801" s="194"/>
      <c r="Z801" s="194"/>
      <c r="AA801" s="194"/>
      <c r="AB801" s="470"/>
      <c r="AC801" s="194"/>
      <c r="AD801" s="194"/>
      <c r="AE801" s="194"/>
      <c r="AF801" s="194"/>
      <c r="AG801" s="194"/>
      <c r="AH801" s="470"/>
      <c r="AI801" s="194"/>
      <c r="AJ801" s="194"/>
      <c r="AK801" s="194"/>
      <c r="AL801" s="194"/>
      <c r="AM801" s="470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  <c r="BN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470"/>
      <c r="P802" s="194"/>
      <c r="Q802" s="194"/>
      <c r="R802" s="194"/>
      <c r="S802" s="194"/>
      <c r="T802" s="194"/>
      <c r="U802" s="194"/>
      <c r="V802" s="470"/>
      <c r="W802" s="194"/>
      <c r="X802" s="194"/>
      <c r="Y802" s="194"/>
      <c r="Z802" s="194"/>
      <c r="AA802" s="194"/>
      <c r="AB802" s="470"/>
      <c r="AC802" s="194"/>
      <c r="AD802" s="194"/>
      <c r="AE802" s="194"/>
      <c r="AF802" s="194"/>
      <c r="AG802" s="194"/>
      <c r="AH802" s="470"/>
      <c r="AI802" s="194"/>
      <c r="AJ802" s="194"/>
      <c r="AK802" s="194"/>
      <c r="AL802" s="194"/>
      <c r="AM802" s="470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  <c r="BN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470"/>
      <c r="P803" s="194"/>
      <c r="Q803" s="194"/>
      <c r="R803" s="194"/>
      <c r="S803" s="194"/>
      <c r="T803" s="194"/>
      <c r="U803" s="194"/>
      <c r="V803" s="470"/>
      <c r="W803" s="194"/>
      <c r="X803" s="194"/>
      <c r="Y803" s="194"/>
      <c r="Z803" s="194"/>
      <c r="AA803" s="194"/>
      <c r="AB803" s="470"/>
      <c r="AC803" s="194"/>
      <c r="AD803" s="194"/>
      <c r="AE803" s="194"/>
      <c r="AF803" s="194"/>
      <c r="AG803" s="194"/>
      <c r="AH803" s="470"/>
      <c r="AI803" s="194"/>
      <c r="AJ803" s="194"/>
      <c r="AK803" s="194"/>
      <c r="AL803" s="194"/>
      <c r="AM803" s="470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  <c r="BN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470"/>
      <c r="P804" s="194"/>
      <c r="Q804" s="194"/>
      <c r="R804" s="194"/>
      <c r="S804" s="194"/>
      <c r="T804" s="194"/>
      <c r="U804" s="194"/>
      <c r="V804" s="470"/>
      <c r="W804" s="194"/>
      <c r="X804" s="194"/>
      <c r="Y804" s="194"/>
      <c r="Z804" s="194"/>
      <c r="AA804" s="194"/>
      <c r="AB804" s="470"/>
      <c r="AC804" s="194"/>
      <c r="AD804" s="194"/>
      <c r="AE804" s="194"/>
      <c r="AF804" s="194"/>
      <c r="AG804" s="194"/>
      <c r="AH804" s="470"/>
      <c r="AI804" s="194"/>
      <c r="AJ804" s="194"/>
      <c r="AK804" s="194"/>
      <c r="AL804" s="194"/>
      <c r="AM804" s="470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  <c r="BN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470"/>
      <c r="P805" s="194"/>
      <c r="Q805" s="194"/>
      <c r="R805" s="194"/>
      <c r="S805" s="194"/>
      <c r="T805" s="194"/>
      <c r="U805" s="194"/>
      <c r="V805" s="470"/>
      <c r="W805" s="194"/>
      <c r="X805" s="194"/>
      <c r="Y805" s="194"/>
      <c r="Z805" s="194"/>
      <c r="AA805" s="194"/>
      <c r="AB805" s="470"/>
      <c r="AC805" s="194"/>
      <c r="AD805" s="194"/>
      <c r="AE805" s="194"/>
      <c r="AF805" s="194"/>
      <c r="AG805" s="194"/>
      <c r="AH805" s="470"/>
      <c r="AI805" s="194"/>
      <c r="AJ805" s="194"/>
      <c r="AK805" s="194"/>
      <c r="AL805" s="194"/>
      <c r="AM805" s="470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  <c r="BN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470"/>
      <c r="P806" s="194"/>
      <c r="Q806" s="194"/>
      <c r="R806" s="194"/>
      <c r="S806" s="194"/>
      <c r="T806" s="194"/>
      <c r="U806" s="194"/>
      <c r="V806" s="470"/>
      <c r="W806" s="194"/>
      <c r="X806" s="194"/>
      <c r="Y806" s="194"/>
      <c r="Z806" s="194"/>
      <c r="AA806" s="194"/>
      <c r="AB806" s="470"/>
      <c r="AC806" s="194"/>
      <c r="AD806" s="194"/>
      <c r="AE806" s="194"/>
      <c r="AF806" s="194"/>
      <c r="AG806" s="194"/>
      <c r="AH806" s="470"/>
      <c r="AI806" s="194"/>
      <c r="AJ806" s="194"/>
      <c r="AK806" s="194"/>
      <c r="AL806" s="194"/>
      <c r="AM806" s="470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  <c r="BN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470"/>
      <c r="P807" s="194"/>
      <c r="Q807" s="194"/>
      <c r="R807" s="194"/>
      <c r="S807" s="194"/>
      <c r="T807" s="194"/>
      <c r="U807" s="194"/>
      <c r="V807" s="470"/>
      <c r="W807" s="194"/>
      <c r="X807" s="194"/>
      <c r="Y807" s="194"/>
      <c r="Z807" s="194"/>
      <c r="AA807" s="194"/>
      <c r="AB807" s="470"/>
      <c r="AC807" s="194"/>
      <c r="AD807" s="194"/>
      <c r="AE807" s="194"/>
      <c r="AF807" s="194"/>
      <c r="AG807" s="194"/>
      <c r="AH807" s="470"/>
      <c r="AI807" s="194"/>
      <c r="AJ807" s="194"/>
      <c r="AK807" s="194"/>
      <c r="AL807" s="194"/>
      <c r="AM807" s="470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  <c r="BN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470"/>
      <c r="P808" s="194"/>
      <c r="Q808" s="194"/>
      <c r="R808" s="194"/>
      <c r="S808" s="194"/>
      <c r="T808" s="194"/>
      <c r="U808" s="194"/>
      <c r="V808" s="470"/>
      <c r="W808" s="194"/>
      <c r="X808" s="194"/>
      <c r="Y808" s="194"/>
      <c r="Z808" s="194"/>
      <c r="AA808" s="194"/>
      <c r="AB808" s="470"/>
      <c r="AC808" s="194"/>
      <c r="AD808" s="194"/>
      <c r="AE808" s="194"/>
      <c r="AF808" s="194"/>
      <c r="AG808" s="194"/>
      <c r="AH808" s="470"/>
      <c r="AI808" s="194"/>
      <c r="AJ808" s="194"/>
      <c r="AK808" s="194"/>
      <c r="AL808" s="194"/>
      <c r="AM808" s="470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  <c r="BN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470"/>
      <c r="P809" s="194"/>
      <c r="Q809" s="194"/>
      <c r="R809" s="194"/>
      <c r="S809" s="194"/>
      <c r="T809" s="194"/>
      <c r="U809" s="194"/>
      <c r="V809" s="470"/>
      <c r="W809" s="194"/>
      <c r="X809" s="194"/>
      <c r="Y809" s="194"/>
      <c r="Z809" s="194"/>
      <c r="AA809" s="194"/>
      <c r="AB809" s="470"/>
      <c r="AC809" s="194"/>
      <c r="AD809" s="194"/>
      <c r="AE809" s="194"/>
      <c r="AF809" s="194"/>
      <c r="AG809" s="194"/>
      <c r="AH809" s="470"/>
      <c r="AI809" s="194"/>
      <c r="AJ809" s="194"/>
      <c r="AK809" s="194"/>
      <c r="AL809" s="194"/>
      <c r="AM809" s="470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  <c r="BN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470"/>
      <c r="P810" s="194"/>
      <c r="Q810" s="194"/>
      <c r="R810" s="194"/>
      <c r="S810" s="194"/>
      <c r="T810" s="194"/>
      <c r="U810" s="194"/>
      <c r="V810" s="470"/>
      <c r="W810" s="194"/>
      <c r="X810" s="194"/>
      <c r="Y810" s="194"/>
      <c r="Z810" s="194"/>
      <c r="AA810" s="194"/>
      <c r="AB810" s="470"/>
      <c r="AC810" s="194"/>
      <c r="AD810" s="194"/>
      <c r="AE810" s="194"/>
      <c r="AF810" s="194"/>
      <c r="AG810" s="194"/>
      <c r="AH810" s="470"/>
      <c r="AI810" s="194"/>
      <c r="AJ810" s="194"/>
      <c r="AK810" s="194"/>
      <c r="AL810" s="194"/>
      <c r="AM810" s="470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  <c r="BN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470"/>
      <c r="P811" s="194"/>
      <c r="Q811" s="194"/>
      <c r="R811" s="194"/>
      <c r="S811" s="194"/>
      <c r="T811" s="194"/>
      <c r="U811" s="194"/>
      <c r="V811" s="470"/>
      <c r="W811" s="194"/>
      <c r="X811" s="194"/>
      <c r="Y811" s="194"/>
      <c r="Z811" s="194"/>
      <c r="AA811" s="194"/>
      <c r="AB811" s="470"/>
      <c r="AC811" s="194"/>
      <c r="AD811" s="194"/>
      <c r="AE811" s="194"/>
      <c r="AF811" s="194"/>
      <c r="AG811" s="194"/>
      <c r="AH811" s="470"/>
      <c r="AI811" s="194"/>
      <c r="AJ811" s="194"/>
      <c r="AK811" s="194"/>
      <c r="AL811" s="194"/>
      <c r="AM811" s="470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  <c r="BN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470"/>
      <c r="P812" s="194"/>
      <c r="Q812" s="194"/>
      <c r="R812" s="194"/>
      <c r="S812" s="194"/>
      <c r="T812" s="194"/>
      <c r="U812" s="194"/>
      <c r="V812" s="470"/>
      <c r="W812" s="194"/>
      <c r="X812" s="194"/>
      <c r="Y812" s="194"/>
      <c r="Z812" s="194"/>
      <c r="AA812" s="194"/>
      <c r="AB812" s="470"/>
      <c r="AC812" s="194"/>
      <c r="AD812" s="194"/>
      <c r="AE812" s="194"/>
      <c r="AF812" s="194"/>
      <c r="AG812" s="194"/>
      <c r="AH812" s="470"/>
      <c r="AI812" s="194"/>
      <c r="AJ812" s="194"/>
      <c r="AK812" s="194"/>
      <c r="AL812" s="194"/>
      <c r="AM812" s="470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  <c r="BN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470"/>
      <c r="P813" s="194"/>
      <c r="Q813" s="194"/>
      <c r="R813" s="194"/>
      <c r="S813" s="194"/>
      <c r="T813" s="194"/>
      <c r="U813" s="194"/>
      <c r="V813" s="470"/>
      <c r="W813" s="194"/>
      <c r="X813" s="194"/>
      <c r="Y813" s="194"/>
      <c r="Z813" s="194"/>
      <c r="AA813" s="194"/>
      <c r="AB813" s="470"/>
      <c r="AC813" s="194"/>
      <c r="AD813" s="194"/>
      <c r="AE813" s="194"/>
      <c r="AF813" s="194"/>
      <c r="AG813" s="194"/>
      <c r="AH813" s="470"/>
      <c r="AI813" s="194"/>
      <c r="AJ813" s="194"/>
      <c r="AK813" s="194"/>
      <c r="AL813" s="194"/>
      <c r="AM813" s="470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  <c r="BN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470"/>
      <c r="P814" s="194"/>
      <c r="Q814" s="194"/>
      <c r="R814" s="194"/>
      <c r="S814" s="194"/>
      <c r="T814" s="194"/>
      <c r="U814" s="194"/>
      <c r="V814" s="470"/>
      <c r="W814" s="194"/>
      <c r="X814" s="194"/>
      <c r="Y814" s="194"/>
      <c r="Z814" s="194"/>
      <c r="AA814" s="194"/>
      <c r="AB814" s="470"/>
      <c r="AC814" s="194"/>
      <c r="AD814" s="194"/>
      <c r="AE814" s="194"/>
      <c r="AF814" s="194"/>
      <c r="AG814" s="194"/>
      <c r="AH814" s="470"/>
      <c r="AI814" s="194"/>
      <c r="AJ814" s="194"/>
      <c r="AK814" s="194"/>
      <c r="AL814" s="194"/>
      <c r="AM814" s="470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  <c r="BN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470"/>
      <c r="P815" s="194"/>
      <c r="Q815" s="194"/>
      <c r="R815" s="194"/>
      <c r="S815" s="194"/>
      <c r="T815" s="194"/>
      <c r="U815" s="194"/>
      <c r="V815" s="470"/>
      <c r="W815" s="194"/>
      <c r="X815" s="194"/>
      <c r="Y815" s="194"/>
      <c r="Z815" s="194"/>
      <c r="AA815" s="194"/>
      <c r="AB815" s="470"/>
      <c r="AC815" s="194"/>
      <c r="AD815" s="194"/>
      <c r="AE815" s="194"/>
      <c r="AF815" s="194"/>
      <c r="AG815" s="194"/>
      <c r="AH815" s="470"/>
      <c r="AI815" s="194"/>
      <c r="AJ815" s="194"/>
      <c r="AK815" s="194"/>
      <c r="AL815" s="194"/>
      <c r="AM815" s="470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  <c r="BN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470"/>
      <c r="P816" s="194"/>
      <c r="Q816" s="194"/>
      <c r="R816" s="194"/>
      <c r="S816" s="194"/>
      <c r="T816" s="194"/>
      <c r="U816" s="194"/>
      <c r="V816" s="470"/>
      <c r="W816" s="194"/>
      <c r="X816" s="194"/>
      <c r="Y816" s="194"/>
      <c r="Z816" s="194"/>
      <c r="AA816" s="194"/>
      <c r="AB816" s="470"/>
      <c r="AC816" s="194"/>
      <c r="AD816" s="194"/>
      <c r="AE816" s="194"/>
      <c r="AF816" s="194"/>
      <c r="AG816" s="194"/>
      <c r="AH816" s="470"/>
      <c r="AI816" s="194"/>
      <c r="AJ816" s="194"/>
      <c r="AK816" s="194"/>
      <c r="AL816" s="194"/>
      <c r="AM816" s="470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  <c r="BN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470"/>
      <c r="P817" s="194"/>
      <c r="Q817" s="194"/>
      <c r="R817" s="194"/>
      <c r="S817" s="194"/>
      <c r="T817" s="194"/>
      <c r="U817" s="194"/>
      <c r="V817" s="470"/>
      <c r="W817" s="194"/>
      <c r="X817" s="194"/>
      <c r="Y817" s="194"/>
      <c r="Z817" s="194"/>
      <c r="AA817" s="194"/>
      <c r="AB817" s="470"/>
      <c r="AC817" s="194"/>
      <c r="AD817" s="194"/>
      <c r="AE817" s="194"/>
      <c r="AF817" s="194"/>
      <c r="AG817" s="194"/>
      <c r="AH817" s="470"/>
      <c r="AI817" s="194"/>
      <c r="AJ817" s="194"/>
      <c r="AK817" s="194"/>
      <c r="AL817" s="194"/>
      <c r="AM817" s="470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  <c r="BN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470"/>
      <c r="P818" s="194"/>
      <c r="Q818" s="194"/>
      <c r="R818" s="194"/>
      <c r="S818" s="194"/>
      <c r="T818" s="194"/>
      <c r="U818" s="194"/>
      <c r="V818" s="470"/>
      <c r="W818" s="194"/>
      <c r="X818" s="194"/>
      <c r="Y818" s="194"/>
      <c r="Z818" s="194"/>
      <c r="AA818" s="194"/>
      <c r="AB818" s="470"/>
      <c r="AC818" s="194"/>
      <c r="AD818" s="194"/>
      <c r="AE818" s="194"/>
      <c r="AF818" s="194"/>
      <c r="AG818" s="194"/>
      <c r="AH818" s="470"/>
      <c r="AI818" s="194"/>
      <c r="AJ818" s="194"/>
      <c r="AK818" s="194"/>
      <c r="AL818" s="194"/>
      <c r="AM818" s="470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  <c r="BN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470"/>
      <c r="P819" s="194"/>
      <c r="Q819" s="194"/>
      <c r="R819" s="194"/>
      <c r="S819" s="194"/>
      <c r="T819" s="194"/>
      <c r="U819" s="194"/>
      <c r="V819" s="470"/>
      <c r="W819" s="194"/>
      <c r="X819" s="194"/>
      <c r="Y819" s="194"/>
      <c r="Z819" s="194"/>
      <c r="AA819" s="194"/>
      <c r="AB819" s="470"/>
      <c r="AC819" s="194"/>
      <c r="AD819" s="194"/>
      <c r="AE819" s="194"/>
      <c r="AF819" s="194"/>
      <c r="AG819" s="194"/>
      <c r="AH819" s="470"/>
      <c r="AI819" s="194"/>
      <c r="AJ819" s="194"/>
      <c r="AK819" s="194"/>
      <c r="AL819" s="194"/>
      <c r="AM819" s="470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  <c r="BN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470"/>
      <c r="P820" s="194"/>
      <c r="Q820" s="194"/>
      <c r="R820" s="194"/>
      <c r="S820" s="194"/>
      <c r="T820" s="194"/>
      <c r="U820" s="194"/>
      <c r="V820" s="470"/>
      <c r="W820" s="194"/>
      <c r="X820" s="194"/>
      <c r="Y820" s="194"/>
      <c r="Z820" s="194"/>
      <c r="AA820" s="194"/>
      <c r="AB820" s="470"/>
      <c r="AC820" s="194"/>
      <c r="AD820" s="194"/>
      <c r="AE820" s="194"/>
      <c r="AF820" s="194"/>
      <c r="AG820" s="194"/>
      <c r="AH820" s="470"/>
      <c r="AI820" s="194"/>
      <c r="AJ820" s="194"/>
      <c r="AK820" s="194"/>
      <c r="AL820" s="194"/>
      <c r="AM820" s="470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  <c r="BN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470"/>
      <c r="P821" s="194"/>
      <c r="Q821" s="194"/>
      <c r="R821" s="194"/>
      <c r="S821" s="194"/>
      <c r="T821" s="194"/>
      <c r="U821" s="194"/>
      <c r="V821" s="470"/>
      <c r="W821" s="194"/>
      <c r="X821" s="194"/>
      <c r="Y821" s="194"/>
      <c r="Z821" s="194"/>
      <c r="AA821" s="194"/>
      <c r="AB821" s="470"/>
      <c r="AC821" s="194"/>
      <c r="AD821" s="194"/>
      <c r="AE821" s="194"/>
      <c r="AF821" s="194"/>
      <c r="AG821" s="194"/>
      <c r="AH821" s="470"/>
      <c r="AI821" s="194"/>
      <c r="AJ821" s="194"/>
      <c r="AK821" s="194"/>
      <c r="AL821" s="194"/>
      <c r="AM821" s="470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  <c r="BN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470"/>
      <c r="P822" s="194"/>
      <c r="Q822" s="194"/>
      <c r="R822" s="194"/>
      <c r="S822" s="194"/>
      <c r="T822" s="194"/>
      <c r="U822" s="194"/>
      <c r="V822" s="470"/>
      <c r="W822" s="194"/>
      <c r="X822" s="194"/>
      <c r="Y822" s="194"/>
      <c r="Z822" s="194"/>
      <c r="AA822" s="194"/>
      <c r="AB822" s="470"/>
      <c r="AC822" s="194"/>
      <c r="AD822" s="194"/>
      <c r="AE822" s="194"/>
      <c r="AF822" s="194"/>
      <c r="AG822" s="194"/>
      <c r="AH822" s="470"/>
      <c r="AI822" s="194"/>
      <c r="AJ822" s="194"/>
      <c r="AK822" s="194"/>
      <c r="AL822" s="194"/>
      <c r="AM822" s="470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  <c r="BN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470"/>
      <c r="P823" s="194"/>
      <c r="Q823" s="194"/>
      <c r="R823" s="194"/>
      <c r="S823" s="194"/>
      <c r="T823" s="194"/>
      <c r="U823" s="194"/>
      <c r="V823" s="470"/>
      <c r="W823" s="194"/>
      <c r="X823" s="194"/>
      <c r="Y823" s="194"/>
      <c r="Z823" s="194"/>
      <c r="AA823" s="194"/>
      <c r="AB823" s="470"/>
      <c r="AC823" s="194"/>
      <c r="AD823" s="194"/>
      <c r="AE823" s="194"/>
      <c r="AF823" s="194"/>
      <c r="AG823" s="194"/>
      <c r="AH823" s="470"/>
      <c r="AI823" s="194"/>
      <c r="AJ823" s="194"/>
      <c r="AK823" s="194"/>
      <c r="AL823" s="194"/>
      <c r="AM823" s="470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  <c r="BN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470"/>
      <c r="P824" s="194"/>
      <c r="Q824" s="194"/>
      <c r="R824" s="194"/>
      <c r="S824" s="194"/>
      <c r="T824" s="194"/>
      <c r="U824" s="194"/>
      <c r="V824" s="470"/>
      <c r="W824" s="194"/>
      <c r="X824" s="194"/>
      <c r="Y824" s="194"/>
      <c r="Z824" s="194"/>
      <c r="AA824" s="194"/>
      <c r="AB824" s="470"/>
      <c r="AC824" s="194"/>
      <c r="AD824" s="194"/>
      <c r="AE824" s="194"/>
      <c r="AF824" s="194"/>
      <c r="AG824" s="194"/>
      <c r="AH824" s="470"/>
      <c r="AI824" s="194"/>
      <c r="AJ824" s="194"/>
      <c r="AK824" s="194"/>
      <c r="AL824" s="194"/>
      <c r="AM824" s="470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  <c r="BN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470"/>
      <c r="P825" s="194"/>
      <c r="Q825" s="194"/>
      <c r="R825" s="194"/>
      <c r="S825" s="194"/>
      <c r="T825" s="194"/>
      <c r="U825" s="194"/>
      <c r="V825" s="470"/>
      <c r="W825" s="194"/>
      <c r="X825" s="194"/>
      <c r="Y825" s="194"/>
      <c r="Z825" s="194"/>
      <c r="AA825" s="194"/>
      <c r="AB825" s="470"/>
      <c r="AC825" s="194"/>
      <c r="AD825" s="194"/>
      <c r="AE825" s="194"/>
      <c r="AF825" s="194"/>
      <c r="AG825" s="194"/>
      <c r="AH825" s="470"/>
      <c r="AI825" s="194"/>
      <c r="AJ825" s="194"/>
      <c r="AK825" s="194"/>
      <c r="AL825" s="194"/>
      <c r="AM825" s="470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  <c r="BN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470"/>
      <c r="P826" s="194"/>
      <c r="Q826" s="194"/>
      <c r="R826" s="194"/>
      <c r="S826" s="194"/>
      <c r="T826" s="194"/>
      <c r="U826" s="194"/>
      <c r="V826" s="470"/>
      <c r="W826" s="194"/>
      <c r="X826" s="194"/>
      <c r="Y826" s="194"/>
      <c r="Z826" s="194"/>
      <c r="AA826" s="194"/>
      <c r="AB826" s="470"/>
      <c r="AC826" s="194"/>
      <c r="AD826" s="194"/>
      <c r="AE826" s="194"/>
      <c r="AF826" s="194"/>
      <c r="AG826" s="194"/>
      <c r="AH826" s="470"/>
      <c r="AI826" s="194"/>
      <c r="AJ826" s="194"/>
      <c r="AK826" s="194"/>
      <c r="AL826" s="194"/>
      <c r="AM826" s="470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  <c r="BN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470"/>
      <c r="P827" s="194"/>
      <c r="Q827" s="194"/>
      <c r="R827" s="194"/>
      <c r="S827" s="194"/>
      <c r="T827" s="194"/>
      <c r="U827" s="194"/>
      <c r="V827" s="470"/>
      <c r="W827" s="194"/>
      <c r="X827" s="194"/>
      <c r="Y827" s="194"/>
      <c r="Z827" s="194"/>
      <c r="AA827" s="194"/>
      <c r="AB827" s="470"/>
      <c r="AC827" s="194"/>
      <c r="AD827" s="194"/>
      <c r="AE827" s="194"/>
      <c r="AF827" s="194"/>
      <c r="AG827" s="194"/>
      <c r="AH827" s="470"/>
      <c r="AI827" s="194"/>
      <c r="AJ827" s="194"/>
      <c r="AK827" s="194"/>
      <c r="AL827" s="194"/>
      <c r="AM827" s="470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  <c r="BN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470"/>
      <c r="P828" s="194"/>
      <c r="Q828" s="194"/>
      <c r="R828" s="194"/>
      <c r="S828" s="194"/>
      <c r="T828" s="194"/>
      <c r="U828" s="194"/>
      <c r="V828" s="470"/>
      <c r="W828" s="194"/>
      <c r="X828" s="194"/>
      <c r="Y828" s="194"/>
      <c r="Z828" s="194"/>
      <c r="AA828" s="194"/>
      <c r="AB828" s="470"/>
      <c r="AC828" s="194"/>
      <c r="AD828" s="194"/>
      <c r="AE828" s="194"/>
      <c r="AF828" s="194"/>
      <c r="AG828" s="194"/>
      <c r="AH828" s="470"/>
      <c r="AI828" s="194"/>
      <c r="AJ828" s="194"/>
      <c r="AK828" s="194"/>
      <c r="AL828" s="194"/>
      <c r="AM828" s="470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  <c r="BN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470"/>
      <c r="P829" s="194"/>
      <c r="Q829" s="194"/>
      <c r="R829" s="194"/>
      <c r="S829" s="194"/>
      <c r="T829" s="194"/>
      <c r="U829" s="194"/>
      <c r="V829" s="470"/>
      <c r="W829" s="194"/>
      <c r="X829" s="194"/>
      <c r="Y829" s="194"/>
      <c r="Z829" s="194"/>
      <c r="AA829" s="194"/>
      <c r="AB829" s="470"/>
      <c r="AC829" s="194"/>
      <c r="AD829" s="194"/>
      <c r="AE829" s="194"/>
      <c r="AF829" s="194"/>
      <c r="AG829" s="194"/>
      <c r="AH829" s="470"/>
      <c r="AI829" s="194"/>
      <c r="AJ829" s="194"/>
      <c r="AK829" s="194"/>
      <c r="AL829" s="194"/>
      <c r="AM829" s="470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  <c r="BN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470"/>
      <c r="P830" s="194"/>
      <c r="Q830" s="194"/>
      <c r="R830" s="194"/>
      <c r="S830" s="194"/>
      <c r="T830" s="194"/>
      <c r="U830" s="194"/>
      <c r="V830" s="470"/>
      <c r="W830" s="194"/>
      <c r="X830" s="194"/>
      <c r="Y830" s="194"/>
      <c r="Z830" s="194"/>
      <c r="AA830" s="194"/>
      <c r="AB830" s="470"/>
      <c r="AC830" s="194"/>
      <c r="AD830" s="194"/>
      <c r="AE830" s="194"/>
      <c r="AF830" s="194"/>
      <c r="AG830" s="194"/>
      <c r="AH830" s="470"/>
      <c r="AI830" s="194"/>
      <c r="AJ830" s="194"/>
      <c r="AK830" s="194"/>
      <c r="AL830" s="194"/>
      <c r="AM830" s="470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  <c r="BN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470"/>
      <c r="P831" s="194"/>
      <c r="Q831" s="194"/>
      <c r="R831" s="194"/>
      <c r="S831" s="194"/>
      <c r="T831" s="194"/>
      <c r="U831" s="194"/>
      <c r="V831" s="470"/>
      <c r="W831" s="194"/>
      <c r="X831" s="194"/>
      <c r="Y831" s="194"/>
      <c r="Z831" s="194"/>
      <c r="AA831" s="194"/>
      <c r="AB831" s="470"/>
      <c r="AC831" s="194"/>
      <c r="AD831" s="194"/>
      <c r="AE831" s="194"/>
      <c r="AF831" s="194"/>
      <c r="AG831" s="194"/>
      <c r="AH831" s="470"/>
      <c r="AI831" s="194"/>
      <c r="AJ831" s="194"/>
      <c r="AK831" s="194"/>
      <c r="AL831" s="194"/>
      <c r="AM831" s="470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  <c r="BN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470"/>
      <c r="P832" s="194"/>
      <c r="Q832" s="194"/>
      <c r="R832" s="194"/>
      <c r="S832" s="194"/>
      <c r="T832" s="194"/>
      <c r="U832" s="194"/>
      <c r="V832" s="470"/>
      <c r="W832" s="194"/>
      <c r="X832" s="194"/>
      <c r="Y832" s="194"/>
      <c r="Z832" s="194"/>
      <c r="AA832" s="194"/>
      <c r="AB832" s="470"/>
      <c r="AC832" s="194"/>
      <c r="AD832" s="194"/>
      <c r="AE832" s="194"/>
      <c r="AF832" s="194"/>
      <c r="AG832" s="194"/>
      <c r="AH832" s="470"/>
      <c r="AI832" s="194"/>
      <c r="AJ832" s="194"/>
      <c r="AK832" s="194"/>
      <c r="AL832" s="194"/>
      <c r="AM832" s="470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  <c r="BN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470"/>
      <c r="P833" s="194"/>
      <c r="Q833" s="194"/>
      <c r="R833" s="194"/>
      <c r="S833" s="194"/>
      <c r="T833" s="194"/>
      <c r="U833" s="194"/>
      <c r="V833" s="470"/>
      <c r="W833" s="194"/>
      <c r="X833" s="194"/>
      <c r="Y833" s="194"/>
      <c r="Z833" s="194"/>
      <c r="AA833" s="194"/>
      <c r="AB833" s="470"/>
      <c r="AC833" s="194"/>
      <c r="AD833" s="194"/>
      <c r="AE833" s="194"/>
      <c r="AF833" s="194"/>
      <c r="AG833" s="194"/>
      <c r="AH833" s="470"/>
      <c r="AI833" s="194"/>
      <c r="AJ833" s="194"/>
      <c r="AK833" s="194"/>
      <c r="AL833" s="194"/>
      <c r="AM833" s="470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  <c r="BN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470"/>
      <c r="P834" s="194"/>
      <c r="Q834" s="194"/>
      <c r="R834" s="194"/>
      <c r="S834" s="194"/>
      <c r="T834" s="194"/>
      <c r="U834" s="194"/>
      <c r="V834" s="470"/>
      <c r="W834" s="194"/>
      <c r="X834" s="194"/>
      <c r="Y834" s="194"/>
      <c r="Z834" s="194"/>
      <c r="AA834" s="194"/>
      <c r="AB834" s="470"/>
      <c r="AC834" s="194"/>
      <c r="AD834" s="194"/>
      <c r="AE834" s="194"/>
      <c r="AF834" s="194"/>
      <c r="AG834" s="194"/>
      <c r="AH834" s="470"/>
      <c r="AI834" s="194"/>
      <c r="AJ834" s="194"/>
      <c r="AK834" s="194"/>
      <c r="AL834" s="194"/>
      <c r="AM834" s="470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  <c r="BN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470"/>
      <c r="P835" s="194"/>
      <c r="Q835" s="194"/>
      <c r="R835" s="194"/>
      <c r="S835" s="194"/>
      <c r="T835" s="194"/>
      <c r="U835" s="194"/>
      <c r="V835" s="470"/>
      <c r="W835" s="194"/>
      <c r="X835" s="194"/>
      <c r="Y835" s="194"/>
      <c r="Z835" s="194"/>
      <c r="AA835" s="194"/>
      <c r="AB835" s="470"/>
      <c r="AC835" s="194"/>
      <c r="AD835" s="194"/>
      <c r="AE835" s="194"/>
      <c r="AF835" s="194"/>
      <c r="AG835" s="194"/>
      <c r="AH835" s="470"/>
      <c r="AI835" s="194"/>
      <c r="AJ835" s="194"/>
      <c r="AK835" s="194"/>
      <c r="AL835" s="194"/>
      <c r="AM835" s="470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  <c r="BN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470"/>
      <c r="P836" s="194"/>
      <c r="Q836" s="194"/>
      <c r="R836" s="194"/>
      <c r="S836" s="194"/>
      <c r="T836" s="194"/>
      <c r="U836" s="194"/>
      <c r="V836" s="470"/>
      <c r="W836" s="194"/>
      <c r="X836" s="194"/>
      <c r="Y836" s="194"/>
      <c r="Z836" s="194"/>
      <c r="AA836" s="194"/>
      <c r="AB836" s="470"/>
      <c r="AC836" s="194"/>
      <c r="AD836" s="194"/>
      <c r="AE836" s="194"/>
      <c r="AF836" s="194"/>
      <c r="AG836" s="194"/>
      <c r="AH836" s="470"/>
      <c r="AI836" s="194"/>
      <c r="AJ836" s="194"/>
      <c r="AK836" s="194"/>
      <c r="AL836" s="194"/>
      <c r="AM836" s="470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  <c r="BN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470"/>
      <c r="P837" s="194"/>
      <c r="Q837" s="194"/>
      <c r="R837" s="194"/>
      <c r="S837" s="194"/>
      <c r="T837" s="194"/>
      <c r="U837" s="194"/>
      <c r="V837" s="470"/>
      <c r="W837" s="194"/>
      <c r="X837" s="194"/>
      <c r="Y837" s="194"/>
      <c r="Z837" s="194"/>
      <c r="AA837" s="194"/>
      <c r="AB837" s="470"/>
      <c r="AC837" s="194"/>
      <c r="AD837" s="194"/>
      <c r="AE837" s="194"/>
      <c r="AF837" s="194"/>
      <c r="AG837" s="194"/>
      <c r="AH837" s="470"/>
      <c r="AI837" s="194"/>
      <c r="AJ837" s="194"/>
      <c r="AK837" s="194"/>
      <c r="AL837" s="194"/>
      <c r="AM837" s="470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  <c r="BN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470"/>
      <c r="P838" s="194"/>
      <c r="Q838" s="194"/>
      <c r="R838" s="194"/>
      <c r="S838" s="194"/>
      <c r="T838" s="194"/>
      <c r="U838" s="194"/>
      <c r="V838" s="470"/>
      <c r="W838" s="194"/>
      <c r="X838" s="194"/>
      <c r="Y838" s="194"/>
      <c r="Z838" s="194"/>
      <c r="AA838" s="194"/>
      <c r="AB838" s="470"/>
      <c r="AC838" s="194"/>
      <c r="AD838" s="194"/>
      <c r="AE838" s="194"/>
      <c r="AF838" s="194"/>
      <c r="AG838" s="194"/>
      <c r="AH838" s="470"/>
      <c r="AI838" s="194"/>
      <c r="AJ838" s="194"/>
      <c r="AK838" s="194"/>
      <c r="AL838" s="194"/>
      <c r="AM838" s="470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  <c r="BN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470"/>
      <c r="P839" s="194"/>
      <c r="Q839" s="194"/>
      <c r="R839" s="194"/>
      <c r="S839" s="194"/>
      <c r="T839" s="194"/>
      <c r="U839" s="194"/>
      <c r="V839" s="470"/>
      <c r="W839" s="194"/>
      <c r="X839" s="194"/>
      <c r="Y839" s="194"/>
      <c r="Z839" s="194"/>
      <c r="AA839" s="194"/>
      <c r="AB839" s="470"/>
      <c r="AC839" s="194"/>
      <c r="AD839" s="194"/>
      <c r="AE839" s="194"/>
      <c r="AF839" s="194"/>
      <c r="AG839" s="194"/>
      <c r="AH839" s="470"/>
      <c r="AI839" s="194"/>
      <c r="AJ839" s="194"/>
      <c r="AK839" s="194"/>
      <c r="AL839" s="194"/>
      <c r="AM839" s="470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  <c r="BN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470"/>
      <c r="P840" s="194"/>
      <c r="Q840" s="194"/>
      <c r="R840" s="194"/>
      <c r="S840" s="194"/>
      <c r="T840" s="194"/>
      <c r="U840" s="194"/>
      <c r="V840" s="470"/>
      <c r="W840" s="194"/>
      <c r="X840" s="194"/>
      <c r="Y840" s="194"/>
      <c r="Z840" s="194"/>
      <c r="AA840" s="194"/>
      <c r="AB840" s="470"/>
      <c r="AC840" s="194"/>
      <c r="AD840" s="194"/>
      <c r="AE840" s="194"/>
      <c r="AF840" s="194"/>
      <c r="AG840" s="194"/>
      <c r="AH840" s="470"/>
      <c r="AI840" s="194"/>
      <c r="AJ840" s="194"/>
      <c r="AK840" s="194"/>
      <c r="AL840" s="194"/>
      <c r="AM840" s="470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  <c r="BN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470"/>
      <c r="P841" s="194"/>
      <c r="Q841" s="194"/>
      <c r="R841" s="194"/>
      <c r="S841" s="194"/>
      <c r="T841" s="194"/>
      <c r="U841" s="194"/>
      <c r="V841" s="470"/>
      <c r="W841" s="194"/>
      <c r="X841" s="194"/>
      <c r="Y841" s="194"/>
      <c r="Z841" s="194"/>
      <c r="AA841" s="194"/>
      <c r="AB841" s="470"/>
      <c r="AC841" s="194"/>
      <c r="AD841" s="194"/>
      <c r="AE841" s="194"/>
      <c r="AF841" s="194"/>
      <c r="AG841" s="194"/>
      <c r="AH841" s="470"/>
      <c r="AI841" s="194"/>
      <c r="AJ841" s="194"/>
      <c r="AK841" s="194"/>
      <c r="AL841" s="194"/>
      <c r="AM841" s="470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  <c r="BN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470"/>
      <c r="P842" s="194"/>
      <c r="Q842" s="194"/>
      <c r="R842" s="194"/>
      <c r="S842" s="194"/>
      <c r="T842" s="194"/>
      <c r="U842" s="194"/>
      <c r="V842" s="470"/>
      <c r="W842" s="194"/>
      <c r="X842" s="194"/>
      <c r="Y842" s="194"/>
      <c r="Z842" s="194"/>
      <c r="AA842" s="194"/>
      <c r="AB842" s="470"/>
      <c r="AC842" s="194"/>
      <c r="AD842" s="194"/>
      <c r="AE842" s="194"/>
      <c r="AF842" s="194"/>
      <c r="AG842" s="194"/>
      <c r="AH842" s="470"/>
      <c r="AI842" s="194"/>
      <c r="AJ842" s="194"/>
      <c r="AK842" s="194"/>
      <c r="AL842" s="194"/>
      <c r="AM842" s="470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  <c r="BN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470"/>
      <c r="P843" s="194"/>
      <c r="Q843" s="194"/>
      <c r="R843" s="194"/>
      <c r="S843" s="194"/>
      <c r="T843" s="194"/>
      <c r="U843" s="194"/>
      <c r="V843" s="470"/>
      <c r="W843" s="194"/>
      <c r="X843" s="194"/>
      <c r="Y843" s="194"/>
      <c r="Z843" s="194"/>
      <c r="AA843" s="194"/>
      <c r="AB843" s="470"/>
      <c r="AC843" s="194"/>
      <c r="AD843" s="194"/>
      <c r="AE843" s="194"/>
      <c r="AF843" s="194"/>
      <c r="AG843" s="194"/>
      <c r="AH843" s="470"/>
      <c r="AI843" s="194"/>
      <c r="AJ843" s="194"/>
      <c r="AK843" s="194"/>
      <c r="AL843" s="194"/>
      <c r="AM843" s="470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  <c r="BN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470"/>
      <c r="P844" s="194"/>
      <c r="Q844" s="194"/>
      <c r="R844" s="194"/>
      <c r="S844" s="194"/>
      <c r="T844" s="194"/>
      <c r="U844" s="194"/>
      <c r="V844" s="470"/>
      <c r="W844" s="194"/>
      <c r="X844" s="194"/>
      <c r="Y844" s="194"/>
      <c r="Z844" s="194"/>
      <c r="AA844" s="194"/>
      <c r="AB844" s="470"/>
      <c r="AC844" s="194"/>
      <c r="AD844" s="194"/>
      <c r="AE844" s="194"/>
      <c r="AF844" s="194"/>
      <c r="AG844" s="194"/>
      <c r="AH844" s="470"/>
      <c r="AI844" s="194"/>
      <c r="AJ844" s="194"/>
      <c r="AK844" s="194"/>
      <c r="AL844" s="194"/>
      <c r="AM844" s="470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  <c r="BN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470"/>
      <c r="P845" s="194"/>
      <c r="Q845" s="194"/>
      <c r="R845" s="194"/>
      <c r="S845" s="194"/>
      <c r="T845" s="194"/>
      <c r="U845" s="194"/>
      <c r="V845" s="470"/>
      <c r="W845" s="194"/>
      <c r="X845" s="194"/>
      <c r="Y845" s="194"/>
      <c r="Z845" s="194"/>
      <c r="AA845" s="194"/>
      <c r="AB845" s="470"/>
      <c r="AC845" s="194"/>
      <c r="AD845" s="194"/>
      <c r="AE845" s="194"/>
      <c r="AF845" s="194"/>
      <c r="AG845" s="194"/>
      <c r="AH845" s="470"/>
      <c r="AI845" s="194"/>
      <c r="AJ845" s="194"/>
      <c r="AK845" s="194"/>
      <c r="AL845" s="194"/>
      <c r="AM845" s="470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  <c r="BN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470"/>
      <c r="P846" s="194"/>
      <c r="Q846" s="194"/>
      <c r="R846" s="194"/>
      <c r="S846" s="194"/>
      <c r="T846" s="194"/>
      <c r="U846" s="194"/>
      <c r="V846" s="470"/>
      <c r="W846" s="194"/>
      <c r="X846" s="194"/>
      <c r="Y846" s="194"/>
      <c r="Z846" s="194"/>
      <c r="AA846" s="194"/>
      <c r="AB846" s="470"/>
      <c r="AC846" s="194"/>
      <c r="AD846" s="194"/>
      <c r="AE846" s="194"/>
      <c r="AF846" s="194"/>
      <c r="AG846" s="194"/>
      <c r="AH846" s="470"/>
      <c r="AI846" s="194"/>
      <c r="AJ846" s="194"/>
      <c r="AK846" s="194"/>
      <c r="AL846" s="194"/>
      <c r="AM846" s="470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  <c r="BN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470"/>
      <c r="P847" s="194"/>
      <c r="Q847" s="194"/>
      <c r="R847" s="194"/>
      <c r="S847" s="194"/>
      <c r="T847" s="194"/>
      <c r="U847" s="194"/>
      <c r="V847" s="470"/>
      <c r="W847" s="194"/>
      <c r="X847" s="194"/>
      <c r="Y847" s="194"/>
      <c r="Z847" s="194"/>
      <c r="AA847" s="194"/>
      <c r="AB847" s="470"/>
      <c r="AC847" s="194"/>
      <c r="AD847" s="194"/>
      <c r="AE847" s="194"/>
      <c r="AF847" s="194"/>
      <c r="AG847" s="194"/>
      <c r="AH847" s="470"/>
      <c r="AI847" s="194"/>
      <c r="AJ847" s="194"/>
      <c r="AK847" s="194"/>
      <c r="AL847" s="194"/>
      <c r="AM847" s="470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  <c r="BN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470"/>
      <c r="P848" s="194"/>
      <c r="Q848" s="194"/>
      <c r="R848" s="194"/>
      <c r="S848" s="194"/>
      <c r="T848" s="194"/>
      <c r="U848" s="194"/>
      <c r="V848" s="470"/>
      <c r="W848" s="194"/>
      <c r="X848" s="194"/>
      <c r="Y848" s="194"/>
      <c r="Z848" s="194"/>
      <c r="AA848" s="194"/>
      <c r="AB848" s="470"/>
      <c r="AC848" s="194"/>
      <c r="AD848" s="194"/>
      <c r="AE848" s="194"/>
      <c r="AF848" s="194"/>
      <c r="AG848" s="194"/>
      <c r="AH848" s="470"/>
      <c r="AI848" s="194"/>
      <c r="AJ848" s="194"/>
      <c r="AK848" s="194"/>
      <c r="AL848" s="194"/>
      <c r="AM848" s="470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  <c r="BN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470"/>
      <c r="P849" s="194"/>
      <c r="Q849" s="194"/>
      <c r="R849" s="194"/>
      <c r="S849" s="194"/>
      <c r="T849" s="194"/>
      <c r="U849" s="194"/>
      <c r="V849" s="470"/>
      <c r="W849" s="194"/>
      <c r="X849" s="194"/>
      <c r="Y849" s="194"/>
      <c r="Z849" s="194"/>
      <c r="AA849" s="194"/>
      <c r="AB849" s="470"/>
      <c r="AC849" s="194"/>
      <c r="AD849" s="194"/>
      <c r="AE849" s="194"/>
      <c r="AF849" s="194"/>
      <c r="AG849" s="194"/>
      <c r="AH849" s="470"/>
      <c r="AI849" s="194"/>
      <c r="AJ849" s="194"/>
      <c r="AK849" s="194"/>
      <c r="AL849" s="194"/>
      <c r="AM849" s="470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  <c r="BN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470"/>
      <c r="P850" s="194"/>
      <c r="Q850" s="194"/>
      <c r="R850" s="194"/>
      <c r="S850" s="194"/>
      <c r="T850" s="194"/>
      <c r="U850" s="194"/>
      <c r="V850" s="470"/>
      <c r="W850" s="194"/>
      <c r="X850" s="194"/>
      <c r="Y850" s="194"/>
      <c r="Z850" s="194"/>
      <c r="AA850" s="194"/>
      <c r="AB850" s="470"/>
      <c r="AC850" s="194"/>
      <c r="AD850" s="194"/>
      <c r="AE850" s="194"/>
      <c r="AF850" s="194"/>
      <c r="AG850" s="194"/>
      <c r="AH850" s="470"/>
      <c r="AI850" s="194"/>
      <c r="AJ850" s="194"/>
      <c r="AK850" s="194"/>
      <c r="AL850" s="194"/>
      <c r="AM850" s="470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  <c r="BN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470"/>
      <c r="P851" s="194"/>
      <c r="Q851" s="194"/>
      <c r="R851" s="194"/>
      <c r="S851" s="194"/>
      <c r="T851" s="194"/>
      <c r="U851" s="194"/>
      <c r="V851" s="470"/>
      <c r="W851" s="194"/>
      <c r="X851" s="194"/>
      <c r="Y851" s="194"/>
      <c r="Z851" s="194"/>
      <c r="AA851" s="194"/>
      <c r="AB851" s="470"/>
      <c r="AC851" s="194"/>
      <c r="AD851" s="194"/>
      <c r="AE851" s="194"/>
      <c r="AF851" s="194"/>
      <c r="AG851" s="194"/>
      <c r="AH851" s="470"/>
      <c r="AI851" s="194"/>
      <c r="AJ851" s="194"/>
      <c r="AK851" s="194"/>
      <c r="AL851" s="194"/>
      <c r="AM851" s="470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  <c r="BN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470"/>
      <c r="P852" s="194"/>
      <c r="Q852" s="194"/>
      <c r="R852" s="194"/>
      <c r="S852" s="194"/>
      <c r="T852" s="194"/>
      <c r="U852" s="194"/>
      <c r="V852" s="470"/>
      <c r="W852" s="194"/>
      <c r="X852" s="194"/>
      <c r="Y852" s="194"/>
      <c r="Z852" s="194"/>
      <c r="AA852" s="194"/>
      <c r="AB852" s="470"/>
      <c r="AC852" s="194"/>
      <c r="AD852" s="194"/>
      <c r="AE852" s="194"/>
      <c r="AF852" s="194"/>
      <c r="AG852" s="194"/>
      <c r="AH852" s="470"/>
      <c r="AI852" s="194"/>
      <c r="AJ852" s="194"/>
      <c r="AK852" s="194"/>
      <c r="AL852" s="194"/>
      <c r="AM852" s="470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  <c r="BN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470"/>
      <c r="P853" s="194"/>
      <c r="Q853" s="194"/>
      <c r="R853" s="194"/>
      <c r="S853" s="194"/>
      <c r="T853" s="194"/>
      <c r="U853" s="194"/>
      <c r="V853" s="470"/>
      <c r="W853" s="194"/>
      <c r="X853" s="194"/>
      <c r="Y853" s="194"/>
      <c r="Z853" s="194"/>
      <c r="AA853" s="194"/>
      <c r="AB853" s="470"/>
      <c r="AC853" s="194"/>
      <c r="AD853" s="194"/>
      <c r="AE853" s="194"/>
      <c r="AF853" s="194"/>
      <c r="AG853" s="194"/>
      <c r="AH853" s="470"/>
      <c r="AI853" s="194"/>
      <c r="AJ853" s="194"/>
      <c r="AK853" s="194"/>
      <c r="AL853" s="194"/>
      <c r="AM853" s="470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  <c r="BN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470"/>
      <c r="P854" s="194"/>
      <c r="Q854" s="194"/>
      <c r="R854" s="194"/>
      <c r="S854" s="194"/>
      <c r="T854" s="194"/>
      <c r="U854" s="194"/>
      <c r="V854" s="470"/>
      <c r="W854" s="194"/>
      <c r="X854" s="194"/>
      <c r="Y854" s="194"/>
      <c r="Z854" s="194"/>
      <c r="AA854" s="194"/>
      <c r="AB854" s="470"/>
      <c r="AC854" s="194"/>
      <c r="AD854" s="194"/>
      <c r="AE854" s="194"/>
      <c r="AF854" s="194"/>
      <c r="AG854" s="194"/>
      <c r="AH854" s="470"/>
      <c r="AI854" s="194"/>
      <c r="AJ854" s="194"/>
      <c r="AK854" s="194"/>
      <c r="AL854" s="194"/>
      <c r="AM854" s="470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  <c r="BN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470"/>
      <c r="P855" s="194"/>
      <c r="Q855" s="194"/>
      <c r="R855" s="194"/>
      <c r="S855" s="194"/>
      <c r="T855" s="194"/>
      <c r="U855" s="194"/>
      <c r="V855" s="470"/>
      <c r="W855" s="194"/>
      <c r="X855" s="194"/>
      <c r="Y855" s="194"/>
      <c r="Z855" s="194"/>
      <c r="AA855" s="194"/>
      <c r="AB855" s="470"/>
      <c r="AC855" s="194"/>
      <c r="AD855" s="194"/>
      <c r="AE855" s="194"/>
      <c r="AF855" s="194"/>
      <c r="AG855" s="194"/>
      <c r="AH855" s="470"/>
      <c r="AI855" s="194"/>
      <c r="AJ855" s="194"/>
      <c r="AK855" s="194"/>
      <c r="AL855" s="194"/>
      <c r="AM855" s="470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  <c r="BN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470"/>
      <c r="P856" s="194"/>
      <c r="Q856" s="194"/>
      <c r="R856" s="194"/>
      <c r="S856" s="194"/>
      <c r="T856" s="194"/>
      <c r="U856" s="194"/>
      <c r="V856" s="470"/>
      <c r="W856" s="194"/>
      <c r="X856" s="194"/>
      <c r="Y856" s="194"/>
      <c r="Z856" s="194"/>
      <c r="AA856" s="194"/>
      <c r="AB856" s="470"/>
      <c r="AC856" s="194"/>
      <c r="AD856" s="194"/>
      <c r="AE856" s="194"/>
      <c r="AF856" s="194"/>
      <c r="AG856" s="194"/>
      <c r="AH856" s="470"/>
      <c r="AI856" s="194"/>
      <c r="AJ856" s="194"/>
      <c r="AK856" s="194"/>
      <c r="AL856" s="194"/>
      <c r="AM856" s="470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  <c r="BN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470"/>
      <c r="P857" s="194"/>
      <c r="Q857" s="194"/>
      <c r="R857" s="194"/>
      <c r="S857" s="194"/>
      <c r="T857" s="194"/>
      <c r="U857" s="194"/>
      <c r="V857" s="470"/>
      <c r="W857" s="194"/>
      <c r="X857" s="194"/>
      <c r="Y857" s="194"/>
      <c r="Z857" s="194"/>
      <c r="AA857" s="194"/>
      <c r="AB857" s="470"/>
      <c r="AC857" s="194"/>
      <c r="AD857" s="194"/>
      <c r="AE857" s="194"/>
      <c r="AF857" s="194"/>
      <c r="AG857" s="194"/>
      <c r="AH857" s="470"/>
      <c r="AI857" s="194"/>
      <c r="AJ857" s="194"/>
      <c r="AK857" s="194"/>
      <c r="AL857" s="194"/>
      <c r="AM857" s="470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  <c r="BN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470"/>
      <c r="P858" s="194"/>
      <c r="Q858" s="194"/>
      <c r="R858" s="194"/>
      <c r="S858" s="194"/>
      <c r="T858" s="194"/>
      <c r="U858" s="194"/>
      <c r="V858" s="470"/>
      <c r="W858" s="194"/>
      <c r="X858" s="194"/>
      <c r="Y858" s="194"/>
      <c r="Z858" s="194"/>
      <c r="AA858" s="194"/>
      <c r="AB858" s="470"/>
      <c r="AC858" s="194"/>
      <c r="AD858" s="194"/>
      <c r="AE858" s="194"/>
      <c r="AF858" s="194"/>
      <c r="AG858" s="194"/>
      <c r="AH858" s="470"/>
      <c r="AI858" s="194"/>
      <c r="AJ858" s="194"/>
      <c r="AK858" s="194"/>
      <c r="AL858" s="194"/>
      <c r="AM858" s="470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  <c r="BN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470"/>
      <c r="P859" s="194"/>
      <c r="Q859" s="194"/>
      <c r="R859" s="194"/>
      <c r="S859" s="194"/>
      <c r="T859" s="194"/>
      <c r="U859" s="194"/>
      <c r="V859" s="470"/>
      <c r="W859" s="194"/>
      <c r="X859" s="194"/>
      <c r="Y859" s="194"/>
      <c r="Z859" s="194"/>
      <c r="AA859" s="194"/>
      <c r="AB859" s="470"/>
      <c r="AC859" s="194"/>
      <c r="AD859" s="194"/>
      <c r="AE859" s="194"/>
      <c r="AF859" s="194"/>
      <c r="AG859" s="194"/>
      <c r="AH859" s="470"/>
      <c r="AI859" s="194"/>
      <c r="AJ859" s="194"/>
      <c r="AK859" s="194"/>
      <c r="AL859" s="194"/>
      <c r="AM859" s="470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  <c r="BN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470"/>
      <c r="P860" s="194"/>
      <c r="Q860" s="194"/>
      <c r="R860" s="194"/>
      <c r="S860" s="194"/>
      <c r="T860" s="194"/>
      <c r="U860" s="194"/>
      <c r="V860" s="470"/>
      <c r="W860" s="194"/>
      <c r="X860" s="194"/>
      <c r="Y860" s="194"/>
      <c r="Z860" s="194"/>
      <c r="AA860" s="194"/>
      <c r="AB860" s="470"/>
      <c r="AC860" s="194"/>
      <c r="AD860" s="194"/>
      <c r="AE860" s="194"/>
      <c r="AF860" s="194"/>
      <c r="AG860" s="194"/>
      <c r="AH860" s="470"/>
      <c r="AI860" s="194"/>
      <c r="AJ860" s="194"/>
      <c r="AK860" s="194"/>
      <c r="AL860" s="194"/>
      <c r="AM860" s="470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  <c r="BN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470"/>
      <c r="P861" s="194"/>
      <c r="Q861" s="194"/>
      <c r="R861" s="194"/>
      <c r="S861" s="194"/>
      <c r="T861" s="194"/>
      <c r="U861" s="194"/>
      <c r="V861" s="470"/>
      <c r="W861" s="194"/>
      <c r="X861" s="194"/>
      <c r="Y861" s="194"/>
      <c r="Z861" s="194"/>
      <c r="AA861" s="194"/>
      <c r="AB861" s="470"/>
      <c r="AC861" s="194"/>
      <c r="AD861" s="194"/>
      <c r="AE861" s="194"/>
      <c r="AF861" s="194"/>
      <c r="AG861" s="194"/>
      <c r="AH861" s="470"/>
      <c r="AI861" s="194"/>
      <c r="AJ861" s="194"/>
      <c r="AK861" s="194"/>
      <c r="AL861" s="194"/>
      <c r="AM861" s="470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  <c r="BN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470"/>
      <c r="P862" s="194"/>
      <c r="Q862" s="194"/>
      <c r="R862" s="194"/>
      <c r="S862" s="194"/>
      <c r="T862" s="194"/>
      <c r="U862" s="194"/>
      <c r="V862" s="470"/>
      <c r="W862" s="194"/>
      <c r="X862" s="194"/>
      <c r="Y862" s="194"/>
      <c r="Z862" s="194"/>
      <c r="AA862" s="194"/>
      <c r="AB862" s="470"/>
      <c r="AC862" s="194"/>
      <c r="AD862" s="194"/>
      <c r="AE862" s="194"/>
      <c r="AF862" s="194"/>
      <c r="AG862" s="194"/>
      <c r="AH862" s="470"/>
      <c r="AI862" s="194"/>
      <c r="AJ862" s="194"/>
      <c r="AK862" s="194"/>
      <c r="AL862" s="194"/>
      <c r="AM862" s="470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  <c r="BN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470"/>
      <c r="P863" s="194"/>
      <c r="Q863" s="194"/>
      <c r="R863" s="194"/>
      <c r="S863" s="194"/>
      <c r="T863" s="194"/>
      <c r="U863" s="194"/>
      <c r="V863" s="470"/>
      <c r="W863" s="194"/>
      <c r="X863" s="194"/>
      <c r="Y863" s="194"/>
      <c r="Z863" s="194"/>
      <c r="AA863" s="194"/>
      <c r="AB863" s="470"/>
      <c r="AC863" s="194"/>
      <c r="AD863" s="194"/>
      <c r="AE863" s="194"/>
      <c r="AF863" s="194"/>
      <c r="AG863" s="194"/>
      <c r="AH863" s="470"/>
      <c r="AI863" s="194"/>
      <c r="AJ863" s="194"/>
      <c r="AK863" s="194"/>
      <c r="AL863" s="194"/>
      <c r="AM863" s="470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  <c r="BN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470"/>
      <c r="P864" s="194"/>
      <c r="Q864" s="194"/>
      <c r="R864" s="194"/>
      <c r="S864" s="194"/>
      <c r="T864" s="194"/>
      <c r="U864" s="194"/>
      <c r="V864" s="470"/>
      <c r="W864" s="194"/>
      <c r="X864" s="194"/>
      <c r="Y864" s="194"/>
      <c r="Z864" s="194"/>
      <c r="AA864" s="194"/>
      <c r="AB864" s="470"/>
      <c r="AC864" s="194"/>
      <c r="AD864" s="194"/>
      <c r="AE864" s="194"/>
      <c r="AF864" s="194"/>
      <c r="AG864" s="194"/>
      <c r="AH864" s="470"/>
      <c r="AI864" s="194"/>
      <c r="AJ864" s="194"/>
      <c r="AK864" s="194"/>
      <c r="AL864" s="194"/>
      <c r="AM864" s="470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  <c r="BN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470"/>
      <c r="P865" s="194"/>
      <c r="Q865" s="194"/>
      <c r="R865" s="194"/>
      <c r="S865" s="194"/>
      <c r="T865" s="194"/>
      <c r="U865" s="194"/>
      <c r="V865" s="470"/>
      <c r="W865" s="194"/>
      <c r="X865" s="194"/>
      <c r="Y865" s="194"/>
      <c r="Z865" s="194"/>
      <c r="AA865" s="194"/>
      <c r="AB865" s="470"/>
      <c r="AC865" s="194"/>
      <c r="AD865" s="194"/>
      <c r="AE865" s="194"/>
      <c r="AF865" s="194"/>
      <c r="AG865" s="194"/>
      <c r="AH865" s="470"/>
      <c r="AI865" s="194"/>
      <c r="AJ865" s="194"/>
      <c r="AK865" s="194"/>
      <c r="AL865" s="194"/>
      <c r="AM865" s="470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  <c r="BN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470"/>
      <c r="P866" s="194"/>
      <c r="Q866" s="194"/>
      <c r="R866" s="194"/>
      <c r="S866" s="194"/>
      <c r="T866" s="194"/>
      <c r="U866" s="194"/>
      <c r="V866" s="470"/>
      <c r="W866" s="194"/>
      <c r="X866" s="194"/>
      <c r="Y866" s="194"/>
      <c r="Z866" s="194"/>
      <c r="AA866" s="194"/>
      <c r="AB866" s="470"/>
      <c r="AC866" s="194"/>
      <c r="AD866" s="194"/>
      <c r="AE866" s="194"/>
      <c r="AF866" s="194"/>
      <c r="AG866" s="194"/>
      <c r="AH866" s="470"/>
      <c r="AI866" s="194"/>
      <c r="AJ866" s="194"/>
      <c r="AK866" s="194"/>
      <c r="AL866" s="194"/>
      <c r="AM866" s="470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  <c r="BN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470"/>
      <c r="P867" s="194"/>
      <c r="Q867" s="194"/>
      <c r="R867" s="194"/>
      <c r="S867" s="194"/>
      <c r="T867" s="194"/>
      <c r="U867" s="194"/>
      <c r="V867" s="470"/>
      <c r="W867" s="194"/>
      <c r="X867" s="194"/>
      <c r="Y867" s="194"/>
      <c r="Z867" s="194"/>
      <c r="AA867" s="194"/>
      <c r="AB867" s="470"/>
      <c r="AC867" s="194"/>
      <c r="AD867" s="194"/>
      <c r="AE867" s="194"/>
      <c r="AF867" s="194"/>
      <c r="AG867" s="194"/>
      <c r="AH867" s="470"/>
      <c r="AI867" s="194"/>
      <c r="AJ867" s="194"/>
      <c r="AK867" s="194"/>
      <c r="AL867" s="194"/>
      <c r="AM867" s="470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  <c r="BN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470"/>
      <c r="P868" s="194"/>
      <c r="Q868" s="194"/>
      <c r="R868" s="194"/>
      <c r="S868" s="194"/>
      <c r="T868" s="194"/>
      <c r="U868" s="194"/>
      <c r="V868" s="470"/>
      <c r="W868" s="194"/>
      <c r="X868" s="194"/>
      <c r="Y868" s="194"/>
      <c r="Z868" s="194"/>
      <c r="AA868" s="194"/>
      <c r="AB868" s="470"/>
      <c r="AC868" s="194"/>
      <c r="AD868" s="194"/>
      <c r="AE868" s="194"/>
      <c r="AF868" s="194"/>
      <c r="AG868" s="194"/>
      <c r="AH868" s="470"/>
      <c r="AI868" s="194"/>
      <c r="AJ868" s="194"/>
      <c r="AK868" s="194"/>
      <c r="AL868" s="194"/>
      <c r="AM868" s="470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  <c r="BN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470"/>
      <c r="P869" s="194"/>
      <c r="Q869" s="194"/>
      <c r="R869" s="194"/>
      <c r="S869" s="194"/>
      <c r="T869" s="194"/>
      <c r="U869" s="194"/>
      <c r="V869" s="470"/>
      <c r="W869" s="194"/>
      <c r="X869" s="194"/>
      <c r="Y869" s="194"/>
      <c r="Z869" s="194"/>
      <c r="AA869" s="194"/>
      <c r="AB869" s="470"/>
      <c r="AC869" s="194"/>
      <c r="AD869" s="194"/>
      <c r="AE869" s="194"/>
      <c r="AF869" s="194"/>
      <c r="AG869" s="194"/>
      <c r="AH869" s="470"/>
      <c r="AI869" s="194"/>
      <c r="AJ869" s="194"/>
      <c r="AK869" s="194"/>
      <c r="AL869" s="194"/>
      <c r="AM869" s="470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  <c r="BN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470"/>
      <c r="P870" s="194"/>
      <c r="Q870" s="194"/>
      <c r="R870" s="194"/>
      <c r="S870" s="194"/>
      <c r="T870" s="194"/>
      <c r="U870" s="194"/>
      <c r="V870" s="470"/>
      <c r="W870" s="194"/>
      <c r="X870" s="194"/>
      <c r="Y870" s="194"/>
      <c r="Z870" s="194"/>
      <c r="AA870" s="194"/>
      <c r="AB870" s="470"/>
      <c r="AC870" s="194"/>
      <c r="AD870" s="194"/>
      <c r="AE870" s="194"/>
      <c r="AF870" s="194"/>
      <c r="AG870" s="194"/>
      <c r="AH870" s="470"/>
      <c r="AI870" s="194"/>
      <c r="AJ870" s="194"/>
      <c r="AK870" s="194"/>
      <c r="AL870" s="194"/>
      <c r="AM870" s="470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  <c r="BN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470"/>
      <c r="P871" s="194"/>
      <c r="Q871" s="194"/>
      <c r="R871" s="194"/>
      <c r="S871" s="194"/>
      <c r="T871" s="194"/>
      <c r="U871" s="194"/>
      <c r="V871" s="470"/>
      <c r="W871" s="194"/>
      <c r="X871" s="194"/>
      <c r="Y871" s="194"/>
      <c r="Z871" s="194"/>
      <c r="AA871" s="194"/>
      <c r="AB871" s="470"/>
      <c r="AC871" s="194"/>
      <c r="AD871" s="194"/>
      <c r="AE871" s="194"/>
      <c r="AF871" s="194"/>
      <c r="AG871" s="194"/>
      <c r="AH871" s="470"/>
      <c r="AI871" s="194"/>
      <c r="AJ871" s="194"/>
      <c r="AK871" s="194"/>
      <c r="AL871" s="194"/>
      <c r="AM871" s="470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  <c r="BN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470"/>
      <c r="P872" s="194"/>
      <c r="Q872" s="194"/>
      <c r="R872" s="194"/>
      <c r="S872" s="194"/>
      <c r="T872" s="194"/>
      <c r="U872" s="194"/>
      <c r="V872" s="470"/>
      <c r="W872" s="194"/>
      <c r="X872" s="194"/>
      <c r="Y872" s="194"/>
      <c r="Z872" s="194"/>
      <c r="AA872" s="194"/>
      <c r="AB872" s="470"/>
      <c r="AC872" s="194"/>
      <c r="AD872" s="194"/>
      <c r="AE872" s="194"/>
      <c r="AF872" s="194"/>
      <c r="AG872" s="194"/>
      <c r="AH872" s="470"/>
      <c r="AI872" s="194"/>
      <c r="AJ872" s="194"/>
      <c r="AK872" s="194"/>
      <c r="AL872" s="194"/>
      <c r="AM872" s="470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  <c r="BN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470"/>
      <c r="P873" s="194"/>
      <c r="Q873" s="194"/>
      <c r="R873" s="194"/>
      <c r="S873" s="194"/>
      <c r="T873" s="194"/>
      <c r="U873" s="194"/>
      <c r="V873" s="470"/>
      <c r="W873" s="194"/>
      <c r="X873" s="194"/>
      <c r="Y873" s="194"/>
      <c r="Z873" s="194"/>
      <c r="AA873" s="194"/>
      <c r="AB873" s="470"/>
      <c r="AC873" s="194"/>
      <c r="AD873" s="194"/>
      <c r="AE873" s="194"/>
      <c r="AF873" s="194"/>
      <c r="AG873" s="194"/>
      <c r="AH873" s="470"/>
      <c r="AI873" s="194"/>
      <c r="AJ873" s="194"/>
      <c r="AK873" s="194"/>
      <c r="AL873" s="194"/>
      <c r="AM873" s="470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  <c r="BN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470"/>
      <c r="P874" s="194"/>
      <c r="Q874" s="194"/>
      <c r="R874" s="194"/>
      <c r="S874" s="194"/>
      <c r="T874" s="194"/>
      <c r="U874" s="194"/>
      <c r="V874" s="470"/>
      <c r="W874" s="194"/>
      <c r="X874" s="194"/>
      <c r="Y874" s="194"/>
      <c r="Z874" s="194"/>
      <c r="AA874" s="194"/>
      <c r="AB874" s="470"/>
      <c r="AC874" s="194"/>
      <c r="AD874" s="194"/>
      <c r="AE874" s="194"/>
      <c r="AF874" s="194"/>
      <c r="AG874" s="194"/>
      <c r="AH874" s="470"/>
      <c r="AI874" s="194"/>
      <c r="AJ874" s="194"/>
      <c r="AK874" s="194"/>
      <c r="AL874" s="194"/>
      <c r="AM874" s="470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  <c r="BN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470"/>
      <c r="P875" s="194"/>
      <c r="Q875" s="194"/>
      <c r="R875" s="194"/>
      <c r="S875" s="194"/>
      <c r="T875" s="194"/>
      <c r="U875" s="194"/>
      <c r="V875" s="470"/>
      <c r="W875" s="194"/>
      <c r="X875" s="194"/>
      <c r="Y875" s="194"/>
      <c r="Z875" s="194"/>
      <c r="AA875" s="194"/>
      <c r="AB875" s="470"/>
      <c r="AC875" s="194"/>
      <c r="AD875" s="194"/>
      <c r="AE875" s="194"/>
      <c r="AF875" s="194"/>
      <c r="AG875" s="194"/>
      <c r="AH875" s="470"/>
      <c r="AI875" s="194"/>
      <c r="AJ875" s="194"/>
      <c r="AK875" s="194"/>
      <c r="AL875" s="194"/>
      <c r="AM875" s="470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  <c r="BN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470"/>
      <c r="P876" s="194"/>
      <c r="Q876" s="194"/>
      <c r="R876" s="194"/>
      <c r="S876" s="194"/>
      <c r="T876" s="194"/>
      <c r="U876" s="194"/>
      <c r="V876" s="470"/>
      <c r="W876" s="194"/>
      <c r="X876" s="194"/>
      <c r="Y876" s="194"/>
      <c r="Z876" s="194"/>
      <c r="AA876" s="194"/>
      <c r="AB876" s="470"/>
      <c r="AC876" s="194"/>
      <c r="AD876" s="194"/>
      <c r="AE876" s="194"/>
      <c r="AF876" s="194"/>
      <c r="AG876" s="194"/>
      <c r="AH876" s="470"/>
      <c r="AI876" s="194"/>
      <c r="AJ876" s="194"/>
      <c r="AK876" s="194"/>
      <c r="AL876" s="194"/>
      <c r="AM876" s="470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  <c r="BN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470"/>
      <c r="P877" s="194"/>
      <c r="Q877" s="194"/>
      <c r="R877" s="194"/>
      <c r="S877" s="194"/>
      <c r="T877" s="194"/>
      <c r="U877" s="194"/>
      <c r="V877" s="470"/>
      <c r="W877" s="194"/>
      <c r="X877" s="194"/>
      <c r="Y877" s="194"/>
      <c r="Z877" s="194"/>
      <c r="AA877" s="194"/>
      <c r="AB877" s="470"/>
      <c r="AC877" s="194"/>
      <c r="AD877" s="194"/>
      <c r="AE877" s="194"/>
      <c r="AF877" s="194"/>
      <c r="AG877" s="194"/>
      <c r="AH877" s="470"/>
      <c r="AI877" s="194"/>
      <c r="AJ877" s="194"/>
      <c r="AK877" s="194"/>
      <c r="AL877" s="194"/>
      <c r="AM877" s="470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  <c r="BN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470"/>
      <c r="P878" s="194"/>
      <c r="Q878" s="194"/>
      <c r="R878" s="194"/>
      <c r="S878" s="194"/>
      <c r="T878" s="194"/>
      <c r="U878" s="194"/>
      <c r="V878" s="470"/>
      <c r="W878" s="194"/>
      <c r="X878" s="194"/>
      <c r="Y878" s="194"/>
      <c r="Z878" s="194"/>
      <c r="AA878" s="194"/>
      <c r="AB878" s="470"/>
      <c r="AC878" s="194"/>
      <c r="AD878" s="194"/>
      <c r="AE878" s="194"/>
      <c r="AF878" s="194"/>
      <c r="AG878" s="194"/>
      <c r="AH878" s="470"/>
      <c r="AI878" s="194"/>
      <c r="AJ878" s="194"/>
      <c r="AK878" s="194"/>
      <c r="AL878" s="194"/>
      <c r="AM878" s="470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  <c r="BN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470"/>
      <c r="P879" s="194"/>
      <c r="Q879" s="194"/>
      <c r="R879" s="194"/>
      <c r="S879" s="194"/>
      <c r="T879" s="194"/>
      <c r="U879" s="194"/>
      <c r="V879" s="470"/>
      <c r="W879" s="194"/>
      <c r="X879" s="194"/>
      <c r="Y879" s="194"/>
      <c r="Z879" s="194"/>
      <c r="AA879" s="194"/>
      <c r="AB879" s="470"/>
      <c r="AC879" s="194"/>
      <c r="AD879" s="194"/>
      <c r="AE879" s="194"/>
      <c r="AF879" s="194"/>
      <c r="AG879" s="194"/>
      <c r="AH879" s="470"/>
      <c r="AI879" s="194"/>
      <c r="AJ879" s="194"/>
      <c r="AK879" s="194"/>
      <c r="AL879" s="194"/>
      <c r="AM879" s="470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  <c r="BN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470"/>
      <c r="P880" s="194"/>
      <c r="Q880" s="194"/>
      <c r="R880" s="194"/>
      <c r="S880" s="194"/>
      <c r="T880" s="194"/>
      <c r="U880" s="194"/>
      <c r="V880" s="470"/>
      <c r="W880" s="194"/>
      <c r="X880" s="194"/>
      <c r="Y880" s="194"/>
      <c r="Z880" s="194"/>
      <c r="AA880" s="194"/>
      <c r="AB880" s="470"/>
      <c r="AC880" s="194"/>
      <c r="AD880" s="194"/>
      <c r="AE880" s="194"/>
      <c r="AF880" s="194"/>
      <c r="AG880" s="194"/>
      <c r="AH880" s="470"/>
      <c r="AI880" s="194"/>
      <c r="AJ880" s="194"/>
      <c r="AK880" s="194"/>
      <c r="AL880" s="194"/>
      <c r="AM880" s="470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  <c r="BN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470"/>
      <c r="P881" s="194"/>
      <c r="Q881" s="194"/>
      <c r="R881" s="194"/>
      <c r="S881" s="194"/>
      <c r="T881" s="194"/>
      <c r="U881" s="194"/>
      <c r="V881" s="470"/>
      <c r="W881" s="194"/>
      <c r="X881" s="194"/>
      <c r="Y881" s="194"/>
      <c r="Z881" s="194"/>
      <c r="AA881" s="194"/>
      <c r="AB881" s="470"/>
      <c r="AC881" s="194"/>
      <c r="AD881" s="194"/>
      <c r="AE881" s="194"/>
      <c r="AF881" s="194"/>
      <c r="AG881" s="194"/>
      <c r="AH881" s="470"/>
      <c r="AI881" s="194"/>
      <c r="AJ881" s="194"/>
      <c r="AK881" s="194"/>
      <c r="AL881" s="194"/>
      <c r="AM881" s="470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  <c r="BN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470"/>
      <c r="P882" s="194"/>
      <c r="Q882" s="194"/>
      <c r="R882" s="194"/>
      <c r="S882" s="194"/>
      <c r="T882" s="194"/>
      <c r="U882" s="194"/>
      <c r="V882" s="470"/>
      <c r="W882" s="194"/>
      <c r="X882" s="194"/>
      <c r="Y882" s="194"/>
      <c r="Z882" s="194"/>
      <c r="AA882" s="194"/>
      <c r="AB882" s="470"/>
      <c r="AC882" s="194"/>
      <c r="AD882" s="194"/>
      <c r="AE882" s="194"/>
      <c r="AF882" s="194"/>
      <c r="AG882" s="194"/>
      <c r="AH882" s="470"/>
      <c r="AI882" s="194"/>
      <c r="AJ882" s="194"/>
      <c r="AK882" s="194"/>
      <c r="AL882" s="194"/>
      <c r="AM882" s="470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  <c r="BN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470"/>
      <c r="P883" s="194"/>
      <c r="Q883" s="194"/>
      <c r="R883" s="194"/>
      <c r="S883" s="194"/>
      <c r="T883" s="194"/>
      <c r="U883" s="194"/>
      <c r="V883" s="470"/>
      <c r="W883" s="194"/>
      <c r="X883" s="194"/>
      <c r="Y883" s="194"/>
      <c r="Z883" s="194"/>
      <c r="AA883" s="194"/>
      <c r="AB883" s="470"/>
      <c r="AC883" s="194"/>
      <c r="AD883" s="194"/>
      <c r="AE883" s="194"/>
      <c r="AF883" s="194"/>
      <c r="AG883" s="194"/>
      <c r="AH883" s="470"/>
      <c r="AI883" s="194"/>
      <c r="AJ883" s="194"/>
      <c r="AK883" s="194"/>
      <c r="AL883" s="194"/>
      <c r="AM883" s="470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  <c r="BN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470"/>
      <c r="P884" s="194"/>
      <c r="Q884" s="194"/>
      <c r="R884" s="194"/>
      <c r="S884" s="194"/>
      <c r="T884" s="194"/>
      <c r="U884" s="194"/>
      <c r="V884" s="470"/>
      <c r="W884" s="194"/>
      <c r="X884" s="194"/>
      <c r="Y884" s="194"/>
      <c r="Z884" s="194"/>
      <c r="AA884" s="194"/>
      <c r="AB884" s="470"/>
      <c r="AC884" s="194"/>
      <c r="AD884" s="194"/>
      <c r="AE884" s="194"/>
      <c r="AF884" s="194"/>
      <c r="AG884" s="194"/>
      <c r="AH884" s="470"/>
      <c r="AI884" s="194"/>
      <c r="AJ884" s="194"/>
      <c r="AK884" s="194"/>
      <c r="AL884" s="194"/>
      <c r="AM884" s="470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  <c r="BN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470"/>
      <c r="P885" s="194"/>
      <c r="Q885" s="194"/>
      <c r="R885" s="194"/>
      <c r="S885" s="194"/>
      <c r="T885" s="194"/>
      <c r="U885" s="194"/>
      <c r="V885" s="470"/>
      <c r="W885" s="194"/>
      <c r="X885" s="194"/>
      <c r="Y885" s="194"/>
      <c r="Z885" s="194"/>
      <c r="AA885" s="194"/>
      <c r="AB885" s="470"/>
      <c r="AC885" s="194"/>
      <c r="AD885" s="194"/>
      <c r="AE885" s="194"/>
      <c r="AF885" s="194"/>
      <c r="AG885" s="194"/>
      <c r="AH885" s="470"/>
      <c r="AI885" s="194"/>
      <c r="AJ885" s="194"/>
      <c r="AK885" s="194"/>
      <c r="AL885" s="194"/>
      <c r="AM885" s="470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  <c r="BN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470"/>
      <c r="P886" s="194"/>
      <c r="Q886" s="194"/>
      <c r="R886" s="194"/>
      <c r="S886" s="194"/>
      <c r="T886" s="194"/>
      <c r="U886" s="194"/>
      <c r="V886" s="470"/>
      <c r="W886" s="194"/>
      <c r="X886" s="194"/>
      <c r="Y886" s="194"/>
      <c r="Z886" s="194"/>
      <c r="AA886" s="194"/>
      <c r="AB886" s="470"/>
      <c r="AC886" s="194"/>
      <c r="AD886" s="194"/>
      <c r="AE886" s="194"/>
      <c r="AF886" s="194"/>
      <c r="AG886" s="194"/>
      <c r="AH886" s="470"/>
      <c r="AI886" s="194"/>
      <c r="AJ886" s="194"/>
      <c r="AK886" s="194"/>
      <c r="AL886" s="194"/>
      <c r="AM886" s="470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  <c r="BN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470"/>
      <c r="P887" s="194"/>
      <c r="Q887" s="194"/>
      <c r="R887" s="194"/>
      <c r="S887" s="194"/>
      <c r="T887" s="194"/>
      <c r="U887" s="194"/>
      <c r="V887" s="470"/>
      <c r="W887" s="194"/>
      <c r="X887" s="194"/>
      <c r="Y887" s="194"/>
      <c r="Z887" s="194"/>
      <c r="AA887" s="194"/>
      <c r="AB887" s="470"/>
      <c r="AC887" s="194"/>
      <c r="AD887" s="194"/>
      <c r="AE887" s="194"/>
      <c r="AF887" s="194"/>
      <c r="AG887" s="194"/>
      <c r="AH887" s="470"/>
      <c r="AI887" s="194"/>
      <c r="AJ887" s="194"/>
      <c r="AK887" s="194"/>
      <c r="AL887" s="194"/>
      <c r="AM887" s="470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  <c r="BN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470"/>
      <c r="P888" s="194"/>
      <c r="Q888" s="194"/>
      <c r="R888" s="194"/>
      <c r="S888" s="194"/>
      <c r="T888" s="194"/>
      <c r="U888" s="194"/>
      <c r="V888" s="470"/>
      <c r="W888" s="194"/>
      <c r="X888" s="194"/>
      <c r="Y888" s="194"/>
      <c r="Z888" s="194"/>
      <c r="AA888" s="194"/>
      <c r="AB888" s="470"/>
      <c r="AC888" s="194"/>
      <c r="AD888" s="194"/>
      <c r="AE888" s="194"/>
      <c r="AF888" s="194"/>
      <c r="AG888" s="194"/>
      <c r="AH888" s="470"/>
      <c r="AI888" s="194"/>
      <c r="AJ888" s="194"/>
      <c r="AK888" s="194"/>
      <c r="AL888" s="194"/>
      <c r="AM888" s="470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  <c r="BN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470"/>
      <c r="P889" s="194"/>
      <c r="Q889" s="194"/>
      <c r="R889" s="194"/>
      <c r="S889" s="194"/>
      <c r="T889" s="194"/>
      <c r="U889" s="194"/>
      <c r="V889" s="470"/>
      <c r="W889" s="194"/>
      <c r="X889" s="194"/>
      <c r="Y889" s="194"/>
      <c r="Z889" s="194"/>
      <c r="AA889" s="194"/>
      <c r="AB889" s="470"/>
      <c r="AC889" s="194"/>
      <c r="AD889" s="194"/>
      <c r="AE889" s="194"/>
      <c r="AF889" s="194"/>
      <c r="AG889" s="194"/>
      <c r="AH889" s="470"/>
      <c r="AI889" s="194"/>
      <c r="AJ889" s="194"/>
      <c r="AK889" s="194"/>
      <c r="AL889" s="194"/>
      <c r="AM889" s="470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  <c r="BN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470"/>
      <c r="P890" s="194"/>
      <c r="Q890" s="194"/>
      <c r="R890" s="194"/>
      <c r="S890" s="194"/>
      <c r="T890" s="194"/>
      <c r="U890" s="194"/>
      <c r="V890" s="470"/>
      <c r="W890" s="194"/>
      <c r="X890" s="194"/>
      <c r="Y890" s="194"/>
      <c r="Z890" s="194"/>
      <c r="AA890" s="194"/>
      <c r="AB890" s="470"/>
      <c r="AC890" s="194"/>
      <c r="AD890" s="194"/>
      <c r="AE890" s="194"/>
      <c r="AF890" s="194"/>
      <c r="AG890" s="194"/>
      <c r="AH890" s="470"/>
      <c r="AI890" s="194"/>
      <c r="AJ890" s="194"/>
      <c r="AK890" s="194"/>
      <c r="AL890" s="194"/>
      <c r="AM890" s="470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  <c r="BN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470"/>
      <c r="P891" s="194"/>
      <c r="Q891" s="194"/>
      <c r="R891" s="194"/>
      <c r="S891" s="194"/>
      <c r="T891" s="194"/>
      <c r="U891" s="194"/>
      <c r="V891" s="470"/>
      <c r="W891" s="194"/>
      <c r="X891" s="194"/>
      <c r="Y891" s="194"/>
      <c r="Z891" s="194"/>
      <c r="AA891" s="194"/>
      <c r="AB891" s="470"/>
      <c r="AC891" s="194"/>
      <c r="AD891" s="194"/>
      <c r="AE891" s="194"/>
      <c r="AF891" s="194"/>
      <c r="AG891" s="194"/>
      <c r="AH891" s="470"/>
      <c r="AI891" s="194"/>
      <c r="AJ891" s="194"/>
      <c r="AK891" s="194"/>
      <c r="AL891" s="194"/>
      <c r="AM891" s="470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  <c r="BN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470"/>
      <c r="P892" s="194"/>
      <c r="Q892" s="194"/>
      <c r="R892" s="194"/>
      <c r="S892" s="194"/>
      <c r="T892" s="194"/>
      <c r="U892" s="194"/>
      <c r="V892" s="470"/>
      <c r="W892" s="194"/>
      <c r="X892" s="194"/>
      <c r="Y892" s="194"/>
      <c r="Z892" s="194"/>
      <c r="AA892" s="194"/>
      <c r="AB892" s="470"/>
      <c r="AC892" s="194"/>
      <c r="AD892" s="194"/>
      <c r="AE892" s="194"/>
      <c r="AF892" s="194"/>
      <c r="AG892" s="194"/>
      <c r="AH892" s="470"/>
      <c r="AI892" s="194"/>
      <c r="AJ892" s="194"/>
      <c r="AK892" s="194"/>
      <c r="AL892" s="194"/>
      <c r="AM892" s="470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  <c r="BN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470"/>
      <c r="P893" s="194"/>
      <c r="Q893" s="194"/>
      <c r="R893" s="194"/>
      <c r="S893" s="194"/>
      <c r="T893" s="194"/>
      <c r="U893" s="194"/>
      <c r="V893" s="470"/>
      <c r="W893" s="194"/>
      <c r="X893" s="194"/>
      <c r="Y893" s="194"/>
      <c r="Z893" s="194"/>
      <c r="AA893" s="194"/>
      <c r="AB893" s="470"/>
      <c r="AC893" s="194"/>
      <c r="AD893" s="194"/>
      <c r="AE893" s="194"/>
      <c r="AF893" s="194"/>
      <c r="AG893" s="194"/>
      <c r="AH893" s="470"/>
      <c r="AI893" s="194"/>
      <c r="AJ893" s="194"/>
      <c r="AK893" s="194"/>
      <c r="AL893" s="194"/>
      <c r="AM893" s="470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  <c r="BN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470"/>
      <c r="P894" s="194"/>
      <c r="Q894" s="194"/>
      <c r="R894" s="194"/>
      <c r="S894" s="194"/>
      <c r="T894" s="194"/>
      <c r="U894" s="194"/>
      <c r="V894" s="470"/>
      <c r="W894" s="194"/>
      <c r="X894" s="194"/>
      <c r="Y894" s="194"/>
      <c r="Z894" s="194"/>
      <c r="AA894" s="194"/>
      <c r="AB894" s="470"/>
      <c r="AC894" s="194"/>
      <c r="AD894" s="194"/>
      <c r="AE894" s="194"/>
      <c r="AF894" s="194"/>
      <c r="AG894" s="194"/>
      <c r="AH894" s="470"/>
      <c r="AI894" s="194"/>
      <c r="AJ894" s="194"/>
      <c r="AK894" s="194"/>
      <c r="AL894" s="194"/>
      <c r="AM894" s="470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  <c r="BN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470"/>
      <c r="P895" s="194"/>
      <c r="Q895" s="194"/>
      <c r="R895" s="194"/>
      <c r="S895" s="194"/>
      <c r="T895" s="194"/>
      <c r="U895" s="194"/>
      <c r="V895" s="470"/>
      <c r="W895" s="194"/>
      <c r="X895" s="194"/>
      <c r="Y895" s="194"/>
      <c r="Z895" s="194"/>
      <c r="AA895" s="194"/>
      <c r="AB895" s="470"/>
      <c r="AC895" s="194"/>
      <c r="AD895" s="194"/>
      <c r="AE895" s="194"/>
      <c r="AF895" s="194"/>
      <c r="AG895" s="194"/>
      <c r="AH895" s="470"/>
      <c r="AI895" s="194"/>
      <c r="AJ895" s="194"/>
      <c r="AK895" s="194"/>
      <c r="AL895" s="194"/>
      <c r="AM895" s="470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  <c r="BN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470"/>
      <c r="P896" s="194"/>
      <c r="Q896" s="194"/>
      <c r="R896" s="194"/>
      <c r="S896" s="194"/>
      <c r="T896" s="194"/>
      <c r="U896" s="194"/>
      <c r="V896" s="470"/>
      <c r="W896" s="194"/>
      <c r="X896" s="194"/>
      <c r="Y896" s="194"/>
      <c r="Z896" s="194"/>
      <c r="AA896" s="194"/>
      <c r="AB896" s="470"/>
      <c r="AC896" s="194"/>
      <c r="AD896" s="194"/>
      <c r="AE896" s="194"/>
      <c r="AF896" s="194"/>
      <c r="AG896" s="194"/>
      <c r="AH896" s="470"/>
      <c r="AI896" s="194"/>
      <c r="AJ896" s="194"/>
      <c r="AK896" s="194"/>
      <c r="AL896" s="194"/>
      <c r="AM896" s="470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  <c r="BN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470"/>
      <c r="P897" s="194"/>
      <c r="Q897" s="194"/>
      <c r="R897" s="194"/>
      <c r="S897" s="194"/>
      <c r="T897" s="194"/>
      <c r="U897" s="194"/>
      <c r="V897" s="470"/>
      <c r="W897" s="194"/>
      <c r="X897" s="194"/>
      <c r="Y897" s="194"/>
      <c r="Z897" s="194"/>
      <c r="AA897" s="194"/>
      <c r="AB897" s="470"/>
      <c r="AC897" s="194"/>
      <c r="AD897" s="194"/>
      <c r="AE897" s="194"/>
      <c r="AF897" s="194"/>
      <c r="AG897" s="194"/>
      <c r="AH897" s="470"/>
      <c r="AI897" s="194"/>
      <c r="AJ897" s="194"/>
      <c r="AK897" s="194"/>
      <c r="AL897" s="194"/>
      <c r="AM897" s="470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  <c r="BN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470"/>
      <c r="P898" s="194"/>
      <c r="Q898" s="194"/>
      <c r="R898" s="194"/>
      <c r="S898" s="194"/>
      <c r="T898" s="194"/>
      <c r="U898" s="194"/>
      <c r="V898" s="470"/>
      <c r="W898" s="194"/>
      <c r="X898" s="194"/>
      <c r="Y898" s="194"/>
      <c r="Z898" s="194"/>
      <c r="AA898" s="194"/>
      <c r="AB898" s="470"/>
      <c r="AC898" s="194"/>
      <c r="AD898" s="194"/>
      <c r="AE898" s="194"/>
      <c r="AF898" s="194"/>
      <c r="AG898" s="194"/>
      <c r="AH898" s="470"/>
      <c r="AI898" s="194"/>
      <c r="AJ898" s="194"/>
      <c r="AK898" s="194"/>
      <c r="AL898" s="194"/>
      <c r="AM898" s="470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  <c r="BN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470"/>
      <c r="P899" s="194"/>
      <c r="Q899" s="194"/>
      <c r="R899" s="194"/>
      <c r="S899" s="194"/>
      <c r="T899" s="194"/>
      <c r="U899" s="194"/>
      <c r="V899" s="470"/>
      <c r="W899" s="194"/>
      <c r="X899" s="194"/>
      <c r="Y899" s="194"/>
      <c r="Z899" s="194"/>
      <c r="AA899" s="194"/>
      <c r="AB899" s="470"/>
      <c r="AC899" s="194"/>
      <c r="AD899" s="194"/>
      <c r="AE899" s="194"/>
      <c r="AF899" s="194"/>
      <c r="AG899" s="194"/>
      <c r="AH899" s="470"/>
      <c r="AI899" s="194"/>
      <c r="AJ899" s="194"/>
      <c r="AK899" s="194"/>
      <c r="AL899" s="194"/>
      <c r="AM899" s="470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  <c r="BN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470"/>
      <c r="P900" s="194"/>
      <c r="Q900" s="194"/>
      <c r="R900" s="194"/>
      <c r="S900" s="194"/>
      <c r="T900" s="194"/>
      <c r="U900" s="194"/>
      <c r="V900" s="470"/>
      <c r="W900" s="194"/>
      <c r="X900" s="194"/>
      <c r="Y900" s="194"/>
      <c r="Z900" s="194"/>
      <c r="AA900" s="194"/>
      <c r="AB900" s="470"/>
      <c r="AC900" s="194"/>
      <c r="AD900" s="194"/>
      <c r="AE900" s="194"/>
      <c r="AF900" s="194"/>
      <c r="AG900" s="194"/>
      <c r="AH900" s="470"/>
      <c r="AI900" s="194"/>
      <c r="AJ900" s="194"/>
      <c r="AK900" s="194"/>
      <c r="AL900" s="194"/>
      <c r="AM900" s="470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  <c r="BN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470"/>
      <c r="P901" s="194"/>
      <c r="Q901" s="194"/>
      <c r="R901" s="194"/>
      <c r="S901" s="194"/>
      <c r="T901" s="194"/>
      <c r="U901" s="194"/>
      <c r="V901" s="470"/>
      <c r="W901" s="194"/>
      <c r="X901" s="194"/>
      <c r="Y901" s="194"/>
      <c r="Z901" s="194"/>
      <c r="AA901" s="194"/>
      <c r="AB901" s="470"/>
      <c r="AC901" s="194"/>
      <c r="AD901" s="194"/>
      <c r="AE901" s="194"/>
      <c r="AF901" s="194"/>
      <c r="AG901" s="194"/>
      <c r="AH901" s="470"/>
      <c r="AI901" s="194"/>
      <c r="AJ901" s="194"/>
      <c r="AK901" s="194"/>
      <c r="AL901" s="194"/>
      <c r="AM901" s="470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  <c r="BN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470"/>
      <c r="P902" s="194"/>
      <c r="Q902" s="194"/>
      <c r="R902" s="194"/>
      <c r="S902" s="194"/>
      <c r="T902" s="194"/>
      <c r="U902" s="194"/>
      <c r="V902" s="470"/>
      <c r="W902" s="194"/>
      <c r="X902" s="194"/>
      <c r="Y902" s="194"/>
      <c r="Z902" s="194"/>
      <c r="AA902" s="194"/>
      <c r="AB902" s="470"/>
      <c r="AC902" s="194"/>
      <c r="AD902" s="194"/>
      <c r="AE902" s="194"/>
      <c r="AF902" s="194"/>
      <c r="AG902" s="194"/>
      <c r="AH902" s="470"/>
      <c r="AI902" s="194"/>
      <c r="AJ902" s="194"/>
      <c r="AK902" s="194"/>
      <c r="AL902" s="194"/>
      <c r="AM902" s="470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  <c r="BN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470"/>
      <c r="P903" s="194"/>
      <c r="Q903" s="194"/>
      <c r="R903" s="194"/>
      <c r="S903" s="194"/>
      <c r="T903" s="194"/>
      <c r="U903" s="194"/>
      <c r="V903" s="470"/>
      <c r="W903" s="194"/>
      <c r="X903" s="194"/>
      <c r="Y903" s="194"/>
      <c r="Z903" s="194"/>
      <c r="AA903" s="194"/>
      <c r="AB903" s="470"/>
      <c r="AC903" s="194"/>
      <c r="AD903" s="194"/>
      <c r="AE903" s="194"/>
      <c r="AF903" s="194"/>
      <c r="AG903" s="194"/>
      <c r="AH903" s="470"/>
      <c r="AI903" s="194"/>
      <c r="AJ903" s="194"/>
      <c r="AK903" s="194"/>
      <c r="AL903" s="194"/>
      <c r="AM903" s="470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  <c r="BN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470"/>
      <c r="P904" s="194"/>
      <c r="Q904" s="194"/>
      <c r="R904" s="194"/>
      <c r="S904" s="194"/>
      <c r="T904" s="194"/>
      <c r="U904" s="194"/>
      <c r="V904" s="470"/>
      <c r="W904" s="194"/>
      <c r="X904" s="194"/>
      <c r="Y904" s="194"/>
      <c r="Z904" s="194"/>
      <c r="AA904" s="194"/>
      <c r="AB904" s="470"/>
      <c r="AC904" s="194"/>
      <c r="AD904" s="194"/>
      <c r="AE904" s="194"/>
      <c r="AF904" s="194"/>
      <c r="AG904" s="194"/>
      <c r="AH904" s="470"/>
      <c r="AI904" s="194"/>
      <c r="AJ904" s="194"/>
      <c r="AK904" s="194"/>
      <c r="AL904" s="194"/>
      <c r="AM904" s="470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  <c r="BN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470"/>
      <c r="P905" s="194"/>
      <c r="Q905" s="194"/>
      <c r="R905" s="194"/>
      <c r="S905" s="194"/>
      <c r="T905" s="194"/>
      <c r="U905" s="194"/>
      <c r="V905" s="470"/>
      <c r="W905" s="194"/>
      <c r="X905" s="194"/>
      <c r="Y905" s="194"/>
      <c r="Z905" s="194"/>
      <c r="AA905" s="194"/>
      <c r="AB905" s="470"/>
      <c r="AC905" s="194"/>
      <c r="AD905" s="194"/>
      <c r="AE905" s="194"/>
      <c r="AF905" s="194"/>
      <c r="AG905" s="194"/>
      <c r="AH905" s="470"/>
      <c r="AI905" s="194"/>
      <c r="AJ905" s="194"/>
      <c r="AK905" s="194"/>
      <c r="AL905" s="194"/>
      <c r="AM905" s="470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  <c r="BN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470"/>
      <c r="P906" s="194"/>
      <c r="Q906" s="194"/>
      <c r="R906" s="194"/>
      <c r="S906" s="194"/>
      <c r="T906" s="194"/>
      <c r="U906" s="194"/>
      <c r="V906" s="470"/>
      <c r="W906" s="194"/>
      <c r="X906" s="194"/>
      <c r="Y906" s="194"/>
      <c r="Z906" s="194"/>
      <c r="AA906" s="194"/>
      <c r="AB906" s="470"/>
      <c r="AC906" s="194"/>
      <c r="AD906" s="194"/>
      <c r="AE906" s="194"/>
      <c r="AF906" s="194"/>
      <c r="AG906" s="194"/>
      <c r="AH906" s="470"/>
      <c r="AI906" s="194"/>
      <c r="AJ906" s="194"/>
      <c r="AK906" s="194"/>
      <c r="AL906" s="194"/>
      <c r="AM906" s="470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  <c r="BN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470"/>
      <c r="P907" s="194"/>
      <c r="Q907" s="194"/>
      <c r="R907" s="194"/>
      <c r="S907" s="194"/>
      <c r="T907" s="194"/>
      <c r="U907" s="194"/>
      <c r="V907" s="470"/>
      <c r="W907" s="194"/>
      <c r="X907" s="194"/>
      <c r="Y907" s="194"/>
      <c r="Z907" s="194"/>
      <c r="AA907" s="194"/>
      <c r="AB907" s="470"/>
      <c r="AC907" s="194"/>
      <c r="AD907" s="194"/>
      <c r="AE907" s="194"/>
      <c r="AF907" s="194"/>
      <c r="AG907" s="194"/>
      <c r="AH907" s="470"/>
      <c r="AI907" s="194"/>
      <c r="AJ907" s="194"/>
      <c r="AK907" s="194"/>
      <c r="AL907" s="194"/>
      <c r="AM907" s="470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  <c r="BN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470"/>
      <c r="P908" s="194"/>
      <c r="Q908" s="194"/>
      <c r="R908" s="194"/>
      <c r="S908" s="194"/>
      <c r="T908" s="194"/>
      <c r="U908" s="194"/>
      <c r="V908" s="470"/>
      <c r="W908" s="194"/>
      <c r="X908" s="194"/>
      <c r="Y908" s="194"/>
      <c r="Z908" s="194"/>
      <c r="AA908" s="194"/>
      <c r="AB908" s="470"/>
      <c r="AC908" s="194"/>
      <c r="AD908" s="194"/>
      <c r="AE908" s="194"/>
      <c r="AF908" s="194"/>
      <c r="AG908" s="194"/>
      <c r="AH908" s="470"/>
      <c r="AI908" s="194"/>
      <c r="AJ908" s="194"/>
      <c r="AK908" s="194"/>
      <c r="AL908" s="194"/>
      <c r="AM908" s="470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  <c r="BN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470"/>
      <c r="P909" s="194"/>
      <c r="Q909" s="194"/>
      <c r="R909" s="194"/>
      <c r="S909" s="194"/>
      <c r="T909" s="194"/>
      <c r="U909" s="194"/>
      <c r="V909" s="470"/>
      <c r="W909" s="194"/>
      <c r="X909" s="194"/>
      <c r="Y909" s="194"/>
      <c r="Z909" s="194"/>
      <c r="AA909" s="194"/>
      <c r="AB909" s="470"/>
      <c r="AC909" s="194"/>
      <c r="AD909" s="194"/>
      <c r="AE909" s="194"/>
      <c r="AF909" s="194"/>
      <c r="AG909" s="194"/>
      <c r="AH909" s="470"/>
      <c r="AI909" s="194"/>
      <c r="AJ909" s="194"/>
      <c r="AK909" s="194"/>
      <c r="AL909" s="194"/>
      <c r="AM909" s="470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  <c r="BN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470"/>
      <c r="P910" s="194"/>
      <c r="Q910" s="194"/>
      <c r="R910" s="194"/>
      <c r="S910" s="194"/>
      <c r="T910" s="194"/>
      <c r="U910" s="194"/>
      <c r="V910" s="470"/>
      <c r="W910" s="194"/>
      <c r="X910" s="194"/>
      <c r="Y910" s="194"/>
      <c r="Z910" s="194"/>
      <c r="AA910" s="194"/>
      <c r="AB910" s="470"/>
      <c r="AC910" s="194"/>
      <c r="AD910" s="194"/>
      <c r="AE910" s="194"/>
      <c r="AF910" s="194"/>
      <c r="AG910" s="194"/>
      <c r="AH910" s="470"/>
      <c r="AI910" s="194"/>
      <c r="AJ910" s="194"/>
      <c r="AK910" s="194"/>
      <c r="AL910" s="194"/>
      <c r="AM910" s="470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  <c r="BN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470"/>
      <c r="P911" s="194"/>
      <c r="Q911" s="194"/>
      <c r="R911" s="194"/>
      <c r="S911" s="194"/>
      <c r="T911" s="194"/>
      <c r="U911" s="194"/>
      <c r="V911" s="470"/>
      <c r="W911" s="194"/>
      <c r="X911" s="194"/>
      <c r="Y911" s="194"/>
      <c r="Z911" s="194"/>
      <c r="AA911" s="194"/>
      <c r="AB911" s="470"/>
      <c r="AC911" s="194"/>
      <c r="AD911" s="194"/>
      <c r="AE911" s="194"/>
      <c r="AF911" s="194"/>
      <c r="AG911" s="194"/>
      <c r="AH911" s="470"/>
      <c r="AI911" s="194"/>
      <c r="AJ911" s="194"/>
      <c r="AK911" s="194"/>
      <c r="AL911" s="194"/>
      <c r="AM911" s="470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  <c r="BN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470"/>
      <c r="P912" s="194"/>
      <c r="Q912" s="194"/>
      <c r="R912" s="194"/>
      <c r="S912" s="194"/>
      <c r="T912" s="194"/>
      <c r="U912" s="194"/>
      <c r="V912" s="470"/>
      <c r="W912" s="194"/>
      <c r="X912" s="194"/>
      <c r="Y912" s="194"/>
      <c r="Z912" s="194"/>
      <c r="AA912" s="194"/>
      <c r="AB912" s="470"/>
      <c r="AC912" s="194"/>
      <c r="AD912" s="194"/>
      <c r="AE912" s="194"/>
      <c r="AF912" s="194"/>
      <c r="AG912" s="194"/>
      <c r="AH912" s="470"/>
      <c r="AI912" s="194"/>
      <c r="AJ912" s="194"/>
      <c r="AK912" s="194"/>
      <c r="AL912" s="194"/>
      <c r="AM912" s="470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  <c r="BN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470"/>
      <c r="P913" s="194"/>
      <c r="Q913" s="194"/>
      <c r="R913" s="194"/>
      <c r="S913" s="194"/>
      <c r="T913" s="194"/>
      <c r="U913" s="194"/>
      <c r="V913" s="470"/>
      <c r="W913" s="194"/>
      <c r="X913" s="194"/>
      <c r="Y913" s="194"/>
      <c r="Z913" s="194"/>
      <c r="AA913" s="194"/>
      <c r="AB913" s="470"/>
      <c r="AC913" s="194"/>
      <c r="AD913" s="194"/>
      <c r="AE913" s="194"/>
      <c r="AF913" s="194"/>
      <c r="AG913" s="194"/>
      <c r="AH913" s="470"/>
      <c r="AI913" s="194"/>
      <c r="AJ913" s="194"/>
      <c r="AK913" s="194"/>
      <c r="AL913" s="194"/>
      <c r="AM913" s="470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  <c r="BN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470"/>
      <c r="P914" s="194"/>
      <c r="Q914" s="194"/>
      <c r="R914" s="194"/>
      <c r="S914" s="194"/>
      <c r="T914" s="194"/>
      <c r="U914" s="194"/>
      <c r="V914" s="470"/>
      <c r="W914" s="194"/>
      <c r="X914" s="194"/>
      <c r="Y914" s="194"/>
      <c r="Z914" s="194"/>
      <c r="AA914" s="194"/>
      <c r="AB914" s="470"/>
      <c r="AC914" s="194"/>
      <c r="AD914" s="194"/>
      <c r="AE914" s="194"/>
      <c r="AF914" s="194"/>
      <c r="AG914" s="194"/>
      <c r="AH914" s="470"/>
      <c r="AI914" s="194"/>
      <c r="AJ914" s="194"/>
      <c r="AK914" s="194"/>
      <c r="AL914" s="194"/>
      <c r="AM914" s="470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  <c r="BN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470"/>
      <c r="P915" s="194"/>
      <c r="Q915" s="194"/>
      <c r="R915" s="194"/>
      <c r="S915" s="194"/>
      <c r="T915" s="194"/>
      <c r="U915" s="194"/>
      <c r="V915" s="470"/>
      <c r="W915" s="194"/>
      <c r="X915" s="194"/>
      <c r="Y915" s="194"/>
      <c r="Z915" s="194"/>
      <c r="AA915" s="194"/>
      <c r="AB915" s="470"/>
      <c r="AC915" s="194"/>
      <c r="AD915" s="194"/>
      <c r="AE915" s="194"/>
      <c r="AF915" s="194"/>
      <c r="AG915" s="194"/>
      <c r="AH915" s="470"/>
      <c r="AI915" s="194"/>
      <c r="AJ915" s="194"/>
      <c r="AK915" s="194"/>
      <c r="AL915" s="194"/>
      <c r="AM915" s="470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  <c r="BN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470"/>
      <c r="P916" s="194"/>
      <c r="Q916" s="194"/>
      <c r="R916" s="194"/>
      <c r="S916" s="194"/>
      <c r="T916" s="194"/>
      <c r="U916" s="194"/>
      <c r="V916" s="470"/>
      <c r="W916" s="194"/>
      <c r="X916" s="194"/>
      <c r="Y916" s="194"/>
      <c r="Z916" s="194"/>
      <c r="AA916" s="194"/>
      <c r="AB916" s="470"/>
      <c r="AC916" s="194"/>
      <c r="AD916" s="194"/>
      <c r="AE916" s="194"/>
      <c r="AF916" s="194"/>
      <c r="AG916" s="194"/>
      <c r="AH916" s="470"/>
      <c r="AI916" s="194"/>
      <c r="AJ916" s="194"/>
      <c r="AK916" s="194"/>
      <c r="AL916" s="194"/>
      <c r="AM916" s="470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  <c r="BN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470"/>
      <c r="P917" s="194"/>
      <c r="Q917" s="194"/>
      <c r="R917" s="194"/>
      <c r="S917" s="194"/>
      <c r="T917" s="194"/>
      <c r="U917" s="194"/>
      <c r="V917" s="470"/>
      <c r="W917" s="194"/>
      <c r="X917" s="194"/>
      <c r="Y917" s="194"/>
      <c r="Z917" s="194"/>
      <c r="AA917" s="194"/>
      <c r="AB917" s="470"/>
      <c r="AC917" s="194"/>
      <c r="AD917" s="194"/>
      <c r="AE917" s="194"/>
      <c r="AF917" s="194"/>
      <c r="AG917" s="194"/>
      <c r="AH917" s="470"/>
      <c r="AI917" s="194"/>
      <c r="AJ917" s="194"/>
      <c r="AK917" s="194"/>
      <c r="AL917" s="194"/>
      <c r="AM917" s="470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  <c r="BN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470"/>
      <c r="P918" s="194"/>
      <c r="Q918" s="194"/>
      <c r="R918" s="194"/>
      <c r="S918" s="194"/>
      <c r="T918" s="194"/>
      <c r="U918" s="194"/>
      <c r="V918" s="470"/>
      <c r="W918" s="194"/>
      <c r="X918" s="194"/>
      <c r="Y918" s="194"/>
      <c r="Z918" s="194"/>
      <c r="AA918" s="194"/>
      <c r="AB918" s="470"/>
      <c r="AC918" s="194"/>
      <c r="AD918" s="194"/>
      <c r="AE918" s="194"/>
      <c r="AF918" s="194"/>
      <c r="AG918" s="194"/>
      <c r="AH918" s="470"/>
      <c r="AI918" s="194"/>
      <c r="AJ918" s="194"/>
      <c r="AK918" s="194"/>
      <c r="AL918" s="194"/>
      <c r="AM918" s="470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  <c r="BN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470"/>
      <c r="P919" s="194"/>
      <c r="Q919" s="194"/>
      <c r="R919" s="194"/>
      <c r="S919" s="194"/>
      <c r="T919" s="194"/>
      <c r="U919" s="194"/>
      <c r="V919" s="470"/>
      <c r="W919" s="194"/>
      <c r="X919" s="194"/>
      <c r="Y919" s="194"/>
      <c r="Z919" s="194"/>
      <c r="AA919" s="194"/>
      <c r="AB919" s="470"/>
      <c r="AC919" s="194"/>
      <c r="AD919" s="194"/>
      <c r="AE919" s="194"/>
      <c r="AF919" s="194"/>
      <c r="AG919" s="194"/>
      <c r="AH919" s="470"/>
      <c r="AI919" s="194"/>
      <c r="AJ919" s="194"/>
      <c r="AK919" s="194"/>
      <c r="AL919" s="194"/>
      <c r="AM919" s="470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  <c r="BN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470"/>
      <c r="P920" s="194"/>
      <c r="Q920" s="194"/>
      <c r="R920" s="194"/>
      <c r="S920" s="194"/>
      <c r="T920" s="194"/>
      <c r="U920" s="194"/>
      <c r="V920" s="470"/>
      <c r="W920" s="194"/>
      <c r="X920" s="194"/>
      <c r="Y920" s="194"/>
      <c r="Z920" s="194"/>
      <c r="AA920" s="194"/>
      <c r="AB920" s="470"/>
      <c r="AC920" s="194"/>
      <c r="AD920" s="194"/>
      <c r="AE920" s="194"/>
      <c r="AF920" s="194"/>
      <c r="AG920" s="194"/>
      <c r="AH920" s="470"/>
      <c r="AI920" s="194"/>
      <c r="AJ920" s="194"/>
      <c r="AK920" s="194"/>
      <c r="AL920" s="194"/>
      <c r="AM920" s="470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  <c r="BN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470"/>
      <c r="P921" s="194"/>
      <c r="Q921" s="194"/>
      <c r="R921" s="194"/>
      <c r="S921" s="194"/>
      <c r="T921" s="194"/>
      <c r="U921" s="194"/>
      <c r="V921" s="470"/>
      <c r="W921" s="194"/>
      <c r="X921" s="194"/>
      <c r="Y921" s="194"/>
      <c r="Z921" s="194"/>
      <c r="AA921" s="194"/>
      <c r="AB921" s="470"/>
      <c r="AC921" s="194"/>
      <c r="AD921" s="194"/>
      <c r="AE921" s="194"/>
      <c r="AF921" s="194"/>
      <c r="AG921" s="194"/>
      <c r="AH921" s="470"/>
      <c r="AI921" s="194"/>
      <c r="AJ921" s="194"/>
      <c r="AK921" s="194"/>
      <c r="AL921" s="194"/>
      <c r="AM921" s="470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  <c r="BN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470"/>
      <c r="P922" s="194"/>
      <c r="Q922" s="194"/>
      <c r="R922" s="194"/>
      <c r="S922" s="194"/>
      <c r="T922" s="194"/>
      <c r="U922" s="194"/>
      <c r="V922" s="470"/>
      <c r="W922" s="194"/>
      <c r="X922" s="194"/>
      <c r="Y922" s="194"/>
      <c r="Z922" s="194"/>
      <c r="AA922" s="194"/>
      <c r="AB922" s="470"/>
      <c r="AC922" s="194"/>
      <c r="AD922" s="194"/>
      <c r="AE922" s="194"/>
      <c r="AF922" s="194"/>
      <c r="AG922" s="194"/>
      <c r="AH922" s="470"/>
      <c r="AI922" s="194"/>
      <c r="AJ922" s="194"/>
      <c r="AK922" s="194"/>
      <c r="AL922" s="194"/>
      <c r="AM922" s="470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  <c r="BN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470"/>
      <c r="P923" s="194"/>
      <c r="Q923" s="194"/>
      <c r="R923" s="194"/>
      <c r="S923" s="194"/>
      <c r="T923" s="194"/>
      <c r="U923" s="194"/>
      <c r="V923" s="470"/>
      <c r="W923" s="194"/>
      <c r="X923" s="194"/>
      <c r="Y923" s="194"/>
      <c r="Z923" s="194"/>
      <c r="AA923" s="194"/>
      <c r="AB923" s="470"/>
      <c r="AC923" s="194"/>
      <c r="AD923" s="194"/>
      <c r="AE923" s="194"/>
      <c r="AF923" s="194"/>
      <c r="AG923" s="194"/>
      <c r="AH923" s="470"/>
      <c r="AI923" s="194"/>
      <c r="AJ923" s="194"/>
      <c r="AK923" s="194"/>
      <c r="AL923" s="194"/>
      <c r="AM923" s="470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  <c r="BN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470"/>
      <c r="P924" s="194"/>
      <c r="Q924" s="194"/>
      <c r="R924" s="194"/>
      <c r="S924" s="194"/>
      <c r="T924" s="194"/>
      <c r="U924" s="194"/>
      <c r="V924" s="470"/>
      <c r="W924" s="194"/>
      <c r="X924" s="194"/>
      <c r="Y924" s="194"/>
      <c r="Z924" s="194"/>
      <c r="AA924" s="194"/>
      <c r="AB924" s="470"/>
      <c r="AC924" s="194"/>
      <c r="AD924" s="194"/>
      <c r="AE924" s="194"/>
      <c r="AF924" s="194"/>
      <c r="AG924" s="194"/>
      <c r="AH924" s="470"/>
      <c r="AI924" s="194"/>
      <c r="AJ924" s="194"/>
      <c r="AK924" s="194"/>
      <c r="AL924" s="194"/>
      <c r="AM924" s="470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  <c r="BN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470"/>
      <c r="P925" s="194"/>
      <c r="Q925" s="194"/>
      <c r="R925" s="194"/>
      <c r="S925" s="194"/>
      <c r="T925" s="194"/>
      <c r="U925" s="194"/>
      <c r="V925" s="470"/>
      <c r="W925" s="194"/>
      <c r="X925" s="194"/>
      <c r="Y925" s="194"/>
      <c r="Z925" s="194"/>
      <c r="AA925" s="194"/>
      <c r="AB925" s="470"/>
      <c r="AC925" s="194"/>
      <c r="AD925" s="194"/>
      <c r="AE925" s="194"/>
      <c r="AF925" s="194"/>
      <c r="AG925" s="194"/>
      <c r="AH925" s="470"/>
      <c r="AI925" s="194"/>
      <c r="AJ925" s="194"/>
      <c r="AK925" s="194"/>
      <c r="AL925" s="194"/>
      <c r="AM925" s="470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  <c r="BN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470"/>
      <c r="P926" s="194"/>
      <c r="Q926" s="194"/>
      <c r="R926" s="194"/>
      <c r="S926" s="194"/>
      <c r="T926" s="194"/>
      <c r="U926" s="194"/>
      <c r="V926" s="470"/>
      <c r="W926" s="194"/>
      <c r="X926" s="194"/>
      <c r="Y926" s="194"/>
      <c r="Z926" s="194"/>
      <c r="AA926" s="194"/>
      <c r="AB926" s="470"/>
      <c r="AC926" s="194"/>
      <c r="AD926" s="194"/>
      <c r="AE926" s="194"/>
      <c r="AF926" s="194"/>
      <c r="AG926" s="194"/>
      <c r="AH926" s="470"/>
      <c r="AI926" s="194"/>
      <c r="AJ926" s="194"/>
      <c r="AK926" s="194"/>
      <c r="AL926" s="194"/>
      <c r="AM926" s="470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  <c r="BN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470"/>
      <c r="P927" s="194"/>
      <c r="Q927" s="194"/>
      <c r="R927" s="194"/>
      <c r="S927" s="194"/>
      <c r="T927" s="194"/>
      <c r="U927" s="194"/>
      <c r="V927" s="470"/>
      <c r="W927" s="194"/>
      <c r="X927" s="194"/>
      <c r="Y927" s="194"/>
      <c r="Z927" s="194"/>
      <c r="AA927" s="194"/>
      <c r="AB927" s="470"/>
      <c r="AC927" s="194"/>
      <c r="AD927" s="194"/>
      <c r="AE927" s="194"/>
      <c r="AF927" s="194"/>
      <c r="AG927" s="194"/>
      <c r="AH927" s="470"/>
      <c r="AI927" s="194"/>
      <c r="AJ927" s="194"/>
      <c r="AK927" s="194"/>
      <c r="AL927" s="194"/>
      <c r="AM927" s="470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  <c r="BN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470"/>
      <c r="P928" s="194"/>
      <c r="Q928" s="194"/>
      <c r="R928" s="194"/>
      <c r="S928" s="194"/>
      <c r="T928" s="194"/>
      <c r="U928" s="194"/>
      <c r="V928" s="470"/>
      <c r="W928" s="194"/>
      <c r="X928" s="194"/>
      <c r="Y928" s="194"/>
      <c r="Z928" s="194"/>
      <c r="AA928" s="194"/>
      <c r="AB928" s="470"/>
      <c r="AC928" s="194"/>
      <c r="AD928" s="194"/>
      <c r="AE928" s="194"/>
      <c r="AF928" s="194"/>
      <c r="AG928" s="194"/>
      <c r="AH928" s="470"/>
      <c r="AI928" s="194"/>
      <c r="AJ928" s="194"/>
      <c r="AK928" s="194"/>
      <c r="AL928" s="194"/>
      <c r="AM928" s="470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  <c r="BN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470"/>
      <c r="P929" s="194"/>
      <c r="Q929" s="194"/>
      <c r="R929" s="194"/>
      <c r="S929" s="194"/>
      <c r="T929" s="194"/>
      <c r="U929" s="194"/>
      <c r="V929" s="470"/>
      <c r="W929" s="194"/>
      <c r="X929" s="194"/>
      <c r="Y929" s="194"/>
      <c r="Z929" s="194"/>
      <c r="AA929" s="194"/>
      <c r="AB929" s="470"/>
      <c r="AC929" s="194"/>
      <c r="AD929" s="194"/>
      <c r="AE929" s="194"/>
      <c r="AF929" s="194"/>
      <c r="AG929" s="194"/>
      <c r="AH929" s="470"/>
      <c r="AI929" s="194"/>
      <c r="AJ929" s="194"/>
      <c r="AK929" s="194"/>
      <c r="AL929" s="194"/>
      <c r="AM929" s="470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  <c r="BN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470"/>
      <c r="P930" s="194"/>
      <c r="Q930" s="194"/>
      <c r="R930" s="194"/>
      <c r="S930" s="194"/>
      <c r="T930" s="194"/>
      <c r="U930" s="194"/>
      <c r="V930" s="470"/>
      <c r="W930" s="194"/>
      <c r="X930" s="194"/>
      <c r="Y930" s="194"/>
      <c r="Z930" s="194"/>
      <c r="AA930" s="194"/>
      <c r="AB930" s="470"/>
      <c r="AC930" s="194"/>
      <c r="AD930" s="194"/>
      <c r="AE930" s="194"/>
      <c r="AF930" s="194"/>
      <c r="AG930" s="194"/>
      <c r="AH930" s="470"/>
      <c r="AI930" s="194"/>
      <c r="AJ930" s="194"/>
      <c r="AK930" s="194"/>
      <c r="AL930" s="194"/>
      <c r="AM930" s="470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  <c r="BN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470"/>
      <c r="P931" s="194"/>
      <c r="Q931" s="194"/>
      <c r="R931" s="194"/>
      <c r="S931" s="194"/>
      <c r="T931" s="194"/>
      <c r="U931" s="194"/>
      <c r="V931" s="470"/>
      <c r="W931" s="194"/>
      <c r="X931" s="194"/>
      <c r="Y931" s="194"/>
      <c r="Z931" s="194"/>
      <c r="AA931" s="194"/>
      <c r="AB931" s="470"/>
      <c r="AC931" s="194"/>
      <c r="AD931" s="194"/>
      <c r="AE931" s="194"/>
      <c r="AF931" s="194"/>
      <c r="AG931" s="194"/>
      <c r="AH931" s="470"/>
      <c r="AI931" s="194"/>
      <c r="AJ931" s="194"/>
      <c r="AK931" s="194"/>
      <c r="AL931" s="194"/>
      <c r="AM931" s="470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  <c r="BN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470"/>
      <c r="P932" s="194"/>
      <c r="Q932" s="194"/>
      <c r="R932" s="194"/>
      <c r="S932" s="194"/>
      <c r="T932" s="194"/>
      <c r="U932" s="194"/>
      <c r="V932" s="470"/>
      <c r="W932" s="194"/>
      <c r="X932" s="194"/>
      <c r="Y932" s="194"/>
      <c r="Z932" s="194"/>
      <c r="AA932" s="194"/>
      <c r="AB932" s="470"/>
      <c r="AC932" s="194"/>
      <c r="AD932" s="194"/>
      <c r="AE932" s="194"/>
      <c r="AF932" s="194"/>
      <c r="AG932" s="194"/>
      <c r="AH932" s="470"/>
      <c r="AI932" s="194"/>
      <c r="AJ932" s="194"/>
      <c r="AK932" s="194"/>
      <c r="AL932" s="194"/>
      <c r="AM932" s="470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  <c r="BN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470"/>
      <c r="P933" s="194"/>
      <c r="Q933" s="194"/>
      <c r="R933" s="194"/>
      <c r="S933" s="194"/>
      <c r="T933" s="194"/>
      <c r="U933" s="194"/>
      <c r="V933" s="470"/>
      <c r="W933" s="194"/>
      <c r="X933" s="194"/>
      <c r="Y933" s="194"/>
      <c r="Z933" s="194"/>
      <c r="AA933" s="194"/>
      <c r="AB933" s="470"/>
      <c r="AC933" s="194"/>
      <c r="AD933" s="194"/>
      <c r="AE933" s="194"/>
      <c r="AF933" s="194"/>
      <c r="AG933" s="194"/>
      <c r="AH933" s="470"/>
      <c r="AI933" s="194"/>
      <c r="AJ933" s="194"/>
      <c r="AK933" s="194"/>
      <c r="AL933" s="194"/>
      <c r="AM933" s="470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  <c r="BN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470"/>
      <c r="P934" s="194"/>
      <c r="Q934" s="194"/>
      <c r="R934" s="194"/>
      <c r="S934" s="194"/>
      <c r="T934" s="194"/>
      <c r="U934" s="194"/>
      <c r="V934" s="470"/>
      <c r="W934" s="194"/>
      <c r="X934" s="194"/>
      <c r="Y934" s="194"/>
      <c r="Z934" s="194"/>
      <c r="AA934" s="194"/>
      <c r="AB934" s="470"/>
      <c r="AC934" s="194"/>
      <c r="AD934" s="194"/>
      <c r="AE934" s="194"/>
      <c r="AF934" s="194"/>
      <c r="AG934" s="194"/>
      <c r="AH934" s="470"/>
      <c r="AI934" s="194"/>
      <c r="AJ934" s="194"/>
      <c r="AK934" s="194"/>
      <c r="AL934" s="194"/>
      <c r="AM934" s="470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  <c r="BN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470"/>
      <c r="P935" s="194"/>
      <c r="Q935" s="194"/>
      <c r="R935" s="194"/>
      <c r="S935" s="194"/>
      <c r="T935" s="194"/>
      <c r="U935" s="194"/>
      <c r="V935" s="470"/>
      <c r="W935" s="194"/>
      <c r="X935" s="194"/>
      <c r="Y935" s="194"/>
      <c r="Z935" s="194"/>
      <c r="AA935" s="194"/>
      <c r="AB935" s="470"/>
      <c r="AC935" s="194"/>
      <c r="AD935" s="194"/>
      <c r="AE935" s="194"/>
      <c r="AF935" s="194"/>
      <c r="AG935" s="194"/>
      <c r="AH935" s="470"/>
      <c r="AI935" s="194"/>
      <c r="AJ935" s="194"/>
      <c r="AK935" s="194"/>
      <c r="AL935" s="194"/>
      <c r="AM935" s="470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  <c r="BN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470"/>
      <c r="P936" s="194"/>
      <c r="Q936" s="194"/>
      <c r="R936" s="194"/>
      <c r="S936" s="194"/>
      <c r="T936" s="194"/>
      <c r="U936" s="194"/>
      <c r="V936" s="470"/>
      <c r="W936" s="194"/>
      <c r="X936" s="194"/>
      <c r="Y936" s="194"/>
      <c r="Z936" s="194"/>
      <c r="AA936" s="194"/>
      <c r="AB936" s="470"/>
      <c r="AC936" s="194"/>
      <c r="AD936" s="194"/>
      <c r="AE936" s="194"/>
      <c r="AF936" s="194"/>
      <c r="AG936" s="194"/>
      <c r="AH936" s="470"/>
      <c r="AI936" s="194"/>
      <c r="AJ936" s="194"/>
      <c r="AK936" s="194"/>
      <c r="AL936" s="194"/>
      <c r="AM936" s="470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  <c r="BN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470"/>
      <c r="P937" s="194"/>
      <c r="Q937" s="194"/>
      <c r="R937" s="194"/>
      <c r="S937" s="194"/>
      <c r="T937" s="194"/>
      <c r="U937" s="194"/>
      <c r="V937" s="470"/>
      <c r="W937" s="194"/>
      <c r="X937" s="194"/>
      <c r="Y937" s="194"/>
      <c r="Z937" s="194"/>
      <c r="AA937" s="194"/>
      <c r="AB937" s="470"/>
      <c r="AC937" s="194"/>
      <c r="AD937" s="194"/>
      <c r="AE937" s="194"/>
      <c r="AF937" s="194"/>
      <c r="AG937" s="194"/>
      <c r="AH937" s="470"/>
      <c r="AI937" s="194"/>
      <c r="AJ937" s="194"/>
      <c r="AK937" s="194"/>
      <c r="AL937" s="194"/>
      <c r="AM937" s="470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  <c r="BN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470"/>
      <c r="P938" s="194"/>
      <c r="Q938" s="194"/>
      <c r="R938" s="194"/>
      <c r="S938" s="194"/>
      <c r="T938" s="194"/>
      <c r="U938" s="194"/>
      <c r="V938" s="470"/>
      <c r="W938" s="194"/>
      <c r="X938" s="194"/>
      <c r="Y938" s="194"/>
      <c r="Z938" s="194"/>
      <c r="AA938" s="194"/>
      <c r="AB938" s="470"/>
      <c r="AC938" s="194"/>
      <c r="AD938" s="194"/>
      <c r="AE938" s="194"/>
      <c r="AF938" s="194"/>
      <c r="AG938" s="194"/>
      <c r="AH938" s="470"/>
      <c r="AI938" s="194"/>
      <c r="AJ938" s="194"/>
      <c r="AK938" s="194"/>
      <c r="AL938" s="194"/>
      <c r="AM938" s="470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  <c r="BN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470"/>
      <c r="P939" s="194"/>
      <c r="Q939" s="194"/>
      <c r="R939" s="194"/>
      <c r="S939" s="194"/>
      <c r="T939" s="194"/>
      <c r="U939" s="194"/>
      <c r="V939" s="470"/>
      <c r="W939" s="194"/>
      <c r="X939" s="194"/>
      <c r="Y939" s="194"/>
      <c r="Z939" s="194"/>
      <c r="AA939" s="194"/>
      <c r="AB939" s="470"/>
      <c r="AC939" s="194"/>
      <c r="AD939" s="194"/>
      <c r="AE939" s="194"/>
      <c r="AF939" s="194"/>
      <c r="AG939" s="194"/>
      <c r="AH939" s="470"/>
      <c r="AI939" s="194"/>
      <c r="AJ939" s="194"/>
      <c r="AK939" s="194"/>
      <c r="AL939" s="194"/>
      <c r="AM939" s="470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  <c r="BN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470"/>
      <c r="P940" s="194"/>
      <c r="Q940" s="194"/>
      <c r="R940" s="194"/>
      <c r="S940" s="194"/>
      <c r="T940" s="194"/>
      <c r="U940" s="194"/>
      <c r="V940" s="470"/>
      <c r="W940" s="194"/>
      <c r="X940" s="194"/>
      <c r="Y940" s="194"/>
      <c r="Z940" s="194"/>
      <c r="AA940" s="194"/>
      <c r="AB940" s="470"/>
      <c r="AC940" s="194"/>
      <c r="AD940" s="194"/>
      <c r="AE940" s="194"/>
      <c r="AF940" s="194"/>
      <c r="AG940" s="194"/>
      <c r="AH940" s="470"/>
      <c r="AI940" s="194"/>
      <c r="AJ940" s="194"/>
      <c r="AK940" s="194"/>
      <c r="AL940" s="194"/>
      <c r="AM940" s="470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  <c r="BN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470"/>
      <c r="P941" s="194"/>
      <c r="Q941" s="194"/>
      <c r="R941" s="194"/>
      <c r="S941" s="194"/>
      <c r="T941" s="194"/>
      <c r="U941" s="194"/>
      <c r="V941" s="470"/>
      <c r="W941" s="194"/>
      <c r="X941" s="194"/>
      <c r="Y941" s="194"/>
      <c r="Z941" s="194"/>
      <c r="AA941" s="194"/>
      <c r="AB941" s="470"/>
      <c r="AC941" s="194"/>
      <c r="AD941" s="194"/>
      <c r="AE941" s="194"/>
      <c r="AF941" s="194"/>
      <c r="AG941" s="194"/>
      <c r="AH941" s="470"/>
      <c r="AI941" s="194"/>
      <c r="AJ941" s="194"/>
      <c r="AK941" s="194"/>
      <c r="AL941" s="194"/>
      <c r="AM941" s="470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  <c r="BN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470"/>
      <c r="P942" s="194"/>
      <c r="Q942" s="194"/>
      <c r="R942" s="194"/>
      <c r="S942" s="194"/>
      <c r="T942" s="194"/>
      <c r="U942" s="194"/>
      <c r="V942" s="470"/>
      <c r="W942" s="194"/>
      <c r="X942" s="194"/>
      <c r="Y942" s="194"/>
      <c r="Z942" s="194"/>
      <c r="AA942" s="194"/>
      <c r="AB942" s="470"/>
      <c r="AC942" s="194"/>
      <c r="AD942" s="194"/>
      <c r="AE942" s="194"/>
      <c r="AF942" s="194"/>
      <c r="AG942" s="194"/>
      <c r="AH942" s="470"/>
      <c r="AI942" s="194"/>
      <c r="AJ942" s="194"/>
      <c r="AK942" s="194"/>
      <c r="AL942" s="194"/>
      <c r="AM942" s="470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  <c r="BN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470"/>
      <c r="P943" s="194"/>
      <c r="Q943" s="194"/>
      <c r="R943" s="194"/>
      <c r="S943" s="194"/>
      <c r="T943" s="194"/>
      <c r="U943" s="194"/>
      <c r="V943" s="470"/>
      <c r="W943" s="194"/>
      <c r="X943" s="194"/>
      <c r="Y943" s="194"/>
      <c r="Z943" s="194"/>
      <c r="AA943" s="194"/>
      <c r="AB943" s="470"/>
      <c r="AC943" s="194"/>
      <c r="AD943" s="194"/>
      <c r="AE943" s="194"/>
      <c r="AF943" s="194"/>
      <c r="AG943" s="194"/>
      <c r="AH943" s="470"/>
      <c r="AI943" s="194"/>
      <c r="AJ943" s="194"/>
      <c r="AK943" s="194"/>
      <c r="AL943" s="194"/>
      <c r="AM943" s="470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  <c r="BN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470"/>
      <c r="P944" s="194"/>
      <c r="Q944" s="194"/>
      <c r="R944" s="194"/>
      <c r="S944" s="194"/>
      <c r="T944" s="194"/>
      <c r="U944" s="194"/>
      <c r="V944" s="470"/>
      <c r="W944" s="194"/>
      <c r="X944" s="194"/>
      <c r="Y944" s="194"/>
      <c r="Z944" s="194"/>
      <c r="AA944" s="194"/>
      <c r="AB944" s="470"/>
      <c r="AC944" s="194"/>
      <c r="AD944" s="194"/>
      <c r="AE944" s="194"/>
      <c r="AF944" s="194"/>
      <c r="AG944" s="194"/>
      <c r="AH944" s="470"/>
      <c r="AI944" s="194"/>
      <c r="AJ944" s="194"/>
      <c r="AK944" s="194"/>
      <c r="AL944" s="194"/>
      <c r="AM944" s="470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  <c r="BN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470"/>
      <c r="P945" s="194"/>
      <c r="Q945" s="194"/>
      <c r="R945" s="194"/>
      <c r="S945" s="194"/>
      <c r="T945" s="194"/>
      <c r="U945" s="194"/>
      <c r="V945" s="470"/>
      <c r="W945" s="194"/>
      <c r="X945" s="194"/>
      <c r="Y945" s="194"/>
      <c r="Z945" s="194"/>
      <c r="AA945" s="194"/>
      <c r="AB945" s="470"/>
      <c r="AC945" s="194"/>
      <c r="AD945" s="194"/>
      <c r="AE945" s="194"/>
      <c r="AF945" s="194"/>
      <c r="AG945" s="194"/>
      <c r="AH945" s="470"/>
      <c r="AI945" s="194"/>
      <c r="AJ945" s="194"/>
      <c r="AK945" s="194"/>
      <c r="AL945" s="194"/>
      <c r="AM945" s="470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  <c r="BN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470"/>
      <c r="P946" s="194"/>
      <c r="Q946" s="194"/>
      <c r="R946" s="194"/>
      <c r="S946" s="194"/>
      <c r="T946" s="194"/>
      <c r="U946" s="194"/>
      <c r="V946" s="470"/>
      <c r="W946" s="194"/>
      <c r="X946" s="194"/>
      <c r="Y946" s="194"/>
      <c r="Z946" s="194"/>
      <c r="AA946" s="194"/>
      <c r="AB946" s="470"/>
      <c r="AC946" s="194"/>
      <c r="AD946" s="194"/>
      <c r="AE946" s="194"/>
      <c r="AF946" s="194"/>
      <c r="AG946" s="194"/>
      <c r="AH946" s="470"/>
      <c r="AI946" s="194"/>
      <c r="AJ946" s="194"/>
      <c r="AK946" s="194"/>
      <c r="AL946" s="194"/>
      <c r="AM946" s="470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  <c r="BN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470"/>
      <c r="P947" s="194"/>
      <c r="Q947" s="194"/>
      <c r="R947" s="194"/>
      <c r="S947" s="194"/>
      <c r="T947" s="194"/>
      <c r="U947" s="194"/>
      <c r="V947" s="470"/>
      <c r="W947" s="194"/>
      <c r="X947" s="194"/>
      <c r="Y947" s="194"/>
      <c r="Z947" s="194"/>
      <c r="AA947" s="194"/>
      <c r="AB947" s="470"/>
      <c r="AC947" s="194"/>
      <c r="AD947" s="194"/>
      <c r="AE947" s="194"/>
      <c r="AF947" s="194"/>
      <c r="AG947" s="194"/>
      <c r="AH947" s="470"/>
      <c r="AI947" s="194"/>
      <c r="AJ947" s="194"/>
      <c r="AK947" s="194"/>
      <c r="AL947" s="194"/>
      <c r="AM947" s="470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  <c r="BN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470"/>
      <c r="P948" s="194"/>
      <c r="Q948" s="194"/>
      <c r="R948" s="194"/>
      <c r="S948" s="194"/>
      <c r="T948" s="194"/>
      <c r="U948" s="194"/>
      <c r="V948" s="470"/>
      <c r="W948" s="194"/>
      <c r="X948" s="194"/>
      <c r="Y948" s="194"/>
      <c r="Z948" s="194"/>
      <c r="AA948" s="194"/>
      <c r="AB948" s="470"/>
      <c r="AC948" s="194"/>
      <c r="AD948" s="194"/>
      <c r="AE948" s="194"/>
      <c r="AF948" s="194"/>
      <c r="AG948" s="194"/>
      <c r="AH948" s="470"/>
      <c r="AI948" s="194"/>
      <c r="AJ948" s="194"/>
      <c r="AK948" s="194"/>
      <c r="AL948" s="194"/>
      <c r="AM948" s="470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  <c r="BN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470"/>
      <c r="P949" s="194"/>
      <c r="Q949" s="194"/>
      <c r="R949" s="194"/>
      <c r="S949" s="194"/>
      <c r="T949" s="194"/>
      <c r="U949" s="194"/>
      <c r="V949" s="470"/>
      <c r="W949" s="194"/>
      <c r="X949" s="194"/>
      <c r="Y949" s="194"/>
      <c r="Z949" s="194"/>
      <c r="AA949" s="194"/>
      <c r="AB949" s="470"/>
      <c r="AC949" s="194"/>
      <c r="AD949" s="194"/>
      <c r="AE949" s="194"/>
      <c r="AF949" s="194"/>
      <c r="AG949" s="194"/>
      <c r="AH949" s="470"/>
      <c r="AI949" s="194"/>
      <c r="AJ949" s="194"/>
      <c r="AK949" s="194"/>
      <c r="AL949" s="194"/>
      <c r="AM949" s="470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  <c r="BN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470"/>
      <c r="P950" s="194"/>
      <c r="Q950" s="194"/>
      <c r="R950" s="194"/>
      <c r="S950" s="194"/>
      <c r="T950" s="194"/>
      <c r="U950" s="194"/>
      <c r="V950" s="470"/>
      <c r="W950" s="194"/>
      <c r="X950" s="194"/>
      <c r="Y950" s="194"/>
      <c r="Z950" s="194"/>
      <c r="AA950" s="194"/>
      <c r="AB950" s="470"/>
      <c r="AC950" s="194"/>
      <c r="AD950" s="194"/>
      <c r="AE950" s="194"/>
      <c r="AF950" s="194"/>
      <c r="AG950" s="194"/>
      <c r="AH950" s="470"/>
      <c r="AI950" s="194"/>
      <c r="AJ950" s="194"/>
      <c r="AK950" s="194"/>
      <c r="AL950" s="194"/>
      <c r="AM950" s="470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  <c r="BN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470"/>
      <c r="P951" s="194"/>
      <c r="Q951" s="194"/>
      <c r="R951" s="194"/>
      <c r="S951" s="194"/>
      <c r="T951" s="194"/>
      <c r="U951" s="194"/>
      <c r="V951" s="470"/>
      <c r="W951" s="194"/>
      <c r="X951" s="194"/>
      <c r="Y951" s="194"/>
      <c r="Z951" s="194"/>
      <c r="AA951" s="194"/>
      <c r="AB951" s="470"/>
      <c r="AC951" s="194"/>
      <c r="AD951" s="194"/>
      <c r="AE951" s="194"/>
      <c r="AF951" s="194"/>
      <c r="AG951" s="194"/>
      <c r="AH951" s="470"/>
      <c r="AI951" s="194"/>
      <c r="AJ951" s="194"/>
      <c r="AK951" s="194"/>
      <c r="AL951" s="194"/>
      <c r="AM951" s="470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  <c r="BN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470"/>
      <c r="P952" s="194"/>
      <c r="Q952" s="194"/>
      <c r="R952" s="194"/>
      <c r="S952" s="194"/>
      <c r="T952" s="194"/>
      <c r="U952" s="194"/>
      <c r="V952" s="470"/>
      <c r="W952" s="194"/>
      <c r="X952" s="194"/>
      <c r="Y952" s="194"/>
      <c r="Z952" s="194"/>
      <c r="AA952" s="194"/>
      <c r="AB952" s="470"/>
      <c r="AC952" s="194"/>
      <c r="AD952" s="194"/>
      <c r="AE952" s="194"/>
      <c r="AF952" s="194"/>
      <c r="AG952" s="194"/>
      <c r="AH952" s="470"/>
      <c r="AI952" s="194"/>
      <c r="AJ952" s="194"/>
      <c r="AK952" s="194"/>
      <c r="AL952" s="194"/>
      <c r="AM952" s="470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  <c r="BN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470"/>
      <c r="P953" s="194"/>
      <c r="Q953" s="194"/>
      <c r="R953" s="194"/>
      <c r="S953" s="194"/>
      <c r="T953" s="194"/>
      <c r="U953" s="194"/>
      <c r="V953" s="470"/>
      <c r="W953" s="194"/>
      <c r="X953" s="194"/>
      <c r="Y953" s="194"/>
      <c r="Z953" s="194"/>
      <c r="AA953" s="194"/>
      <c r="AB953" s="470"/>
      <c r="AC953" s="194"/>
      <c r="AD953" s="194"/>
      <c r="AE953" s="194"/>
      <c r="AF953" s="194"/>
      <c r="AG953" s="194"/>
      <c r="AH953" s="470"/>
      <c r="AI953" s="194"/>
      <c r="AJ953" s="194"/>
      <c r="AK953" s="194"/>
      <c r="AL953" s="194"/>
      <c r="AM953" s="470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  <c r="BN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470"/>
      <c r="P954" s="194"/>
      <c r="Q954" s="194"/>
      <c r="R954" s="194"/>
      <c r="S954" s="194"/>
      <c r="T954" s="194"/>
      <c r="U954" s="194"/>
      <c r="V954" s="470"/>
      <c r="W954" s="194"/>
      <c r="X954" s="194"/>
      <c r="Y954" s="194"/>
      <c r="Z954" s="194"/>
      <c r="AA954" s="194"/>
      <c r="AB954" s="470"/>
      <c r="AC954" s="194"/>
      <c r="AD954" s="194"/>
      <c r="AE954" s="194"/>
      <c r="AF954" s="194"/>
      <c r="AG954" s="194"/>
      <c r="AH954" s="470"/>
      <c r="AI954" s="194"/>
      <c r="AJ954" s="194"/>
      <c r="AK954" s="194"/>
      <c r="AL954" s="194"/>
      <c r="AM954" s="470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  <c r="BN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470"/>
      <c r="P955" s="194"/>
      <c r="Q955" s="194"/>
      <c r="R955" s="194"/>
      <c r="S955" s="194"/>
      <c r="T955" s="194"/>
      <c r="U955" s="194"/>
      <c r="V955" s="470"/>
      <c r="W955" s="194"/>
      <c r="X955" s="194"/>
      <c r="Y955" s="194"/>
      <c r="Z955" s="194"/>
      <c r="AA955" s="194"/>
      <c r="AB955" s="470"/>
      <c r="AC955" s="194"/>
      <c r="AD955" s="194"/>
      <c r="AE955" s="194"/>
      <c r="AF955" s="194"/>
      <c r="AG955" s="194"/>
      <c r="AH955" s="470"/>
      <c r="AI955" s="194"/>
      <c r="AJ955" s="194"/>
      <c r="AK955" s="194"/>
      <c r="AL955" s="194"/>
      <c r="AM955" s="470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  <c r="BN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470"/>
      <c r="P956" s="194"/>
      <c r="Q956" s="194"/>
      <c r="R956" s="194"/>
      <c r="S956" s="194"/>
      <c r="T956" s="194"/>
      <c r="U956" s="194"/>
      <c r="V956" s="470"/>
      <c r="W956" s="194"/>
      <c r="X956" s="194"/>
      <c r="Y956" s="194"/>
      <c r="Z956" s="194"/>
      <c r="AA956" s="194"/>
      <c r="AB956" s="470"/>
      <c r="AC956" s="194"/>
      <c r="AD956" s="194"/>
      <c r="AE956" s="194"/>
      <c r="AF956" s="194"/>
      <c r="AG956" s="194"/>
      <c r="AH956" s="470"/>
      <c r="AI956" s="194"/>
      <c r="AJ956" s="194"/>
      <c r="AK956" s="194"/>
      <c r="AL956" s="194"/>
      <c r="AM956" s="470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  <c r="BN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470"/>
      <c r="P957" s="194"/>
      <c r="Q957" s="194"/>
      <c r="R957" s="194"/>
      <c r="S957" s="194"/>
      <c r="T957" s="194"/>
      <c r="U957" s="194"/>
      <c r="V957" s="470"/>
      <c r="W957" s="194"/>
      <c r="X957" s="194"/>
      <c r="Y957" s="194"/>
      <c r="Z957" s="194"/>
      <c r="AA957" s="194"/>
      <c r="AB957" s="470"/>
      <c r="AC957" s="194"/>
      <c r="AD957" s="194"/>
      <c r="AE957" s="194"/>
      <c r="AF957" s="194"/>
      <c r="AG957" s="194"/>
      <c r="AH957" s="470"/>
      <c r="AI957" s="194"/>
      <c r="AJ957" s="194"/>
      <c r="AK957" s="194"/>
      <c r="AL957" s="194"/>
      <c r="AM957" s="470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  <c r="BN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470"/>
      <c r="P958" s="194"/>
      <c r="Q958" s="194"/>
      <c r="R958" s="194"/>
      <c r="S958" s="194"/>
      <c r="T958" s="194"/>
      <c r="U958" s="194"/>
      <c r="V958" s="470"/>
      <c r="W958" s="194"/>
      <c r="X958" s="194"/>
      <c r="Y958" s="194"/>
      <c r="Z958" s="194"/>
      <c r="AA958" s="194"/>
      <c r="AB958" s="470"/>
      <c r="AC958" s="194"/>
      <c r="AD958" s="194"/>
      <c r="AE958" s="194"/>
      <c r="AF958" s="194"/>
      <c r="AG958" s="194"/>
      <c r="AH958" s="470"/>
      <c r="AI958" s="194"/>
      <c r="AJ958" s="194"/>
      <c r="AK958" s="194"/>
      <c r="AL958" s="194"/>
      <c r="AM958" s="470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  <c r="BN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470"/>
      <c r="P959" s="194"/>
      <c r="Q959" s="194"/>
      <c r="R959" s="194"/>
      <c r="S959" s="194"/>
      <c r="T959" s="194"/>
      <c r="U959" s="194"/>
      <c r="V959" s="470"/>
      <c r="W959" s="194"/>
      <c r="X959" s="194"/>
      <c r="Y959" s="194"/>
      <c r="Z959" s="194"/>
      <c r="AA959" s="194"/>
      <c r="AB959" s="470"/>
      <c r="AC959" s="194"/>
      <c r="AD959" s="194"/>
      <c r="AE959" s="194"/>
      <c r="AF959" s="194"/>
      <c r="AG959" s="194"/>
      <c r="AH959" s="470"/>
      <c r="AI959" s="194"/>
      <c r="AJ959" s="194"/>
      <c r="AK959" s="194"/>
      <c r="AL959" s="194"/>
      <c r="AM959" s="470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  <c r="BN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470"/>
      <c r="P960" s="194"/>
      <c r="Q960" s="194"/>
      <c r="R960" s="194"/>
      <c r="S960" s="194"/>
      <c r="T960" s="194"/>
      <c r="U960" s="194"/>
      <c r="V960" s="470"/>
      <c r="W960" s="194"/>
      <c r="X960" s="194"/>
      <c r="Y960" s="194"/>
      <c r="Z960" s="194"/>
      <c r="AA960" s="194"/>
      <c r="AB960" s="470"/>
      <c r="AC960" s="194"/>
      <c r="AD960" s="194"/>
      <c r="AE960" s="194"/>
      <c r="AF960" s="194"/>
      <c r="AG960" s="194"/>
      <c r="AH960" s="470"/>
      <c r="AI960" s="194"/>
      <c r="AJ960" s="194"/>
      <c r="AK960" s="194"/>
      <c r="AL960" s="194"/>
      <c r="AM960" s="470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  <c r="BN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470"/>
      <c r="P961" s="194"/>
      <c r="Q961" s="194"/>
      <c r="R961" s="194"/>
      <c r="S961" s="194"/>
      <c r="T961" s="194"/>
      <c r="U961" s="194"/>
      <c r="V961" s="470"/>
      <c r="W961" s="194"/>
      <c r="X961" s="194"/>
      <c r="Y961" s="194"/>
      <c r="Z961" s="194"/>
      <c r="AA961" s="194"/>
      <c r="AB961" s="470"/>
      <c r="AC961" s="194"/>
      <c r="AD961" s="194"/>
      <c r="AE961" s="194"/>
      <c r="AF961" s="194"/>
      <c r="AG961" s="194"/>
      <c r="AH961" s="470"/>
      <c r="AI961" s="194"/>
      <c r="AJ961" s="194"/>
      <c r="AK961" s="194"/>
      <c r="AL961" s="194"/>
      <c r="AM961" s="470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  <c r="BN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470"/>
      <c r="P962" s="194"/>
      <c r="Q962" s="194"/>
      <c r="R962" s="194"/>
      <c r="S962" s="194"/>
      <c r="T962" s="194"/>
      <c r="U962" s="194"/>
      <c r="V962" s="470"/>
      <c r="W962" s="194"/>
      <c r="X962" s="194"/>
      <c r="Y962" s="194"/>
      <c r="Z962" s="194"/>
      <c r="AA962" s="194"/>
      <c r="AB962" s="470"/>
      <c r="AC962" s="194"/>
      <c r="AD962" s="194"/>
      <c r="AE962" s="194"/>
      <c r="AF962" s="194"/>
      <c r="AG962" s="194"/>
      <c r="AH962" s="470"/>
      <c r="AI962" s="194"/>
      <c r="AJ962" s="194"/>
      <c r="AK962" s="194"/>
      <c r="AL962" s="194"/>
      <c r="AM962" s="470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  <c r="BN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470"/>
      <c r="P963" s="194"/>
      <c r="Q963" s="194"/>
      <c r="R963" s="194"/>
      <c r="S963" s="194"/>
      <c r="T963" s="194"/>
      <c r="U963" s="194"/>
      <c r="V963" s="470"/>
      <c r="W963" s="194"/>
      <c r="X963" s="194"/>
      <c r="Y963" s="194"/>
      <c r="Z963" s="194"/>
      <c r="AA963" s="194"/>
      <c r="AB963" s="470"/>
      <c r="AC963" s="194"/>
      <c r="AD963" s="194"/>
      <c r="AE963" s="194"/>
      <c r="AF963" s="194"/>
      <c r="AG963" s="194"/>
      <c r="AH963" s="470"/>
      <c r="AI963" s="194"/>
      <c r="AJ963" s="194"/>
      <c r="AK963" s="194"/>
      <c r="AL963" s="194"/>
      <c r="AM963" s="470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  <c r="BN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470"/>
      <c r="P964" s="194"/>
      <c r="Q964" s="194"/>
      <c r="R964" s="194"/>
      <c r="S964" s="194"/>
      <c r="T964" s="194"/>
      <c r="U964" s="194"/>
      <c r="V964" s="470"/>
      <c r="W964" s="194"/>
      <c r="X964" s="194"/>
      <c r="Y964" s="194"/>
      <c r="Z964" s="194"/>
      <c r="AA964" s="194"/>
      <c r="AB964" s="470"/>
      <c r="AC964" s="194"/>
      <c r="AD964" s="194"/>
      <c r="AE964" s="194"/>
      <c r="AF964" s="194"/>
      <c r="AG964" s="194"/>
      <c r="AH964" s="470"/>
      <c r="AI964" s="194"/>
      <c r="AJ964" s="194"/>
      <c r="AK964" s="194"/>
      <c r="AL964" s="194"/>
      <c r="AM964" s="470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  <c r="BN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470"/>
      <c r="P965" s="194"/>
      <c r="Q965" s="194"/>
      <c r="R965" s="194"/>
      <c r="S965" s="194"/>
      <c r="T965" s="194"/>
      <c r="U965" s="194"/>
      <c r="V965" s="470"/>
      <c r="W965" s="194"/>
      <c r="X965" s="194"/>
      <c r="Y965" s="194"/>
      <c r="Z965" s="194"/>
      <c r="AA965" s="194"/>
      <c r="AB965" s="470"/>
      <c r="AC965" s="194"/>
      <c r="AD965" s="194"/>
      <c r="AE965" s="194"/>
      <c r="AF965" s="194"/>
      <c r="AG965" s="194"/>
      <c r="AH965" s="470"/>
      <c r="AI965" s="194"/>
      <c r="AJ965" s="194"/>
      <c r="AK965" s="194"/>
      <c r="AL965" s="194"/>
      <c r="AM965" s="470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  <c r="BN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470"/>
      <c r="P966" s="194"/>
      <c r="Q966" s="194"/>
      <c r="R966" s="194"/>
      <c r="S966" s="194"/>
      <c r="T966" s="194"/>
      <c r="U966" s="194"/>
      <c r="V966" s="470"/>
      <c r="W966" s="194"/>
      <c r="X966" s="194"/>
      <c r="Y966" s="194"/>
      <c r="Z966" s="194"/>
      <c r="AA966" s="194"/>
      <c r="AB966" s="470"/>
      <c r="AC966" s="194"/>
      <c r="AD966" s="194"/>
      <c r="AE966" s="194"/>
      <c r="AF966" s="194"/>
      <c r="AG966" s="194"/>
      <c r="AH966" s="470"/>
      <c r="AI966" s="194"/>
      <c r="AJ966" s="194"/>
      <c r="AK966" s="194"/>
      <c r="AL966" s="194"/>
      <c r="AM966" s="470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  <c r="BN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470"/>
      <c r="P967" s="194"/>
      <c r="Q967" s="194"/>
      <c r="R967" s="194"/>
      <c r="S967" s="194"/>
      <c r="T967" s="194"/>
      <c r="U967" s="194"/>
      <c r="V967" s="470"/>
      <c r="W967" s="194"/>
      <c r="X967" s="194"/>
      <c r="Y967" s="194"/>
      <c r="Z967" s="194"/>
      <c r="AA967" s="194"/>
      <c r="AB967" s="470"/>
      <c r="AC967" s="194"/>
      <c r="AD967" s="194"/>
      <c r="AE967" s="194"/>
      <c r="AF967" s="194"/>
      <c r="AG967" s="194"/>
      <c r="AH967" s="470"/>
      <c r="AI967" s="194"/>
      <c r="AJ967" s="194"/>
      <c r="AK967" s="194"/>
      <c r="AL967" s="194"/>
      <c r="AM967" s="470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  <c r="BN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470"/>
      <c r="P968" s="194"/>
      <c r="Q968" s="194"/>
      <c r="R968" s="194"/>
      <c r="S968" s="194"/>
      <c r="T968" s="194"/>
      <c r="U968" s="194"/>
      <c r="V968" s="470"/>
      <c r="W968" s="194"/>
      <c r="X968" s="194"/>
      <c r="Y968" s="194"/>
      <c r="Z968" s="194"/>
      <c r="AA968" s="194"/>
      <c r="AB968" s="470"/>
      <c r="AC968" s="194"/>
      <c r="AD968" s="194"/>
      <c r="AE968" s="194"/>
      <c r="AF968" s="194"/>
      <c r="AG968" s="194"/>
      <c r="AH968" s="470"/>
      <c r="AI968" s="194"/>
      <c r="AJ968" s="194"/>
      <c r="AK968" s="194"/>
      <c r="AL968" s="194"/>
      <c r="AM968" s="470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  <c r="BN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470"/>
      <c r="P969" s="194"/>
      <c r="Q969" s="194"/>
      <c r="R969" s="194"/>
      <c r="S969" s="194"/>
      <c r="T969" s="194"/>
      <c r="U969" s="194"/>
      <c r="V969" s="470"/>
      <c r="W969" s="194"/>
      <c r="X969" s="194"/>
      <c r="Y969" s="194"/>
      <c r="Z969" s="194"/>
      <c r="AA969" s="194"/>
      <c r="AB969" s="470"/>
      <c r="AC969" s="194"/>
      <c r="AD969" s="194"/>
      <c r="AE969" s="194"/>
      <c r="AF969" s="194"/>
      <c r="AG969" s="194"/>
      <c r="AH969" s="470"/>
      <c r="AI969" s="194"/>
      <c r="AJ969" s="194"/>
      <c r="AK969" s="194"/>
      <c r="AL969" s="194"/>
      <c r="AM969" s="470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  <c r="BN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470"/>
      <c r="P970" s="194"/>
      <c r="Q970" s="194"/>
      <c r="R970" s="194"/>
      <c r="S970" s="194"/>
      <c r="T970" s="194"/>
      <c r="U970" s="194"/>
      <c r="V970" s="470"/>
      <c r="W970" s="194"/>
      <c r="X970" s="194"/>
      <c r="Y970" s="194"/>
      <c r="Z970" s="194"/>
      <c r="AA970" s="194"/>
      <c r="AB970" s="470"/>
      <c r="AC970" s="194"/>
      <c r="AD970" s="194"/>
      <c r="AE970" s="194"/>
      <c r="AF970" s="194"/>
      <c r="AG970" s="194"/>
      <c r="AH970" s="470"/>
      <c r="AI970" s="194"/>
      <c r="AJ970" s="194"/>
      <c r="AK970" s="194"/>
      <c r="AL970" s="194"/>
      <c r="AM970" s="470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  <c r="BN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470"/>
      <c r="P971" s="194"/>
      <c r="Q971" s="194"/>
      <c r="R971" s="194"/>
      <c r="S971" s="194"/>
      <c r="T971" s="194"/>
      <c r="U971" s="194"/>
      <c r="V971" s="470"/>
      <c r="W971" s="194"/>
      <c r="X971" s="194"/>
      <c r="Y971" s="194"/>
      <c r="Z971" s="194"/>
      <c r="AA971" s="194"/>
      <c r="AB971" s="470"/>
      <c r="AC971" s="194"/>
      <c r="AD971" s="194"/>
      <c r="AE971" s="194"/>
      <c r="AF971" s="194"/>
      <c r="AG971" s="194"/>
      <c r="AH971" s="470"/>
      <c r="AI971" s="194"/>
      <c r="AJ971" s="194"/>
      <c r="AK971" s="194"/>
      <c r="AL971" s="194"/>
      <c r="AM971" s="470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  <c r="BN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470"/>
      <c r="P972" s="194"/>
      <c r="Q972" s="194"/>
      <c r="R972" s="194"/>
      <c r="S972" s="194"/>
      <c r="T972" s="194"/>
      <c r="U972" s="194"/>
      <c r="V972" s="470"/>
      <c r="W972" s="194"/>
      <c r="X972" s="194"/>
      <c r="Y972" s="194"/>
      <c r="Z972" s="194"/>
      <c r="AA972" s="194"/>
      <c r="AB972" s="470"/>
      <c r="AC972" s="194"/>
      <c r="AD972" s="194"/>
      <c r="AE972" s="194"/>
      <c r="AF972" s="194"/>
      <c r="AG972" s="194"/>
      <c r="AH972" s="470"/>
      <c r="AI972" s="194"/>
      <c r="AJ972" s="194"/>
      <c r="AK972" s="194"/>
      <c r="AL972" s="194"/>
      <c r="AM972" s="470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  <c r="BN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470"/>
      <c r="P973" s="194"/>
      <c r="Q973" s="194"/>
      <c r="R973" s="194"/>
      <c r="S973" s="194"/>
      <c r="T973" s="194"/>
      <c r="U973" s="194"/>
      <c r="V973" s="470"/>
      <c r="W973" s="194"/>
      <c r="X973" s="194"/>
      <c r="Y973" s="194"/>
      <c r="Z973" s="194"/>
      <c r="AA973" s="194"/>
      <c r="AB973" s="470"/>
      <c r="AC973" s="194"/>
      <c r="AD973" s="194"/>
      <c r="AE973" s="194"/>
      <c r="AF973" s="194"/>
      <c r="AG973" s="194"/>
      <c r="AH973" s="470"/>
      <c r="AI973" s="194"/>
      <c r="AJ973" s="194"/>
      <c r="AK973" s="194"/>
      <c r="AL973" s="194"/>
      <c r="AM973" s="470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  <c r="BN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470"/>
      <c r="P974" s="194"/>
      <c r="Q974" s="194"/>
      <c r="R974" s="194"/>
      <c r="S974" s="194"/>
      <c r="T974" s="194"/>
      <c r="U974" s="194"/>
      <c r="V974" s="470"/>
      <c r="W974" s="194"/>
      <c r="X974" s="194"/>
      <c r="Y974" s="194"/>
      <c r="Z974" s="194"/>
      <c r="AA974" s="194"/>
      <c r="AB974" s="470"/>
      <c r="AC974" s="194"/>
      <c r="AD974" s="194"/>
      <c r="AE974" s="194"/>
      <c r="AF974" s="194"/>
      <c r="AG974" s="194"/>
      <c r="AH974" s="470"/>
      <c r="AI974" s="194"/>
      <c r="AJ974" s="194"/>
      <c r="AK974" s="194"/>
      <c r="AL974" s="194"/>
      <c r="AM974" s="470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  <c r="BN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470"/>
      <c r="P975" s="194"/>
      <c r="Q975" s="194"/>
      <c r="R975" s="194"/>
      <c r="S975" s="194"/>
      <c r="T975" s="194"/>
      <c r="U975" s="194"/>
      <c r="V975" s="470"/>
      <c r="W975" s="194"/>
      <c r="X975" s="194"/>
      <c r="Y975" s="194"/>
      <c r="Z975" s="194"/>
      <c r="AA975" s="194"/>
      <c r="AB975" s="470"/>
      <c r="AC975" s="194"/>
      <c r="AD975" s="194"/>
      <c r="AE975" s="194"/>
      <c r="AF975" s="194"/>
      <c r="AG975" s="194"/>
      <c r="AH975" s="470"/>
      <c r="AI975" s="194"/>
      <c r="AJ975" s="194"/>
      <c r="AK975" s="194"/>
      <c r="AL975" s="194"/>
      <c r="AM975" s="470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  <c r="BN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470"/>
      <c r="P976" s="194"/>
      <c r="Q976" s="194"/>
      <c r="R976" s="194"/>
      <c r="S976" s="194"/>
      <c r="T976" s="194"/>
      <c r="U976" s="194"/>
      <c r="V976" s="470"/>
      <c r="W976" s="194"/>
      <c r="X976" s="194"/>
      <c r="Y976" s="194"/>
      <c r="Z976" s="194"/>
      <c r="AA976" s="194"/>
      <c r="AB976" s="470"/>
      <c r="AC976" s="194"/>
      <c r="AD976" s="194"/>
      <c r="AE976" s="194"/>
      <c r="AF976" s="194"/>
      <c r="AG976" s="194"/>
      <c r="AH976" s="470"/>
      <c r="AI976" s="194"/>
      <c r="AJ976" s="194"/>
      <c r="AK976" s="194"/>
      <c r="AL976" s="194"/>
      <c r="AM976" s="470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  <c r="BN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470"/>
      <c r="P977" s="194"/>
      <c r="Q977" s="194"/>
      <c r="R977" s="194"/>
      <c r="S977" s="194"/>
      <c r="T977" s="194"/>
      <c r="U977" s="194"/>
      <c r="V977" s="470"/>
      <c r="W977" s="194"/>
      <c r="X977" s="194"/>
      <c r="Y977" s="194"/>
      <c r="Z977" s="194"/>
      <c r="AA977" s="194"/>
      <c r="AB977" s="470"/>
      <c r="AC977" s="194"/>
      <c r="AD977" s="194"/>
      <c r="AE977" s="194"/>
      <c r="AF977" s="194"/>
      <c r="AG977" s="194"/>
      <c r="AH977" s="470"/>
      <c r="AI977" s="194"/>
      <c r="AJ977" s="194"/>
      <c r="AK977" s="194"/>
      <c r="AL977" s="194"/>
      <c r="AM977" s="470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  <c r="BN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470"/>
      <c r="P978" s="194"/>
      <c r="Q978" s="194"/>
      <c r="R978" s="194"/>
      <c r="S978" s="194"/>
      <c r="T978" s="194"/>
      <c r="U978" s="194"/>
      <c r="V978" s="470"/>
      <c r="W978" s="194"/>
      <c r="X978" s="194"/>
      <c r="Y978" s="194"/>
      <c r="Z978" s="194"/>
      <c r="AA978" s="194"/>
      <c r="AB978" s="470"/>
      <c r="AC978" s="194"/>
      <c r="AD978" s="194"/>
      <c r="AE978" s="194"/>
      <c r="AF978" s="194"/>
      <c r="AG978" s="194"/>
      <c r="AH978" s="470"/>
      <c r="AI978" s="194"/>
      <c r="AJ978" s="194"/>
      <c r="AK978" s="194"/>
      <c r="AL978" s="194"/>
      <c r="AM978" s="470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  <c r="BN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470"/>
      <c r="P979" s="194"/>
      <c r="Q979" s="194"/>
      <c r="R979" s="194"/>
      <c r="S979" s="194"/>
      <c r="T979" s="194"/>
      <c r="U979" s="194"/>
      <c r="V979" s="470"/>
      <c r="W979" s="194"/>
      <c r="X979" s="194"/>
      <c r="Y979" s="194"/>
      <c r="Z979" s="194"/>
      <c r="AA979" s="194"/>
      <c r="AB979" s="470"/>
      <c r="AC979" s="194"/>
      <c r="AD979" s="194"/>
      <c r="AE979" s="194"/>
      <c r="AF979" s="194"/>
      <c r="AG979" s="194"/>
      <c r="AH979" s="470"/>
      <c r="AI979" s="194"/>
      <c r="AJ979" s="194"/>
      <c r="AK979" s="194"/>
      <c r="AL979" s="194"/>
      <c r="AM979" s="470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  <c r="BN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470"/>
      <c r="P980" s="194"/>
      <c r="Q980" s="194"/>
      <c r="R980" s="194"/>
      <c r="S980" s="194"/>
      <c r="T980" s="194"/>
      <c r="U980" s="194"/>
      <c r="V980" s="470"/>
      <c r="W980" s="194"/>
      <c r="X980" s="194"/>
      <c r="Y980" s="194"/>
      <c r="Z980" s="194"/>
      <c r="AA980" s="194"/>
      <c r="AB980" s="470"/>
      <c r="AC980" s="194"/>
      <c r="AD980" s="194"/>
      <c r="AE980" s="194"/>
      <c r="AF980" s="194"/>
      <c r="AG980" s="194"/>
      <c r="AH980" s="470"/>
      <c r="AI980" s="194"/>
      <c r="AJ980" s="194"/>
      <c r="AK980" s="194"/>
      <c r="AL980" s="194"/>
      <c r="AM980" s="470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  <c r="BN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470"/>
      <c r="P981" s="194"/>
      <c r="Q981" s="194"/>
      <c r="R981" s="194"/>
      <c r="S981" s="194"/>
      <c r="T981" s="194"/>
      <c r="U981" s="194"/>
      <c r="V981" s="470"/>
      <c r="W981" s="194"/>
      <c r="X981" s="194"/>
      <c r="Y981" s="194"/>
      <c r="Z981" s="194"/>
      <c r="AA981" s="194"/>
      <c r="AB981" s="470"/>
      <c r="AC981" s="194"/>
      <c r="AD981" s="194"/>
      <c r="AE981" s="194"/>
      <c r="AF981" s="194"/>
      <c r="AG981" s="194"/>
      <c r="AH981" s="470"/>
      <c r="AI981" s="194"/>
      <c r="AJ981" s="194"/>
      <c r="AK981" s="194"/>
      <c r="AL981" s="194"/>
      <c r="AM981" s="470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  <c r="BN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470"/>
      <c r="P982" s="194"/>
      <c r="Q982" s="194"/>
      <c r="R982" s="194"/>
      <c r="S982" s="194"/>
      <c r="T982" s="194"/>
      <c r="U982" s="194"/>
      <c r="V982" s="470"/>
      <c r="W982" s="194"/>
      <c r="X982" s="194"/>
      <c r="Y982" s="194"/>
      <c r="Z982" s="194"/>
      <c r="AA982" s="194"/>
      <c r="AB982" s="470"/>
      <c r="AC982" s="194"/>
      <c r="AD982" s="194"/>
      <c r="AE982" s="194"/>
      <c r="AF982" s="194"/>
      <c r="AG982" s="194"/>
      <c r="AH982" s="470"/>
      <c r="AI982" s="194"/>
      <c r="AJ982" s="194"/>
      <c r="AK982" s="194"/>
      <c r="AL982" s="194"/>
      <c r="AM982" s="470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  <c r="BN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470"/>
      <c r="P983" s="194"/>
      <c r="Q983" s="194"/>
      <c r="R983" s="194"/>
      <c r="S983" s="194"/>
      <c r="T983" s="194"/>
      <c r="U983" s="194"/>
      <c r="V983" s="470"/>
      <c r="W983" s="194"/>
      <c r="X983" s="194"/>
      <c r="Y983" s="194"/>
      <c r="Z983" s="194"/>
      <c r="AA983" s="194"/>
      <c r="AB983" s="470"/>
      <c r="AC983" s="194"/>
      <c r="AD983" s="194"/>
      <c r="AE983" s="194"/>
      <c r="AF983" s="194"/>
      <c r="AG983" s="194"/>
      <c r="AH983" s="470"/>
      <c r="AI983" s="194"/>
      <c r="AJ983" s="194"/>
      <c r="AK983" s="194"/>
      <c r="AL983" s="194"/>
      <c r="AM983" s="470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  <c r="BN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470"/>
      <c r="P984" s="194"/>
      <c r="Q984" s="194"/>
      <c r="R984" s="194"/>
      <c r="S984" s="194"/>
      <c r="T984" s="194"/>
      <c r="U984" s="194"/>
      <c r="V984" s="470"/>
      <c r="W984" s="194"/>
      <c r="X984" s="194"/>
      <c r="Y984" s="194"/>
      <c r="Z984" s="194"/>
      <c r="AA984" s="194"/>
      <c r="AB984" s="470"/>
      <c r="AC984" s="194"/>
      <c r="AD984" s="194"/>
      <c r="AE984" s="194"/>
      <c r="AF984" s="194"/>
      <c r="AG984" s="194"/>
      <c r="AH984" s="470"/>
      <c r="AI984" s="194"/>
      <c r="AJ984" s="194"/>
      <c r="AK984" s="194"/>
      <c r="AL984" s="194"/>
      <c r="AM984" s="470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  <c r="BN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470"/>
      <c r="P985" s="194"/>
      <c r="Q985" s="194"/>
      <c r="R985" s="194"/>
      <c r="S985" s="194"/>
      <c r="T985" s="194"/>
      <c r="U985" s="194"/>
      <c r="V985" s="470"/>
      <c r="W985" s="194"/>
      <c r="X985" s="194"/>
      <c r="Y985" s="194"/>
      <c r="Z985" s="194"/>
      <c r="AA985" s="194"/>
      <c r="AB985" s="470"/>
      <c r="AC985" s="194"/>
      <c r="AD985" s="194"/>
      <c r="AE985" s="194"/>
      <c r="AF985" s="194"/>
      <c r="AG985" s="194"/>
      <c r="AH985" s="470"/>
      <c r="AI985" s="194"/>
      <c r="AJ985" s="194"/>
      <c r="AK985" s="194"/>
      <c r="AL985" s="194"/>
      <c r="AM985" s="470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  <c r="BN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470"/>
      <c r="P986" s="194"/>
      <c r="Q986" s="194"/>
      <c r="R986" s="194"/>
      <c r="S986" s="194"/>
      <c r="T986" s="194"/>
      <c r="U986" s="194"/>
      <c r="V986" s="470"/>
      <c r="W986" s="194"/>
      <c r="X986" s="194"/>
      <c r="Y986" s="194"/>
      <c r="Z986" s="194"/>
      <c r="AA986" s="194"/>
      <c r="AB986" s="470"/>
      <c r="AC986" s="194"/>
      <c r="AD986" s="194"/>
      <c r="AE986" s="194"/>
      <c r="AF986" s="194"/>
      <c r="AG986" s="194"/>
      <c r="AH986" s="470"/>
      <c r="AI986" s="194"/>
      <c r="AJ986" s="194"/>
      <c r="AK986" s="194"/>
      <c r="AL986" s="194"/>
      <c r="AM986" s="470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  <c r="BN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470"/>
      <c r="P987" s="194"/>
      <c r="Q987" s="194"/>
      <c r="R987" s="194"/>
      <c r="S987" s="194"/>
      <c r="T987" s="194"/>
      <c r="U987" s="194"/>
      <c r="V987" s="470"/>
      <c r="W987" s="194"/>
      <c r="X987" s="194"/>
      <c r="Y987" s="194"/>
      <c r="Z987" s="194"/>
      <c r="AA987" s="194"/>
      <c r="AB987" s="470"/>
      <c r="AC987" s="194"/>
      <c r="AD987" s="194"/>
      <c r="AE987" s="194"/>
      <c r="AF987" s="194"/>
      <c r="AG987" s="194"/>
      <c r="AH987" s="470"/>
      <c r="AI987" s="194"/>
      <c r="AJ987" s="194"/>
      <c r="AK987" s="194"/>
      <c r="AL987" s="194"/>
      <c r="AM987" s="470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  <c r="BN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470"/>
      <c r="P988" s="194"/>
      <c r="Q988" s="194"/>
      <c r="R988" s="194"/>
      <c r="S988" s="194"/>
      <c r="T988" s="194"/>
      <c r="U988" s="194"/>
      <c r="V988" s="470"/>
      <c r="W988" s="194"/>
      <c r="X988" s="194"/>
      <c r="Y988" s="194"/>
      <c r="Z988" s="194"/>
      <c r="AA988" s="194"/>
      <c r="AB988" s="470"/>
      <c r="AC988" s="194"/>
      <c r="AD988" s="194"/>
      <c r="AE988" s="194"/>
      <c r="AF988" s="194"/>
      <c r="AG988" s="194"/>
      <c r="AH988" s="470"/>
      <c r="AI988" s="194"/>
      <c r="AJ988" s="194"/>
      <c r="AK988" s="194"/>
      <c r="AL988" s="194"/>
      <c r="AM988" s="470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  <c r="BN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470"/>
      <c r="P989" s="194"/>
      <c r="Q989" s="194"/>
      <c r="R989" s="194"/>
      <c r="S989" s="194"/>
      <c r="T989" s="194"/>
      <c r="U989" s="194"/>
      <c r="V989" s="470"/>
      <c r="W989" s="194"/>
      <c r="X989" s="194"/>
      <c r="Y989" s="194"/>
      <c r="Z989" s="194"/>
      <c r="AA989" s="194"/>
      <c r="AB989" s="470"/>
      <c r="AC989" s="194"/>
      <c r="AD989" s="194"/>
      <c r="AE989" s="194"/>
      <c r="AF989" s="194"/>
      <c r="AG989" s="194"/>
      <c r="AH989" s="470"/>
      <c r="AI989" s="194"/>
      <c r="AJ989" s="194"/>
      <c r="AK989" s="194"/>
      <c r="AL989" s="194"/>
      <c r="AM989" s="470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  <c r="BN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470"/>
      <c r="P990" s="194"/>
      <c r="Q990" s="194"/>
      <c r="R990" s="194"/>
      <c r="S990" s="194"/>
      <c r="T990" s="194"/>
      <c r="U990" s="194"/>
      <c r="V990" s="470"/>
      <c r="W990" s="194"/>
      <c r="X990" s="194"/>
      <c r="Y990" s="194"/>
      <c r="Z990" s="194"/>
      <c r="AA990" s="194"/>
      <c r="AB990" s="470"/>
      <c r="AC990" s="194"/>
      <c r="AD990" s="194"/>
      <c r="AE990" s="194"/>
      <c r="AF990" s="194"/>
      <c r="AG990" s="194"/>
      <c r="AH990" s="470"/>
      <c r="AI990" s="194"/>
      <c r="AJ990" s="194"/>
      <c r="AK990" s="194"/>
      <c r="AL990" s="194"/>
      <c r="AM990" s="470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  <c r="BN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470"/>
      <c r="P991" s="194"/>
      <c r="Q991" s="194"/>
      <c r="R991" s="194"/>
      <c r="S991" s="194"/>
      <c r="T991" s="194"/>
      <c r="U991" s="194"/>
      <c r="V991" s="470"/>
      <c r="W991" s="194"/>
      <c r="X991" s="194"/>
      <c r="Y991" s="194"/>
      <c r="Z991" s="194"/>
      <c r="AA991" s="194"/>
      <c r="AB991" s="470"/>
      <c r="AC991" s="194"/>
      <c r="AD991" s="194"/>
      <c r="AE991" s="194"/>
      <c r="AF991" s="194"/>
      <c r="AG991" s="194"/>
      <c r="AH991" s="470"/>
      <c r="AI991" s="194"/>
      <c r="AJ991" s="194"/>
      <c r="AK991" s="194"/>
      <c r="AL991" s="194"/>
      <c r="AM991" s="470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  <c r="BN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470"/>
      <c r="P992" s="194"/>
      <c r="Q992" s="194"/>
      <c r="R992" s="194"/>
      <c r="S992" s="194"/>
      <c r="T992" s="194"/>
      <c r="U992" s="194"/>
      <c r="V992" s="470"/>
      <c r="W992" s="194"/>
      <c r="X992" s="194"/>
      <c r="Y992" s="194"/>
      <c r="Z992" s="194"/>
      <c r="AA992" s="194"/>
      <c r="AB992" s="470"/>
      <c r="AC992" s="194"/>
      <c r="AD992" s="194"/>
      <c r="AE992" s="194"/>
      <c r="AF992" s="194"/>
      <c r="AG992" s="194"/>
      <c r="AH992" s="470"/>
      <c r="AI992" s="194"/>
      <c r="AJ992" s="194"/>
      <c r="AK992" s="194"/>
      <c r="AL992" s="194"/>
      <c r="AM992" s="470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  <c r="BN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470"/>
      <c r="P993" s="194"/>
      <c r="Q993" s="194"/>
      <c r="R993" s="194"/>
      <c r="S993" s="194"/>
      <c r="T993" s="194"/>
      <c r="U993" s="194"/>
      <c r="V993" s="470"/>
      <c r="W993" s="194"/>
      <c r="X993" s="194"/>
      <c r="Y993" s="194"/>
      <c r="Z993" s="194"/>
      <c r="AA993" s="194"/>
      <c r="AB993" s="470"/>
      <c r="AC993" s="194"/>
      <c r="AD993" s="194"/>
      <c r="AE993" s="194"/>
      <c r="AF993" s="194"/>
      <c r="AG993" s="194"/>
      <c r="AH993" s="470"/>
      <c r="AI993" s="194"/>
      <c r="AJ993" s="194"/>
      <c r="AK993" s="194"/>
      <c r="AL993" s="194"/>
      <c r="AM993" s="470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  <c r="BN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470"/>
      <c r="P994" s="194"/>
      <c r="Q994" s="194"/>
      <c r="R994" s="194"/>
      <c r="S994" s="194"/>
      <c r="T994" s="194"/>
      <c r="U994" s="194"/>
      <c r="V994" s="470"/>
      <c r="W994" s="194"/>
      <c r="X994" s="194"/>
      <c r="Y994" s="194"/>
      <c r="Z994" s="194"/>
      <c r="AA994" s="194"/>
      <c r="AB994" s="470"/>
      <c r="AC994" s="194"/>
      <c r="AD994" s="194"/>
      <c r="AE994" s="194"/>
      <c r="AF994" s="194"/>
      <c r="AG994" s="194"/>
      <c r="AH994" s="470"/>
      <c r="AI994" s="194"/>
      <c r="AJ994" s="194"/>
      <c r="AK994" s="194"/>
      <c r="AL994" s="194"/>
      <c r="AM994" s="470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  <c r="BN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470"/>
      <c r="P995" s="194"/>
      <c r="Q995" s="194"/>
      <c r="R995" s="194"/>
      <c r="S995" s="194"/>
      <c r="T995" s="194"/>
      <c r="U995" s="194"/>
      <c r="V995" s="470"/>
      <c r="W995" s="194"/>
      <c r="X995" s="194"/>
      <c r="Y995" s="194"/>
      <c r="Z995" s="194"/>
      <c r="AA995" s="194"/>
      <c r="AB995" s="470"/>
      <c r="AC995" s="194"/>
      <c r="AD995" s="194"/>
      <c r="AE995" s="194"/>
      <c r="AF995" s="194"/>
      <c r="AG995" s="194"/>
      <c r="AH995" s="470"/>
      <c r="AI995" s="194"/>
      <c r="AJ995" s="194"/>
      <c r="AK995" s="194"/>
      <c r="AL995" s="194"/>
      <c r="AM995" s="470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  <c r="BN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470"/>
      <c r="P996" s="194"/>
      <c r="Q996" s="194"/>
      <c r="R996" s="194"/>
      <c r="S996" s="194"/>
      <c r="T996" s="194"/>
      <c r="U996" s="194"/>
      <c r="V996" s="470"/>
      <c r="W996" s="194"/>
      <c r="X996" s="194"/>
      <c r="Y996" s="194"/>
      <c r="Z996" s="194"/>
      <c r="AA996" s="194"/>
      <c r="AB996" s="470"/>
      <c r="AC996" s="194"/>
      <c r="AD996" s="194"/>
      <c r="AE996" s="194"/>
      <c r="AF996" s="194"/>
      <c r="AG996" s="194"/>
      <c r="AH996" s="470"/>
      <c r="AI996" s="194"/>
      <c r="AJ996" s="194"/>
      <c r="AK996" s="194"/>
      <c r="AL996" s="194"/>
      <c r="AM996" s="470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  <c r="BN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470"/>
      <c r="P997" s="194"/>
      <c r="Q997" s="194"/>
      <c r="R997" s="194"/>
      <c r="S997" s="194"/>
      <c r="T997" s="194"/>
      <c r="U997" s="194"/>
      <c r="V997" s="470"/>
      <c r="W997" s="194"/>
      <c r="X997" s="194"/>
      <c r="Y997" s="194"/>
      <c r="Z997" s="194"/>
      <c r="AA997" s="194"/>
      <c r="AB997" s="470"/>
      <c r="AC997" s="194"/>
      <c r="AD997" s="194"/>
      <c r="AE997" s="194"/>
      <c r="AF997" s="194"/>
      <c r="AG997" s="194"/>
      <c r="AH997" s="470"/>
      <c r="AI997" s="194"/>
      <c r="AJ997" s="194"/>
      <c r="AK997" s="194"/>
      <c r="AL997" s="194"/>
      <c r="AM997" s="470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  <c r="BN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470"/>
      <c r="P998" s="194"/>
      <c r="Q998" s="194"/>
      <c r="R998" s="194"/>
      <c r="S998" s="194"/>
      <c r="T998" s="194"/>
      <c r="U998" s="194"/>
      <c r="V998" s="470"/>
      <c r="W998" s="194"/>
      <c r="X998" s="194"/>
      <c r="Y998" s="194"/>
      <c r="Z998" s="194"/>
      <c r="AA998" s="194"/>
      <c r="AB998" s="470"/>
      <c r="AC998" s="194"/>
      <c r="AD998" s="194"/>
      <c r="AE998" s="194"/>
      <c r="AF998" s="194"/>
      <c r="AG998" s="194"/>
      <c r="AH998" s="470"/>
      <c r="AI998" s="194"/>
      <c r="AJ998" s="194"/>
      <c r="AK998" s="194"/>
      <c r="AL998" s="194"/>
      <c r="AM998" s="470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  <c r="BN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470"/>
      <c r="P999" s="194"/>
      <c r="Q999" s="194"/>
      <c r="R999" s="194"/>
      <c r="S999" s="194"/>
      <c r="T999" s="194"/>
      <c r="U999" s="194"/>
      <c r="V999" s="470"/>
      <c r="W999" s="194"/>
      <c r="X999" s="194"/>
      <c r="Y999" s="194"/>
      <c r="Z999" s="194"/>
      <c r="AA999" s="194"/>
      <c r="AB999" s="470"/>
      <c r="AC999" s="194"/>
      <c r="AD999" s="194"/>
      <c r="AE999" s="194"/>
      <c r="AF999" s="194"/>
      <c r="AG999" s="194"/>
      <c r="AH999" s="470"/>
      <c r="AI999" s="194"/>
      <c r="AJ999" s="194"/>
      <c r="AK999" s="194"/>
      <c r="AL999" s="194"/>
      <c r="AM999" s="470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  <c r="BN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470"/>
      <c r="P1000" s="194"/>
      <c r="Q1000" s="194"/>
      <c r="R1000" s="194"/>
      <c r="S1000" s="194"/>
      <c r="T1000" s="194"/>
      <c r="U1000" s="194"/>
      <c r="V1000" s="470"/>
      <c r="W1000" s="194"/>
      <c r="X1000" s="194"/>
      <c r="Y1000" s="194"/>
      <c r="Z1000" s="194"/>
      <c r="AA1000" s="194"/>
      <c r="AB1000" s="470"/>
      <c r="AC1000" s="194"/>
      <c r="AD1000" s="194"/>
      <c r="AE1000" s="194"/>
      <c r="AF1000" s="194"/>
      <c r="AG1000" s="194"/>
      <c r="AH1000" s="470"/>
      <c r="AI1000" s="194"/>
      <c r="AJ1000" s="194"/>
      <c r="AK1000" s="194"/>
      <c r="AL1000" s="194"/>
      <c r="AM1000" s="470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  <c r="BN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470"/>
      <c r="P1001" s="194"/>
      <c r="Q1001" s="194"/>
      <c r="R1001" s="194"/>
      <c r="S1001" s="194"/>
      <c r="T1001" s="194"/>
      <c r="U1001" s="194"/>
      <c r="V1001" s="470"/>
      <c r="W1001" s="194"/>
      <c r="X1001" s="194"/>
      <c r="Y1001" s="194"/>
      <c r="Z1001" s="194"/>
      <c r="AA1001" s="194"/>
      <c r="AB1001" s="470"/>
      <c r="AC1001" s="194"/>
      <c r="AD1001" s="194"/>
      <c r="AE1001" s="194"/>
      <c r="AF1001" s="194"/>
      <c r="AG1001" s="194"/>
      <c r="AH1001" s="470"/>
      <c r="AI1001" s="194"/>
      <c r="AJ1001" s="194"/>
      <c r="AK1001" s="194"/>
      <c r="AL1001" s="194"/>
      <c r="AM1001" s="470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  <c r="BN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470"/>
      <c r="P1002" s="194"/>
      <c r="Q1002" s="194"/>
      <c r="R1002" s="194"/>
      <c r="S1002" s="194"/>
      <c r="T1002" s="194"/>
      <c r="U1002" s="194"/>
      <c r="V1002" s="470"/>
      <c r="W1002" s="194"/>
      <c r="X1002" s="194"/>
      <c r="Y1002" s="194"/>
      <c r="Z1002" s="194"/>
      <c r="AA1002" s="194"/>
      <c r="AB1002" s="470"/>
      <c r="AC1002" s="194"/>
      <c r="AD1002" s="194"/>
      <c r="AE1002" s="194"/>
      <c r="AF1002" s="194"/>
      <c r="AG1002" s="194"/>
      <c r="AH1002" s="470"/>
      <c r="AI1002" s="194"/>
      <c r="AJ1002" s="194"/>
      <c r="AK1002" s="194"/>
      <c r="AL1002" s="194"/>
      <c r="AM1002" s="470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  <c r="BN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470"/>
      <c r="P1003" s="194"/>
      <c r="Q1003" s="194"/>
      <c r="R1003" s="194"/>
      <c r="S1003" s="194"/>
      <c r="T1003" s="194"/>
      <c r="U1003" s="194"/>
      <c r="V1003" s="470"/>
      <c r="W1003" s="194"/>
      <c r="X1003" s="194"/>
      <c r="Y1003" s="194"/>
      <c r="Z1003" s="194"/>
      <c r="AA1003" s="194"/>
      <c r="AB1003" s="470"/>
      <c r="AC1003" s="194"/>
      <c r="AD1003" s="194"/>
      <c r="AE1003" s="194"/>
      <c r="AF1003" s="194"/>
      <c r="AG1003" s="194"/>
      <c r="AH1003" s="470"/>
      <c r="AI1003" s="194"/>
      <c r="AJ1003" s="194"/>
      <c r="AK1003" s="194"/>
      <c r="AL1003" s="194"/>
      <c r="AM1003" s="470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  <c r="BN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470"/>
      <c r="P1004" s="194"/>
      <c r="Q1004" s="194"/>
      <c r="R1004" s="194"/>
      <c r="S1004" s="194"/>
      <c r="T1004" s="194"/>
      <c r="U1004" s="194"/>
      <c r="V1004" s="470"/>
      <c r="W1004" s="194"/>
      <c r="X1004" s="194"/>
      <c r="Y1004" s="194"/>
      <c r="Z1004" s="194"/>
      <c r="AA1004" s="194"/>
      <c r="AB1004" s="470"/>
      <c r="AC1004" s="194"/>
      <c r="AD1004" s="194"/>
      <c r="AE1004" s="194"/>
      <c r="AF1004" s="194"/>
      <c r="AG1004" s="194"/>
      <c r="AH1004" s="470"/>
      <c r="AI1004" s="194"/>
      <c r="AJ1004" s="194"/>
      <c r="AK1004" s="194"/>
      <c r="AL1004" s="194"/>
      <c r="AM1004" s="470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  <c r="BN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470"/>
      <c r="P1005" s="194"/>
      <c r="Q1005" s="194"/>
      <c r="R1005" s="194"/>
      <c r="S1005" s="194"/>
      <c r="T1005" s="194"/>
      <c r="U1005" s="194"/>
      <c r="V1005" s="470"/>
      <c r="W1005" s="194"/>
      <c r="X1005" s="194"/>
      <c r="Y1005" s="194"/>
      <c r="Z1005" s="194"/>
      <c r="AA1005" s="194"/>
      <c r="AB1005" s="470"/>
      <c r="AC1005" s="194"/>
      <c r="AD1005" s="194"/>
      <c r="AE1005" s="194"/>
      <c r="AF1005" s="194"/>
      <c r="AG1005" s="194"/>
      <c r="AH1005" s="470"/>
      <c r="AI1005" s="194"/>
      <c r="AJ1005" s="194"/>
      <c r="AK1005" s="194"/>
      <c r="AL1005" s="194"/>
      <c r="AM1005" s="470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  <c r="BN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470"/>
      <c r="P1006" s="194"/>
      <c r="Q1006" s="194"/>
      <c r="R1006" s="194"/>
      <c r="S1006" s="194"/>
      <c r="T1006" s="194"/>
      <c r="U1006" s="194"/>
      <c r="V1006" s="470"/>
      <c r="W1006" s="194"/>
      <c r="X1006" s="194"/>
      <c r="Y1006" s="194"/>
      <c r="Z1006" s="194"/>
      <c r="AA1006" s="194"/>
      <c r="AB1006" s="470"/>
      <c r="AC1006" s="194"/>
      <c r="AD1006" s="194"/>
      <c r="AE1006" s="194"/>
      <c r="AF1006" s="194"/>
      <c r="AG1006" s="194"/>
      <c r="AH1006" s="470"/>
      <c r="AI1006" s="194"/>
      <c r="AJ1006" s="194"/>
      <c r="AK1006" s="194"/>
      <c r="AL1006" s="194"/>
      <c r="AM1006" s="470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  <c r="BN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470"/>
      <c r="P1007" s="194"/>
      <c r="Q1007" s="194"/>
      <c r="R1007" s="194"/>
      <c r="S1007" s="194"/>
      <c r="T1007" s="194"/>
      <c r="U1007" s="194"/>
      <c r="V1007" s="470"/>
      <c r="W1007" s="194"/>
      <c r="X1007" s="194"/>
      <c r="Y1007" s="194"/>
      <c r="Z1007" s="194"/>
      <c r="AA1007" s="194"/>
      <c r="AB1007" s="470"/>
      <c r="AC1007" s="194"/>
      <c r="AD1007" s="194"/>
      <c r="AE1007" s="194"/>
      <c r="AF1007" s="194"/>
      <c r="AG1007" s="194"/>
      <c r="AH1007" s="470"/>
      <c r="AI1007" s="194"/>
      <c r="AJ1007" s="194"/>
      <c r="AK1007" s="194"/>
      <c r="AL1007" s="194"/>
      <c r="AM1007" s="470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  <c r="BN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470"/>
      <c r="P1008" s="194"/>
      <c r="Q1008" s="194"/>
      <c r="R1008" s="194"/>
      <c r="S1008" s="194"/>
      <c r="T1008" s="194"/>
      <c r="U1008" s="194"/>
      <c r="V1008" s="470"/>
      <c r="W1008" s="194"/>
      <c r="X1008" s="194"/>
      <c r="Y1008" s="194"/>
      <c r="Z1008" s="194"/>
      <c r="AA1008" s="194"/>
      <c r="AB1008" s="470"/>
      <c r="AC1008" s="194"/>
      <c r="AD1008" s="194"/>
      <c r="AE1008" s="194"/>
      <c r="AF1008" s="194"/>
      <c r="AG1008" s="194"/>
      <c r="AH1008" s="470"/>
      <c r="AI1008" s="194"/>
      <c r="AJ1008" s="194"/>
      <c r="AK1008" s="194"/>
      <c r="AL1008" s="194"/>
      <c r="AM1008" s="470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  <c r="BN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470"/>
      <c r="P1009" s="194"/>
      <c r="Q1009" s="194"/>
      <c r="R1009" s="194"/>
      <c r="S1009" s="194"/>
      <c r="T1009" s="194"/>
      <c r="U1009" s="194"/>
      <c r="V1009" s="470"/>
      <c r="W1009" s="194"/>
      <c r="X1009" s="194"/>
      <c r="Y1009" s="194"/>
      <c r="Z1009" s="194"/>
      <c r="AA1009" s="194"/>
      <c r="AB1009" s="470"/>
      <c r="AC1009" s="194"/>
      <c r="AD1009" s="194"/>
      <c r="AE1009" s="194"/>
      <c r="AF1009" s="194"/>
      <c r="AG1009" s="194"/>
      <c r="AH1009" s="470"/>
      <c r="AI1009" s="194"/>
      <c r="AJ1009" s="194"/>
      <c r="AK1009" s="194"/>
      <c r="AL1009" s="194"/>
      <c r="AM1009" s="470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  <c r="BN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470"/>
      <c r="P1010" s="194"/>
      <c r="Q1010" s="194"/>
      <c r="R1010" s="194"/>
      <c r="S1010" s="194"/>
      <c r="T1010" s="194"/>
      <c r="U1010" s="194"/>
      <c r="V1010" s="470"/>
      <c r="W1010" s="194"/>
      <c r="X1010" s="194"/>
      <c r="Y1010" s="194"/>
      <c r="Z1010" s="194"/>
      <c r="AA1010" s="194"/>
      <c r="AB1010" s="470"/>
      <c r="AC1010" s="194"/>
      <c r="AD1010" s="194"/>
      <c r="AE1010" s="194"/>
      <c r="AF1010" s="194"/>
      <c r="AG1010" s="194"/>
      <c r="AH1010" s="470"/>
      <c r="AI1010" s="194"/>
      <c r="AJ1010" s="194"/>
      <c r="AK1010" s="194"/>
      <c r="AL1010" s="194"/>
      <c r="AM1010" s="470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  <c r="BN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470"/>
      <c r="P1011" s="194"/>
      <c r="Q1011" s="194"/>
      <c r="R1011" s="194"/>
      <c r="S1011" s="194"/>
      <c r="T1011" s="194"/>
      <c r="U1011" s="194"/>
      <c r="V1011" s="470"/>
      <c r="W1011" s="194"/>
      <c r="X1011" s="194"/>
      <c r="Y1011" s="194"/>
      <c r="Z1011" s="194"/>
      <c r="AA1011" s="194"/>
      <c r="AB1011" s="470"/>
      <c r="AC1011" s="194"/>
      <c r="AD1011" s="194"/>
      <c r="AE1011" s="194"/>
      <c r="AF1011" s="194"/>
      <c r="AG1011" s="194"/>
      <c r="AH1011" s="470"/>
      <c r="AI1011" s="194"/>
      <c r="AJ1011" s="194"/>
      <c r="AK1011" s="194"/>
      <c r="AL1011" s="194"/>
      <c r="AM1011" s="470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  <c r="BN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470"/>
      <c r="P1012" s="194"/>
      <c r="Q1012" s="194"/>
      <c r="R1012" s="194"/>
      <c r="S1012" s="194"/>
      <c r="T1012" s="194"/>
      <c r="U1012" s="194"/>
      <c r="V1012" s="470"/>
      <c r="W1012" s="194"/>
      <c r="X1012" s="194"/>
      <c r="Y1012" s="194"/>
      <c r="Z1012" s="194"/>
      <c r="AA1012" s="194"/>
      <c r="AB1012" s="470"/>
      <c r="AC1012" s="194"/>
      <c r="AD1012" s="194"/>
      <c r="AE1012" s="194"/>
      <c r="AF1012" s="194"/>
      <c r="AG1012" s="194"/>
      <c r="AH1012" s="470"/>
      <c r="AI1012" s="194"/>
      <c r="AJ1012" s="194"/>
      <c r="AK1012" s="194"/>
      <c r="AL1012" s="194"/>
      <c r="AM1012" s="470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  <c r="BN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470"/>
      <c r="P1013" s="194"/>
      <c r="Q1013" s="194"/>
      <c r="R1013" s="194"/>
      <c r="S1013" s="194"/>
      <c r="T1013" s="194"/>
      <c r="U1013" s="194"/>
      <c r="V1013" s="470"/>
      <c r="W1013" s="194"/>
      <c r="X1013" s="194"/>
      <c r="Y1013" s="194"/>
      <c r="Z1013" s="194"/>
      <c r="AA1013" s="194"/>
      <c r="AB1013" s="470"/>
      <c r="AC1013" s="194"/>
      <c r="AD1013" s="194"/>
      <c r="AE1013" s="194"/>
      <c r="AF1013" s="194"/>
      <c r="AG1013" s="194"/>
      <c r="AH1013" s="470"/>
      <c r="AI1013" s="194"/>
      <c r="AJ1013" s="194"/>
      <c r="AK1013" s="194"/>
      <c r="AL1013" s="194"/>
      <c r="AM1013" s="470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  <c r="BN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470"/>
      <c r="P1014" s="194"/>
      <c r="Q1014" s="194"/>
      <c r="R1014" s="194"/>
      <c r="S1014" s="194"/>
      <c r="T1014" s="194"/>
      <c r="U1014" s="194"/>
      <c r="V1014" s="470"/>
      <c r="W1014" s="194"/>
      <c r="X1014" s="194"/>
      <c r="Y1014" s="194"/>
      <c r="Z1014" s="194"/>
      <c r="AA1014" s="194"/>
      <c r="AB1014" s="470"/>
      <c r="AC1014" s="194"/>
      <c r="AD1014" s="194"/>
      <c r="AE1014" s="194"/>
      <c r="AF1014" s="194"/>
      <c r="AG1014" s="194"/>
      <c r="AH1014" s="470"/>
      <c r="AI1014" s="194"/>
      <c r="AJ1014" s="194"/>
      <c r="AK1014" s="194"/>
      <c r="AL1014" s="194"/>
      <c r="AM1014" s="470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  <c r="BN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470"/>
      <c r="P1015" s="194"/>
      <c r="Q1015" s="194"/>
      <c r="R1015" s="194"/>
      <c r="S1015" s="194"/>
      <c r="T1015" s="194"/>
      <c r="U1015" s="194"/>
      <c r="V1015" s="470"/>
      <c r="W1015" s="194"/>
      <c r="X1015" s="194"/>
      <c r="Y1015" s="194"/>
      <c r="Z1015" s="194"/>
      <c r="AA1015" s="194"/>
      <c r="AB1015" s="470"/>
      <c r="AC1015" s="194"/>
      <c r="AD1015" s="194"/>
      <c r="AE1015" s="194"/>
      <c r="AF1015" s="194"/>
      <c r="AG1015" s="194"/>
      <c r="AH1015" s="470"/>
      <c r="AI1015" s="194"/>
      <c r="AJ1015" s="194"/>
      <c r="AK1015" s="194"/>
      <c r="AL1015" s="194"/>
      <c r="AM1015" s="470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  <c r="BN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470"/>
      <c r="P1016" s="194"/>
      <c r="Q1016" s="194"/>
      <c r="R1016" s="194"/>
      <c r="S1016" s="194"/>
      <c r="T1016" s="194"/>
      <c r="U1016" s="194"/>
      <c r="V1016" s="470"/>
      <c r="W1016" s="194"/>
      <c r="X1016" s="194"/>
      <c r="Y1016" s="194"/>
      <c r="Z1016" s="194"/>
      <c r="AA1016" s="194"/>
      <c r="AB1016" s="470"/>
      <c r="AC1016" s="194"/>
      <c r="AD1016" s="194"/>
      <c r="AE1016" s="194"/>
      <c r="AF1016" s="194"/>
      <c r="AG1016" s="194"/>
      <c r="AH1016" s="470"/>
      <c r="AI1016" s="194"/>
      <c r="AJ1016" s="194"/>
      <c r="AK1016" s="194"/>
      <c r="AL1016" s="194"/>
      <c r="AM1016" s="470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  <c r="BN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470"/>
      <c r="P1017" s="194"/>
      <c r="Q1017" s="194"/>
      <c r="R1017" s="194"/>
      <c r="S1017" s="194"/>
      <c r="T1017" s="194"/>
      <c r="U1017" s="194"/>
      <c r="V1017" s="470"/>
      <c r="W1017" s="194"/>
      <c r="X1017" s="194"/>
      <c r="Y1017" s="194"/>
      <c r="Z1017" s="194"/>
      <c r="AA1017" s="194"/>
      <c r="AB1017" s="470"/>
      <c r="AC1017" s="194"/>
      <c r="AD1017" s="194"/>
      <c r="AE1017" s="194"/>
      <c r="AF1017" s="194"/>
      <c r="AG1017" s="194"/>
      <c r="AH1017" s="470"/>
      <c r="AI1017" s="194"/>
      <c r="AJ1017" s="194"/>
      <c r="AK1017" s="194"/>
      <c r="AL1017" s="194"/>
      <c r="AM1017" s="470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  <c r="BN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470"/>
      <c r="P1018" s="194"/>
      <c r="Q1018" s="194"/>
      <c r="R1018" s="194"/>
      <c r="S1018" s="194"/>
      <c r="T1018" s="194"/>
      <c r="U1018" s="194"/>
      <c r="V1018" s="470"/>
      <c r="W1018" s="194"/>
      <c r="X1018" s="194"/>
      <c r="Y1018" s="194"/>
      <c r="Z1018" s="194"/>
      <c r="AA1018" s="194"/>
      <c r="AB1018" s="470"/>
      <c r="AC1018" s="194"/>
      <c r="AD1018" s="194"/>
      <c r="AE1018" s="194"/>
      <c r="AF1018" s="194"/>
      <c r="AG1018" s="194"/>
      <c r="AH1018" s="470"/>
      <c r="AI1018" s="194"/>
      <c r="AJ1018" s="194"/>
      <c r="AK1018" s="194"/>
      <c r="AL1018" s="194"/>
      <c r="AM1018" s="470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  <c r="BN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470"/>
      <c r="P1019" s="194"/>
      <c r="Q1019" s="194"/>
      <c r="R1019" s="194"/>
      <c r="S1019" s="194"/>
      <c r="T1019" s="194"/>
      <c r="U1019" s="194"/>
      <c r="V1019" s="470"/>
      <c r="W1019" s="194"/>
      <c r="X1019" s="194"/>
      <c r="Y1019" s="194"/>
      <c r="Z1019" s="194"/>
      <c r="AA1019" s="194"/>
      <c r="AB1019" s="470"/>
      <c r="AC1019" s="194"/>
      <c r="AD1019" s="194"/>
      <c r="AE1019" s="194"/>
      <c r="AF1019" s="194"/>
      <c r="AG1019" s="194"/>
      <c r="AH1019" s="470"/>
      <c r="AI1019" s="194"/>
      <c r="AJ1019" s="194"/>
      <c r="AK1019" s="194"/>
      <c r="AL1019" s="194"/>
      <c r="AM1019" s="470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  <c r="BN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470"/>
      <c r="P1020" s="194"/>
      <c r="Q1020" s="194"/>
      <c r="R1020" s="194"/>
      <c r="S1020" s="194"/>
      <c r="T1020" s="194"/>
      <c r="U1020" s="194"/>
      <c r="V1020" s="470"/>
      <c r="W1020" s="194"/>
      <c r="X1020" s="194"/>
      <c r="Y1020" s="194"/>
      <c r="Z1020" s="194"/>
      <c r="AA1020" s="194"/>
      <c r="AB1020" s="470"/>
      <c r="AC1020" s="194"/>
      <c r="AD1020" s="194"/>
      <c r="AE1020" s="194"/>
      <c r="AF1020" s="194"/>
      <c r="AG1020" s="194"/>
      <c r="AH1020" s="470"/>
      <c r="AI1020" s="194"/>
      <c r="AJ1020" s="194"/>
      <c r="AK1020" s="194"/>
      <c r="AL1020" s="194"/>
      <c r="AM1020" s="470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  <c r="BN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470"/>
      <c r="P1021" s="194"/>
      <c r="Q1021" s="194"/>
      <c r="R1021" s="194"/>
      <c r="S1021" s="194"/>
      <c r="T1021" s="194"/>
      <c r="U1021" s="194"/>
      <c r="V1021" s="470"/>
      <c r="W1021" s="194"/>
      <c r="X1021" s="194"/>
      <c r="Y1021" s="194"/>
      <c r="Z1021" s="194"/>
      <c r="AA1021" s="194"/>
      <c r="AB1021" s="470"/>
      <c r="AC1021" s="194"/>
      <c r="AD1021" s="194"/>
      <c r="AE1021" s="194"/>
      <c r="AF1021" s="194"/>
      <c r="AG1021" s="194"/>
      <c r="AH1021" s="470"/>
      <c r="AI1021" s="194"/>
      <c r="AJ1021" s="194"/>
      <c r="AK1021" s="194"/>
      <c r="AL1021" s="194"/>
      <c r="AM1021" s="470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  <c r="BN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470"/>
      <c r="P1022" s="194"/>
      <c r="Q1022" s="194"/>
      <c r="R1022" s="194"/>
      <c r="S1022" s="194"/>
      <c r="T1022" s="194"/>
      <c r="U1022" s="194"/>
      <c r="V1022" s="470"/>
      <c r="W1022" s="194"/>
      <c r="X1022" s="194"/>
      <c r="Y1022" s="194"/>
      <c r="Z1022" s="194"/>
      <c r="AA1022" s="194"/>
      <c r="AB1022" s="470"/>
      <c r="AC1022" s="194"/>
      <c r="AD1022" s="194"/>
      <c r="AE1022" s="194"/>
      <c r="AF1022" s="194"/>
      <c r="AG1022" s="194"/>
      <c r="AH1022" s="470"/>
      <c r="AI1022" s="194"/>
      <c r="AJ1022" s="194"/>
      <c r="AK1022" s="194"/>
      <c r="AL1022" s="194"/>
      <c r="AM1022" s="470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  <c r="BN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470"/>
      <c r="P1023" s="194"/>
      <c r="Q1023" s="194"/>
      <c r="R1023" s="194"/>
      <c r="S1023" s="194"/>
      <c r="T1023" s="194"/>
      <c r="U1023" s="194"/>
      <c r="V1023" s="470"/>
      <c r="W1023" s="194"/>
      <c r="X1023" s="194"/>
      <c r="Y1023" s="194"/>
      <c r="Z1023" s="194"/>
      <c r="AA1023" s="194"/>
      <c r="AB1023" s="470"/>
      <c r="AC1023" s="194"/>
      <c r="AD1023" s="194"/>
      <c r="AE1023" s="194"/>
      <c r="AF1023" s="194"/>
      <c r="AG1023" s="194"/>
      <c r="AH1023" s="470"/>
      <c r="AI1023" s="194"/>
      <c r="AJ1023" s="194"/>
      <c r="AK1023" s="194"/>
      <c r="AL1023" s="194"/>
      <c r="AM1023" s="470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  <c r="BN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470"/>
      <c r="P1024" s="194"/>
      <c r="Q1024" s="194"/>
      <c r="R1024" s="194"/>
      <c r="S1024" s="194"/>
      <c r="T1024" s="194"/>
      <c r="U1024" s="194"/>
      <c r="V1024" s="470"/>
      <c r="W1024" s="194"/>
      <c r="X1024" s="194"/>
      <c r="Y1024" s="194"/>
      <c r="Z1024" s="194"/>
      <c r="AA1024" s="194"/>
      <c r="AB1024" s="470"/>
      <c r="AC1024" s="194"/>
      <c r="AD1024" s="194"/>
      <c r="AE1024" s="194"/>
      <c r="AF1024" s="194"/>
      <c r="AG1024" s="194"/>
      <c r="AH1024" s="470"/>
      <c r="AI1024" s="194"/>
      <c r="AJ1024" s="194"/>
      <c r="AK1024" s="194"/>
      <c r="AL1024" s="194"/>
      <c r="AM1024" s="470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  <c r="BN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470"/>
      <c r="P1025" s="194"/>
      <c r="Q1025" s="194"/>
      <c r="R1025" s="194"/>
      <c r="S1025" s="194"/>
      <c r="T1025" s="194"/>
      <c r="U1025" s="194"/>
      <c r="V1025" s="470"/>
      <c r="W1025" s="194"/>
      <c r="X1025" s="194"/>
      <c r="Y1025" s="194"/>
      <c r="Z1025" s="194"/>
      <c r="AA1025" s="194"/>
      <c r="AB1025" s="470"/>
      <c r="AC1025" s="194"/>
      <c r="AD1025" s="194"/>
      <c r="AE1025" s="194"/>
      <c r="AF1025" s="194"/>
      <c r="AG1025" s="194"/>
      <c r="AH1025" s="470"/>
      <c r="AI1025" s="194"/>
      <c r="AJ1025" s="194"/>
      <c r="AK1025" s="194"/>
      <c r="AL1025" s="194"/>
      <c r="AM1025" s="470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  <c r="BN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470"/>
      <c r="P1026" s="194"/>
      <c r="Q1026" s="194"/>
      <c r="R1026" s="194"/>
      <c r="S1026" s="194"/>
      <c r="T1026" s="194"/>
      <c r="U1026" s="194"/>
      <c r="V1026" s="470"/>
      <c r="W1026" s="194"/>
      <c r="X1026" s="194"/>
      <c r="Y1026" s="194"/>
      <c r="Z1026" s="194"/>
      <c r="AA1026" s="194"/>
      <c r="AB1026" s="470"/>
      <c r="AC1026" s="194"/>
      <c r="AD1026" s="194"/>
      <c r="AE1026" s="194"/>
      <c r="AF1026" s="194"/>
      <c r="AG1026" s="194"/>
      <c r="AH1026" s="470"/>
      <c r="AI1026" s="194"/>
      <c r="AJ1026" s="194"/>
      <c r="AK1026" s="194"/>
      <c r="AL1026" s="194"/>
      <c r="AM1026" s="470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  <c r="BN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470"/>
      <c r="P1027" s="194"/>
      <c r="Q1027" s="194"/>
      <c r="R1027" s="194"/>
      <c r="S1027" s="194"/>
      <c r="T1027" s="194"/>
      <c r="U1027" s="194"/>
      <c r="V1027" s="470"/>
      <c r="W1027" s="194"/>
      <c r="X1027" s="194"/>
      <c r="Y1027" s="194"/>
      <c r="Z1027" s="194"/>
      <c r="AA1027" s="194"/>
      <c r="AB1027" s="470"/>
      <c r="AC1027" s="194"/>
      <c r="AD1027" s="194"/>
      <c r="AE1027" s="194"/>
      <c r="AF1027" s="194"/>
      <c r="AG1027" s="194"/>
      <c r="AH1027" s="470"/>
      <c r="AI1027" s="194"/>
      <c r="AJ1027" s="194"/>
      <c r="AK1027" s="194"/>
      <c r="AL1027" s="194"/>
      <c r="AM1027" s="470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  <c r="BN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470"/>
      <c r="P1028" s="194"/>
      <c r="Q1028" s="194"/>
      <c r="R1028" s="194"/>
      <c r="S1028" s="194"/>
      <c r="T1028" s="194"/>
      <c r="U1028" s="194"/>
      <c r="V1028" s="470"/>
      <c r="W1028" s="194"/>
      <c r="X1028" s="194"/>
      <c r="Y1028" s="194"/>
      <c r="Z1028" s="194"/>
      <c r="AA1028" s="194"/>
      <c r="AB1028" s="470"/>
      <c r="AC1028" s="194"/>
      <c r="AD1028" s="194"/>
      <c r="AE1028" s="194"/>
      <c r="AF1028" s="194"/>
      <c r="AG1028" s="194"/>
      <c r="AH1028" s="470"/>
      <c r="AI1028" s="194"/>
      <c r="AJ1028" s="194"/>
      <c r="AK1028" s="194"/>
      <c r="AL1028" s="194"/>
      <c r="AM1028" s="470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  <c r="BN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470"/>
      <c r="P1029" s="194"/>
      <c r="Q1029" s="194"/>
      <c r="R1029" s="194"/>
      <c r="S1029" s="194"/>
      <c r="T1029" s="194"/>
      <c r="U1029" s="194"/>
      <c r="V1029" s="470"/>
      <c r="W1029" s="194"/>
      <c r="X1029" s="194"/>
      <c r="Y1029" s="194"/>
      <c r="Z1029" s="194"/>
      <c r="AA1029" s="194"/>
      <c r="AB1029" s="470"/>
      <c r="AC1029" s="194"/>
      <c r="AD1029" s="194"/>
      <c r="AE1029" s="194"/>
      <c r="AF1029" s="194"/>
      <c r="AG1029" s="194"/>
      <c r="AH1029" s="470"/>
      <c r="AI1029" s="194"/>
      <c r="AJ1029" s="194"/>
      <c r="AK1029" s="194"/>
      <c r="AL1029" s="194"/>
      <c r="AM1029" s="470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  <c r="BN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470"/>
      <c r="P1030" s="194"/>
      <c r="Q1030" s="194"/>
      <c r="R1030" s="194"/>
      <c r="S1030" s="194"/>
      <c r="T1030" s="194"/>
      <c r="U1030" s="194"/>
      <c r="V1030" s="470"/>
      <c r="W1030" s="194"/>
      <c r="X1030" s="194"/>
      <c r="Y1030" s="194"/>
      <c r="Z1030" s="194"/>
      <c r="AA1030" s="194"/>
      <c r="AB1030" s="470"/>
      <c r="AC1030" s="194"/>
      <c r="AD1030" s="194"/>
      <c r="AE1030" s="194"/>
      <c r="AF1030" s="194"/>
      <c r="AG1030" s="194"/>
      <c r="AH1030" s="470"/>
      <c r="AI1030" s="194"/>
      <c r="AJ1030" s="194"/>
      <c r="AK1030" s="194"/>
      <c r="AL1030" s="194"/>
      <c r="AM1030" s="470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  <c r="BN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470"/>
      <c r="P1031" s="194"/>
      <c r="Q1031" s="194"/>
      <c r="R1031" s="194"/>
      <c r="S1031" s="194"/>
      <c r="T1031" s="194"/>
      <c r="U1031" s="194"/>
      <c r="V1031" s="470"/>
      <c r="W1031" s="194"/>
      <c r="X1031" s="194"/>
      <c r="Y1031" s="194"/>
      <c r="Z1031" s="194"/>
      <c r="AA1031" s="194"/>
      <c r="AB1031" s="470"/>
      <c r="AC1031" s="194"/>
      <c r="AD1031" s="194"/>
      <c r="AE1031" s="194"/>
      <c r="AF1031" s="194"/>
      <c r="AG1031" s="194"/>
      <c r="AH1031" s="470"/>
      <c r="AI1031" s="194"/>
      <c r="AJ1031" s="194"/>
      <c r="AK1031" s="194"/>
      <c r="AL1031" s="194"/>
      <c r="AM1031" s="470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  <c r="BN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470"/>
      <c r="P1032" s="194"/>
      <c r="Q1032" s="194"/>
      <c r="R1032" s="194"/>
      <c r="S1032" s="194"/>
      <c r="T1032" s="194"/>
      <c r="U1032" s="194"/>
      <c r="V1032" s="470"/>
      <c r="W1032" s="194"/>
      <c r="X1032" s="194"/>
      <c r="Y1032" s="194"/>
      <c r="Z1032" s="194"/>
      <c r="AA1032" s="194"/>
      <c r="AB1032" s="470"/>
      <c r="AC1032" s="194"/>
      <c r="AD1032" s="194"/>
      <c r="AE1032" s="194"/>
      <c r="AF1032" s="194"/>
      <c r="AG1032" s="194"/>
      <c r="AH1032" s="470"/>
      <c r="AI1032" s="194"/>
      <c r="AJ1032" s="194"/>
      <c r="AK1032" s="194"/>
      <c r="AL1032" s="194"/>
      <c r="AM1032" s="470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  <c r="BN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470"/>
      <c r="P1033" s="194"/>
      <c r="Q1033" s="194"/>
      <c r="R1033" s="194"/>
      <c r="S1033" s="194"/>
      <c r="T1033" s="194"/>
      <c r="U1033" s="194"/>
      <c r="V1033" s="470"/>
      <c r="W1033" s="194"/>
      <c r="X1033" s="194"/>
      <c r="Y1033" s="194"/>
      <c r="Z1033" s="194"/>
      <c r="AA1033" s="194"/>
      <c r="AB1033" s="470"/>
      <c r="AC1033" s="194"/>
      <c r="AD1033" s="194"/>
      <c r="AE1033" s="194"/>
      <c r="AF1033" s="194"/>
      <c r="AG1033" s="194"/>
      <c r="AH1033" s="470"/>
      <c r="AI1033" s="194"/>
      <c r="AJ1033" s="194"/>
      <c r="AK1033" s="194"/>
      <c r="AL1033" s="194"/>
      <c r="AM1033" s="470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  <c r="BN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470"/>
      <c r="P1034" s="194"/>
      <c r="Q1034" s="194"/>
      <c r="R1034" s="194"/>
      <c r="S1034" s="194"/>
      <c r="T1034" s="194"/>
      <c r="U1034" s="194"/>
      <c r="V1034" s="470"/>
      <c r="W1034" s="194"/>
      <c r="X1034" s="194"/>
      <c r="Y1034" s="194"/>
      <c r="Z1034" s="194"/>
      <c r="AA1034" s="194"/>
      <c r="AB1034" s="470"/>
      <c r="AC1034" s="194"/>
      <c r="AD1034" s="194"/>
      <c r="AE1034" s="194"/>
      <c r="AF1034" s="194"/>
      <c r="AG1034" s="194"/>
      <c r="AH1034" s="470"/>
      <c r="AI1034" s="194"/>
      <c r="AJ1034" s="194"/>
      <c r="AK1034" s="194"/>
      <c r="AL1034" s="194"/>
      <c r="AM1034" s="470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  <c r="BN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470"/>
      <c r="P1035" s="194"/>
      <c r="Q1035" s="194"/>
      <c r="R1035" s="194"/>
      <c r="S1035" s="194"/>
      <c r="T1035" s="194"/>
      <c r="U1035" s="194"/>
      <c r="V1035" s="470"/>
      <c r="W1035" s="194"/>
      <c r="X1035" s="194"/>
      <c r="Y1035" s="194"/>
      <c r="Z1035" s="194"/>
      <c r="AA1035" s="194"/>
      <c r="AB1035" s="470"/>
      <c r="AC1035" s="194"/>
      <c r="AD1035" s="194"/>
      <c r="AE1035" s="194"/>
      <c r="AF1035" s="194"/>
      <c r="AG1035" s="194"/>
      <c r="AH1035" s="470"/>
      <c r="AI1035" s="194"/>
      <c r="AJ1035" s="194"/>
      <c r="AK1035" s="194"/>
      <c r="AL1035" s="194"/>
      <c r="AM1035" s="470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  <c r="BN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470"/>
      <c r="P1036" s="194"/>
      <c r="Q1036" s="194"/>
      <c r="R1036" s="194"/>
      <c r="S1036" s="194"/>
      <c r="T1036" s="194"/>
      <c r="U1036" s="194"/>
      <c r="V1036" s="470"/>
      <c r="W1036" s="194"/>
      <c r="X1036" s="194"/>
      <c r="Y1036" s="194"/>
      <c r="Z1036" s="194"/>
      <c r="AA1036" s="194"/>
      <c r="AB1036" s="470"/>
      <c r="AC1036" s="194"/>
      <c r="AD1036" s="194"/>
      <c r="AE1036" s="194"/>
      <c r="AF1036" s="194"/>
      <c r="AG1036" s="194"/>
      <c r="AH1036" s="470"/>
      <c r="AI1036" s="194"/>
      <c r="AJ1036" s="194"/>
      <c r="AK1036" s="194"/>
      <c r="AL1036" s="194"/>
      <c r="AM1036" s="470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  <c r="BN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470"/>
      <c r="P1037" s="194"/>
      <c r="Q1037" s="194"/>
      <c r="R1037" s="194"/>
      <c r="S1037" s="194"/>
      <c r="T1037" s="194"/>
      <c r="U1037" s="194"/>
      <c r="V1037" s="470"/>
      <c r="W1037" s="194"/>
      <c r="X1037" s="194"/>
      <c r="Y1037" s="194"/>
      <c r="Z1037" s="194"/>
      <c r="AA1037" s="194"/>
      <c r="AB1037" s="470"/>
      <c r="AC1037" s="194"/>
      <c r="AD1037" s="194"/>
      <c r="AE1037" s="194"/>
      <c r="AF1037" s="194"/>
      <c r="AG1037" s="194"/>
      <c r="AH1037" s="470"/>
      <c r="AI1037" s="194"/>
      <c r="AJ1037" s="194"/>
      <c r="AK1037" s="194"/>
      <c r="AL1037" s="194"/>
      <c r="AM1037" s="470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  <c r="BN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470"/>
      <c r="P1038" s="194"/>
      <c r="Q1038" s="194"/>
      <c r="R1038" s="194"/>
      <c r="S1038" s="194"/>
      <c r="T1038" s="194"/>
      <c r="U1038" s="194"/>
      <c r="V1038" s="470"/>
      <c r="W1038" s="194"/>
      <c r="X1038" s="194"/>
      <c r="Y1038" s="194"/>
      <c r="Z1038" s="194"/>
      <c r="AA1038" s="194"/>
      <c r="AB1038" s="470"/>
      <c r="AC1038" s="194"/>
      <c r="AD1038" s="194"/>
      <c r="AE1038" s="194"/>
      <c r="AF1038" s="194"/>
      <c r="AG1038" s="194"/>
      <c r="AH1038" s="470"/>
      <c r="AI1038" s="194"/>
      <c r="AJ1038" s="194"/>
      <c r="AK1038" s="194"/>
      <c r="AL1038" s="194"/>
      <c r="AM1038" s="470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  <c r="BN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470"/>
      <c r="P1039" s="194"/>
      <c r="Q1039" s="194"/>
      <c r="R1039" s="194"/>
      <c r="S1039" s="194"/>
      <c r="T1039" s="194"/>
      <c r="U1039" s="194"/>
      <c r="V1039" s="470"/>
      <c r="W1039" s="194"/>
      <c r="X1039" s="194"/>
      <c r="Y1039" s="194"/>
      <c r="Z1039" s="194"/>
      <c r="AA1039" s="194"/>
      <c r="AB1039" s="470"/>
      <c r="AC1039" s="194"/>
      <c r="AD1039" s="194"/>
      <c r="AE1039" s="194"/>
      <c r="AF1039" s="194"/>
      <c r="AG1039" s="194"/>
      <c r="AH1039" s="470"/>
      <c r="AI1039" s="194"/>
      <c r="AJ1039" s="194"/>
      <c r="AK1039" s="194"/>
      <c r="AL1039" s="194"/>
      <c r="AM1039" s="470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  <c r="BN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470"/>
      <c r="P1040" s="194"/>
      <c r="Q1040" s="194"/>
      <c r="R1040" s="194"/>
      <c r="S1040" s="194"/>
      <c r="T1040" s="194"/>
      <c r="U1040" s="194"/>
      <c r="V1040" s="470"/>
      <c r="W1040" s="194"/>
      <c r="X1040" s="194"/>
      <c r="Y1040" s="194"/>
      <c r="Z1040" s="194"/>
      <c r="AA1040" s="194"/>
      <c r="AB1040" s="470"/>
      <c r="AC1040" s="194"/>
      <c r="AD1040" s="194"/>
      <c r="AE1040" s="194"/>
      <c r="AF1040" s="194"/>
      <c r="AG1040" s="194"/>
      <c r="AH1040" s="470"/>
      <c r="AI1040" s="194"/>
      <c r="AJ1040" s="194"/>
      <c r="AK1040" s="194"/>
      <c r="AL1040" s="194"/>
      <c r="AM1040" s="470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  <c r="BN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470"/>
      <c r="P1041" s="194"/>
      <c r="Q1041" s="194"/>
      <c r="R1041" s="194"/>
      <c r="S1041" s="194"/>
      <c r="T1041" s="194"/>
      <c r="U1041" s="194"/>
      <c r="V1041" s="470"/>
      <c r="W1041" s="194"/>
      <c r="X1041" s="194"/>
      <c r="Y1041" s="194"/>
      <c r="Z1041" s="194"/>
      <c r="AA1041" s="194"/>
      <c r="AB1041" s="470"/>
      <c r="AC1041" s="194"/>
      <c r="AD1041" s="194"/>
      <c r="AE1041" s="194"/>
      <c r="AF1041" s="194"/>
      <c r="AG1041" s="194"/>
      <c r="AH1041" s="470"/>
      <c r="AI1041" s="194"/>
      <c r="AJ1041" s="194"/>
      <c r="AK1041" s="194"/>
      <c r="AL1041" s="194"/>
      <c r="AM1041" s="470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  <c r="BN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470"/>
      <c r="P1042" s="194"/>
      <c r="Q1042" s="194"/>
      <c r="R1042" s="194"/>
      <c r="S1042" s="194"/>
      <c r="T1042" s="194"/>
      <c r="U1042" s="194"/>
      <c r="V1042" s="470"/>
      <c r="W1042" s="194"/>
      <c r="X1042" s="194"/>
      <c r="Y1042" s="194"/>
      <c r="Z1042" s="194"/>
      <c r="AA1042" s="194"/>
      <c r="AB1042" s="470"/>
      <c r="AC1042" s="194"/>
      <c r="AD1042" s="194"/>
      <c r="AE1042" s="194"/>
      <c r="AF1042" s="194"/>
      <c r="AG1042" s="194"/>
      <c r="AH1042" s="470"/>
      <c r="AI1042" s="194"/>
      <c r="AJ1042" s="194"/>
      <c r="AK1042" s="194"/>
      <c r="AL1042" s="194"/>
      <c r="AM1042" s="470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  <c r="BN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470"/>
      <c r="P1043" s="194"/>
      <c r="Q1043" s="194"/>
      <c r="R1043" s="194"/>
      <c r="S1043" s="194"/>
      <c r="T1043" s="194"/>
      <c r="U1043" s="194"/>
      <c r="V1043" s="470"/>
      <c r="W1043" s="194"/>
      <c r="X1043" s="194"/>
      <c r="Y1043" s="194"/>
      <c r="Z1043" s="194"/>
      <c r="AA1043" s="194"/>
      <c r="AB1043" s="470"/>
      <c r="AC1043" s="194"/>
      <c r="AD1043" s="194"/>
      <c r="AE1043" s="194"/>
      <c r="AF1043" s="194"/>
      <c r="AG1043" s="194"/>
      <c r="AH1043" s="470"/>
      <c r="AI1043" s="194"/>
      <c r="AJ1043" s="194"/>
      <c r="AK1043" s="194"/>
      <c r="AL1043" s="194"/>
      <c r="AM1043" s="470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  <c r="BN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470"/>
      <c r="P1044" s="194"/>
      <c r="Q1044" s="194"/>
      <c r="R1044" s="194"/>
      <c r="S1044" s="194"/>
      <c r="T1044" s="194"/>
      <c r="U1044" s="194"/>
      <c r="V1044" s="470"/>
      <c r="W1044" s="194"/>
      <c r="X1044" s="194"/>
      <c r="Y1044" s="194"/>
      <c r="Z1044" s="194"/>
      <c r="AA1044" s="194"/>
      <c r="AB1044" s="470"/>
      <c r="AC1044" s="194"/>
      <c r="AD1044" s="194"/>
      <c r="AE1044" s="194"/>
      <c r="AF1044" s="194"/>
      <c r="AG1044" s="194"/>
      <c r="AH1044" s="470"/>
      <c r="AI1044" s="194"/>
      <c r="AJ1044" s="194"/>
      <c r="AK1044" s="194"/>
      <c r="AL1044" s="194"/>
      <c r="AM1044" s="470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  <c r="BN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470"/>
      <c r="P1045" s="194"/>
      <c r="Q1045" s="194"/>
      <c r="R1045" s="194"/>
      <c r="S1045" s="194"/>
      <c r="T1045" s="194"/>
      <c r="U1045" s="194"/>
      <c r="V1045" s="470"/>
      <c r="W1045" s="194"/>
      <c r="X1045" s="194"/>
      <c r="Y1045" s="194"/>
      <c r="Z1045" s="194"/>
      <c r="AA1045" s="194"/>
      <c r="AB1045" s="470"/>
      <c r="AC1045" s="194"/>
      <c r="AD1045" s="194"/>
      <c r="AE1045" s="194"/>
      <c r="AF1045" s="194"/>
      <c r="AG1045" s="194"/>
      <c r="AH1045" s="470"/>
      <c r="AI1045" s="194"/>
      <c r="AJ1045" s="194"/>
      <c r="AK1045" s="194"/>
      <c r="AL1045" s="194"/>
      <c r="AM1045" s="470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  <c r="BN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470"/>
      <c r="P1046" s="194"/>
      <c r="Q1046" s="194"/>
      <c r="R1046" s="194"/>
      <c r="S1046" s="194"/>
      <c r="T1046" s="194"/>
      <c r="U1046" s="194"/>
      <c r="V1046" s="470"/>
      <c r="W1046" s="194"/>
      <c r="X1046" s="194"/>
      <c r="Y1046" s="194"/>
      <c r="Z1046" s="194"/>
      <c r="AA1046" s="194"/>
      <c r="AB1046" s="470"/>
      <c r="AC1046" s="194"/>
      <c r="AD1046" s="194"/>
      <c r="AE1046" s="194"/>
      <c r="AF1046" s="194"/>
      <c r="AG1046" s="194"/>
      <c r="AH1046" s="470"/>
      <c r="AI1046" s="194"/>
      <c r="AJ1046" s="194"/>
      <c r="AK1046" s="194"/>
      <c r="AL1046" s="194"/>
      <c r="AM1046" s="470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  <c r="BM1046" s="194"/>
      <c r="BN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470"/>
      <c r="P1047" s="194"/>
      <c r="Q1047" s="194"/>
      <c r="R1047" s="194"/>
      <c r="S1047" s="194"/>
      <c r="T1047" s="194"/>
      <c r="U1047" s="194"/>
      <c r="V1047" s="470"/>
      <c r="W1047" s="194"/>
      <c r="X1047" s="194"/>
      <c r="Y1047" s="194"/>
      <c r="Z1047" s="194"/>
      <c r="AA1047" s="194"/>
      <c r="AB1047" s="470"/>
      <c r="AC1047" s="194"/>
      <c r="AD1047" s="194"/>
      <c r="AE1047" s="194"/>
      <c r="AF1047" s="194"/>
      <c r="AG1047" s="194"/>
      <c r="AH1047" s="470"/>
      <c r="AI1047" s="194"/>
      <c r="AJ1047" s="194"/>
      <c r="AK1047" s="194"/>
      <c r="AL1047" s="194"/>
      <c r="AM1047" s="470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  <c r="BM1047" s="194"/>
      <c r="BN1047" s="194"/>
    </row>
  </sheetData>
  <mergeCells count="756">
    <mergeCell ref="M13:P13"/>
    <mergeCell ref="Q13:R13"/>
    <mergeCell ref="M9:P9"/>
    <mergeCell ref="M10:P10"/>
    <mergeCell ref="Q10:R10"/>
    <mergeCell ref="M11:P11"/>
    <mergeCell ref="Q11:R11"/>
    <mergeCell ref="M12:P12"/>
    <mergeCell ref="Q12:R12"/>
    <mergeCell ref="M5:R5"/>
    <mergeCell ref="T5:Z5"/>
    <mergeCell ref="D6:J6"/>
    <mergeCell ref="M6:P6"/>
    <mergeCell ref="Q6:R6"/>
    <mergeCell ref="T6:U6"/>
    <mergeCell ref="T7:U7"/>
    <mergeCell ref="M7:P7"/>
    <mergeCell ref="Q7:R7"/>
    <mergeCell ref="M8:P8"/>
    <mergeCell ref="Q8:R8"/>
    <mergeCell ref="T8:U8"/>
    <mergeCell ref="Q9:R9"/>
    <mergeCell ref="T9:U9"/>
    <mergeCell ref="M17:P17"/>
    <mergeCell ref="Q17:R17"/>
    <mergeCell ref="T17:U17"/>
    <mergeCell ref="T13:U13"/>
    <mergeCell ref="M14:P14"/>
    <mergeCell ref="Q14:R14"/>
    <mergeCell ref="T14:U14"/>
    <mergeCell ref="M15:P15"/>
    <mergeCell ref="Q15:R15"/>
    <mergeCell ref="T15:U15"/>
    <mergeCell ref="E2:F2"/>
    <mergeCell ref="G2:H2"/>
    <mergeCell ref="I2:J2"/>
    <mergeCell ref="AH2:AI2"/>
    <mergeCell ref="D4:Z4"/>
    <mergeCell ref="AB4:AU4"/>
    <mergeCell ref="D5:K5"/>
    <mergeCell ref="AT5:AU5"/>
    <mergeCell ref="AO5:AQ5"/>
    <mergeCell ref="AR5:AS5"/>
    <mergeCell ref="AD6:AS6"/>
    <mergeCell ref="AO7:AQ7"/>
    <mergeCell ref="AR7:AS7"/>
    <mergeCell ref="AT7:AU7"/>
    <mergeCell ref="AO8:AQ8"/>
    <mergeCell ref="AR8:AS8"/>
    <mergeCell ref="AT8:AU8"/>
    <mergeCell ref="AO9:AQ9"/>
    <mergeCell ref="AR9:AS9"/>
    <mergeCell ref="AT9:AU9"/>
    <mergeCell ref="AR10:AS10"/>
    <mergeCell ref="AT10:AU10"/>
    <mergeCell ref="AO10:AQ10"/>
    <mergeCell ref="AO11:AQ11"/>
    <mergeCell ref="AR11:AS11"/>
    <mergeCell ref="AT11:AU11"/>
    <mergeCell ref="AO12:AQ12"/>
    <mergeCell ref="AR12:AS12"/>
    <mergeCell ref="AT12:AU12"/>
    <mergeCell ref="D7:J7"/>
    <mergeCell ref="D8:J8"/>
    <mergeCell ref="D9:J9"/>
    <mergeCell ref="D10:J10"/>
    <mergeCell ref="D11:J11"/>
    <mergeCell ref="D12:J12"/>
    <mergeCell ref="D13:J13"/>
    <mergeCell ref="AR17:AS17"/>
    <mergeCell ref="AT17:AU17"/>
    <mergeCell ref="AO18:AQ18"/>
    <mergeCell ref="AR18:AS18"/>
    <mergeCell ref="AT18:AU18"/>
    <mergeCell ref="M16:P16"/>
    <mergeCell ref="Q16:R16"/>
    <mergeCell ref="T16:U16"/>
    <mergeCell ref="AO16:AQ16"/>
    <mergeCell ref="AR16:AS16"/>
    <mergeCell ref="AT16:AU16"/>
    <mergeCell ref="AO17:AQ17"/>
    <mergeCell ref="AN35:AO35"/>
    <mergeCell ref="AP35:AT35"/>
    <mergeCell ref="AU35:AV35"/>
    <mergeCell ref="AN36:AT36"/>
    <mergeCell ref="AU36:AV36"/>
    <mergeCell ref="AN37:AT37"/>
    <mergeCell ref="AU37:AV37"/>
    <mergeCell ref="AN38:AT38"/>
    <mergeCell ref="AU38:AV38"/>
    <mergeCell ref="AN39:AT39"/>
    <mergeCell ref="AU39:AV39"/>
    <mergeCell ref="AN40:AT40"/>
    <mergeCell ref="AU40:AV40"/>
    <mergeCell ref="AU41:AV41"/>
    <mergeCell ref="AN41:AT41"/>
    <mergeCell ref="AN42:AT42"/>
    <mergeCell ref="AU42:AV42"/>
    <mergeCell ref="AN43:AT43"/>
    <mergeCell ref="AU43:AV43"/>
    <mergeCell ref="AN44:AT44"/>
    <mergeCell ref="AU44:AV44"/>
    <mergeCell ref="AN45:AT45"/>
    <mergeCell ref="AU45:AV45"/>
    <mergeCell ref="AN46:AT46"/>
    <mergeCell ref="AU46:AV46"/>
    <mergeCell ref="AN47:AT47"/>
    <mergeCell ref="AU47:AV47"/>
    <mergeCell ref="AU48:AV48"/>
    <mergeCell ref="AN48:AT48"/>
    <mergeCell ref="AN49:AT49"/>
    <mergeCell ref="AU49:AV49"/>
    <mergeCell ref="AN50:AT50"/>
    <mergeCell ref="AU50:AV50"/>
    <mergeCell ref="AN51:AT51"/>
    <mergeCell ref="AU52:AV52"/>
    <mergeCell ref="AN58:AV59"/>
    <mergeCell ref="AP60:AV60"/>
    <mergeCell ref="AN52:AT52"/>
    <mergeCell ref="AN53:AT53"/>
    <mergeCell ref="AU53:AV53"/>
    <mergeCell ref="AP55:AQ55"/>
    <mergeCell ref="AS55:AT55"/>
    <mergeCell ref="AP56:AQ56"/>
    <mergeCell ref="AS56:AT56"/>
    <mergeCell ref="AR15:AS15"/>
    <mergeCell ref="AT15:AU15"/>
    <mergeCell ref="AO13:AQ13"/>
    <mergeCell ref="AR13:AS13"/>
    <mergeCell ref="AT13:AU13"/>
    <mergeCell ref="AO14:AQ14"/>
    <mergeCell ref="AR14:AS14"/>
    <mergeCell ref="AT14:AU14"/>
    <mergeCell ref="AO15:AQ15"/>
    <mergeCell ref="AR21:AS21"/>
    <mergeCell ref="AT21:AU21"/>
    <mergeCell ref="AO19:AQ19"/>
    <mergeCell ref="AR19:AS19"/>
    <mergeCell ref="AT19:AU19"/>
    <mergeCell ref="AO20:AQ20"/>
    <mergeCell ref="AR20:AS20"/>
    <mergeCell ref="AT20:AU20"/>
    <mergeCell ref="AO21:AQ21"/>
    <mergeCell ref="AR24:AS24"/>
    <mergeCell ref="AT24:AU24"/>
    <mergeCell ref="AO22:AQ22"/>
    <mergeCell ref="AR22:AS22"/>
    <mergeCell ref="AT22:AU22"/>
    <mergeCell ref="AO23:AQ23"/>
    <mergeCell ref="AR23:AS23"/>
    <mergeCell ref="AT23:AU23"/>
    <mergeCell ref="AO24:AQ24"/>
    <mergeCell ref="AO25:AQ25"/>
    <mergeCell ref="AR25:AS25"/>
    <mergeCell ref="AT25:AU25"/>
    <mergeCell ref="AO26:AQ26"/>
    <mergeCell ref="AR26:AS26"/>
    <mergeCell ref="AT26:AU26"/>
    <mergeCell ref="AN33:AW34"/>
    <mergeCell ref="Q36:W36"/>
    <mergeCell ref="X36:Y36"/>
    <mergeCell ref="AC36:AI36"/>
    <mergeCell ref="AJ36:AK36"/>
    <mergeCell ref="X37:Y37"/>
    <mergeCell ref="AC37:AI37"/>
    <mergeCell ref="AJ37:AK37"/>
    <mergeCell ref="Q37:W37"/>
    <mergeCell ref="Q38:W38"/>
    <mergeCell ref="X38:Y38"/>
    <mergeCell ref="AC38:AI38"/>
    <mergeCell ref="AJ38:AK38"/>
    <mergeCell ref="Q39:W39"/>
    <mergeCell ref="X39:Y39"/>
    <mergeCell ref="AC62:AD62"/>
    <mergeCell ref="AC63:AD63"/>
    <mergeCell ref="AH55:AI55"/>
    <mergeCell ref="AH56:AI56"/>
    <mergeCell ref="AC58:AK59"/>
    <mergeCell ref="AC60:AD61"/>
    <mergeCell ref="AE60:AK60"/>
    <mergeCell ref="AN60:AO61"/>
    <mergeCell ref="AN62:AO62"/>
    <mergeCell ref="AN63:AO63"/>
    <mergeCell ref="AN64:AO64"/>
    <mergeCell ref="AN65:AO65"/>
    <mergeCell ref="AN66:AO66"/>
    <mergeCell ref="AN67:AO67"/>
    <mergeCell ref="AN68:AO68"/>
    <mergeCell ref="AN69:AO69"/>
    <mergeCell ref="AN70:AO70"/>
    <mergeCell ref="AN71:AO71"/>
    <mergeCell ref="AN72:AO72"/>
    <mergeCell ref="AN73:AO73"/>
    <mergeCell ref="AN74:AO74"/>
    <mergeCell ref="AN75:AO75"/>
    <mergeCell ref="AN76:AO76"/>
    <mergeCell ref="AN81:AS82"/>
    <mergeCell ref="AK82:AL82"/>
    <mergeCell ref="AQ83:AR83"/>
    <mergeCell ref="AO84:AS84"/>
    <mergeCell ref="AO85:AS85"/>
    <mergeCell ref="AQ86:AR86"/>
    <mergeCell ref="AQ87:AR87"/>
    <mergeCell ref="AQ88:AR88"/>
    <mergeCell ref="AQ89:AR89"/>
    <mergeCell ref="AO90:AS90"/>
    <mergeCell ref="AO91:AS91"/>
    <mergeCell ref="AO92:AS92"/>
    <mergeCell ref="AQ93:AS93"/>
    <mergeCell ref="AO94:AS94"/>
    <mergeCell ref="AN99:AO99"/>
    <mergeCell ref="AP99:AS99"/>
    <mergeCell ref="AN100:AO100"/>
    <mergeCell ref="AP100:AS100"/>
    <mergeCell ref="AN101:AS104"/>
    <mergeCell ref="AQ95:AS95"/>
    <mergeCell ref="AO96:AS96"/>
    <mergeCell ref="AN97:AN98"/>
    <mergeCell ref="AQ97:AS97"/>
    <mergeCell ref="S98:U98"/>
    <mergeCell ref="AF98:AH98"/>
    <mergeCell ref="AQ98:AS98"/>
    <mergeCell ref="Q44:W44"/>
    <mergeCell ref="X44:Y44"/>
    <mergeCell ref="AC44:AI44"/>
    <mergeCell ref="AJ44:AK44"/>
    <mergeCell ref="X45:Y45"/>
    <mergeCell ref="AC45:AI45"/>
    <mergeCell ref="AJ45:AK45"/>
    <mergeCell ref="Q45:W45"/>
    <mergeCell ref="Q46:W46"/>
    <mergeCell ref="X46:Y46"/>
    <mergeCell ref="AC46:AI46"/>
    <mergeCell ref="AJ46:AK46"/>
    <mergeCell ref="Q47:W47"/>
    <mergeCell ref="X47:Y47"/>
    <mergeCell ref="Q48:W48"/>
    <mergeCell ref="X48:Y48"/>
    <mergeCell ref="AC48:AI48"/>
    <mergeCell ref="AJ48:AK48"/>
    <mergeCell ref="X49:Y49"/>
    <mergeCell ref="AC49:AI49"/>
    <mergeCell ref="AJ49:AK49"/>
    <mergeCell ref="Q49:W49"/>
    <mergeCell ref="Q50:W50"/>
    <mergeCell ref="X50:Y50"/>
    <mergeCell ref="AC50:AI50"/>
    <mergeCell ref="AJ50:AK50"/>
    <mergeCell ref="Q51:W51"/>
    <mergeCell ref="AC51:AI51"/>
    <mergeCell ref="Q52:W52"/>
    <mergeCell ref="X52:Y52"/>
    <mergeCell ref="AC52:AI52"/>
    <mergeCell ref="AJ52:AK52"/>
    <mergeCell ref="X53:Y53"/>
    <mergeCell ref="AC53:AI53"/>
    <mergeCell ref="AJ53:AK53"/>
    <mergeCell ref="Q53:W53"/>
    <mergeCell ref="S55:T55"/>
    <mergeCell ref="AC55:AC56"/>
    <mergeCell ref="AE55:AF55"/>
    <mergeCell ref="AN55:AN56"/>
    <mergeCell ref="S56:T56"/>
    <mergeCell ref="AE56:AF56"/>
    <mergeCell ref="AC64:AD64"/>
    <mergeCell ref="AC65:AD65"/>
    <mergeCell ref="AC66:AD66"/>
    <mergeCell ref="AC67:AD67"/>
    <mergeCell ref="S87:T87"/>
    <mergeCell ref="S88:T88"/>
    <mergeCell ref="Q75:R75"/>
    <mergeCell ref="Q76:R76"/>
    <mergeCell ref="P81:U82"/>
    <mergeCell ref="S83:T83"/>
    <mergeCell ref="Q84:U84"/>
    <mergeCell ref="Q85:U85"/>
    <mergeCell ref="S86:T86"/>
    <mergeCell ref="Q69:R69"/>
    <mergeCell ref="Q70:R70"/>
    <mergeCell ref="Q71:R71"/>
    <mergeCell ref="Q72:R72"/>
    <mergeCell ref="Q73:R73"/>
    <mergeCell ref="Q74:R74"/>
    <mergeCell ref="Q67:R67"/>
    <mergeCell ref="Q68:R68"/>
    <mergeCell ref="AC68:AD68"/>
    <mergeCell ref="AC69:AD69"/>
    <mergeCell ref="AC70:AD70"/>
    <mergeCell ref="AC71:AD71"/>
    <mergeCell ref="AC72:AD72"/>
    <mergeCell ref="V55:W55"/>
    <mergeCell ref="V56:W56"/>
    <mergeCell ref="Q58:Y59"/>
    <mergeCell ref="S60:Y60"/>
    <mergeCell ref="Z60:Z76"/>
    <mergeCell ref="Q62:R62"/>
    <mergeCell ref="Q63:R63"/>
    <mergeCell ref="AC81:AH82"/>
    <mergeCell ref="AF83:AG83"/>
    <mergeCell ref="AK83:AL83"/>
    <mergeCell ref="AD84:AH84"/>
    <mergeCell ref="AD85:AH85"/>
    <mergeCell ref="AF86:AG86"/>
    <mergeCell ref="AF87:AG87"/>
    <mergeCell ref="AF88:AG88"/>
    <mergeCell ref="AC73:AD73"/>
    <mergeCell ref="AC74:AD74"/>
    <mergeCell ref="AC75:AD75"/>
    <mergeCell ref="AC76:AD76"/>
    <mergeCell ref="AK79:AL79"/>
    <mergeCell ref="AK80:AL80"/>
    <mergeCell ref="AK81:AL81"/>
    <mergeCell ref="D66:E66"/>
    <mergeCell ref="D67:E67"/>
    <mergeCell ref="D68:E68"/>
    <mergeCell ref="D69:E69"/>
    <mergeCell ref="D70:E70"/>
    <mergeCell ref="D71:E71"/>
    <mergeCell ref="D72:E72"/>
    <mergeCell ref="Q91:U91"/>
    <mergeCell ref="Q92:U92"/>
    <mergeCell ref="S93:U93"/>
    <mergeCell ref="Q94:U94"/>
    <mergeCell ref="S95:U95"/>
    <mergeCell ref="Q96:U96"/>
    <mergeCell ref="S97:U97"/>
    <mergeCell ref="R99:U99"/>
    <mergeCell ref="D85:H85"/>
    <mergeCell ref="F86:H86"/>
    <mergeCell ref="D87:E87"/>
    <mergeCell ref="F87:G87"/>
    <mergeCell ref="F88:G88"/>
    <mergeCell ref="F89:G89"/>
    <mergeCell ref="Q90:U90"/>
    <mergeCell ref="D76:E76"/>
    <mergeCell ref="D77:E77"/>
    <mergeCell ref="D79:E79"/>
    <mergeCell ref="D80:E80"/>
    <mergeCell ref="C81:H82"/>
    <mergeCell ref="F83:G83"/>
    <mergeCell ref="D84:H84"/>
    <mergeCell ref="AD96:AH96"/>
    <mergeCell ref="AC97:AC98"/>
    <mergeCell ref="AF97:AH97"/>
    <mergeCell ref="AC99:AD99"/>
    <mergeCell ref="AE99:AH99"/>
    <mergeCell ref="AC100:AD100"/>
    <mergeCell ref="AE100:AH100"/>
    <mergeCell ref="AF89:AG89"/>
    <mergeCell ref="AD90:AH90"/>
    <mergeCell ref="AD91:AH91"/>
    <mergeCell ref="AD92:AH92"/>
    <mergeCell ref="AF93:AH93"/>
    <mergeCell ref="AD94:AH94"/>
    <mergeCell ref="AF95:AH95"/>
    <mergeCell ref="C100:D100"/>
    <mergeCell ref="E100:H100"/>
    <mergeCell ref="P100:Q100"/>
    <mergeCell ref="R100:U100"/>
    <mergeCell ref="P99:Q99"/>
    <mergeCell ref="P101:U104"/>
    <mergeCell ref="AC101:AH104"/>
    <mergeCell ref="C97:C98"/>
    <mergeCell ref="F97:H97"/>
    <mergeCell ref="P97:P98"/>
    <mergeCell ref="F98:H98"/>
    <mergeCell ref="C99:D99"/>
    <mergeCell ref="E99:H99"/>
    <mergeCell ref="C101:H104"/>
    <mergeCell ref="C119:P119"/>
    <mergeCell ref="R119:AA119"/>
    <mergeCell ref="C120:D120"/>
    <mergeCell ref="G120:H120"/>
    <mergeCell ref="I120:J120"/>
    <mergeCell ref="V120:W120"/>
    <mergeCell ref="C121:D121"/>
    <mergeCell ref="V121:W121"/>
    <mergeCell ref="G124:H124"/>
    <mergeCell ref="I124:J124"/>
    <mergeCell ref="G125:H125"/>
    <mergeCell ref="I125:J125"/>
    <mergeCell ref="R125:U125"/>
    <mergeCell ref="R126:U126"/>
    <mergeCell ref="L127:M127"/>
    <mergeCell ref="O127:P127"/>
    <mergeCell ref="G121:H121"/>
    <mergeCell ref="I121:J121"/>
    <mergeCell ref="C122:D122"/>
    <mergeCell ref="G122:H122"/>
    <mergeCell ref="I122:J122"/>
    <mergeCell ref="G123:H123"/>
    <mergeCell ref="I123:J123"/>
    <mergeCell ref="G128:H128"/>
    <mergeCell ref="I128:J128"/>
    <mergeCell ref="L128:M128"/>
    <mergeCell ref="O128:P128"/>
    <mergeCell ref="C123:D123"/>
    <mergeCell ref="C124:D124"/>
    <mergeCell ref="C125:D125"/>
    <mergeCell ref="C127:F127"/>
    <mergeCell ref="G127:H127"/>
    <mergeCell ref="I127:J127"/>
    <mergeCell ref="C128:F128"/>
    <mergeCell ref="L129:M129"/>
    <mergeCell ref="L130:M130"/>
    <mergeCell ref="L131:M131"/>
    <mergeCell ref="O131:P131"/>
    <mergeCell ref="L132:M132"/>
    <mergeCell ref="O132:P132"/>
    <mergeCell ref="C129:F129"/>
    <mergeCell ref="G129:H129"/>
    <mergeCell ref="I129:J129"/>
    <mergeCell ref="O129:P129"/>
    <mergeCell ref="G130:H130"/>
    <mergeCell ref="I130:J130"/>
    <mergeCell ref="O130:P130"/>
    <mergeCell ref="C130:F130"/>
    <mergeCell ref="C131:F131"/>
    <mergeCell ref="G131:H131"/>
    <mergeCell ref="I131:J131"/>
    <mergeCell ref="C132:F132"/>
    <mergeCell ref="G132:H132"/>
    <mergeCell ref="I132:J132"/>
    <mergeCell ref="L133:M133"/>
    <mergeCell ref="L134:M134"/>
    <mergeCell ref="L135:M135"/>
    <mergeCell ref="O135:P135"/>
    <mergeCell ref="L136:M136"/>
    <mergeCell ref="O136:P136"/>
    <mergeCell ref="C133:F133"/>
    <mergeCell ref="G133:H133"/>
    <mergeCell ref="I133:J133"/>
    <mergeCell ref="O133:P133"/>
    <mergeCell ref="G134:H134"/>
    <mergeCell ref="I134:J134"/>
    <mergeCell ref="O134:P134"/>
    <mergeCell ref="C134:F134"/>
    <mergeCell ref="C135:F135"/>
    <mergeCell ref="G135:H135"/>
    <mergeCell ref="I135:J135"/>
    <mergeCell ref="C136:F136"/>
    <mergeCell ref="G136:H136"/>
    <mergeCell ref="I136:J136"/>
    <mergeCell ref="O139:P139"/>
    <mergeCell ref="O140:P140"/>
    <mergeCell ref="G140:H140"/>
    <mergeCell ref="I140:J140"/>
    <mergeCell ref="C138:F138"/>
    <mergeCell ref="C139:F139"/>
    <mergeCell ref="G139:H139"/>
    <mergeCell ref="I139:J139"/>
    <mergeCell ref="L139:M139"/>
    <mergeCell ref="C140:F140"/>
    <mergeCell ref="L140:M140"/>
    <mergeCell ref="L141:M141"/>
    <mergeCell ref="L142:M142"/>
    <mergeCell ref="L143:M143"/>
    <mergeCell ref="O143:P143"/>
    <mergeCell ref="L144:M144"/>
    <mergeCell ref="O144:P144"/>
    <mergeCell ref="C141:F141"/>
    <mergeCell ref="G141:H141"/>
    <mergeCell ref="I141:J141"/>
    <mergeCell ref="O141:P141"/>
    <mergeCell ref="G142:H142"/>
    <mergeCell ref="I142:J142"/>
    <mergeCell ref="O142:P142"/>
    <mergeCell ref="C142:F142"/>
    <mergeCell ref="C143:F143"/>
    <mergeCell ref="G143:H143"/>
    <mergeCell ref="I143:J143"/>
    <mergeCell ref="C144:F144"/>
    <mergeCell ref="G144:H144"/>
    <mergeCell ref="I144:J144"/>
    <mergeCell ref="L145:M145"/>
    <mergeCell ref="L146:M146"/>
    <mergeCell ref="L147:M147"/>
    <mergeCell ref="O147:P147"/>
    <mergeCell ref="L148:M148"/>
    <mergeCell ref="O148:P148"/>
    <mergeCell ref="C145:F145"/>
    <mergeCell ref="G145:H145"/>
    <mergeCell ref="I145:J145"/>
    <mergeCell ref="O145:P145"/>
    <mergeCell ref="G146:H146"/>
    <mergeCell ref="I146:J146"/>
    <mergeCell ref="O146:P146"/>
    <mergeCell ref="C146:F146"/>
    <mergeCell ref="C147:F147"/>
    <mergeCell ref="G147:H147"/>
    <mergeCell ref="I147:J147"/>
    <mergeCell ref="C148:F148"/>
    <mergeCell ref="G148:H148"/>
    <mergeCell ref="I148:J148"/>
    <mergeCell ref="L149:M149"/>
    <mergeCell ref="L150:M150"/>
    <mergeCell ref="L151:M151"/>
    <mergeCell ref="O151:P151"/>
    <mergeCell ref="L152:M152"/>
    <mergeCell ref="O152:P152"/>
    <mergeCell ref="C149:F149"/>
    <mergeCell ref="G149:H149"/>
    <mergeCell ref="I149:J149"/>
    <mergeCell ref="O149:P149"/>
    <mergeCell ref="G150:H150"/>
    <mergeCell ref="I150:J150"/>
    <mergeCell ref="O150:P150"/>
    <mergeCell ref="C150:F150"/>
    <mergeCell ref="C151:F151"/>
    <mergeCell ref="G151:H151"/>
    <mergeCell ref="I151:J151"/>
    <mergeCell ref="C152:F152"/>
    <mergeCell ref="G152:H152"/>
    <mergeCell ref="I152:J152"/>
    <mergeCell ref="L153:M153"/>
    <mergeCell ref="L154:M154"/>
    <mergeCell ref="L155:M155"/>
    <mergeCell ref="O155:P155"/>
    <mergeCell ref="L156:M156"/>
    <mergeCell ref="O156:P156"/>
    <mergeCell ref="C153:F153"/>
    <mergeCell ref="G153:H153"/>
    <mergeCell ref="I153:J153"/>
    <mergeCell ref="O153:P153"/>
    <mergeCell ref="G154:H154"/>
    <mergeCell ref="I154:J154"/>
    <mergeCell ref="O154:P154"/>
    <mergeCell ref="C154:F154"/>
    <mergeCell ref="C155:F155"/>
    <mergeCell ref="G155:H155"/>
    <mergeCell ref="I155:J155"/>
    <mergeCell ref="C156:F156"/>
    <mergeCell ref="G156:H156"/>
    <mergeCell ref="I156:J156"/>
    <mergeCell ref="L165:M165"/>
    <mergeCell ref="L166:M166"/>
    <mergeCell ref="C165:F165"/>
    <mergeCell ref="G165:H165"/>
    <mergeCell ref="I165:J165"/>
    <mergeCell ref="O165:P165"/>
    <mergeCell ref="G166:H166"/>
    <mergeCell ref="I166:J166"/>
    <mergeCell ref="O166:P166"/>
    <mergeCell ref="G168:H168"/>
    <mergeCell ref="I168:J168"/>
    <mergeCell ref="C166:F166"/>
    <mergeCell ref="C167:F167"/>
    <mergeCell ref="G167:H167"/>
    <mergeCell ref="I167:J167"/>
    <mergeCell ref="L167:M167"/>
    <mergeCell ref="C168:F168"/>
    <mergeCell ref="L168:M168"/>
    <mergeCell ref="C185:F185"/>
    <mergeCell ref="C186:F186"/>
    <mergeCell ref="C187:F187"/>
    <mergeCell ref="C188:F188"/>
    <mergeCell ref="M200:Q200"/>
    <mergeCell ref="P201:Q201"/>
    <mergeCell ref="P202:Q202"/>
    <mergeCell ref="C169:F169"/>
    <mergeCell ref="C170:F170"/>
    <mergeCell ref="C180:F180"/>
    <mergeCell ref="C181:F181"/>
    <mergeCell ref="C182:F182"/>
    <mergeCell ref="C183:F183"/>
    <mergeCell ref="C184:F184"/>
    <mergeCell ref="L157:M157"/>
    <mergeCell ref="L158:M158"/>
    <mergeCell ref="L159:M159"/>
    <mergeCell ref="O159:P159"/>
    <mergeCell ref="L160:M160"/>
    <mergeCell ref="O160:P160"/>
    <mergeCell ref="C157:F157"/>
    <mergeCell ref="G157:H157"/>
    <mergeCell ref="I157:J157"/>
    <mergeCell ref="O157:P157"/>
    <mergeCell ref="G158:H158"/>
    <mergeCell ref="I158:J158"/>
    <mergeCell ref="O158:P158"/>
    <mergeCell ref="C158:F158"/>
    <mergeCell ref="C159:F159"/>
    <mergeCell ref="G159:H159"/>
    <mergeCell ref="I159:J159"/>
    <mergeCell ref="C160:F160"/>
    <mergeCell ref="G160:H160"/>
    <mergeCell ref="I160:J160"/>
    <mergeCell ref="L161:M161"/>
    <mergeCell ref="L162:M162"/>
    <mergeCell ref="L163:M163"/>
    <mergeCell ref="O163:P163"/>
    <mergeCell ref="L164:M164"/>
    <mergeCell ref="O164:P164"/>
    <mergeCell ref="C161:F161"/>
    <mergeCell ref="G161:H161"/>
    <mergeCell ref="I161:J161"/>
    <mergeCell ref="O161:P161"/>
    <mergeCell ref="G162:H162"/>
    <mergeCell ref="I162:J162"/>
    <mergeCell ref="O162:P162"/>
    <mergeCell ref="C162:F162"/>
    <mergeCell ref="C163:F163"/>
    <mergeCell ref="G163:H163"/>
    <mergeCell ref="I163:J163"/>
    <mergeCell ref="C164:F164"/>
    <mergeCell ref="G164:H164"/>
    <mergeCell ref="I164:J164"/>
    <mergeCell ref="O167:P167"/>
    <mergeCell ref="O168:P168"/>
    <mergeCell ref="AC40:AI40"/>
    <mergeCell ref="AC41:AI41"/>
    <mergeCell ref="AC39:AI39"/>
    <mergeCell ref="AJ39:AK39"/>
    <mergeCell ref="Q40:W40"/>
    <mergeCell ref="X40:Y40"/>
    <mergeCell ref="AJ40:AK40"/>
    <mergeCell ref="X41:Y41"/>
    <mergeCell ref="AJ41:AK41"/>
    <mergeCell ref="AC43:AI43"/>
    <mergeCell ref="AJ43:AK43"/>
    <mergeCell ref="Q41:W41"/>
    <mergeCell ref="Q42:W42"/>
    <mergeCell ref="X42:Y42"/>
    <mergeCell ref="AC42:AI42"/>
    <mergeCell ref="AJ42:AK42"/>
    <mergeCell ref="Q43:W43"/>
    <mergeCell ref="X43:Y43"/>
    <mergeCell ref="D19:J19"/>
    <mergeCell ref="D20:J20"/>
    <mergeCell ref="D21:J21"/>
    <mergeCell ref="D22:J22"/>
    <mergeCell ref="D14:J14"/>
    <mergeCell ref="D15:J15"/>
    <mergeCell ref="D16:J16"/>
    <mergeCell ref="D17:J17"/>
    <mergeCell ref="D18:J18"/>
    <mergeCell ref="Q18:R18"/>
    <mergeCell ref="Q19:R19"/>
    <mergeCell ref="M24:P24"/>
    <mergeCell ref="T24:U24"/>
    <mergeCell ref="M25:P25"/>
    <mergeCell ref="T25:U25"/>
    <mergeCell ref="M26:P26"/>
    <mergeCell ref="T26:AA26"/>
    <mergeCell ref="M18:P18"/>
    <mergeCell ref="M19:P19"/>
    <mergeCell ref="M20:P20"/>
    <mergeCell ref="Q20:R20"/>
    <mergeCell ref="T20:U20"/>
    <mergeCell ref="M21:P21"/>
    <mergeCell ref="Q21:R21"/>
    <mergeCell ref="T21:U21"/>
    <mergeCell ref="T22:U22"/>
    <mergeCell ref="T23:U23"/>
    <mergeCell ref="T27:U27"/>
    <mergeCell ref="T28:U28"/>
    <mergeCell ref="T29:U29"/>
    <mergeCell ref="T30:U30"/>
    <mergeCell ref="T31:U31"/>
    <mergeCell ref="T32:U32"/>
    <mergeCell ref="Q33:Z34"/>
    <mergeCell ref="AC33:AL34"/>
    <mergeCell ref="X35:Y35"/>
    <mergeCell ref="AC35:AI35"/>
    <mergeCell ref="AJ35:AK35"/>
    <mergeCell ref="AC47:AI47"/>
    <mergeCell ref="AJ47:AK47"/>
    <mergeCell ref="F55:G55"/>
    <mergeCell ref="I55:J55"/>
    <mergeCell ref="M55:N55"/>
    <mergeCell ref="Q55:Q56"/>
    <mergeCell ref="F56:G56"/>
    <mergeCell ref="I56:J56"/>
    <mergeCell ref="K56:L56"/>
    <mergeCell ref="M56:N56"/>
    <mergeCell ref="D52:J52"/>
    <mergeCell ref="K52:L52"/>
    <mergeCell ref="D53:J53"/>
    <mergeCell ref="K53:L53"/>
    <mergeCell ref="D54:E54"/>
    <mergeCell ref="F54:G54"/>
    <mergeCell ref="D55:D56"/>
    <mergeCell ref="K55:L55"/>
    <mergeCell ref="K57:L57"/>
    <mergeCell ref="M57:N57"/>
    <mergeCell ref="D58:O59"/>
    <mergeCell ref="D60:E61"/>
    <mergeCell ref="F60:L60"/>
    <mergeCell ref="Q60:R61"/>
    <mergeCell ref="D62:E62"/>
    <mergeCell ref="D63:E63"/>
    <mergeCell ref="D64:E64"/>
    <mergeCell ref="Q64:R64"/>
    <mergeCell ref="D65:E65"/>
    <mergeCell ref="Q65:R65"/>
    <mergeCell ref="Q66:R66"/>
    <mergeCell ref="O30:Q30"/>
    <mergeCell ref="O31:Q31"/>
    <mergeCell ref="O32:Q32"/>
    <mergeCell ref="D33:M34"/>
    <mergeCell ref="D35:J35"/>
    <mergeCell ref="K35:L35"/>
    <mergeCell ref="K36:L36"/>
    <mergeCell ref="D36:J36"/>
    <mergeCell ref="D37:J37"/>
    <mergeCell ref="K37:L37"/>
    <mergeCell ref="D38:J38"/>
    <mergeCell ref="K38:L38"/>
    <mergeCell ref="D39:J39"/>
    <mergeCell ref="K39:L39"/>
    <mergeCell ref="D40:J40"/>
    <mergeCell ref="K40:L40"/>
    <mergeCell ref="D41:J41"/>
    <mergeCell ref="K41:L41"/>
    <mergeCell ref="D42:J42"/>
    <mergeCell ref="K42:L42"/>
    <mergeCell ref="K43:L43"/>
    <mergeCell ref="D43:J43"/>
    <mergeCell ref="D44:J44"/>
    <mergeCell ref="K44:L44"/>
    <mergeCell ref="D45:J45"/>
    <mergeCell ref="K45:L45"/>
    <mergeCell ref="D46:J46"/>
    <mergeCell ref="K46:L46"/>
    <mergeCell ref="K50:L50"/>
    <mergeCell ref="K51:L51"/>
    <mergeCell ref="D47:J47"/>
    <mergeCell ref="K47:L47"/>
    <mergeCell ref="D48:J48"/>
    <mergeCell ref="K48:L48"/>
    <mergeCell ref="D49:J49"/>
    <mergeCell ref="K49:L49"/>
    <mergeCell ref="D50:J50"/>
    <mergeCell ref="S89:T89"/>
    <mergeCell ref="D90:H90"/>
    <mergeCell ref="D91:H91"/>
    <mergeCell ref="D92:H92"/>
    <mergeCell ref="F93:H93"/>
    <mergeCell ref="D94:H94"/>
    <mergeCell ref="F95:H95"/>
    <mergeCell ref="D96:H96"/>
    <mergeCell ref="D73:E73"/>
    <mergeCell ref="D74:E74"/>
    <mergeCell ref="D75:E75"/>
    <mergeCell ref="F75:O75"/>
    <mergeCell ref="F76:O76"/>
    <mergeCell ref="F77:N77"/>
    <mergeCell ref="I81:N82"/>
    <mergeCell ref="L137:M137"/>
    <mergeCell ref="L138:M138"/>
    <mergeCell ref="C137:F137"/>
    <mergeCell ref="G137:H137"/>
    <mergeCell ref="I137:J137"/>
    <mergeCell ref="O137:P137"/>
    <mergeCell ref="G138:H138"/>
    <mergeCell ref="I138:J138"/>
    <mergeCell ref="O138:P138"/>
  </mergeCells>
  <conditionalFormatting sqref="V28:AA32">
    <cfRule type="cellIs" dxfId="0" priority="1" operator="greaterThan">
      <formula>50</formula>
    </cfRule>
  </conditionalFormatting>
  <conditionalFormatting sqref="V28:AA32">
    <cfRule type="cellIs" dxfId="1" priority="2" operator="lessThanOrEqual">
      <formula>50</formula>
    </cfRule>
  </conditionalFormatting>
  <conditionalFormatting sqref="AG2">
    <cfRule type="cellIs" dxfId="0" priority="3" operator="equal">
      <formula>"NO"</formula>
    </cfRule>
  </conditionalFormatting>
  <conditionalFormatting sqref="AG2">
    <cfRule type="cellIs" dxfId="1" priority="4" operator="equal">
      <formula>"YES"</formula>
    </cfRule>
  </conditionalFormatting>
  <conditionalFormatting sqref="AC2">
    <cfRule type="cellIs" dxfId="0" priority="5" operator="lessThan">
      <formula>6.5</formula>
    </cfRule>
  </conditionalFormatting>
  <conditionalFormatting sqref="AC2">
    <cfRule type="cellIs" dxfId="0" priority="6" operator="greaterThan">
      <formula>6.9</formula>
    </cfRule>
  </conditionalFormatting>
  <conditionalFormatting sqref="AC2">
    <cfRule type="cellIs" dxfId="1" priority="7" operator="between">
      <formula>6.5</formula>
      <formula>6.9</formula>
    </cfRule>
  </conditionalFormatting>
  <conditionalFormatting sqref="G2:H2">
    <cfRule type="containsText" dxfId="3" priority="8" operator="containsText" text="Yes">
      <formula>NOT(ISERROR(SEARCH(("Yes"),(G2))))</formula>
    </cfRule>
  </conditionalFormatting>
  <conditionalFormatting sqref="G2:H2">
    <cfRule type="containsText" dxfId="4" priority="9" operator="containsText" text="No">
      <formula>NOT(ISERROR(SEARCH(("No"),(G2))))</formula>
    </cfRule>
  </conditionalFormatting>
  <conditionalFormatting sqref="AG7:AG29 AI7:AI29">
    <cfRule type="cellIs" dxfId="4" priority="10" operator="lessThan">
      <formula>2.4</formula>
    </cfRule>
  </conditionalFormatting>
  <conditionalFormatting sqref="AG7:AG29 AI7:AI29">
    <cfRule type="cellIs" dxfId="4" priority="11" operator="greaterThan">
      <formula>2.9</formula>
    </cfRule>
  </conditionalFormatting>
  <conditionalFormatting sqref="AG7:AG29 AI7:AI29">
    <cfRule type="cellIs" dxfId="3" priority="12" operator="between">
      <formula>2.4</formula>
      <formula>2.9</formula>
    </cfRule>
  </conditionalFormatting>
  <conditionalFormatting sqref="AH7:AH29">
    <cfRule type="cellIs" dxfId="4" priority="13" operator="greaterThan">
      <formula>40</formula>
    </cfRule>
  </conditionalFormatting>
  <conditionalFormatting sqref="AH7:AH29">
    <cfRule type="cellIs" dxfId="3" priority="14" operator="lessThanOrEqual">
      <formula>40</formula>
    </cfRule>
  </conditionalFormatting>
  <conditionalFormatting sqref="Z2">
    <cfRule type="containsBlanks" dxfId="4" priority="15">
      <formula>LEN(TRIM(Z2))=0</formula>
    </cfRule>
  </conditionalFormatting>
  <dataValidations>
    <dataValidation type="list" allowBlank="1" sqref="G2">
      <formula1>"Yes,No"</formula1>
    </dataValidation>
    <dataValidation type="list" allowBlank="1" showErrorMessage="1" sqref="AM7:AM29">
      <formula1>"PASS,FAIL"</formula1>
    </dataValidation>
    <dataValidation type="custom" allowBlank="1" showDropDown="1" sqref="R2">
      <formula1>OR(NOT(ISERROR(DATEVALUE(R2))), AND(ISNUMBER(R2), LEFT(CELL("format", R2))="D"))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10.75"/>
    <col customWidth="1" min="12" max="12" width="4.13"/>
    <col customWidth="1" min="13" max="13" width="9.75"/>
    <col customWidth="1" min="14" max="15" width="11.75"/>
    <col customWidth="1" min="16" max="16" width="8.75"/>
    <col customWidth="1" min="17" max="17" width="11.63"/>
    <col customWidth="1" min="18" max="18" width="9.13"/>
    <col customWidth="1" min="19" max="19" width="11.63"/>
    <col customWidth="1" min="20" max="20" width="22.75"/>
    <col customWidth="1" min="21" max="21" width="10.13"/>
    <col customWidth="1" min="22" max="22" width="14.5"/>
    <col customWidth="1" min="23" max="23" width="10.13"/>
    <col customWidth="1" min="24" max="24" width="13.13"/>
    <col customWidth="1" min="25" max="25" width="9.75"/>
    <col customWidth="1" min="26" max="26" width="10.38"/>
    <col customWidth="1" min="27" max="27" width="12.63"/>
    <col customWidth="1" min="28" max="29" width="14.88"/>
    <col customWidth="1" min="30" max="30" width="12.88"/>
    <col customWidth="1" min="31" max="31" width="12.0"/>
    <col customWidth="1" min="32" max="32" width="10.13"/>
    <col customWidth="1" min="33" max="33" width="9.88"/>
    <col customWidth="1" min="34" max="34" width="8.75"/>
    <col customWidth="1" min="35" max="36" width="9.13"/>
    <col customWidth="1" min="37" max="37" width="10.63"/>
    <col customWidth="1" min="38" max="38" width="9.13"/>
    <col customWidth="1" min="39" max="39" width="22.88"/>
    <col customWidth="1" min="40" max="40" width="8.75"/>
    <col customWidth="1" min="41" max="41" width="24.63"/>
    <col customWidth="1" min="42" max="42" width="9.13"/>
    <col customWidth="1" min="43" max="43" width="22.88"/>
    <col customWidth="1" min="44" max="44" width="9.13"/>
    <col customWidth="1" min="45" max="45" width="24.63"/>
    <col customWidth="1" min="46" max="46" width="5.88"/>
    <col customWidth="1" min="47" max="48" width="6.25"/>
    <col customWidth="1" min="49" max="50" width="9.13"/>
    <col customWidth="1" min="51" max="54" width="8.0"/>
    <col customWidth="1" min="55" max="55" width="5.88"/>
    <col customWidth="1" min="56" max="56" width="2.25"/>
    <col customWidth="1" min="57" max="59" width="9.13"/>
    <col customWidth="1" min="60" max="60" width="8.0"/>
    <col customWidth="1" min="61" max="61" width="5.88"/>
    <col customWidth="1" min="62" max="62" width="4.38"/>
    <col customWidth="1" min="63" max="63" width="10.38"/>
    <col customWidth="1" min="64" max="64" width="20.75"/>
    <col customWidth="1" min="65" max="65" width="2.25"/>
  </cols>
  <sheetData>
    <row r="1" ht="7.5" customHeight="1">
      <c r="A1" s="6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/>
      <c r="X1" s="5"/>
      <c r="Y1" s="5"/>
      <c r="Z1" s="5"/>
      <c r="AA1" s="7"/>
      <c r="AB1" s="8"/>
      <c r="AC1" s="7"/>
      <c r="AD1" s="7"/>
      <c r="AE1" s="7"/>
      <c r="AF1" s="7"/>
      <c r="AG1" s="7"/>
      <c r="AH1" s="9"/>
      <c r="AI1" s="7"/>
      <c r="AJ1" s="7"/>
      <c r="AK1" s="7"/>
      <c r="AL1" s="7"/>
      <c r="AM1" s="9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</row>
    <row r="2">
      <c r="A2" s="1"/>
      <c r="B2" s="2"/>
      <c r="C2" s="615" t="s">
        <v>205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/>
      <c r="O2" s="18" t="s">
        <v>6</v>
      </c>
      <c r="P2" s="19"/>
      <c r="Q2" s="20" t="s">
        <v>7</v>
      </c>
      <c r="R2" s="21"/>
      <c r="S2" s="19" t="s">
        <v>8</v>
      </c>
      <c r="T2" s="22" t="str">
        <f>AVERAGE(IF(D98&lt;&gt;"",D98),IF(Q98&lt;&gt;"",Q98),IF(AD98&lt;&gt;"",AD98),IF(AO98&lt;&gt;"",AO98))</f>
        <v>#DIV/0!</v>
      </c>
      <c r="U2" s="23" t="s">
        <v>9</v>
      </c>
      <c r="V2" s="24">
        <f>SUM(F98,S98,AF98,AQ98)</f>
        <v>0</v>
      </c>
      <c r="W2" s="25" t="s">
        <v>10</v>
      </c>
      <c r="X2" s="26"/>
      <c r="Y2" s="27" t="s">
        <v>11</v>
      </c>
      <c r="Z2" s="28" t="str">
        <f>AVERAGE(E98,R98,AE98,AP98)</f>
        <v>#DIV/0!</v>
      </c>
      <c r="AA2" s="7"/>
      <c r="AB2" s="30"/>
      <c r="AC2" s="31" t="str">
        <f>IFERROR(__xludf.DUMMYFUNCTION("INDEX(AG7:AG26, MAX(FILTER(ROW(AG7:AG26)-ROW(AG7)+1, LEN(AG7:AG26))))"),"#N/A")</f>
        <v>#N/A</v>
      </c>
      <c r="AD2" s="43" t="s">
        <v>12</v>
      </c>
      <c r="AE2" s="45">
        <v>6.1</v>
      </c>
      <c r="AF2" s="43" t="s">
        <v>13</v>
      </c>
      <c r="AG2" s="34" t="str">
        <f>IF(COUNTA(V6:V19)&gt;0,"YES","NO")</f>
        <v>NO</v>
      </c>
      <c r="AH2" s="36" t="s">
        <v>14</v>
      </c>
      <c r="AJ2" s="7"/>
      <c r="AK2" s="7"/>
      <c r="AL2" s="7"/>
      <c r="AM2" s="9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2"/>
      <c r="R3" s="44"/>
      <c r="S3" s="46"/>
      <c r="T3" s="46"/>
      <c r="U3" s="46"/>
      <c r="V3" s="46"/>
      <c r="W3" s="46"/>
      <c r="X3" s="46"/>
      <c r="Y3" s="46"/>
      <c r="Z3" s="46"/>
      <c r="AA3" s="47"/>
      <c r="AB3" s="48"/>
      <c r="AC3" s="48"/>
      <c r="AD3" s="48"/>
      <c r="AE3" s="48"/>
      <c r="AF3" s="48"/>
      <c r="AG3" s="48"/>
      <c r="AH3" s="48"/>
      <c r="AI3" s="48"/>
      <c r="AJ3" s="49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4" t="s">
        <v>16</v>
      </c>
      <c r="AR4" s="56"/>
      <c r="AS4" s="616"/>
      <c r="AT4" s="616"/>
      <c r="AU4" s="59"/>
      <c r="AV4" s="59"/>
      <c r="AW4" s="59"/>
      <c r="AX4" s="4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0.004923076923</v>
      </c>
      <c r="M5" s="65" t="s">
        <v>18</v>
      </c>
      <c r="N5" s="62"/>
      <c r="O5" s="62"/>
      <c r="P5" s="62"/>
      <c r="Q5" s="62"/>
      <c r="R5" s="62"/>
      <c r="S5" s="66"/>
      <c r="T5" s="67" t="s">
        <v>19</v>
      </c>
      <c r="U5" s="62"/>
      <c r="V5" s="62"/>
      <c r="W5" s="62"/>
      <c r="X5" s="62"/>
      <c r="Y5" s="62"/>
      <c r="Z5" s="63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80" t="s">
        <v>34</v>
      </c>
      <c r="AT5" s="63"/>
      <c r="AU5" s="78"/>
      <c r="AV5" s="77"/>
      <c r="AW5" s="77"/>
      <c r="AX5" s="47"/>
    </row>
    <row r="6">
      <c r="A6" s="1"/>
      <c r="B6" s="46"/>
      <c r="C6" s="46"/>
      <c r="D6" s="79" t="str">
        <f t="shared" ref="D6:D20" si="1">D36</f>
        <v>Pale Malt</v>
      </c>
      <c r="E6" s="62"/>
      <c r="F6" s="62"/>
      <c r="G6" s="62"/>
      <c r="H6" s="62"/>
      <c r="I6" s="62"/>
      <c r="J6" s="63"/>
      <c r="K6" s="81">
        <f t="shared" ref="K6:K7" si="2">SUM(K36,X36,AJ36,AU36)</f>
        <v>2200</v>
      </c>
      <c r="L6" s="64"/>
      <c r="M6" s="82" t="str">
        <f t="shared" ref="M6:M20" si="3">D62</f>
        <v>Citra</v>
      </c>
      <c r="N6" s="62"/>
      <c r="O6" s="62"/>
      <c r="P6" s="62"/>
      <c r="Q6" s="83">
        <f t="shared" ref="Q6:Q18" si="4">SUM(F62:M62)+SUM(S62:Y62)+SUM(AE62:AK62)+SUM(AP62:AV62)</f>
        <v>60</v>
      </c>
      <c r="R6" s="62"/>
      <c r="S6" s="66"/>
      <c r="T6" s="84" t="s">
        <v>35</v>
      </c>
      <c r="U6" s="63"/>
      <c r="V6" s="85"/>
      <c r="W6" s="85"/>
      <c r="X6" s="85"/>
      <c r="Y6" s="85"/>
      <c r="Z6" s="86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91"/>
      <c r="AT6" s="90"/>
      <c r="AU6" s="90"/>
      <c r="AV6" s="77"/>
      <c r="AW6" s="77"/>
      <c r="AX6" s="47"/>
    </row>
    <row r="7">
      <c r="A7" s="1"/>
      <c r="B7" s="39"/>
      <c r="C7" s="46"/>
      <c r="D7" s="92" t="str">
        <f t="shared" si="1"/>
        <v>Dexter</v>
      </c>
      <c r="E7" s="62"/>
      <c r="F7" s="62"/>
      <c r="G7" s="62"/>
      <c r="H7" s="62"/>
      <c r="I7" s="62"/>
      <c r="J7" s="63"/>
      <c r="K7" s="93">
        <f t="shared" si="2"/>
        <v>200</v>
      </c>
      <c r="L7" s="64"/>
      <c r="M7" s="82" t="str">
        <f t="shared" si="3"/>
        <v>Mosaic</v>
      </c>
      <c r="N7" s="62"/>
      <c r="O7" s="62"/>
      <c r="P7" s="62"/>
      <c r="Q7" s="94">
        <f t="shared" si="4"/>
        <v>30</v>
      </c>
      <c r="R7" s="62"/>
      <c r="S7" s="66"/>
      <c r="T7" s="84" t="s">
        <v>37</v>
      </c>
      <c r="U7" s="63"/>
      <c r="V7" s="85"/>
      <c r="W7" s="85"/>
      <c r="X7" s="85"/>
      <c r="Y7" s="85"/>
      <c r="Z7" s="86"/>
      <c r="AA7" s="95">
        <f t="shared" ref="AA7:AA25" si="5">AA6+1</f>
        <v>1</v>
      </c>
      <c r="AB7" s="88">
        <v>1.0</v>
      </c>
      <c r="AC7" s="96"/>
      <c r="AD7" s="96"/>
      <c r="AE7" s="96"/>
      <c r="AF7" s="97"/>
      <c r="AG7" s="98" t="str">
        <f t="shared" ref="AG7:AG23" si="6">IF(ISBLANK(AD7)=false , IFERROR((76.08 * (($T$2*0.004+1)-(AD7*0.004+1)) / (1.775-($T$2*0.004+1)))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108"/>
      <c r="AT7" s="63"/>
      <c r="AU7" s="90"/>
      <c r="AV7" s="77"/>
      <c r="AW7" s="77"/>
      <c r="AX7" s="47"/>
    </row>
    <row r="8">
      <c r="A8" s="1"/>
      <c r="B8" s="50"/>
      <c r="C8" s="46"/>
      <c r="D8" s="79" t="str">
        <f t="shared" si="1"/>
        <v>Rolled Oats</v>
      </c>
      <c r="E8" s="62"/>
      <c r="F8" s="62"/>
      <c r="G8" s="62"/>
      <c r="H8" s="62"/>
      <c r="I8" s="62"/>
      <c r="J8" s="63"/>
      <c r="K8" s="103">
        <f>K38+X38+AJ38+AU38</f>
        <v>25</v>
      </c>
      <c r="L8" s="64"/>
      <c r="M8" s="82" t="str">
        <f t="shared" si="3"/>
        <v>Amarillo</v>
      </c>
      <c r="N8" s="62"/>
      <c r="O8" s="62"/>
      <c r="P8" s="62"/>
      <c r="Q8" s="83">
        <f t="shared" si="4"/>
        <v>40</v>
      </c>
      <c r="R8" s="62"/>
      <c r="S8" s="66"/>
      <c r="T8" s="84" t="s">
        <v>38</v>
      </c>
      <c r="U8" s="63"/>
      <c r="V8" s="104"/>
      <c r="W8" s="105"/>
      <c r="X8" s="105"/>
      <c r="Y8" s="105"/>
      <c r="Z8" s="106">
        <f>SUM(V8:Y8)</f>
        <v>0</v>
      </c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108"/>
      <c r="AT8" s="63"/>
      <c r="AU8" s="90"/>
      <c r="AV8" s="77"/>
      <c r="AW8" s="77"/>
      <c r="AX8" s="4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>
      <c r="A9" s="1"/>
      <c r="B9" s="50"/>
      <c r="C9" s="46"/>
      <c r="D9" s="92" t="str">
        <f t="shared" si="1"/>
        <v>Wheat</v>
      </c>
      <c r="E9" s="62"/>
      <c r="F9" s="62"/>
      <c r="G9" s="62"/>
      <c r="H9" s="62"/>
      <c r="I9" s="62"/>
      <c r="J9" s="63"/>
      <c r="K9" s="93">
        <f>SUM(K39,X39,AJ39,AU39)</f>
        <v>100</v>
      </c>
      <c r="L9" s="64"/>
      <c r="M9" s="82" t="str">
        <f t="shared" si="3"/>
        <v>Lactic Acid</v>
      </c>
      <c r="N9" s="62"/>
      <c r="O9" s="62"/>
      <c r="P9" s="62"/>
      <c r="Q9" s="94">
        <f t="shared" si="4"/>
        <v>0.8</v>
      </c>
      <c r="R9" s="62"/>
      <c r="S9" s="66"/>
      <c r="T9" s="84" t="s">
        <v>39</v>
      </c>
      <c r="U9" s="63"/>
      <c r="V9" s="85"/>
      <c r="W9" s="85"/>
      <c r="X9" s="85"/>
      <c r="Y9" s="85"/>
      <c r="Z9" s="109">
        <f>sum(Z8*50)</f>
        <v>0</v>
      </c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108"/>
      <c r="AT9" s="63"/>
      <c r="AU9" s="111"/>
      <c r="AV9" s="77"/>
      <c r="AW9" s="77"/>
      <c r="AX9" s="4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>
      <c r="A10" s="1"/>
      <c r="B10" s="46"/>
      <c r="C10" s="46"/>
      <c r="D10" s="79" t="str">
        <f t="shared" si="1"/>
        <v>Malted Oats</v>
      </c>
      <c r="E10" s="62"/>
      <c r="F10" s="62"/>
      <c r="G10" s="62"/>
      <c r="H10" s="62"/>
      <c r="I10" s="62"/>
      <c r="J10" s="63"/>
      <c r="K10" s="103">
        <f>K40+X40+AJ40+AU40</f>
        <v>50</v>
      </c>
      <c r="L10" s="64"/>
      <c r="M10" s="82" t="str">
        <f t="shared" si="3"/>
        <v/>
      </c>
      <c r="N10" s="62"/>
      <c r="O10" s="62"/>
      <c r="P10" s="62"/>
      <c r="Q10" s="83">
        <f t="shared" si="4"/>
        <v>0</v>
      </c>
      <c r="R10" s="62"/>
      <c r="S10" s="66"/>
      <c r="T10" s="112" t="s">
        <v>41</v>
      </c>
      <c r="U10" s="113"/>
      <c r="V10" s="114"/>
      <c r="W10" s="114"/>
      <c r="X10" s="115"/>
      <c r="Y10" s="115"/>
      <c r="Z10" s="66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108" t="s">
        <v>43</v>
      </c>
      <c r="AT10" s="63"/>
      <c r="AU10" s="78"/>
      <c r="AV10" s="78"/>
      <c r="AW10" s="117"/>
      <c r="AX10" s="4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SUM(K41,X41,AJ41,AU41)</f>
        <v>0</v>
      </c>
      <c r="L11" s="64"/>
      <c r="M11" s="82" t="str">
        <f t="shared" si="3"/>
        <v/>
      </c>
      <c r="N11" s="62"/>
      <c r="O11" s="62"/>
      <c r="P11" s="62"/>
      <c r="Q11" s="94">
        <f t="shared" si="4"/>
        <v>0</v>
      </c>
      <c r="R11" s="62"/>
      <c r="S11" s="66"/>
      <c r="T11" s="112" t="s">
        <v>45</v>
      </c>
      <c r="U11" s="113"/>
      <c r="V11" s="122"/>
      <c r="W11" s="122"/>
      <c r="X11" s="115"/>
      <c r="Y11" s="115"/>
      <c r="Z11" s="66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7"/>
      <c r="AT11" s="63"/>
      <c r="AU11" s="121"/>
      <c r="AV11" s="121"/>
      <c r="AW11" s="121"/>
      <c r="AX11" s="4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K42+X42+AJ42+AU42</f>
        <v>0</v>
      </c>
      <c r="L12" s="64"/>
      <c r="M12" s="82" t="str">
        <f t="shared" si="3"/>
        <v/>
      </c>
      <c r="N12" s="62"/>
      <c r="O12" s="62"/>
      <c r="P12" s="62"/>
      <c r="Q12" s="83">
        <f t="shared" si="4"/>
        <v>0</v>
      </c>
      <c r="R12" s="62"/>
      <c r="S12" s="66"/>
      <c r="T12" s="66"/>
      <c r="U12" s="66"/>
      <c r="V12" s="66"/>
      <c r="W12" s="66"/>
      <c r="X12" s="66"/>
      <c r="Y12" s="66"/>
      <c r="Z12" s="66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7"/>
      <c r="AT12" s="63"/>
      <c r="AU12" s="121"/>
      <c r="AV12" s="121"/>
      <c r="AW12" s="121"/>
      <c r="AX12" s="4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SUM(K43,X43,AJ43,AU43)</f>
        <v>0</v>
      </c>
      <c r="L13" s="64"/>
      <c r="M13" s="82" t="str">
        <f t="shared" si="3"/>
        <v/>
      </c>
      <c r="N13" s="62"/>
      <c r="O13" s="62"/>
      <c r="P13" s="62"/>
      <c r="Q13" s="94">
        <f t="shared" si="4"/>
        <v>0</v>
      </c>
      <c r="R13" s="62"/>
      <c r="S13" s="66"/>
      <c r="T13" s="118" t="s">
        <v>44</v>
      </c>
      <c r="U13" s="63"/>
      <c r="V13" s="119"/>
      <c r="W13" s="119"/>
      <c r="X13" s="119"/>
      <c r="Y13" s="119"/>
      <c r="Z13" s="86"/>
      <c r="AA13" s="95">
        <f t="shared" si="5"/>
        <v>7</v>
      </c>
      <c r="AB13" s="88">
        <v>7.0</v>
      </c>
      <c r="AC13" s="96"/>
      <c r="AD13" s="96"/>
      <c r="AE13" s="96"/>
      <c r="AF13" s="107"/>
      <c r="AG13" s="98" t="str">
        <f t="shared" si="6"/>
        <v/>
      </c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08" t="s">
        <v>51</v>
      </c>
      <c r="AT13" s="63"/>
      <c r="AU13" s="121"/>
      <c r="AV13" s="121"/>
      <c r="AW13" s="121"/>
      <c r="AX13" s="4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K44+X44+AJ44+AU44</f>
        <v>0</v>
      </c>
      <c r="L14" s="64"/>
      <c r="M14" s="82" t="str">
        <f t="shared" si="3"/>
        <v/>
      </c>
      <c r="N14" s="62"/>
      <c r="O14" s="62"/>
      <c r="P14" s="62"/>
      <c r="Q14" s="83">
        <f t="shared" si="4"/>
        <v>0</v>
      </c>
      <c r="R14" s="62"/>
      <c r="S14" s="66"/>
      <c r="T14" s="118" t="s">
        <v>46</v>
      </c>
      <c r="U14" s="63"/>
      <c r="V14" s="119"/>
      <c r="W14" s="119"/>
      <c r="X14" s="119"/>
      <c r="Y14" s="119"/>
      <c r="Z14" s="86"/>
      <c r="AA14" s="95">
        <f t="shared" si="5"/>
        <v>8</v>
      </c>
      <c r="AB14" s="88">
        <v>8.0</v>
      </c>
      <c r="AC14" s="96"/>
      <c r="AD14" s="96"/>
      <c r="AE14" s="96"/>
      <c r="AF14" s="107"/>
      <c r="AG14" s="98" t="str">
        <f t="shared" si="6"/>
        <v/>
      </c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08" t="s">
        <v>53</v>
      </c>
      <c r="AT14" s="63"/>
      <c r="AU14" s="121"/>
      <c r="AV14" s="121"/>
      <c r="AW14" s="121"/>
      <c r="AX14" s="4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SUM(K45,X45,AJ45,AU45)</f>
        <v>0</v>
      </c>
      <c r="L15" s="64"/>
      <c r="M15" s="82" t="str">
        <f t="shared" si="3"/>
        <v/>
      </c>
      <c r="N15" s="62"/>
      <c r="O15" s="62"/>
      <c r="P15" s="62"/>
      <c r="Q15" s="94">
        <f t="shared" si="4"/>
        <v>0</v>
      </c>
      <c r="R15" s="62"/>
      <c r="S15" s="66"/>
      <c r="T15" s="118" t="s">
        <v>48</v>
      </c>
      <c r="U15" s="63"/>
      <c r="V15" s="124"/>
      <c r="W15" s="124"/>
      <c r="X15" s="124"/>
      <c r="Y15" s="124"/>
      <c r="Z15" s="106">
        <f>SUM(V15:Y15)</f>
        <v>0</v>
      </c>
      <c r="AA15" s="95">
        <f t="shared" si="5"/>
        <v>9</v>
      </c>
      <c r="AB15" s="88">
        <v>9.0</v>
      </c>
      <c r="AC15" s="96"/>
      <c r="AD15" s="96"/>
      <c r="AE15" s="96"/>
      <c r="AF15" s="96"/>
      <c r="AG15" s="98" t="str">
        <f t="shared" si="6"/>
        <v/>
      </c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7"/>
      <c r="AT15" s="63"/>
      <c r="AU15" s="121"/>
      <c r="AV15" s="121"/>
      <c r="AW15" s="121"/>
      <c r="AX15" s="4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K46+X46+AJ46+AU46</f>
        <v>0</v>
      </c>
      <c r="L16" s="64"/>
      <c r="M16" s="82" t="str">
        <f t="shared" si="3"/>
        <v>Antifoam</v>
      </c>
      <c r="N16" s="62"/>
      <c r="O16" s="62"/>
      <c r="P16" s="62"/>
      <c r="Q16" s="83">
        <f t="shared" si="4"/>
        <v>0.4</v>
      </c>
      <c r="R16" s="62"/>
      <c r="S16" s="66"/>
      <c r="T16" s="126" t="s">
        <v>49</v>
      </c>
      <c r="U16" s="63"/>
      <c r="V16" s="119"/>
      <c r="W16" s="119"/>
      <c r="X16" s="119"/>
      <c r="Y16" s="119"/>
      <c r="Z16" s="109">
        <f>sum(Z15*6)</f>
        <v>0</v>
      </c>
      <c r="AA16" s="95">
        <f t="shared" si="5"/>
        <v>10</v>
      </c>
      <c r="AB16" s="88">
        <v>10.0</v>
      </c>
      <c r="AC16" s="96"/>
      <c r="AD16" s="96"/>
      <c r="AE16" s="96"/>
      <c r="AF16" s="107"/>
      <c r="AG16" s="98" t="str">
        <f t="shared" si="6"/>
        <v/>
      </c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27"/>
      <c r="AT16" s="63"/>
      <c r="AU16" s="121"/>
      <c r="AV16" s="121"/>
      <c r="AW16" s="121"/>
      <c r="AX16" s="4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>
      <c r="A17" s="1"/>
      <c r="B17" s="50"/>
      <c r="C17" s="46"/>
      <c r="D17" s="92" t="str">
        <f t="shared" si="1"/>
        <v>BetaGlucanase</v>
      </c>
      <c r="E17" s="62"/>
      <c r="F17" s="62"/>
      <c r="G17" s="62"/>
      <c r="H17" s="62"/>
      <c r="I17" s="62"/>
      <c r="J17" s="63"/>
      <c r="K17" s="93">
        <f>SUM(K47,X47,AJ47,AU47)</f>
        <v>0</v>
      </c>
      <c r="L17" s="64"/>
      <c r="M17" s="129" t="str">
        <f t="shared" si="3"/>
        <v>Yeast Nutrient</v>
      </c>
      <c r="N17" s="62"/>
      <c r="O17" s="62"/>
      <c r="P17" s="62"/>
      <c r="Q17" s="94">
        <f t="shared" si="4"/>
        <v>0.4</v>
      </c>
      <c r="R17" s="62"/>
      <c r="S17" s="66"/>
      <c r="T17" s="118" t="s">
        <v>39</v>
      </c>
      <c r="U17" s="63"/>
      <c r="V17" s="119"/>
      <c r="W17" s="119"/>
      <c r="X17" s="119"/>
      <c r="Y17" s="119"/>
      <c r="Z17" s="86"/>
      <c r="AA17" s="95">
        <f t="shared" si="5"/>
        <v>11</v>
      </c>
      <c r="AB17" s="88">
        <v>11.0</v>
      </c>
      <c r="AC17" s="96"/>
      <c r="AD17" s="96"/>
      <c r="AE17" s="96"/>
      <c r="AF17" s="107"/>
      <c r="AG17" s="98" t="str">
        <f t="shared" si="6"/>
        <v/>
      </c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08" t="s">
        <v>58</v>
      </c>
      <c r="AT17" s="63"/>
      <c r="AU17" s="121"/>
      <c r="AV17" s="121"/>
      <c r="AW17" s="121"/>
      <c r="AX17" s="4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K48+X48+AJ48+AU48</f>
        <v>1.6</v>
      </c>
      <c r="L18" s="64"/>
      <c r="M18" s="82" t="str">
        <f t="shared" si="3"/>
        <v>Whirlfloc</v>
      </c>
      <c r="N18" s="62"/>
      <c r="O18" s="62"/>
      <c r="P18" s="62"/>
      <c r="Q18" s="83">
        <f t="shared" si="4"/>
        <v>0</v>
      </c>
      <c r="R18" s="62"/>
      <c r="S18" s="66"/>
      <c r="T18" s="133" t="s">
        <v>41</v>
      </c>
      <c r="U18" s="134"/>
      <c r="V18" s="135"/>
      <c r="W18" s="135"/>
      <c r="X18" s="136"/>
      <c r="Y18" s="136"/>
      <c r="Z18" s="86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si="6"/>
        <v/>
      </c>
      <c r="AH18" s="99"/>
      <c r="AI18" s="100"/>
      <c r="AJ18" s="101"/>
      <c r="AK18" s="62"/>
      <c r="AL18" s="63"/>
      <c r="AM18" s="131" t="s">
        <v>251</v>
      </c>
      <c r="AN18" s="132"/>
      <c r="AO18" s="120"/>
      <c r="AP18" s="63"/>
      <c r="AQ18" s="125"/>
      <c r="AR18" s="121"/>
      <c r="AS18" s="127"/>
      <c r="AT18" s="63"/>
      <c r="AU18" s="121"/>
      <c r="AV18" s="121"/>
      <c r="AW18" s="121"/>
      <c r="AX18" s="4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SUM(K49,X49,AJ49,AU49)</f>
        <v>3.2</v>
      </c>
      <c r="L19" s="64"/>
      <c r="M19" s="129" t="str">
        <f t="shared" si="3"/>
        <v>Yeast</v>
      </c>
      <c r="N19" s="62"/>
      <c r="O19" s="62"/>
      <c r="P19" s="62"/>
      <c r="Q19" s="94" t="str">
        <f t="shared" ref="Q19:Q20" si="7">F75</f>
        <v>Verdant</v>
      </c>
      <c r="R19" s="62"/>
      <c r="S19" s="66"/>
      <c r="T19" s="133" t="s">
        <v>45</v>
      </c>
      <c r="U19" s="134"/>
      <c r="V19" s="138"/>
      <c r="W19" s="138"/>
      <c r="X19" s="136"/>
      <c r="Y19" s="136"/>
      <c r="Z19" s="86"/>
      <c r="AA19" s="95">
        <f t="shared" si="5"/>
        <v>13</v>
      </c>
      <c r="AB19" s="88">
        <v>13.0</v>
      </c>
      <c r="AC19" s="96"/>
      <c r="AD19" s="96"/>
      <c r="AE19" s="96"/>
      <c r="AF19" s="107"/>
      <c r="AG19" s="98" t="str">
        <f t="shared" si="6"/>
        <v/>
      </c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7"/>
      <c r="AT19" s="63"/>
      <c r="AU19" s="121"/>
      <c r="AV19" s="121"/>
      <c r="AW19" s="121"/>
      <c r="AX19" s="4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K50+X50+AJ50+AU50</f>
        <v>3.4</v>
      </c>
      <c r="L20" s="64"/>
      <c r="M20" s="82" t="str">
        <f t="shared" si="3"/>
        <v>Liquid yeast nutrient</v>
      </c>
      <c r="N20" s="62"/>
      <c r="O20" s="62"/>
      <c r="P20" s="62"/>
      <c r="Q20" s="83" t="str">
        <f t="shared" si="7"/>
        <v>50 mL</v>
      </c>
      <c r="R20" s="62"/>
      <c r="S20" s="139"/>
      <c r="T20" s="118" t="s">
        <v>54</v>
      </c>
      <c r="U20" s="63"/>
      <c r="V20" s="119"/>
      <c r="W20" s="119"/>
      <c r="X20" s="119"/>
      <c r="Y20" s="119"/>
      <c r="Z20" s="145"/>
      <c r="AA20" s="95">
        <f t="shared" si="5"/>
        <v>14</v>
      </c>
      <c r="AB20" s="88">
        <v>14.0</v>
      </c>
      <c r="AC20" s="96"/>
      <c r="AD20" s="96"/>
      <c r="AE20" s="96"/>
      <c r="AF20" s="107"/>
      <c r="AG20" s="98" t="str">
        <f t="shared" si="6"/>
        <v/>
      </c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08" t="s">
        <v>65</v>
      </c>
      <c r="AT20" s="63"/>
      <c r="AU20" s="121"/>
      <c r="AV20" s="121"/>
      <c r="AW20" s="121"/>
      <c r="AX20" s="4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4"/>
      <c r="Q21" s="146"/>
      <c r="R21" s="144"/>
      <c r="S21" s="139"/>
      <c r="T21" s="118" t="s">
        <v>55</v>
      </c>
      <c r="U21" s="63"/>
      <c r="V21" s="119"/>
      <c r="W21" s="119"/>
      <c r="X21" s="119"/>
      <c r="Y21" s="119"/>
      <c r="Z21" s="145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si="6"/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7"/>
      <c r="AT21" s="63"/>
      <c r="AU21" s="121"/>
      <c r="AV21" s="121"/>
      <c r="AW21" s="121"/>
      <c r="AX21" s="4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7"/>
      <c r="Q22" s="148"/>
      <c r="R22" s="149"/>
      <c r="S22" s="139"/>
      <c r="T22" s="118" t="s">
        <v>56</v>
      </c>
      <c r="U22" s="63"/>
      <c r="V22" s="119"/>
      <c r="W22" s="119"/>
      <c r="X22" s="119"/>
      <c r="Y22" s="119"/>
      <c r="Z22" s="145"/>
      <c r="AA22" s="95">
        <f t="shared" si="5"/>
        <v>16</v>
      </c>
      <c r="AB22" s="88">
        <v>16.0</v>
      </c>
      <c r="AC22" s="96"/>
      <c r="AD22" s="96"/>
      <c r="AE22" s="96"/>
      <c r="AF22" s="107"/>
      <c r="AG22" s="98" t="str">
        <f t="shared" si="6"/>
        <v/>
      </c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08" t="s">
        <v>65</v>
      </c>
      <c r="AT22" s="63"/>
      <c r="AU22" s="121"/>
      <c r="AV22" s="121"/>
      <c r="AW22" s="121"/>
      <c r="AX22" s="4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7"/>
      <c r="Q23" s="148"/>
      <c r="R23" s="149"/>
      <c r="S23" s="139"/>
      <c r="T23" s="118" t="s">
        <v>59</v>
      </c>
      <c r="U23" s="63"/>
      <c r="V23" s="119"/>
      <c r="W23" s="119"/>
      <c r="X23" s="119"/>
      <c r="Y23" s="119"/>
      <c r="Z23" s="145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si="6"/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7"/>
      <c r="AT23" s="63"/>
      <c r="AU23" s="121"/>
      <c r="AV23" s="121"/>
      <c r="AW23" s="121"/>
      <c r="AX23" s="4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2"/>
      <c r="P24" s="63"/>
      <c r="Q24" s="159"/>
      <c r="R24" s="160"/>
      <c r="S24" s="139"/>
      <c r="T24" s="118" t="s">
        <v>61</v>
      </c>
      <c r="U24" s="63"/>
      <c r="V24" s="119"/>
      <c r="W24" s="119"/>
      <c r="X24" s="119"/>
      <c r="Y24" s="119"/>
      <c r="Z24" s="145"/>
      <c r="AA24" s="95">
        <f t="shared" si="5"/>
        <v>18</v>
      </c>
      <c r="AB24" s="88">
        <v>18.0</v>
      </c>
      <c r="AC24" s="96"/>
      <c r="AD24" s="96"/>
      <c r="AE24" s="96"/>
      <c r="AF24" s="107"/>
      <c r="AG24" s="151"/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7"/>
      <c r="AT24" s="63"/>
      <c r="AU24" s="121"/>
      <c r="AV24" s="121"/>
      <c r="AW24" s="121"/>
      <c r="AX24" s="4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2"/>
      <c r="P25" s="63"/>
      <c r="Q25" s="163"/>
      <c r="R25" s="160"/>
      <c r="S25" s="139"/>
      <c r="T25" s="118" t="s">
        <v>63</v>
      </c>
      <c r="U25" s="63"/>
      <c r="V25" s="119"/>
      <c r="W25" s="119"/>
      <c r="X25" s="119"/>
      <c r="Y25" s="119"/>
      <c r="Z25" s="145"/>
      <c r="AA25" s="95">
        <f t="shared" si="5"/>
        <v>19</v>
      </c>
      <c r="AB25" s="88">
        <v>19.0</v>
      </c>
      <c r="AC25" s="96"/>
      <c r="AD25" s="96"/>
      <c r="AE25" s="96"/>
      <c r="AF25" s="107"/>
      <c r="AG25" s="151"/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7"/>
      <c r="AT25" s="63"/>
      <c r="AU25" s="121"/>
      <c r="AV25" s="121"/>
      <c r="AW25" s="121"/>
      <c r="AX25" s="4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Q26" s="142"/>
      <c r="R26" s="149"/>
      <c r="S26" s="139"/>
      <c r="T26" s="150" t="s">
        <v>66</v>
      </c>
      <c r="U26" s="52"/>
      <c r="V26" s="52"/>
      <c r="W26" s="52"/>
      <c r="X26" s="52"/>
      <c r="Y26" s="52"/>
      <c r="Z26" s="52"/>
      <c r="AA26" s="132"/>
      <c r="AB26" s="88">
        <v>20.0</v>
      </c>
      <c r="AC26" s="96"/>
      <c r="AD26" s="96"/>
      <c r="AE26" s="96"/>
      <c r="AF26" s="107"/>
      <c r="AG26" s="98" t="str">
        <f>IF(ISBLANK(AD26)=false , IFERROR((76.08 * (($T$2*0.004+1)-(AD26*0.004+1)) / (1.775-($T$2*0.004+1))) * ((AD26*0.004+1) / 0.794),0),"")</f>
        <v/>
      </c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7"/>
      <c r="AT26" s="63"/>
      <c r="AU26" s="121"/>
      <c r="AV26" s="121"/>
      <c r="AW26" s="121"/>
      <c r="AX26" s="4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1"/>
      <c r="Q27" s="142"/>
      <c r="R27" s="149"/>
      <c r="S27" s="139"/>
      <c r="T27" s="152"/>
      <c r="U27" s="132"/>
      <c r="V27" s="153" t="s">
        <v>68</v>
      </c>
      <c r="W27" s="154" t="s">
        <v>69</v>
      </c>
      <c r="X27" s="154" t="s">
        <v>70</v>
      </c>
      <c r="Y27" s="154" t="s">
        <v>71</v>
      </c>
      <c r="Z27" s="154" t="s">
        <v>72</v>
      </c>
      <c r="AA27" s="157" t="s">
        <v>73</v>
      </c>
      <c r="AB27" s="88"/>
      <c r="AC27" s="96"/>
      <c r="AD27" s="96"/>
      <c r="AE27" s="96"/>
      <c r="AF27" s="107"/>
      <c r="AG27" s="98"/>
      <c r="AH27" s="99"/>
      <c r="AI27" s="100"/>
      <c r="AJ27" s="99"/>
      <c r="AK27" s="99"/>
      <c r="AL27" s="99"/>
      <c r="AM27" s="172"/>
      <c r="AN27" s="120"/>
      <c r="AO27" s="174"/>
      <c r="AP27" s="174"/>
      <c r="AQ27" s="147"/>
      <c r="AR27" s="121"/>
      <c r="AS27" s="208"/>
      <c r="AT27" s="208"/>
      <c r="AU27" s="121"/>
      <c r="AV27" s="121"/>
      <c r="AW27" s="121"/>
      <c r="AX27" s="4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1"/>
      <c r="Q28" s="142"/>
      <c r="R28" s="149"/>
      <c r="S28" s="139"/>
      <c r="T28" s="161" t="s">
        <v>74</v>
      </c>
      <c r="U28" s="132"/>
      <c r="V28" s="162"/>
      <c r="W28" s="162"/>
      <c r="X28" s="162"/>
      <c r="Y28" s="162"/>
      <c r="Z28" s="162"/>
      <c r="AA28" s="162"/>
      <c r="AB28" s="88"/>
      <c r="AC28" s="96"/>
      <c r="AD28" s="96"/>
      <c r="AE28" s="96"/>
      <c r="AF28" s="107"/>
      <c r="AG28" s="98"/>
      <c r="AH28" s="99"/>
      <c r="AI28" s="100"/>
      <c r="AJ28" s="99"/>
      <c r="AK28" s="99"/>
      <c r="AL28" s="99"/>
      <c r="AM28" s="172"/>
      <c r="AN28" s="120"/>
      <c r="AO28" s="174"/>
      <c r="AP28" s="174"/>
      <c r="AQ28" s="147"/>
      <c r="AR28" s="121"/>
      <c r="AS28" s="208"/>
      <c r="AT28" s="208"/>
      <c r="AU28" s="121"/>
      <c r="AV28" s="121"/>
      <c r="AW28" s="121"/>
      <c r="AX28" s="4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1"/>
      <c r="Q29" s="142"/>
      <c r="R29" s="149"/>
      <c r="S29" s="139"/>
      <c r="T29" s="161" t="s">
        <v>75</v>
      </c>
      <c r="U29" s="132"/>
      <c r="V29" s="162"/>
      <c r="W29" s="162"/>
      <c r="X29" s="162"/>
      <c r="Y29" s="162"/>
      <c r="Z29" s="162"/>
      <c r="AA29" s="162"/>
      <c r="AB29" s="88"/>
      <c r="AC29" s="96"/>
      <c r="AD29" s="96"/>
      <c r="AE29" s="96"/>
      <c r="AF29" s="107"/>
      <c r="AG29" s="98"/>
      <c r="AH29" s="99"/>
      <c r="AI29" s="100"/>
      <c r="AJ29" s="99"/>
      <c r="AK29" s="99"/>
      <c r="AL29" s="99"/>
      <c r="AM29" s="172"/>
      <c r="AN29" s="120"/>
      <c r="AO29" s="174"/>
      <c r="AP29" s="174"/>
      <c r="AQ29" s="147"/>
      <c r="AR29" s="121"/>
      <c r="AS29" s="208"/>
      <c r="AT29" s="208"/>
      <c r="AU29" s="121"/>
      <c r="AV29" s="121"/>
      <c r="AW29" s="121"/>
      <c r="AX29" s="4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80"/>
      <c r="O30" s="158"/>
      <c r="P30" s="62"/>
      <c r="Q30" s="63"/>
      <c r="R30" s="163"/>
      <c r="S30" s="160"/>
      <c r="T30" s="165" t="s">
        <v>76</v>
      </c>
      <c r="U30" s="132"/>
      <c r="V30" s="162"/>
      <c r="W30" s="162"/>
      <c r="X30" s="162"/>
      <c r="Y30" s="162"/>
      <c r="Z30" s="162"/>
      <c r="AA30" s="162"/>
      <c r="AB30" s="171"/>
      <c r="AC30" s="173"/>
      <c r="AD30" s="173"/>
      <c r="AE30" s="173"/>
      <c r="AF30" s="173"/>
      <c r="AG30" s="171"/>
      <c r="AH30" s="171"/>
      <c r="AI30" s="160"/>
      <c r="AJ30" s="171"/>
      <c r="AK30" s="160"/>
      <c r="AL30" s="160"/>
      <c r="AM30" s="160"/>
      <c r="AN30" s="175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80"/>
      <c r="O31" s="158"/>
      <c r="P31" s="62"/>
      <c r="Q31" s="63"/>
      <c r="R31" s="159"/>
      <c r="S31" s="160"/>
      <c r="T31" s="170" t="s">
        <v>77</v>
      </c>
      <c r="U31" s="132"/>
      <c r="V31" s="162"/>
      <c r="W31" s="162"/>
      <c r="X31" s="162"/>
      <c r="Y31" s="162"/>
      <c r="Z31" s="162"/>
      <c r="AA31" s="162"/>
      <c r="AB31" s="171"/>
      <c r="AC31" s="173"/>
      <c r="AD31" s="173"/>
      <c r="AE31" s="173"/>
      <c r="AF31" s="173"/>
      <c r="AG31" s="171"/>
      <c r="AH31" s="171"/>
      <c r="AI31" s="160"/>
      <c r="AJ31" s="160"/>
      <c r="AK31" s="160"/>
      <c r="AL31" s="160"/>
      <c r="AM31" s="160"/>
      <c r="AN31" s="171"/>
      <c r="AO31" s="176"/>
      <c r="AP31" s="176"/>
      <c r="AQ31" s="176"/>
      <c r="AR31" s="176"/>
      <c r="AS31" s="176"/>
      <c r="AT31" s="176"/>
      <c r="AU31" s="176"/>
      <c r="AV31" s="176"/>
      <c r="AW31" s="176"/>
      <c r="AX31" s="47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80"/>
      <c r="O32" s="158"/>
      <c r="P32" s="62"/>
      <c r="Q32" s="63"/>
      <c r="R32" s="163"/>
      <c r="S32" s="160"/>
      <c r="T32" s="170" t="s">
        <v>78</v>
      </c>
      <c r="U32" s="132"/>
      <c r="V32" s="162"/>
      <c r="W32" s="162"/>
      <c r="X32" s="162"/>
      <c r="Y32" s="162"/>
      <c r="Z32" s="162"/>
      <c r="AA32" s="162"/>
      <c r="AB32" s="171"/>
      <c r="AC32" s="173"/>
      <c r="AD32" s="173"/>
      <c r="AE32" s="173"/>
      <c r="AF32" s="173"/>
      <c r="AG32" s="171"/>
      <c r="AH32" s="171"/>
      <c r="AI32" s="160"/>
      <c r="AJ32" s="160"/>
      <c r="AK32" s="160"/>
      <c r="AL32" s="160"/>
      <c r="AM32" s="160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47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613"/>
      <c r="O33" s="139"/>
      <c r="P33" s="139"/>
      <c r="Q33" s="183" t="s">
        <v>80</v>
      </c>
      <c r="R33" s="144"/>
      <c r="S33" s="144"/>
      <c r="T33" s="144"/>
      <c r="U33" s="144"/>
      <c r="V33" s="144"/>
      <c r="W33" s="144"/>
      <c r="X33" s="144"/>
      <c r="Y33" s="144"/>
      <c r="Z33" s="182"/>
      <c r="AA33" s="139"/>
      <c r="AB33" s="171"/>
      <c r="AC33" s="183" t="s">
        <v>81</v>
      </c>
      <c r="AD33" s="144"/>
      <c r="AE33" s="144"/>
      <c r="AF33" s="144"/>
      <c r="AG33" s="144"/>
      <c r="AH33" s="144"/>
      <c r="AI33" s="144"/>
      <c r="AJ33" s="144"/>
      <c r="AK33" s="144"/>
      <c r="AL33" s="182"/>
      <c r="AM33" s="160"/>
      <c r="AN33" s="183" t="s">
        <v>82</v>
      </c>
      <c r="AO33" s="144"/>
      <c r="AP33" s="144"/>
      <c r="AQ33" s="144"/>
      <c r="AR33" s="144"/>
      <c r="AS33" s="144"/>
      <c r="AT33" s="144"/>
      <c r="AU33" s="144"/>
      <c r="AV33" s="144"/>
      <c r="AW33" s="182"/>
      <c r="AX33" s="171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613"/>
      <c r="O34" s="139"/>
      <c r="P34" s="160"/>
      <c r="Q34" s="184"/>
      <c r="R34" s="52"/>
      <c r="S34" s="52"/>
      <c r="T34" s="52"/>
      <c r="U34" s="52"/>
      <c r="V34" s="52"/>
      <c r="W34" s="52"/>
      <c r="X34" s="52"/>
      <c r="Y34" s="52"/>
      <c r="Z34" s="132"/>
      <c r="AA34" s="156"/>
      <c r="AB34" s="171"/>
      <c r="AC34" s="184"/>
      <c r="AD34" s="52"/>
      <c r="AE34" s="52"/>
      <c r="AF34" s="52"/>
      <c r="AG34" s="52"/>
      <c r="AH34" s="52"/>
      <c r="AI34" s="52"/>
      <c r="AJ34" s="52"/>
      <c r="AK34" s="52"/>
      <c r="AL34" s="132"/>
      <c r="AM34" s="156"/>
      <c r="AN34" s="184"/>
      <c r="AO34" s="52"/>
      <c r="AP34" s="52"/>
      <c r="AQ34" s="52"/>
      <c r="AR34" s="52"/>
      <c r="AS34" s="52"/>
      <c r="AT34" s="52"/>
      <c r="AU34" s="52"/>
      <c r="AV34" s="52"/>
      <c r="AW34" s="132"/>
      <c r="AX34" s="171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39"/>
      <c r="P35" s="188"/>
      <c r="Q35" s="189" t="s">
        <v>83</v>
      </c>
      <c r="R35" s="190"/>
      <c r="S35" s="190"/>
      <c r="T35" s="190"/>
      <c r="U35" s="190"/>
      <c r="V35" s="190"/>
      <c r="W35" s="191"/>
      <c r="X35" s="186" t="s">
        <v>86</v>
      </c>
      <c r="Y35" s="63"/>
      <c r="Z35" s="187" t="s">
        <v>85</v>
      </c>
      <c r="AA35" s="156"/>
      <c r="AB35" s="171"/>
      <c r="AC35" s="192" t="s">
        <v>83</v>
      </c>
      <c r="AD35" s="62"/>
      <c r="AE35" s="62"/>
      <c r="AF35" s="62"/>
      <c r="AG35" s="62"/>
      <c r="AH35" s="62"/>
      <c r="AI35" s="63"/>
      <c r="AJ35" s="186" t="s">
        <v>84</v>
      </c>
      <c r="AK35" s="63"/>
      <c r="AL35" s="187" t="s">
        <v>85</v>
      </c>
      <c r="AM35" s="156"/>
      <c r="AN35" s="192" t="s">
        <v>83</v>
      </c>
      <c r="AO35" s="63"/>
      <c r="AP35" s="193"/>
      <c r="AQ35" s="62"/>
      <c r="AR35" s="62"/>
      <c r="AS35" s="62"/>
      <c r="AT35" s="63"/>
      <c r="AU35" s="186" t="s">
        <v>84</v>
      </c>
      <c r="AV35" s="63"/>
      <c r="AW35" s="187" t="s">
        <v>85</v>
      </c>
      <c r="AX35" s="171"/>
      <c r="AY35" s="7"/>
      <c r="AZ35" s="7"/>
      <c r="BA35" s="7"/>
      <c r="BB35" s="7"/>
      <c r="BC35" s="7"/>
      <c r="BD35" s="7"/>
      <c r="BE35" s="7"/>
      <c r="BF35" s="7"/>
      <c r="BG35" s="32"/>
      <c r="BH35" s="194"/>
      <c r="BI35" s="194"/>
      <c r="BJ35" s="194"/>
      <c r="BK35" s="194"/>
      <c r="BL35" s="7"/>
      <c r="BM35" s="7"/>
    </row>
    <row r="36" ht="15.0" customHeight="1">
      <c r="A36" s="195"/>
      <c r="B36" s="50"/>
      <c r="C36" s="196"/>
      <c r="D36" s="197" t="s">
        <v>255</v>
      </c>
      <c r="E36" s="62"/>
      <c r="F36" s="62"/>
      <c r="G36" s="62"/>
      <c r="H36" s="62"/>
      <c r="I36" s="62"/>
      <c r="J36" s="63"/>
      <c r="K36" s="198">
        <v>550.0</v>
      </c>
      <c r="L36" s="63"/>
      <c r="M36" s="200">
        <f t="shared" ref="M36:M45" si="8">IF(K36&gt;0,K36/$K$52,"")</f>
        <v>0.8461538462</v>
      </c>
      <c r="N36" s="202"/>
      <c r="O36" s="202"/>
      <c r="P36" s="203"/>
      <c r="Q36" s="204" t="str">
        <f t="shared" ref="Q36:Q50" si="9">D36</f>
        <v>Pale Malt</v>
      </c>
      <c r="R36" s="62"/>
      <c r="S36" s="62"/>
      <c r="T36" s="62"/>
      <c r="U36" s="62"/>
      <c r="V36" s="62"/>
      <c r="W36" s="63"/>
      <c r="X36" s="198">
        <v>550.0</v>
      </c>
      <c r="Y36" s="63"/>
      <c r="Z36" s="200">
        <f t="shared" ref="Z36:Z45" si="10">IF(X36&gt;0,X36/$K$52,"")</f>
        <v>0.8461538462</v>
      </c>
      <c r="AA36" s="205"/>
      <c r="AB36" s="206"/>
      <c r="AC36" s="204" t="str">
        <f t="shared" ref="AC36:AC50" si="11">D36</f>
        <v>Pale Malt</v>
      </c>
      <c r="AD36" s="62"/>
      <c r="AE36" s="62"/>
      <c r="AF36" s="62"/>
      <c r="AG36" s="62"/>
      <c r="AH36" s="62"/>
      <c r="AI36" s="63"/>
      <c r="AJ36" s="198">
        <v>550.0</v>
      </c>
      <c r="AK36" s="63"/>
      <c r="AL36" s="200">
        <f t="shared" ref="AL36:AL45" si="12">IF(AJ36&gt;0,AJ36/$K$52,"")</f>
        <v>0.8461538462</v>
      </c>
      <c r="AM36" s="205"/>
      <c r="AN36" s="204" t="str">
        <f t="shared" ref="AN36:AN50" si="13">D36</f>
        <v>Pale Malt</v>
      </c>
      <c r="AO36" s="62"/>
      <c r="AP36" s="62"/>
      <c r="AQ36" s="62"/>
      <c r="AR36" s="62"/>
      <c r="AS36" s="62"/>
      <c r="AT36" s="63"/>
      <c r="AU36" s="198">
        <v>550.0</v>
      </c>
      <c r="AV36" s="63"/>
      <c r="AW36" s="200">
        <f t="shared" ref="AW36:AW45" si="14">IF(AU36&gt;0,AU36/$K$52,"")</f>
        <v>0.8461538462</v>
      </c>
      <c r="AX36" s="206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</row>
    <row r="37">
      <c r="A37" s="195"/>
      <c r="B37" s="50"/>
      <c r="C37" s="196"/>
      <c r="D37" s="210" t="s">
        <v>88</v>
      </c>
      <c r="E37" s="62"/>
      <c r="F37" s="62"/>
      <c r="G37" s="62"/>
      <c r="H37" s="62"/>
      <c r="I37" s="62"/>
      <c r="J37" s="63"/>
      <c r="K37" s="212">
        <v>50.0</v>
      </c>
      <c r="L37" s="63"/>
      <c r="M37" s="214">
        <f t="shared" si="8"/>
        <v>0.07692307692</v>
      </c>
      <c r="N37" s="202"/>
      <c r="O37" s="202"/>
      <c r="P37" s="203"/>
      <c r="Q37" s="215" t="str">
        <f t="shared" si="9"/>
        <v>Dexter</v>
      </c>
      <c r="R37" s="62"/>
      <c r="S37" s="62"/>
      <c r="T37" s="62"/>
      <c r="U37" s="62"/>
      <c r="V37" s="62"/>
      <c r="W37" s="63"/>
      <c r="X37" s="622">
        <v>50.0</v>
      </c>
      <c r="Y37" s="63"/>
      <c r="Z37" s="214">
        <f t="shared" si="10"/>
        <v>0.07692307692</v>
      </c>
      <c r="AA37" s="205"/>
      <c r="AB37" s="206"/>
      <c r="AC37" s="215" t="str">
        <f t="shared" si="11"/>
        <v>Dexter</v>
      </c>
      <c r="AD37" s="62"/>
      <c r="AE37" s="62"/>
      <c r="AF37" s="62"/>
      <c r="AG37" s="62"/>
      <c r="AH37" s="62"/>
      <c r="AI37" s="63"/>
      <c r="AJ37" s="622">
        <v>50.0</v>
      </c>
      <c r="AK37" s="63"/>
      <c r="AL37" s="214">
        <f t="shared" si="12"/>
        <v>0.07692307692</v>
      </c>
      <c r="AM37" s="205"/>
      <c r="AN37" s="215" t="str">
        <f t="shared" si="13"/>
        <v>Dexter</v>
      </c>
      <c r="AO37" s="62"/>
      <c r="AP37" s="62"/>
      <c r="AQ37" s="62"/>
      <c r="AR37" s="62"/>
      <c r="AS37" s="62"/>
      <c r="AT37" s="63"/>
      <c r="AU37" s="622">
        <v>50.0</v>
      </c>
      <c r="AV37" s="63"/>
      <c r="AW37" s="214">
        <f t="shared" si="14"/>
        <v>0.07692307692</v>
      </c>
      <c r="AX37" s="206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</row>
    <row r="38">
      <c r="A38" s="195"/>
      <c r="B38" s="46"/>
      <c r="C38" s="196"/>
      <c r="D38" s="197" t="s">
        <v>256</v>
      </c>
      <c r="E38" s="62"/>
      <c r="F38" s="62"/>
      <c r="G38" s="62"/>
      <c r="H38" s="62"/>
      <c r="I38" s="62"/>
      <c r="J38" s="63"/>
      <c r="K38" s="198">
        <v>25.0</v>
      </c>
      <c r="L38" s="63"/>
      <c r="M38" s="200">
        <f t="shared" si="8"/>
        <v>0.03846153846</v>
      </c>
      <c r="N38" s="202"/>
      <c r="O38" s="202"/>
      <c r="P38" s="203"/>
      <c r="Q38" s="204" t="str">
        <f t="shared" si="9"/>
        <v>Rolled Oats</v>
      </c>
      <c r="R38" s="62"/>
      <c r="S38" s="62"/>
      <c r="T38" s="62"/>
      <c r="U38" s="62"/>
      <c r="V38" s="62"/>
      <c r="W38" s="63"/>
      <c r="X38" s="207"/>
      <c r="Y38" s="63"/>
      <c r="Z38" s="200" t="str">
        <f t="shared" si="10"/>
        <v/>
      </c>
      <c r="AA38" s="205"/>
      <c r="AB38" s="206"/>
      <c r="AC38" s="204" t="str">
        <f t="shared" si="11"/>
        <v>Rolled Oats</v>
      </c>
      <c r="AD38" s="62"/>
      <c r="AE38" s="62"/>
      <c r="AF38" s="62"/>
      <c r="AG38" s="62"/>
      <c r="AH38" s="62"/>
      <c r="AI38" s="63"/>
      <c r="AJ38" s="207"/>
      <c r="AK38" s="63"/>
      <c r="AL38" s="200" t="str">
        <f t="shared" si="12"/>
        <v/>
      </c>
      <c r="AM38" s="205"/>
      <c r="AN38" s="204" t="str">
        <f t="shared" si="13"/>
        <v>Rolled Oats</v>
      </c>
      <c r="AO38" s="62"/>
      <c r="AP38" s="62"/>
      <c r="AQ38" s="62"/>
      <c r="AR38" s="62"/>
      <c r="AS38" s="62"/>
      <c r="AT38" s="63"/>
      <c r="AU38" s="207"/>
      <c r="AV38" s="63"/>
      <c r="AW38" s="200" t="str">
        <f t="shared" si="14"/>
        <v/>
      </c>
      <c r="AX38" s="206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</row>
    <row r="39">
      <c r="A39" s="195"/>
      <c r="B39" s="39"/>
      <c r="C39" s="196"/>
      <c r="D39" s="210" t="s">
        <v>90</v>
      </c>
      <c r="E39" s="62"/>
      <c r="F39" s="62"/>
      <c r="G39" s="62"/>
      <c r="H39" s="62"/>
      <c r="I39" s="62"/>
      <c r="J39" s="63"/>
      <c r="K39" s="212">
        <v>25.0</v>
      </c>
      <c r="L39" s="63"/>
      <c r="M39" s="214">
        <f t="shared" si="8"/>
        <v>0.03846153846</v>
      </c>
      <c r="N39" s="202"/>
      <c r="O39" s="202"/>
      <c r="P39" s="203"/>
      <c r="Q39" s="215" t="str">
        <f t="shared" si="9"/>
        <v>Wheat</v>
      </c>
      <c r="R39" s="62"/>
      <c r="S39" s="62"/>
      <c r="T39" s="62"/>
      <c r="U39" s="62"/>
      <c r="V39" s="62"/>
      <c r="W39" s="63"/>
      <c r="X39" s="622">
        <v>25.0</v>
      </c>
      <c r="Y39" s="63"/>
      <c r="Z39" s="214">
        <f t="shared" si="10"/>
        <v>0.03846153846</v>
      </c>
      <c r="AA39" s="205"/>
      <c r="AB39" s="206"/>
      <c r="AC39" s="215" t="str">
        <f t="shared" si="11"/>
        <v>Wheat</v>
      </c>
      <c r="AD39" s="62"/>
      <c r="AE39" s="62"/>
      <c r="AF39" s="62"/>
      <c r="AG39" s="62"/>
      <c r="AH39" s="62"/>
      <c r="AI39" s="63"/>
      <c r="AJ39" s="622">
        <v>25.0</v>
      </c>
      <c r="AK39" s="63"/>
      <c r="AL39" s="214">
        <f t="shared" si="12"/>
        <v>0.03846153846</v>
      </c>
      <c r="AM39" s="205"/>
      <c r="AN39" s="215" t="str">
        <f t="shared" si="13"/>
        <v>Wheat</v>
      </c>
      <c r="AO39" s="62"/>
      <c r="AP39" s="62"/>
      <c r="AQ39" s="62"/>
      <c r="AR39" s="62"/>
      <c r="AS39" s="62"/>
      <c r="AT39" s="63"/>
      <c r="AU39" s="622">
        <v>25.0</v>
      </c>
      <c r="AV39" s="63"/>
      <c r="AW39" s="214">
        <f t="shared" si="14"/>
        <v>0.03846153846</v>
      </c>
      <c r="AX39" s="206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</row>
    <row r="40">
      <c r="A40" s="195"/>
      <c r="B40" s="50"/>
      <c r="C40" s="196"/>
      <c r="D40" s="197" t="s">
        <v>257</v>
      </c>
      <c r="E40" s="62"/>
      <c r="F40" s="62"/>
      <c r="G40" s="62"/>
      <c r="H40" s="62"/>
      <c r="I40" s="62"/>
      <c r="J40" s="63"/>
      <c r="K40" s="198"/>
      <c r="L40" s="63"/>
      <c r="M40" s="200" t="str">
        <f t="shared" si="8"/>
        <v/>
      </c>
      <c r="N40" s="202"/>
      <c r="O40" s="202"/>
      <c r="P40" s="203"/>
      <c r="Q40" s="204" t="str">
        <f t="shared" si="9"/>
        <v>Malted Oats</v>
      </c>
      <c r="R40" s="62"/>
      <c r="S40" s="62"/>
      <c r="T40" s="62"/>
      <c r="U40" s="62"/>
      <c r="V40" s="62"/>
      <c r="W40" s="63"/>
      <c r="X40" s="623">
        <v>25.0</v>
      </c>
      <c r="Y40" s="63"/>
      <c r="Z40" s="200">
        <f t="shared" si="10"/>
        <v>0.03846153846</v>
      </c>
      <c r="AA40" s="205"/>
      <c r="AB40" s="206"/>
      <c r="AC40" s="204" t="str">
        <f t="shared" si="11"/>
        <v>Malted Oats</v>
      </c>
      <c r="AD40" s="62"/>
      <c r="AE40" s="62"/>
      <c r="AF40" s="62"/>
      <c r="AG40" s="62"/>
      <c r="AH40" s="62"/>
      <c r="AI40" s="63"/>
      <c r="AJ40" s="623">
        <v>25.0</v>
      </c>
      <c r="AK40" s="63"/>
      <c r="AL40" s="200">
        <f t="shared" si="12"/>
        <v>0.03846153846</v>
      </c>
      <c r="AM40" s="205"/>
      <c r="AN40" s="204" t="str">
        <f t="shared" si="13"/>
        <v>Malted Oats</v>
      </c>
      <c r="AO40" s="62"/>
      <c r="AP40" s="62"/>
      <c r="AQ40" s="62"/>
      <c r="AR40" s="62"/>
      <c r="AS40" s="62"/>
      <c r="AT40" s="63"/>
      <c r="AU40" s="207"/>
      <c r="AV40" s="63"/>
      <c r="AW40" s="200" t="str">
        <f t="shared" si="14"/>
        <v/>
      </c>
      <c r="AX40" s="206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8"/>
        <v/>
      </c>
      <c r="N41" s="202"/>
      <c r="O41" s="202"/>
      <c r="P41" s="203"/>
      <c r="Q41" s="215" t="str">
        <f t="shared" si="9"/>
        <v/>
      </c>
      <c r="R41" s="62"/>
      <c r="S41" s="62"/>
      <c r="T41" s="62"/>
      <c r="U41" s="62"/>
      <c r="V41" s="62"/>
      <c r="W41" s="63"/>
      <c r="X41" s="212"/>
      <c r="Y41" s="63"/>
      <c r="Z41" s="214" t="str">
        <f t="shared" si="10"/>
        <v/>
      </c>
      <c r="AA41" s="205"/>
      <c r="AB41" s="206"/>
      <c r="AC41" s="215" t="str">
        <f t="shared" si="11"/>
        <v/>
      </c>
      <c r="AD41" s="62"/>
      <c r="AE41" s="62"/>
      <c r="AF41" s="62"/>
      <c r="AG41" s="62"/>
      <c r="AH41" s="62"/>
      <c r="AI41" s="63"/>
      <c r="AJ41" s="212"/>
      <c r="AK41" s="63"/>
      <c r="AL41" s="214" t="str">
        <f t="shared" si="12"/>
        <v/>
      </c>
      <c r="AM41" s="205"/>
      <c r="AN41" s="215" t="str">
        <f t="shared" si="13"/>
        <v/>
      </c>
      <c r="AO41" s="62"/>
      <c r="AP41" s="62"/>
      <c r="AQ41" s="62"/>
      <c r="AR41" s="62"/>
      <c r="AS41" s="62"/>
      <c r="AT41" s="63"/>
      <c r="AU41" s="212"/>
      <c r="AV41" s="63"/>
      <c r="AW41" s="214" t="str">
        <f t="shared" si="14"/>
        <v/>
      </c>
      <c r="AX41" s="206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8"/>
        <v/>
      </c>
      <c r="N42" s="202"/>
      <c r="O42" s="202"/>
      <c r="P42" s="203"/>
      <c r="Q42" s="204" t="str">
        <f t="shared" si="9"/>
        <v/>
      </c>
      <c r="R42" s="62"/>
      <c r="S42" s="62"/>
      <c r="T42" s="62"/>
      <c r="U42" s="62"/>
      <c r="V42" s="62"/>
      <c r="W42" s="63"/>
      <c r="X42" s="198"/>
      <c r="Y42" s="63"/>
      <c r="Z42" s="200" t="str">
        <f t="shared" si="10"/>
        <v/>
      </c>
      <c r="AA42" s="205"/>
      <c r="AB42" s="206"/>
      <c r="AC42" s="204" t="str">
        <f t="shared" si="11"/>
        <v/>
      </c>
      <c r="AD42" s="62"/>
      <c r="AE42" s="62"/>
      <c r="AF42" s="62"/>
      <c r="AG42" s="62"/>
      <c r="AH42" s="62"/>
      <c r="AI42" s="63"/>
      <c r="AJ42" s="198"/>
      <c r="AK42" s="63"/>
      <c r="AL42" s="200" t="str">
        <f t="shared" si="12"/>
        <v/>
      </c>
      <c r="AM42" s="205"/>
      <c r="AN42" s="204" t="str">
        <f t="shared" si="13"/>
        <v/>
      </c>
      <c r="AO42" s="62"/>
      <c r="AP42" s="62"/>
      <c r="AQ42" s="62"/>
      <c r="AR42" s="62"/>
      <c r="AS42" s="62"/>
      <c r="AT42" s="63"/>
      <c r="AU42" s="198"/>
      <c r="AV42" s="63"/>
      <c r="AW42" s="200" t="str">
        <f t="shared" si="14"/>
        <v/>
      </c>
      <c r="AX42" s="206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8"/>
        <v/>
      </c>
      <c r="N43" s="202"/>
      <c r="O43" s="202"/>
      <c r="P43" s="203"/>
      <c r="Q43" s="215" t="str">
        <f t="shared" si="9"/>
        <v/>
      </c>
      <c r="R43" s="62"/>
      <c r="S43" s="62"/>
      <c r="T43" s="62"/>
      <c r="U43" s="62"/>
      <c r="V43" s="62"/>
      <c r="W43" s="63"/>
      <c r="X43" s="212"/>
      <c r="Y43" s="63"/>
      <c r="Z43" s="214" t="str">
        <f t="shared" si="10"/>
        <v/>
      </c>
      <c r="AA43" s="205"/>
      <c r="AB43" s="206"/>
      <c r="AC43" s="215" t="str">
        <f t="shared" si="11"/>
        <v/>
      </c>
      <c r="AD43" s="62"/>
      <c r="AE43" s="62"/>
      <c r="AF43" s="62"/>
      <c r="AG43" s="62"/>
      <c r="AH43" s="62"/>
      <c r="AI43" s="63"/>
      <c r="AJ43" s="212"/>
      <c r="AK43" s="63"/>
      <c r="AL43" s="214" t="str">
        <f t="shared" si="12"/>
        <v/>
      </c>
      <c r="AM43" s="205"/>
      <c r="AN43" s="215" t="str">
        <f t="shared" si="13"/>
        <v/>
      </c>
      <c r="AO43" s="62"/>
      <c r="AP43" s="62"/>
      <c r="AQ43" s="62"/>
      <c r="AR43" s="62"/>
      <c r="AS43" s="62"/>
      <c r="AT43" s="63"/>
      <c r="AU43" s="212"/>
      <c r="AV43" s="63"/>
      <c r="AW43" s="214" t="str">
        <f t="shared" si="14"/>
        <v/>
      </c>
      <c r="AX43" s="206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8"/>
        <v/>
      </c>
      <c r="N44" s="202"/>
      <c r="O44" s="202"/>
      <c r="P44" s="203"/>
      <c r="Q44" s="204" t="str">
        <f t="shared" si="9"/>
        <v/>
      </c>
      <c r="R44" s="62"/>
      <c r="S44" s="62"/>
      <c r="T44" s="62"/>
      <c r="U44" s="62"/>
      <c r="V44" s="62"/>
      <c r="W44" s="63"/>
      <c r="X44" s="198"/>
      <c r="Y44" s="63"/>
      <c r="Z44" s="200" t="str">
        <f t="shared" si="10"/>
        <v/>
      </c>
      <c r="AA44" s="205"/>
      <c r="AB44" s="206"/>
      <c r="AC44" s="204" t="str">
        <f t="shared" si="11"/>
        <v/>
      </c>
      <c r="AD44" s="62"/>
      <c r="AE44" s="62"/>
      <c r="AF44" s="62"/>
      <c r="AG44" s="62"/>
      <c r="AH44" s="62"/>
      <c r="AI44" s="63"/>
      <c r="AJ44" s="198"/>
      <c r="AK44" s="63"/>
      <c r="AL44" s="200" t="str">
        <f t="shared" si="12"/>
        <v/>
      </c>
      <c r="AM44" s="205"/>
      <c r="AN44" s="204" t="str">
        <f t="shared" si="13"/>
        <v/>
      </c>
      <c r="AO44" s="62"/>
      <c r="AP44" s="62"/>
      <c r="AQ44" s="62"/>
      <c r="AR44" s="62"/>
      <c r="AS44" s="62"/>
      <c r="AT44" s="63"/>
      <c r="AU44" s="198"/>
      <c r="AV44" s="63"/>
      <c r="AW44" s="200" t="str">
        <f t="shared" si="14"/>
        <v/>
      </c>
      <c r="AX44" s="206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8"/>
        <v/>
      </c>
      <c r="N45" s="202"/>
      <c r="O45" s="202"/>
      <c r="P45" s="203"/>
      <c r="Q45" s="215" t="str">
        <f t="shared" si="9"/>
        <v/>
      </c>
      <c r="R45" s="62"/>
      <c r="S45" s="62"/>
      <c r="T45" s="62"/>
      <c r="U45" s="62"/>
      <c r="V45" s="62"/>
      <c r="W45" s="63"/>
      <c r="X45" s="223"/>
      <c r="Y45" s="63"/>
      <c r="Z45" s="214" t="str">
        <f t="shared" si="10"/>
        <v/>
      </c>
      <c r="AA45" s="205"/>
      <c r="AB45" s="206"/>
      <c r="AC45" s="215" t="str">
        <f t="shared" si="11"/>
        <v/>
      </c>
      <c r="AD45" s="62"/>
      <c r="AE45" s="62"/>
      <c r="AF45" s="62"/>
      <c r="AG45" s="62"/>
      <c r="AH45" s="62"/>
      <c r="AI45" s="63"/>
      <c r="AJ45" s="223"/>
      <c r="AK45" s="63"/>
      <c r="AL45" s="214" t="str">
        <f t="shared" si="12"/>
        <v/>
      </c>
      <c r="AM45" s="205"/>
      <c r="AN45" s="215" t="str">
        <f t="shared" si="13"/>
        <v/>
      </c>
      <c r="AO45" s="62"/>
      <c r="AP45" s="62"/>
      <c r="AQ45" s="62"/>
      <c r="AR45" s="62"/>
      <c r="AS45" s="62"/>
      <c r="AT45" s="63"/>
      <c r="AU45" s="223"/>
      <c r="AV45" s="63"/>
      <c r="AW45" s="214" t="str">
        <f t="shared" si="14"/>
        <v/>
      </c>
      <c r="AX45" s="206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2"/>
      <c r="P46" s="203"/>
      <c r="Q46" s="204" t="str">
        <f t="shared" si="9"/>
        <v/>
      </c>
      <c r="R46" s="62"/>
      <c r="S46" s="62"/>
      <c r="T46" s="62"/>
      <c r="U46" s="62"/>
      <c r="V46" s="62"/>
      <c r="W46" s="63"/>
      <c r="X46" s="224"/>
      <c r="Y46" s="63"/>
      <c r="Z46" s="225"/>
      <c r="AA46" s="205"/>
      <c r="AB46" s="206"/>
      <c r="AC46" s="204" t="str">
        <f t="shared" si="11"/>
        <v/>
      </c>
      <c r="AD46" s="62"/>
      <c r="AE46" s="62"/>
      <c r="AF46" s="62"/>
      <c r="AG46" s="62"/>
      <c r="AH46" s="62"/>
      <c r="AI46" s="63"/>
      <c r="AJ46" s="224"/>
      <c r="AK46" s="63"/>
      <c r="AL46" s="225"/>
      <c r="AM46" s="205"/>
      <c r="AN46" s="204" t="str">
        <f t="shared" si="13"/>
        <v/>
      </c>
      <c r="AO46" s="62"/>
      <c r="AP46" s="62"/>
      <c r="AQ46" s="62"/>
      <c r="AR46" s="62"/>
      <c r="AS46" s="62"/>
      <c r="AT46" s="63"/>
      <c r="AU46" s="224"/>
      <c r="AV46" s="63"/>
      <c r="AW46" s="225"/>
      <c r="AX46" s="206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</row>
    <row r="47">
      <c r="A47" s="195"/>
      <c r="B47" s="39"/>
      <c r="C47" s="196"/>
      <c r="D47" s="210" t="s">
        <v>258</v>
      </c>
      <c r="E47" s="62"/>
      <c r="F47" s="62"/>
      <c r="G47" s="62"/>
      <c r="H47" s="62"/>
      <c r="I47" s="62"/>
      <c r="J47" s="63"/>
      <c r="K47" s="212"/>
      <c r="L47" s="63"/>
      <c r="M47" s="214" t="str">
        <f>IF(K47&gt;0,K47/$K$52,"")</f>
        <v/>
      </c>
      <c r="N47" s="202"/>
      <c r="O47" s="202"/>
      <c r="P47" s="203"/>
      <c r="Q47" s="215" t="str">
        <f t="shared" si="9"/>
        <v>BetaGlucanase</v>
      </c>
      <c r="R47" s="62"/>
      <c r="S47" s="62"/>
      <c r="T47" s="62"/>
      <c r="U47" s="62"/>
      <c r="V47" s="62"/>
      <c r="W47" s="63"/>
      <c r="X47" s="227"/>
      <c r="Y47" s="63"/>
      <c r="Z47" s="214" t="str">
        <f>IF(X47&gt;0,X47/$K$52,"")</f>
        <v/>
      </c>
      <c r="AA47" s="205"/>
      <c r="AB47" s="206"/>
      <c r="AC47" s="215" t="str">
        <f t="shared" si="11"/>
        <v>BetaGlucanase</v>
      </c>
      <c r="AD47" s="62"/>
      <c r="AE47" s="62"/>
      <c r="AF47" s="62"/>
      <c r="AG47" s="62"/>
      <c r="AH47" s="62"/>
      <c r="AI47" s="63"/>
      <c r="AJ47" s="227"/>
      <c r="AK47" s="63"/>
      <c r="AL47" s="214" t="str">
        <f>IF(AJ47&gt;0,AJ47/$K$52,"")</f>
        <v/>
      </c>
      <c r="AM47" s="205"/>
      <c r="AN47" s="215" t="str">
        <f t="shared" si="13"/>
        <v>BetaGlucanase</v>
      </c>
      <c r="AO47" s="62"/>
      <c r="AP47" s="62"/>
      <c r="AQ47" s="62"/>
      <c r="AR47" s="62"/>
      <c r="AS47" s="62"/>
      <c r="AT47" s="63"/>
      <c r="AU47" s="227"/>
      <c r="AV47" s="63"/>
      <c r="AW47" s="214" t="str">
        <f>IF(AU47&gt;0,AU47/$K$52,"")</f>
        <v/>
      </c>
      <c r="AX47" s="206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0.4</v>
      </c>
      <c r="L48" s="63"/>
      <c r="M48" s="200"/>
      <c r="N48" s="202"/>
      <c r="O48" s="202"/>
      <c r="P48" s="203"/>
      <c r="Q48" s="204" t="str">
        <f t="shared" si="9"/>
        <v>Calcium Sulphate</v>
      </c>
      <c r="R48" s="62"/>
      <c r="S48" s="62"/>
      <c r="T48" s="62"/>
      <c r="U48" s="62"/>
      <c r="V48" s="62"/>
      <c r="W48" s="63"/>
      <c r="X48" s="198">
        <v>0.4</v>
      </c>
      <c r="Y48" s="63"/>
      <c r="Z48" s="200"/>
      <c r="AA48" s="228"/>
      <c r="AB48" s="206"/>
      <c r="AC48" s="204" t="str">
        <f t="shared" si="11"/>
        <v>Calcium Sulphate</v>
      </c>
      <c r="AD48" s="62"/>
      <c r="AE48" s="62"/>
      <c r="AF48" s="62"/>
      <c r="AG48" s="62"/>
      <c r="AH48" s="62"/>
      <c r="AI48" s="63"/>
      <c r="AJ48" s="198">
        <v>0.4</v>
      </c>
      <c r="AK48" s="63"/>
      <c r="AL48" s="200"/>
      <c r="AM48" s="229"/>
      <c r="AN48" s="204" t="str">
        <f t="shared" si="13"/>
        <v>Calcium Sulphate</v>
      </c>
      <c r="AO48" s="62"/>
      <c r="AP48" s="62"/>
      <c r="AQ48" s="62"/>
      <c r="AR48" s="62"/>
      <c r="AS48" s="62"/>
      <c r="AT48" s="63"/>
      <c r="AU48" s="198">
        <v>0.4</v>
      </c>
      <c r="AV48" s="63"/>
      <c r="AW48" s="200"/>
      <c r="AX48" s="206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0.8</v>
      </c>
      <c r="L49" s="63"/>
      <c r="M49" s="214"/>
      <c r="N49" s="202"/>
      <c r="O49" s="202"/>
      <c r="P49" s="203"/>
      <c r="Q49" s="215" t="str">
        <f t="shared" si="9"/>
        <v>Calcium Chloride</v>
      </c>
      <c r="R49" s="62"/>
      <c r="S49" s="62"/>
      <c r="T49" s="62"/>
      <c r="U49" s="62"/>
      <c r="V49" s="62"/>
      <c r="W49" s="63"/>
      <c r="X49" s="212">
        <v>0.8</v>
      </c>
      <c r="Y49" s="63"/>
      <c r="Z49" s="214"/>
      <c r="AA49" s="228"/>
      <c r="AB49" s="206"/>
      <c r="AC49" s="215" t="str">
        <f t="shared" si="11"/>
        <v>Calcium Chloride</v>
      </c>
      <c r="AD49" s="62"/>
      <c r="AE49" s="62"/>
      <c r="AF49" s="62"/>
      <c r="AG49" s="62"/>
      <c r="AH49" s="62"/>
      <c r="AI49" s="63"/>
      <c r="AJ49" s="212">
        <v>0.8</v>
      </c>
      <c r="AK49" s="63"/>
      <c r="AL49" s="214"/>
      <c r="AM49" s="229"/>
      <c r="AN49" s="215" t="str">
        <f t="shared" si="13"/>
        <v>Calcium Chloride</v>
      </c>
      <c r="AO49" s="62"/>
      <c r="AP49" s="62"/>
      <c r="AQ49" s="62"/>
      <c r="AR49" s="62"/>
      <c r="AS49" s="62"/>
      <c r="AT49" s="63"/>
      <c r="AU49" s="212">
        <v>0.8</v>
      </c>
      <c r="AV49" s="63"/>
      <c r="AW49" s="214"/>
      <c r="AX49" s="206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0.85</v>
      </c>
      <c r="L50" s="63"/>
      <c r="M50" s="200"/>
      <c r="N50" s="202"/>
      <c r="O50" s="202"/>
      <c r="P50" s="203"/>
      <c r="Q50" s="204" t="str">
        <f t="shared" si="9"/>
        <v>Lactic Acid</v>
      </c>
      <c r="R50" s="62"/>
      <c r="S50" s="62"/>
      <c r="T50" s="62"/>
      <c r="U50" s="62"/>
      <c r="V50" s="62"/>
      <c r="W50" s="63"/>
      <c r="X50" s="198">
        <v>0.85</v>
      </c>
      <c r="Y50" s="63"/>
      <c r="Z50" s="200"/>
      <c r="AA50" s="228"/>
      <c r="AB50" s="206"/>
      <c r="AC50" s="204" t="str">
        <f t="shared" si="11"/>
        <v>Lactic Acid</v>
      </c>
      <c r="AD50" s="62"/>
      <c r="AE50" s="62"/>
      <c r="AF50" s="62"/>
      <c r="AG50" s="62"/>
      <c r="AH50" s="62"/>
      <c r="AI50" s="63"/>
      <c r="AJ50" s="198">
        <v>0.85</v>
      </c>
      <c r="AK50" s="63"/>
      <c r="AL50" s="200"/>
      <c r="AM50" s="229"/>
      <c r="AN50" s="204" t="str">
        <f t="shared" si="13"/>
        <v>Lactic Acid</v>
      </c>
      <c r="AO50" s="62"/>
      <c r="AP50" s="62"/>
      <c r="AQ50" s="62"/>
      <c r="AR50" s="62"/>
      <c r="AS50" s="62"/>
      <c r="AT50" s="63"/>
      <c r="AU50" s="198">
        <v>0.85</v>
      </c>
      <c r="AV50" s="63"/>
      <c r="AW50" s="200"/>
      <c r="AX50" s="206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234"/>
      <c r="P51" s="156"/>
      <c r="Q51" s="236"/>
      <c r="R51" s="62"/>
      <c r="S51" s="62"/>
      <c r="T51" s="62"/>
      <c r="U51" s="62"/>
      <c r="V51" s="62"/>
      <c r="W51" s="63"/>
      <c r="X51" s="237"/>
      <c r="Y51" s="237"/>
      <c r="Z51" s="237"/>
      <c r="AA51" s="238"/>
      <c r="AB51" s="171"/>
      <c r="AC51" s="236"/>
      <c r="AD51" s="62"/>
      <c r="AE51" s="62"/>
      <c r="AF51" s="62"/>
      <c r="AG51" s="62"/>
      <c r="AH51" s="62"/>
      <c r="AI51" s="63"/>
      <c r="AJ51" s="237"/>
      <c r="AK51" s="237"/>
      <c r="AL51" s="237"/>
      <c r="AM51" s="66"/>
      <c r="AN51" s="236"/>
      <c r="AO51" s="62"/>
      <c r="AP51" s="62"/>
      <c r="AQ51" s="62"/>
      <c r="AR51" s="62"/>
      <c r="AS51" s="62"/>
      <c r="AT51" s="63"/>
      <c r="AU51" s="237"/>
      <c r="AV51" s="237"/>
      <c r="AW51" s="237"/>
      <c r="AX51" s="171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650</v>
      </c>
      <c r="L52" s="62"/>
      <c r="M52" s="241" t="s">
        <v>98</v>
      </c>
      <c r="N52" s="617"/>
      <c r="O52" s="234"/>
      <c r="P52" s="156"/>
      <c r="Q52" s="240" t="s">
        <v>97</v>
      </c>
      <c r="R52" s="62"/>
      <c r="S52" s="62"/>
      <c r="T52" s="62"/>
      <c r="U52" s="62"/>
      <c r="V52" s="62"/>
      <c r="W52" s="63"/>
      <c r="X52" s="240">
        <f>SUM(X36:X47)</f>
        <v>650</v>
      </c>
      <c r="Y52" s="62"/>
      <c r="Z52" s="241" t="s">
        <v>98</v>
      </c>
      <c r="AA52" s="238"/>
      <c r="AB52" s="171"/>
      <c r="AC52" s="240" t="s">
        <v>97</v>
      </c>
      <c r="AD52" s="62"/>
      <c r="AE52" s="62"/>
      <c r="AF52" s="62"/>
      <c r="AG52" s="62"/>
      <c r="AH52" s="62"/>
      <c r="AI52" s="63"/>
      <c r="AJ52" s="240">
        <f>SUM(AJ36:AJ47)</f>
        <v>650</v>
      </c>
      <c r="AK52" s="62"/>
      <c r="AL52" s="241" t="s">
        <v>98</v>
      </c>
      <c r="AM52" s="66"/>
      <c r="AN52" s="240" t="s">
        <v>97</v>
      </c>
      <c r="AO52" s="62"/>
      <c r="AP52" s="62"/>
      <c r="AQ52" s="62"/>
      <c r="AR52" s="62"/>
      <c r="AS52" s="62"/>
      <c r="AT52" s="63"/>
      <c r="AU52" s="240">
        <f>SUM(AU36:AU47)</f>
        <v>625</v>
      </c>
      <c r="AV52" s="62"/>
      <c r="AW52" s="241" t="s">
        <v>98</v>
      </c>
      <c r="AX52" s="171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1950</v>
      </c>
      <c r="L53" s="62"/>
      <c r="M53" s="244" t="s">
        <v>100</v>
      </c>
      <c r="N53" s="617"/>
      <c r="O53" s="234"/>
      <c r="P53" s="245"/>
      <c r="Q53" s="243" t="s">
        <v>99</v>
      </c>
      <c r="R53" s="62"/>
      <c r="S53" s="62"/>
      <c r="T53" s="62"/>
      <c r="U53" s="62"/>
      <c r="V53" s="62"/>
      <c r="W53" s="63"/>
      <c r="X53" s="243">
        <f>X52*3</f>
        <v>1950</v>
      </c>
      <c r="Y53" s="62"/>
      <c r="Z53" s="244" t="s">
        <v>100</v>
      </c>
      <c r="AA53" s="246"/>
      <c r="AB53" s="171"/>
      <c r="AC53" s="243" t="s">
        <v>99</v>
      </c>
      <c r="AD53" s="62"/>
      <c r="AE53" s="62"/>
      <c r="AF53" s="62"/>
      <c r="AG53" s="62"/>
      <c r="AH53" s="62"/>
      <c r="AI53" s="63"/>
      <c r="AJ53" s="243">
        <f>AJ52*3</f>
        <v>1950</v>
      </c>
      <c r="AK53" s="62"/>
      <c r="AL53" s="244" t="s">
        <v>100</v>
      </c>
      <c r="AM53" s="66"/>
      <c r="AN53" s="243" t="s">
        <v>99</v>
      </c>
      <c r="AO53" s="62"/>
      <c r="AP53" s="62"/>
      <c r="AQ53" s="62"/>
      <c r="AR53" s="62"/>
      <c r="AS53" s="62"/>
      <c r="AT53" s="63"/>
      <c r="AU53" s="243">
        <f>AU52*3</f>
        <v>1875</v>
      </c>
      <c r="AV53" s="62"/>
      <c r="AW53" s="244" t="s">
        <v>100</v>
      </c>
      <c r="AX53" s="171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34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6"/>
      <c r="AB54" s="171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66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171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34"/>
      <c r="P55" s="245"/>
      <c r="Q55" s="249" t="s">
        <v>137</v>
      </c>
      <c r="R55" s="250" t="s">
        <v>102</v>
      </c>
      <c r="S55" s="251" t="s">
        <v>103</v>
      </c>
      <c r="T55" s="63"/>
      <c r="U55" s="250" t="s">
        <v>104</v>
      </c>
      <c r="V55" s="251" t="s">
        <v>105</v>
      </c>
      <c r="W55" s="63"/>
      <c r="X55" s="245"/>
      <c r="Y55" s="245"/>
      <c r="Z55" s="245"/>
      <c r="AA55" s="246"/>
      <c r="AB55" s="171"/>
      <c r="AC55" s="249" t="s">
        <v>137</v>
      </c>
      <c r="AD55" s="250" t="s">
        <v>102</v>
      </c>
      <c r="AE55" s="251" t="s">
        <v>103</v>
      </c>
      <c r="AF55" s="63"/>
      <c r="AG55" s="250" t="s">
        <v>104</v>
      </c>
      <c r="AH55" s="251" t="s">
        <v>105</v>
      </c>
      <c r="AI55" s="63"/>
      <c r="AJ55" s="245"/>
      <c r="AK55" s="245"/>
      <c r="AL55" s="245"/>
      <c r="AM55" s="66"/>
      <c r="AN55" s="249" t="s">
        <v>137</v>
      </c>
      <c r="AO55" s="250" t="s">
        <v>102</v>
      </c>
      <c r="AP55" s="251" t="s">
        <v>103</v>
      </c>
      <c r="AQ55" s="63"/>
      <c r="AR55" s="250" t="s">
        <v>104</v>
      </c>
      <c r="AS55" s="251" t="s">
        <v>105</v>
      </c>
      <c r="AT55" s="63"/>
      <c r="AU55" s="248"/>
      <c r="AV55" s="248"/>
      <c r="AW55" s="248"/>
      <c r="AX55" s="171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>
      <c r="A56" s="1"/>
      <c r="B56" s="50"/>
      <c r="C56" s="46"/>
      <c r="D56" s="253"/>
      <c r="E56" s="254">
        <v>67.0</v>
      </c>
      <c r="F56" s="255">
        <v>67.0</v>
      </c>
      <c r="G56" s="63"/>
      <c r="H56" s="254">
        <v>67.0</v>
      </c>
      <c r="I56" s="255">
        <v>72.0</v>
      </c>
      <c r="J56" s="63"/>
      <c r="K56" s="256" t="s">
        <v>8</v>
      </c>
      <c r="L56" s="63"/>
      <c r="M56" s="256">
        <v>15.0</v>
      </c>
      <c r="N56" s="63"/>
      <c r="O56" s="234"/>
      <c r="P56" s="245"/>
      <c r="Q56" s="253"/>
      <c r="R56" s="254">
        <v>67.0</v>
      </c>
      <c r="S56" s="255">
        <v>67.0</v>
      </c>
      <c r="T56" s="63"/>
      <c r="U56" s="254">
        <v>67.0</v>
      </c>
      <c r="V56" s="255">
        <v>72.0</v>
      </c>
      <c r="W56" s="63"/>
      <c r="X56" s="245"/>
      <c r="Y56" s="245"/>
      <c r="Z56" s="245"/>
      <c r="AA56" s="246"/>
      <c r="AB56" s="171"/>
      <c r="AC56" s="253"/>
      <c r="AD56" s="254">
        <v>67.0</v>
      </c>
      <c r="AE56" s="255">
        <v>67.0</v>
      </c>
      <c r="AF56" s="63"/>
      <c r="AG56" s="254">
        <v>67.0</v>
      </c>
      <c r="AH56" s="255">
        <v>72.0</v>
      </c>
      <c r="AI56" s="63"/>
      <c r="AJ56" s="245"/>
      <c r="AK56" s="245"/>
      <c r="AL56" s="245"/>
      <c r="AM56" s="66"/>
      <c r="AN56" s="253"/>
      <c r="AO56" s="254">
        <v>67.0</v>
      </c>
      <c r="AP56" s="255">
        <v>67.0</v>
      </c>
      <c r="AQ56" s="63"/>
      <c r="AR56" s="254">
        <v>67.0</v>
      </c>
      <c r="AS56" s="255">
        <v>72.0</v>
      </c>
      <c r="AT56" s="63"/>
      <c r="AU56" s="248"/>
      <c r="AV56" s="248"/>
      <c r="AW56" s="248"/>
      <c r="AX56" s="171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3.5</v>
      </c>
      <c r="N57" s="63"/>
      <c r="O57" s="234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6"/>
      <c r="AB57" s="171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66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171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82"/>
      <c r="P58" s="261"/>
      <c r="Q58" s="183" t="s">
        <v>109</v>
      </c>
      <c r="R58" s="144"/>
      <c r="S58" s="144"/>
      <c r="T58" s="144"/>
      <c r="U58" s="144"/>
      <c r="V58" s="144"/>
      <c r="W58" s="144"/>
      <c r="X58" s="144"/>
      <c r="Y58" s="182"/>
      <c r="Z58" s="261"/>
      <c r="AA58" s="262"/>
      <c r="AB58" s="263"/>
      <c r="AC58" s="183" t="s">
        <v>110</v>
      </c>
      <c r="AD58" s="144"/>
      <c r="AE58" s="144"/>
      <c r="AF58" s="144"/>
      <c r="AG58" s="144"/>
      <c r="AH58" s="144"/>
      <c r="AI58" s="144"/>
      <c r="AJ58" s="144"/>
      <c r="AK58" s="182"/>
      <c r="AL58" s="264"/>
      <c r="AM58" s="265"/>
      <c r="AN58" s="183" t="s">
        <v>111</v>
      </c>
      <c r="AO58" s="144"/>
      <c r="AP58" s="144"/>
      <c r="AQ58" s="144"/>
      <c r="AR58" s="144"/>
      <c r="AS58" s="144"/>
      <c r="AT58" s="144"/>
      <c r="AU58" s="144"/>
      <c r="AV58" s="182"/>
      <c r="AW58" s="266"/>
      <c r="AX58" s="263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132"/>
      <c r="P59" s="261"/>
      <c r="Q59" s="184"/>
      <c r="R59" s="52"/>
      <c r="S59" s="52"/>
      <c r="T59" s="52"/>
      <c r="U59" s="52"/>
      <c r="V59" s="52"/>
      <c r="W59" s="52"/>
      <c r="X59" s="52"/>
      <c r="Y59" s="132"/>
      <c r="Z59" s="261"/>
      <c r="AA59" s="262"/>
      <c r="AB59" s="263"/>
      <c r="AC59" s="184"/>
      <c r="AD59" s="52"/>
      <c r="AE59" s="52"/>
      <c r="AF59" s="52"/>
      <c r="AG59" s="52"/>
      <c r="AH59" s="52"/>
      <c r="AI59" s="52"/>
      <c r="AJ59" s="52"/>
      <c r="AK59" s="132"/>
      <c r="AL59" s="264"/>
      <c r="AM59" s="265"/>
      <c r="AN59" s="184"/>
      <c r="AO59" s="52"/>
      <c r="AP59" s="52"/>
      <c r="AQ59" s="52"/>
      <c r="AR59" s="52"/>
      <c r="AS59" s="52"/>
      <c r="AT59" s="52"/>
      <c r="AU59" s="52"/>
      <c r="AV59" s="132"/>
      <c r="AW59" s="264"/>
      <c r="AX59" s="263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/>
      <c r="O60" s="271">
        <v>4.0</v>
      </c>
      <c r="P60" s="264"/>
      <c r="Q60" s="272" t="s">
        <v>115</v>
      </c>
      <c r="R60" s="182"/>
      <c r="S60" s="269" t="s">
        <v>113</v>
      </c>
      <c r="T60" s="62"/>
      <c r="U60" s="62"/>
      <c r="V60" s="62"/>
      <c r="W60" s="62"/>
      <c r="X60" s="62"/>
      <c r="Y60" s="63"/>
      <c r="Z60" s="273"/>
      <c r="AA60" s="262"/>
      <c r="AB60" s="263"/>
      <c r="AC60" s="272" t="s">
        <v>112</v>
      </c>
      <c r="AD60" s="182"/>
      <c r="AE60" s="269" t="s">
        <v>113</v>
      </c>
      <c r="AF60" s="62"/>
      <c r="AG60" s="62"/>
      <c r="AH60" s="62"/>
      <c r="AI60" s="62"/>
      <c r="AJ60" s="62"/>
      <c r="AK60" s="63"/>
      <c r="AL60" s="264"/>
      <c r="AM60" s="265"/>
      <c r="AN60" s="272" t="s">
        <v>112</v>
      </c>
      <c r="AO60" s="182"/>
      <c r="AP60" s="269" t="s">
        <v>113</v>
      </c>
      <c r="AQ60" s="62"/>
      <c r="AR60" s="62"/>
      <c r="AS60" s="62"/>
      <c r="AT60" s="62"/>
      <c r="AU60" s="62"/>
      <c r="AV60" s="63"/>
      <c r="AW60" s="266"/>
      <c r="AX60" s="263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628" t="s">
        <v>263</v>
      </c>
      <c r="O61" s="63"/>
      <c r="P61" s="264"/>
      <c r="Q61" s="184"/>
      <c r="R61" s="132"/>
      <c r="S61" s="274">
        <v>60.0</v>
      </c>
      <c r="T61" s="274">
        <v>45.0</v>
      </c>
      <c r="U61" s="274">
        <v>20.0</v>
      </c>
      <c r="V61" s="274">
        <v>15.0</v>
      </c>
      <c r="W61" s="274">
        <v>10.0</v>
      </c>
      <c r="X61" s="274">
        <v>5.0</v>
      </c>
      <c r="Y61" s="274" t="s">
        <v>116</v>
      </c>
      <c r="Z61" s="277"/>
      <c r="AA61" s="262"/>
      <c r="AB61" s="263"/>
      <c r="AC61" s="184"/>
      <c r="AD61" s="132"/>
      <c r="AE61" s="274">
        <v>60.0</v>
      </c>
      <c r="AF61" s="274">
        <v>45.0</v>
      </c>
      <c r="AG61" s="274">
        <v>20.0</v>
      </c>
      <c r="AH61" s="274">
        <v>15.0</v>
      </c>
      <c r="AI61" s="274">
        <v>10.0</v>
      </c>
      <c r="AJ61" s="274">
        <v>5.0</v>
      </c>
      <c r="AK61" s="274" t="s">
        <v>116</v>
      </c>
      <c r="AL61" s="264"/>
      <c r="AM61" s="265"/>
      <c r="AN61" s="184"/>
      <c r="AO61" s="132"/>
      <c r="AP61" s="278">
        <v>60.0</v>
      </c>
      <c r="AQ61" s="278">
        <v>45.0</v>
      </c>
      <c r="AR61" s="278">
        <v>20.0</v>
      </c>
      <c r="AS61" s="278">
        <v>15.0</v>
      </c>
      <c r="AT61" s="278">
        <v>10.0</v>
      </c>
      <c r="AU61" s="278">
        <v>5.0</v>
      </c>
      <c r="AV61" s="278" t="s">
        <v>116</v>
      </c>
      <c r="AW61" s="266"/>
      <c r="AX61" s="263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</row>
    <row r="62">
      <c r="A62" s="259"/>
      <c r="B62" s="39"/>
      <c r="C62" s="260"/>
      <c r="D62" s="283" t="s">
        <v>264</v>
      </c>
      <c r="E62" s="63"/>
      <c r="F62" s="285"/>
      <c r="G62" s="285"/>
      <c r="H62" s="285"/>
      <c r="I62" s="285"/>
      <c r="J62" s="285"/>
      <c r="K62" s="285"/>
      <c r="L62" s="285">
        <v>2.5</v>
      </c>
      <c r="M62" s="285">
        <f t="shared" ref="M62:M74" si="15">sum((O62*$O$60)+(N62*$O$60))</f>
        <v>50</v>
      </c>
      <c r="N62" s="328">
        <v>12.5</v>
      </c>
      <c r="O62" s="63"/>
      <c r="P62" s="284"/>
      <c r="Q62" s="286" t="str">
        <f t="shared" ref="Q62:Q75" si="16">D62</f>
        <v>Citra</v>
      </c>
      <c r="R62" s="63"/>
      <c r="S62" s="285"/>
      <c r="T62" s="285"/>
      <c r="U62" s="285"/>
      <c r="V62" s="285"/>
      <c r="W62" s="285"/>
      <c r="X62" s="285"/>
      <c r="Y62" s="285">
        <v>2.5</v>
      </c>
      <c r="Z62" s="277"/>
      <c r="AA62" s="262"/>
      <c r="AB62" s="263"/>
      <c r="AC62" s="286" t="str">
        <f t="shared" ref="AC62:AC75" si="17">D62</f>
        <v>Citra</v>
      </c>
      <c r="AD62" s="63"/>
      <c r="AE62" s="285"/>
      <c r="AF62" s="285"/>
      <c r="AG62" s="285"/>
      <c r="AH62" s="285"/>
      <c r="AI62" s="285"/>
      <c r="AJ62" s="285"/>
      <c r="AK62" s="285">
        <v>2.5</v>
      </c>
      <c r="AL62" s="284"/>
      <c r="AM62" s="265"/>
      <c r="AN62" s="286" t="str">
        <f t="shared" ref="AN62:AN75" si="18">D62</f>
        <v>Citra</v>
      </c>
      <c r="AO62" s="63"/>
      <c r="AP62" s="285"/>
      <c r="AQ62" s="285"/>
      <c r="AR62" s="285"/>
      <c r="AS62" s="285"/>
      <c r="AT62" s="285"/>
      <c r="AU62" s="285"/>
      <c r="AV62" s="285">
        <v>2.5</v>
      </c>
      <c r="AW62" s="288"/>
      <c r="AX62" s="263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</row>
    <row r="63">
      <c r="A63" s="259"/>
      <c r="B63" s="50"/>
      <c r="C63" s="260"/>
      <c r="D63" s="302" t="s">
        <v>127</v>
      </c>
      <c r="E63" s="63"/>
      <c r="F63" s="296"/>
      <c r="G63" s="296"/>
      <c r="H63" s="296"/>
      <c r="I63" s="296"/>
      <c r="J63" s="296"/>
      <c r="K63" s="296"/>
      <c r="L63" s="296"/>
      <c r="M63" s="285">
        <f t="shared" si="15"/>
        <v>30</v>
      </c>
      <c r="N63" s="325">
        <v>7.5</v>
      </c>
      <c r="O63" s="63"/>
      <c r="P63" s="284"/>
      <c r="Q63" s="294" t="str">
        <f t="shared" si="16"/>
        <v>Mosaic</v>
      </c>
      <c r="R63" s="63"/>
      <c r="S63" s="296"/>
      <c r="T63" s="296"/>
      <c r="U63" s="296"/>
      <c r="V63" s="296"/>
      <c r="W63" s="296"/>
      <c r="X63" s="296"/>
      <c r="Y63" s="296"/>
      <c r="Z63" s="277"/>
      <c r="AA63" s="262"/>
      <c r="AB63" s="263"/>
      <c r="AC63" s="294" t="str">
        <f t="shared" si="17"/>
        <v>Mosaic</v>
      </c>
      <c r="AD63" s="63"/>
      <c r="AE63" s="296"/>
      <c r="AF63" s="296"/>
      <c r="AG63" s="296"/>
      <c r="AH63" s="296"/>
      <c r="AI63" s="296"/>
      <c r="AJ63" s="296"/>
      <c r="AK63" s="296"/>
      <c r="AL63" s="284"/>
      <c r="AM63" s="265"/>
      <c r="AN63" s="294" t="str">
        <f t="shared" si="18"/>
        <v>Mosaic</v>
      </c>
      <c r="AO63" s="63"/>
      <c r="AP63" s="296"/>
      <c r="AQ63" s="296"/>
      <c r="AR63" s="296"/>
      <c r="AS63" s="296"/>
      <c r="AT63" s="296"/>
      <c r="AU63" s="296"/>
      <c r="AV63" s="296"/>
      <c r="AW63" s="298"/>
      <c r="AX63" s="263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</row>
    <row r="64">
      <c r="A64" s="259"/>
      <c r="B64" s="50"/>
      <c r="C64" s="260"/>
      <c r="D64" s="283" t="s">
        <v>125</v>
      </c>
      <c r="E64" s="63"/>
      <c r="F64" s="285"/>
      <c r="G64" s="285"/>
      <c r="H64" s="285"/>
      <c r="I64" s="285"/>
      <c r="J64" s="285"/>
      <c r="K64" s="285"/>
      <c r="L64" s="285">
        <v>2.5</v>
      </c>
      <c r="M64" s="285">
        <f t="shared" si="15"/>
        <v>30</v>
      </c>
      <c r="N64" s="328">
        <v>7.5</v>
      </c>
      <c r="O64" s="63"/>
      <c r="P64" s="284"/>
      <c r="Q64" s="286" t="str">
        <f t="shared" si="16"/>
        <v>Amarillo</v>
      </c>
      <c r="R64" s="63"/>
      <c r="S64" s="285"/>
      <c r="T64" s="285"/>
      <c r="U64" s="285"/>
      <c r="V64" s="285"/>
      <c r="W64" s="285"/>
      <c r="X64" s="285"/>
      <c r="Y64" s="285">
        <v>2.5</v>
      </c>
      <c r="Z64" s="277"/>
      <c r="AA64" s="262"/>
      <c r="AB64" s="263"/>
      <c r="AC64" s="286" t="str">
        <f t="shared" si="17"/>
        <v>Amarillo</v>
      </c>
      <c r="AD64" s="63"/>
      <c r="AE64" s="285"/>
      <c r="AF64" s="285"/>
      <c r="AG64" s="285"/>
      <c r="AH64" s="285"/>
      <c r="AI64" s="285"/>
      <c r="AJ64" s="285"/>
      <c r="AK64" s="285">
        <v>2.5</v>
      </c>
      <c r="AL64" s="284"/>
      <c r="AM64" s="303"/>
      <c r="AN64" s="286" t="str">
        <f t="shared" si="18"/>
        <v>Amarillo</v>
      </c>
      <c r="AO64" s="63"/>
      <c r="AP64" s="285"/>
      <c r="AQ64" s="285"/>
      <c r="AR64" s="285"/>
      <c r="AS64" s="285"/>
      <c r="AT64" s="285"/>
      <c r="AU64" s="285"/>
      <c r="AV64" s="285">
        <v>2.5</v>
      </c>
      <c r="AW64" s="288"/>
      <c r="AX64" s="263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</row>
    <row r="65">
      <c r="A65" s="259"/>
      <c r="B65" s="46"/>
      <c r="C65" s="260"/>
      <c r="D65" s="302" t="s">
        <v>96</v>
      </c>
      <c r="E65" s="63"/>
      <c r="F65" s="296">
        <v>0.2</v>
      </c>
      <c r="G65" s="296"/>
      <c r="H65" s="296"/>
      <c r="I65" s="296"/>
      <c r="J65" s="296"/>
      <c r="K65" s="296"/>
      <c r="L65" s="296"/>
      <c r="M65" s="285">
        <f t="shared" si="15"/>
        <v>0</v>
      </c>
      <c r="N65" s="296"/>
      <c r="O65" s="296"/>
      <c r="P65" s="284"/>
      <c r="Q65" s="294" t="str">
        <f t="shared" si="16"/>
        <v>Lactic Acid</v>
      </c>
      <c r="R65" s="63"/>
      <c r="S65" s="296">
        <v>0.2</v>
      </c>
      <c r="T65" s="296"/>
      <c r="U65" s="296"/>
      <c r="V65" s="296"/>
      <c r="W65" s="296"/>
      <c r="X65" s="296"/>
      <c r="Y65" s="296"/>
      <c r="Z65" s="277"/>
      <c r="AA65" s="262"/>
      <c r="AB65" s="263"/>
      <c r="AC65" s="294" t="str">
        <f t="shared" si="17"/>
        <v>Lactic Acid</v>
      </c>
      <c r="AD65" s="63"/>
      <c r="AE65" s="296">
        <v>0.2</v>
      </c>
      <c r="AF65" s="296"/>
      <c r="AG65" s="296"/>
      <c r="AH65" s="296"/>
      <c r="AI65" s="296"/>
      <c r="AJ65" s="296"/>
      <c r="AK65" s="296"/>
      <c r="AL65" s="284"/>
      <c r="AM65" s="303"/>
      <c r="AN65" s="294" t="str">
        <f t="shared" si="18"/>
        <v>Lactic Acid</v>
      </c>
      <c r="AO65" s="63"/>
      <c r="AP65" s="296">
        <v>0.2</v>
      </c>
      <c r="AQ65" s="296"/>
      <c r="AR65" s="296"/>
      <c r="AS65" s="296"/>
      <c r="AT65" s="296"/>
      <c r="AU65" s="296"/>
      <c r="AV65" s="296"/>
      <c r="AW65" s="298"/>
      <c r="AX65" s="263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</row>
    <row r="66">
      <c r="A66" s="259"/>
      <c r="B66" s="39"/>
      <c r="C66" s="260"/>
      <c r="D66" s="283"/>
      <c r="E66" s="63"/>
      <c r="F66" s="307"/>
      <c r="G66" s="307"/>
      <c r="H66" s="307"/>
      <c r="I66" s="307"/>
      <c r="J66" s="307"/>
      <c r="K66" s="307"/>
      <c r="L66" s="285"/>
      <c r="M66" s="285">
        <f t="shared" si="15"/>
        <v>0</v>
      </c>
      <c r="N66" s="285"/>
      <c r="O66" s="285"/>
      <c r="P66" s="284"/>
      <c r="Q66" s="286" t="str">
        <f t="shared" si="16"/>
        <v/>
      </c>
      <c r="R66" s="63"/>
      <c r="S66" s="307"/>
      <c r="T66" s="307"/>
      <c r="U66" s="307"/>
      <c r="V66" s="307"/>
      <c r="W66" s="307"/>
      <c r="X66" s="307"/>
      <c r="Y66" s="285"/>
      <c r="Z66" s="277"/>
      <c r="AA66" s="262"/>
      <c r="AB66" s="263"/>
      <c r="AC66" s="286" t="str">
        <f t="shared" si="17"/>
        <v/>
      </c>
      <c r="AD66" s="63"/>
      <c r="AE66" s="307"/>
      <c r="AF66" s="307"/>
      <c r="AG66" s="307"/>
      <c r="AH66" s="307"/>
      <c r="AI66" s="307"/>
      <c r="AJ66" s="307"/>
      <c r="AK66" s="285"/>
      <c r="AL66" s="284"/>
      <c r="AM66" s="303"/>
      <c r="AN66" s="286" t="str">
        <f t="shared" si="18"/>
        <v/>
      </c>
      <c r="AO66" s="63"/>
      <c r="AP66" s="307"/>
      <c r="AQ66" s="307"/>
      <c r="AR66" s="307"/>
      <c r="AS66" s="307"/>
      <c r="AT66" s="307"/>
      <c r="AU66" s="307"/>
      <c r="AV66" s="285"/>
      <c r="AW66" s="288"/>
      <c r="AX66" s="263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</row>
    <row r="67">
      <c r="A67" s="259"/>
      <c r="B67" s="50"/>
      <c r="C67" s="260"/>
      <c r="D67" s="302"/>
      <c r="E67" s="63"/>
      <c r="F67" s="313"/>
      <c r="G67" s="313"/>
      <c r="H67" s="313"/>
      <c r="I67" s="313"/>
      <c r="J67" s="313"/>
      <c r="K67" s="313"/>
      <c r="L67" s="313"/>
      <c r="M67" s="285">
        <f t="shared" si="15"/>
        <v>0</v>
      </c>
      <c r="N67" s="318"/>
      <c r="O67" s="318"/>
      <c r="P67" s="284"/>
      <c r="Q67" s="294" t="str">
        <f t="shared" si="16"/>
        <v/>
      </c>
      <c r="R67" s="63"/>
      <c r="S67" s="313"/>
      <c r="T67" s="313"/>
      <c r="U67" s="313"/>
      <c r="V67" s="313"/>
      <c r="W67" s="313"/>
      <c r="X67" s="313"/>
      <c r="Y67" s="313"/>
      <c r="Z67" s="277"/>
      <c r="AA67" s="262"/>
      <c r="AB67" s="263"/>
      <c r="AC67" s="294" t="str">
        <f t="shared" si="17"/>
        <v/>
      </c>
      <c r="AD67" s="63"/>
      <c r="AE67" s="313"/>
      <c r="AF67" s="313"/>
      <c r="AG67" s="313"/>
      <c r="AH67" s="313"/>
      <c r="AI67" s="313"/>
      <c r="AJ67" s="313"/>
      <c r="AK67" s="313"/>
      <c r="AL67" s="314"/>
      <c r="AM67" s="303"/>
      <c r="AN67" s="294" t="str">
        <f t="shared" si="18"/>
        <v/>
      </c>
      <c r="AO67" s="63"/>
      <c r="AP67" s="313"/>
      <c r="AQ67" s="313"/>
      <c r="AR67" s="313"/>
      <c r="AS67" s="313"/>
      <c r="AT67" s="313"/>
      <c r="AU67" s="313"/>
      <c r="AV67" s="313"/>
      <c r="AW67" s="298"/>
      <c r="AX67" s="263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</row>
    <row r="68">
      <c r="A68" s="259"/>
      <c r="B68" s="50"/>
      <c r="C68" s="260"/>
      <c r="D68" s="283"/>
      <c r="E68" s="63"/>
      <c r="F68" s="307"/>
      <c r="G68" s="307"/>
      <c r="H68" s="307"/>
      <c r="I68" s="307"/>
      <c r="J68" s="307"/>
      <c r="K68" s="307"/>
      <c r="L68" s="307"/>
      <c r="M68" s="285">
        <f t="shared" si="15"/>
        <v>0</v>
      </c>
      <c r="N68" s="285"/>
      <c r="O68" s="285"/>
      <c r="P68" s="284"/>
      <c r="Q68" s="286" t="str">
        <f t="shared" si="16"/>
        <v/>
      </c>
      <c r="R68" s="63"/>
      <c r="S68" s="307"/>
      <c r="T68" s="307"/>
      <c r="U68" s="307"/>
      <c r="V68" s="307"/>
      <c r="W68" s="307"/>
      <c r="X68" s="307"/>
      <c r="Y68" s="307"/>
      <c r="Z68" s="277"/>
      <c r="AA68" s="262"/>
      <c r="AB68" s="263"/>
      <c r="AC68" s="286" t="str">
        <f t="shared" si="17"/>
        <v/>
      </c>
      <c r="AD68" s="63"/>
      <c r="AE68" s="307"/>
      <c r="AF68" s="307"/>
      <c r="AG68" s="307"/>
      <c r="AH68" s="307"/>
      <c r="AI68" s="307"/>
      <c r="AJ68" s="307"/>
      <c r="AK68" s="307"/>
      <c r="AL68" s="314"/>
      <c r="AM68" s="303"/>
      <c r="AN68" s="286" t="str">
        <f t="shared" si="18"/>
        <v/>
      </c>
      <c r="AO68" s="63"/>
      <c r="AP68" s="307"/>
      <c r="AQ68" s="307"/>
      <c r="AR68" s="307"/>
      <c r="AS68" s="307"/>
      <c r="AT68" s="307"/>
      <c r="AU68" s="307"/>
      <c r="AV68" s="307"/>
      <c r="AW68" s="317"/>
      <c r="AX68" s="263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</row>
    <row r="69" ht="18.0" customHeight="1">
      <c r="A69" s="259"/>
      <c r="B69" s="46"/>
      <c r="C69" s="260"/>
      <c r="D69" s="302"/>
      <c r="E69" s="63"/>
      <c r="F69" s="313"/>
      <c r="G69" s="313"/>
      <c r="H69" s="313"/>
      <c r="I69" s="313"/>
      <c r="J69" s="313"/>
      <c r="K69" s="313"/>
      <c r="L69" s="313"/>
      <c r="M69" s="285">
        <f t="shared" si="15"/>
        <v>0</v>
      </c>
      <c r="N69" s="318"/>
      <c r="O69" s="318"/>
      <c r="P69" s="284"/>
      <c r="Q69" s="294" t="str">
        <f t="shared" si="16"/>
        <v/>
      </c>
      <c r="R69" s="63"/>
      <c r="S69" s="313"/>
      <c r="T69" s="313"/>
      <c r="U69" s="313"/>
      <c r="V69" s="313"/>
      <c r="W69" s="313"/>
      <c r="X69" s="313"/>
      <c r="Y69" s="313"/>
      <c r="Z69" s="277"/>
      <c r="AA69" s="262"/>
      <c r="AB69" s="263"/>
      <c r="AC69" s="294" t="str">
        <f t="shared" si="17"/>
        <v/>
      </c>
      <c r="AD69" s="63"/>
      <c r="AE69" s="313"/>
      <c r="AF69" s="313"/>
      <c r="AG69" s="313"/>
      <c r="AH69" s="313"/>
      <c r="AI69" s="313"/>
      <c r="AJ69" s="313"/>
      <c r="AK69" s="313"/>
      <c r="AL69" s="314"/>
      <c r="AM69" s="303"/>
      <c r="AN69" s="294" t="str">
        <f t="shared" si="18"/>
        <v/>
      </c>
      <c r="AO69" s="63"/>
      <c r="AP69" s="313"/>
      <c r="AQ69" s="313"/>
      <c r="AR69" s="313"/>
      <c r="AS69" s="313"/>
      <c r="AT69" s="313"/>
      <c r="AU69" s="313"/>
      <c r="AV69" s="313"/>
      <c r="AW69" s="317"/>
      <c r="AX69" s="263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5"/>
        <v>0</v>
      </c>
      <c r="N70" s="285"/>
      <c r="O70" s="285"/>
      <c r="P70" s="284"/>
      <c r="Q70" s="286" t="str">
        <f t="shared" si="16"/>
        <v/>
      </c>
      <c r="R70" s="63"/>
      <c r="S70" s="307"/>
      <c r="T70" s="307"/>
      <c r="U70" s="307"/>
      <c r="V70" s="307"/>
      <c r="W70" s="307"/>
      <c r="X70" s="307"/>
      <c r="Y70" s="307"/>
      <c r="Z70" s="277"/>
      <c r="AA70" s="262"/>
      <c r="AB70" s="263"/>
      <c r="AC70" s="286" t="str">
        <f t="shared" si="17"/>
        <v/>
      </c>
      <c r="AD70" s="63"/>
      <c r="AE70" s="307"/>
      <c r="AF70" s="307"/>
      <c r="AG70" s="307"/>
      <c r="AH70" s="307"/>
      <c r="AI70" s="307"/>
      <c r="AJ70" s="307"/>
      <c r="AK70" s="307"/>
      <c r="AL70" s="314"/>
      <c r="AM70" s="303"/>
      <c r="AN70" s="286" t="str">
        <f t="shared" si="18"/>
        <v/>
      </c>
      <c r="AO70" s="63"/>
      <c r="AP70" s="307"/>
      <c r="AQ70" s="307"/>
      <c r="AR70" s="307"/>
      <c r="AS70" s="307"/>
      <c r="AT70" s="307"/>
      <c r="AU70" s="307"/>
      <c r="AV70" s="307"/>
      <c r="AW70" s="317"/>
      <c r="AX70" s="263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5"/>
        <v>0</v>
      </c>
      <c r="N71" s="318"/>
      <c r="O71" s="318"/>
      <c r="P71" s="284"/>
      <c r="Q71" s="294" t="str">
        <f t="shared" si="16"/>
        <v/>
      </c>
      <c r="R71" s="63"/>
      <c r="S71" s="313"/>
      <c r="T71" s="313"/>
      <c r="U71" s="313"/>
      <c r="V71" s="313"/>
      <c r="W71" s="313"/>
      <c r="X71" s="313"/>
      <c r="Y71" s="313"/>
      <c r="Z71" s="277"/>
      <c r="AA71" s="262"/>
      <c r="AB71" s="263"/>
      <c r="AC71" s="294" t="str">
        <f t="shared" si="17"/>
        <v/>
      </c>
      <c r="AD71" s="63"/>
      <c r="AE71" s="313"/>
      <c r="AF71" s="313"/>
      <c r="AG71" s="313"/>
      <c r="AH71" s="313"/>
      <c r="AI71" s="313"/>
      <c r="AJ71" s="313"/>
      <c r="AK71" s="313"/>
      <c r="AL71" s="314"/>
      <c r="AM71" s="303"/>
      <c r="AN71" s="294" t="str">
        <f t="shared" si="18"/>
        <v/>
      </c>
      <c r="AO71" s="63"/>
      <c r="AP71" s="313"/>
      <c r="AQ71" s="313"/>
      <c r="AR71" s="313"/>
      <c r="AS71" s="313"/>
      <c r="AT71" s="313"/>
      <c r="AU71" s="313"/>
      <c r="AV71" s="313"/>
      <c r="AW71" s="317"/>
      <c r="AX71" s="263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</row>
    <row r="72">
      <c r="A72" s="259"/>
      <c r="B72" s="50"/>
      <c r="C72" s="260"/>
      <c r="D72" s="283" t="s">
        <v>132</v>
      </c>
      <c r="E72" s="63"/>
      <c r="F72" s="285">
        <v>0.1</v>
      </c>
      <c r="G72" s="307"/>
      <c r="H72" s="307"/>
      <c r="I72" s="285" t="s">
        <v>266</v>
      </c>
      <c r="J72" s="307"/>
      <c r="K72" s="307"/>
      <c r="L72" s="307"/>
      <c r="M72" s="285">
        <f t="shared" si="15"/>
        <v>0</v>
      </c>
      <c r="N72" s="285"/>
      <c r="O72" s="285"/>
      <c r="P72" s="284"/>
      <c r="Q72" s="286" t="str">
        <f t="shared" si="16"/>
        <v>Antifoam</v>
      </c>
      <c r="R72" s="63"/>
      <c r="S72" s="285">
        <v>0.1</v>
      </c>
      <c r="T72" s="307"/>
      <c r="U72" s="307"/>
      <c r="V72" s="285" t="s">
        <v>266</v>
      </c>
      <c r="W72" s="307"/>
      <c r="X72" s="307"/>
      <c r="Y72" s="307"/>
      <c r="Z72" s="277"/>
      <c r="AA72" s="262"/>
      <c r="AB72" s="263"/>
      <c r="AC72" s="286" t="str">
        <f t="shared" si="17"/>
        <v>Antifoam</v>
      </c>
      <c r="AD72" s="63"/>
      <c r="AE72" s="285">
        <v>0.1</v>
      </c>
      <c r="AF72" s="307"/>
      <c r="AG72" s="307"/>
      <c r="AH72" s="285" t="s">
        <v>266</v>
      </c>
      <c r="AI72" s="307"/>
      <c r="AJ72" s="307"/>
      <c r="AK72" s="307"/>
      <c r="AL72" s="314"/>
      <c r="AM72" s="303"/>
      <c r="AN72" s="286" t="str">
        <f t="shared" si="18"/>
        <v>Antifoam</v>
      </c>
      <c r="AO72" s="63"/>
      <c r="AP72" s="285">
        <v>0.1</v>
      </c>
      <c r="AQ72" s="307"/>
      <c r="AR72" s="307"/>
      <c r="AS72" s="285" t="s">
        <v>266</v>
      </c>
      <c r="AT72" s="307"/>
      <c r="AU72" s="307"/>
      <c r="AV72" s="307"/>
      <c r="AW72" s="317"/>
      <c r="AX72" s="263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0.1</v>
      </c>
      <c r="J73" s="313"/>
      <c r="K73" s="313"/>
      <c r="L73" s="313"/>
      <c r="M73" s="285">
        <f t="shared" si="15"/>
        <v>0</v>
      </c>
      <c r="N73" s="296"/>
      <c r="O73" s="296"/>
      <c r="P73" s="284"/>
      <c r="Q73" s="322" t="str">
        <f t="shared" si="16"/>
        <v>Yeast Nutrient</v>
      </c>
      <c r="R73" s="63"/>
      <c r="S73" s="313"/>
      <c r="T73" s="313"/>
      <c r="U73" s="313"/>
      <c r="V73" s="296">
        <v>0.1</v>
      </c>
      <c r="W73" s="313"/>
      <c r="X73" s="313"/>
      <c r="Y73" s="313"/>
      <c r="Z73" s="277"/>
      <c r="AA73" s="262"/>
      <c r="AB73" s="263"/>
      <c r="AC73" s="294" t="str">
        <f t="shared" si="17"/>
        <v>Yeast Nutrient</v>
      </c>
      <c r="AD73" s="63"/>
      <c r="AE73" s="313"/>
      <c r="AF73" s="313"/>
      <c r="AG73" s="313"/>
      <c r="AH73" s="296">
        <v>0.1</v>
      </c>
      <c r="AI73" s="313"/>
      <c r="AJ73" s="313"/>
      <c r="AK73" s="313"/>
      <c r="AL73" s="314"/>
      <c r="AM73" s="303"/>
      <c r="AN73" s="294" t="str">
        <f t="shared" si="18"/>
        <v>Yeast Nutrient</v>
      </c>
      <c r="AO73" s="63"/>
      <c r="AP73" s="313"/>
      <c r="AQ73" s="313"/>
      <c r="AR73" s="313"/>
      <c r="AS73" s="296">
        <v>0.1</v>
      </c>
      <c r="AT73" s="313"/>
      <c r="AU73" s="313"/>
      <c r="AV73" s="313"/>
      <c r="AW73" s="317"/>
      <c r="AX73" s="263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/>
      <c r="J74" s="307"/>
      <c r="K74" s="307"/>
      <c r="L74" s="307"/>
      <c r="M74" s="285">
        <f t="shared" si="15"/>
        <v>0</v>
      </c>
      <c r="N74" s="285"/>
      <c r="O74" s="285"/>
      <c r="P74" s="324"/>
      <c r="Q74" s="286" t="str">
        <f t="shared" si="16"/>
        <v>Whirlfloc</v>
      </c>
      <c r="R74" s="63"/>
      <c r="S74" s="307"/>
      <c r="T74" s="307"/>
      <c r="U74" s="307"/>
      <c r="V74" s="285"/>
      <c r="W74" s="307"/>
      <c r="X74" s="307"/>
      <c r="Y74" s="307"/>
      <c r="Z74" s="277"/>
      <c r="AA74" s="262"/>
      <c r="AB74" s="263"/>
      <c r="AC74" s="286" t="str">
        <f t="shared" si="17"/>
        <v>Whirlfloc</v>
      </c>
      <c r="AD74" s="63"/>
      <c r="AE74" s="307"/>
      <c r="AF74" s="307"/>
      <c r="AG74" s="307"/>
      <c r="AH74" s="285"/>
      <c r="AI74" s="307"/>
      <c r="AJ74" s="307"/>
      <c r="AK74" s="307"/>
      <c r="AL74" s="314"/>
      <c r="AM74" s="303"/>
      <c r="AN74" s="286" t="str">
        <f t="shared" si="18"/>
        <v>Whirlfloc</v>
      </c>
      <c r="AO74" s="63"/>
      <c r="AP74" s="307"/>
      <c r="AQ74" s="307"/>
      <c r="AR74" s="307"/>
      <c r="AS74" s="285"/>
      <c r="AT74" s="307"/>
      <c r="AU74" s="307"/>
      <c r="AV74" s="307"/>
      <c r="AW74" s="317"/>
      <c r="AX74" s="263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</row>
    <row r="75">
      <c r="A75" s="259"/>
      <c r="B75" s="50"/>
      <c r="C75" s="260"/>
      <c r="D75" s="302" t="s">
        <v>135</v>
      </c>
      <c r="E75" s="63"/>
      <c r="F75" s="325" t="s">
        <v>267</v>
      </c>
      <c r="G75" s="62"/>
      <c r="H75" s="62"/>
      <c r="I75" s="62"/>
      <c r="J75" s="62"/>
      <c r="K75" s="62"/>
      <c r="L75" s="62"/>
      <c r="M75" s="62"/>
      <c r="N75" s="62"/>
      <c r="O75" s="63"/>
      <c r="P75" s="284"/>
      <c r="Q75" s="322" t="str">
        <f t="shared" si="16"/>
        <v>Yeast</v>
      </c>
      <c r="R75" s="63"/>
      <c r="S75" s="326"/>
      <c r="T75" s="326"/>
      <c r="U75" s="326"/>
      <c r="V75" s="327"/>
      <c r="W75" s="326"/>
      <c r="X75" s="326"/>
      <c r="Y75" s="326"/>
      <c r="Z75" s="277"/>
      <c r="AA75" s="262"/>
      <c r="AB75" s="263"/>
      <c r="AC75" s="294" t="str">
        <f t="shared" si="17"/>
        <v>Yeast</v>
      </c>
      <c r="AD75" s="63"/>
      <c r="AE75" s="313"/>
      <c r="AF75" s="313"/>
      <c r="AG75" s="313"/>
      <c r="AH75" s="296"/>
      <c r="AI75" s="313"/>
      <c r="AJ75" s="313"/>
      <c r="AK75" s="313"/>
      <c r="AL75" s="314"/>
      <c r="AM75" s="303"/>
      <c r="AN75" s="294" t="str">
        <f t="shared" si="18"/>
        <v>Yeast</v>
      </c>
      <c r="AO75" s="63"/>
      <c r="AP75" s="315"/>
      <c r="AQ75" s="315"/>
      <c r="AR75" s="315"/>
      <c r="AS75" s="315"/>
      <c r="AT75" s="315"/>
      <c r="AU75" s="315"/>
      <c r="AV75" s="315"/>
      <c r="AW75" s="317"/>
      <c r="AX75" s="263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</row>
    <row r="76">
      <c r="A76" s="259"/>
      <c r="B76" s="50"/>
      <c r="C76" s="260"/>
      <c r="D76" s="283" t="s">
        <v>268</v>
      </c>
      <c r="E76" s="63"/>
      <c r="F76" s="328" t="s">
        <v>269</v>
      </c>
      <c r="G76" s="62"/>
      <c r="H76" s="62"/>
      <c r="I76" s="62"/>
      <c r="J76" s="62"/>
      <c r="K76" s="62"/>
      <c r="L76" s="62"/>
      <c r="M76" s="62"/>
      <c r="N76" s="62"/>
      <c r="O76" s="63"/>
      <c r="P76" s="324"/>
      <c r="Q76" s="329"/>
      <c r="R76" s="63"/>
      <c r="S76" s="330"/>
      <c r="T76" s="330"/>
      <c r="U76" s="330"/>
      <c r="V76" s="331"/>
      <c r="W76" s="330"/>
      <c r="X76" s="330"/>
      <c r="Y76" s="330"/>
      <c r="Z76" s="253"/>
      <c r="AA76" s="262"/>
      <c r="AB76" s="263"/>
      <c r="AC76" s="329"/>
      <c r="AD76" s="63"/>
      <c r="AE76" s="330"/>
      <c r="AF76" s="330"/>
      <c r="AG76" s="330"/>
      <c r="AH76" s="331"/>
      <c r="AI76" s="330"/>
      <c r="AJ76" s="330"/>
      <c r="AK76" s="330"/>
      <c r="AL76" s="314"/>
      <c r="AM76" s="303"/>
      <c r="AN76" s="329"/>
      <c r="AO76" s="63"/>
      <c r="AP76" s="333"/>
      <c r="AQ76" s="333"/>
      <c r="AR76" s="333"/>
      <c r="AS76" s="333"/>
      <c r="AT76" s="333"/>
      <c r="AU76" s="333"/>
      <c r="AV76" s="333"/>
      <c r="AW76" s="317"/>
      <c r="AX76" s="263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</row>
    <row r="77">
      <c r="A77" s="1"/>
      <c r="B77" s="46"/>
      <c r="C77" s="334"/>
      <c r="D77" s="283" t="s">
        <v>270</v>
      </c>
      <c r="E77" s="63"/>
      <c r="F77" s="328" t="s">
        <v>271</v>
      </c>
      <c r="G77" s="62"/>
      <c r="H77" s="62"/>
      <c r="I77" s="62"/>
      <c r="J77" s="62"/>
      <c r="K77" s="62"/>
      <c r="L77" s="62"/>
      <c r="M77" s="62"/>
      <c r="N77" s="62"/>
      <c r="O77" s="63"/>
      <c r="P77" s="234"/>
      <c r="Q77" s="234"/>
      <c r="R77" s="238"/>
      <c r="S77" s="238"/>
      <c r="T77" s="238"/>
      <c r="U77" s="238"/>
      <c r="V77" s="234"/>
      <c r="W77" s="335"/>
      <c r="X77" s="238"/>
      <c r="Y77" s="238"/>
      <c r="Z77" s="238"/>
      <c r="AA77" s="303"/>
      <c r="AB77" s="303"/>
      <c r="AC77" s="171"/>
      <c r="AD77" s="173"/>
      <c r="AE77" s="173"/>
      <c r="AF77" s="173"/>
      <c r="AG77" s="173"/>
      <c r="AH77" s="171"/>
      <c r="AI77" s="171"/>
      <c r="AJ77" s="171"/>
      <c r="AK77" s="171"/>
      <c r="AL77" s="234"/>
      <c r="AM77" s="303"/>
      <c r="AN77" s="66"/>
      <c r="AO77" s="171"/>
      <c r="AP77" s="171"/>
      <c r="AQ77" s="173"/>
      <c r="AR77" s="173"/>
      <c r="AS77" s="173"/>
      <c r="AT77" s="173"/>
      <c r="AU77" s="171"/>
      <c r="AV77" s="171"/>
      <c r="AW77" s="171"/>
      <c r="AX77" s="171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4"/>
      <c r="R78" s="238"/>
      <c r="S78" s="238"/>
      <c r="T78" s="238"/>
      <c r="U78" s="238"/>
      <c r="V78" s="234"/>
      <c r="W78" s="335"/>
      <c r="X78" s="238"/>
      <c r="Y78" s="238"/>
      <c r="Z78" s="238"/>
      <c r="AA78" s="303"/>
      <c r="AB78" s="303"/>
      <c r="AC78" s="171"/>
      <c r="AD78" s="173"/>
      <c r="AE78" s="173"/>
      <c r="AF78" s="173"/>
      <c r="AG78" s="173"/>
      <c r="AH78" s="171"/>
      <c r="AI78" s="171"/>
      <c r="AJ78" s="171"/>
      <c r="AK78" s="171"/>
      <c r="AL78" s="234"/>
      <c r="AM78" s="303"/>
      <c r="AN78" s="66"/>
      <c r="AO78" s="171"/>
      <c r="AP78" s="171"/>
      <c r="AQ78" s="173"/>
      <c r="AR78" s="173"/>
      <c r="AS78" s="173"/>
      <c r="AT78" s="173"/>
      <c r="AU78" s="171"/>
      <c r="AV78" s="171"/>
      <c r="AW78" s="171"/>
      <c r="AX78" s="171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9"/>
      <c r="P79" s="338"/>
      <c r="Q79" s="338"/>
      <c r="R79" s="340"/>
      <c r="S79" s="336"/>
      <c r="T79" s="336"/>
      <c r="U79" s="336"/>
      <c r="V79" s="336"/>
      <c r="W79" s="341"/>
      <c r="X79" s="341"/>
      <c r="Y79" s="341"/>
      <c r="Z79" s="341"/>
      <c r="AA79" s="303"/>
      <c r="AB79" s="303"/>
      <c r="AC79" s="342"/>
      <c r="AD79" s="342"/>
      <c r="AE79" s="342"/>
      <c r="AF79" s="342"/>
      <c r="AG79" s="342"/>
      <c r="AH79" s="343"/>
      <c r="AI79" s="343"/>
      <c r="AJ79" s="342"/>
      <c r="AK79" s="344"/>
      <c r="AL79" s="63"/>
      <c r="AM79" s="303"/>
      <c r="AN79" s="345" t="str">
        <f t="shared" ref="AN79:AN80" si="19">IF(AM79&gt;0,AM79/$M$72,"")</f>
        <v/>
      </c>
      <c r="AO79" s="342"/>
      <c r="AP79" s="342"/>
      <c r="AQ79" s="342"/>
      <c r="AR79" s="342"/>
      <c r="AS79" s="342"/>
      <c r="AT79" s="342"/>
      <c r="AU79" s="342"/>
      <c r="AV79" s="342"/>
      <c r="AW79" s="342"/>
      <c r="AX79" s="263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0"/>
      <c r="S80" s="336"/>
      <c r="T80" s="336"/>
      <c r="U80" s="336"/>
      <c r="V80" s="336"/>
      <c r="W80" s="341"/>
      <c r="X80" s="341"/>
      <c r="Y80" s="341"/>
      <c r="Z80" s="341"/>
      <c r="AA80" s="303"/>
      <c r="AB80" s="303"/>
      <c r="AC80" s="342"/>
      <c r="AD80" s="342"/>
      <c r="AE80" s="342"/>
      <c r="AF80" s="342"/>
      <c r="AG80" s="342"/>
      <c r="AH80" s="343"/>
      <c r="AI80" s="343"/>
      <c r="AJ80" s="342"/>
      <c r="AK80" s="344"/>
      <c r="AL80" s="63"/>
      <c r="AM80" s="303"/>
      <c r="AN80" s="345" t="str">
        <f t="shared" si="19"/>
        <v/>
      </c>
      <c r="AO80" s="342"/>
      <c r="AP80" s="342"/>
      <c r="AQ80" s="342"/>
      <c r="AR80" s="342"/>
      <c r="AS80" s="342"/>
      <c r="AT80" s="342"/>
      <c r="AU80" s="342"/>
      <c r="AV80" s="342"/>
      <c r="AW80" s="342"/>
      <c r="AX80" s="171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  <c r="BM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  <c r="BM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  <c r="BM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  <c r="BM84" s="194"/>
    </row>
    <row r="85" ht="27.0" customHeight="1">
      <c r="A85" s="362"/>
      <c r="B85" s="50"/>
      <c r="C85" s="363" t="s">
        <v>149</v>
      </c>
      <c r="D85" s="364">
        <f>K53</f>
        <v>1950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>
        <f>X53</f>
        <v>1950</v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/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/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  <c r="BM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  <c r="BM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  <c r="BM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  <c r="BM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  <c r="BM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  <c r="BM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  <c r="BM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  <c r="BM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  <c r="BM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  <c r="BM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  <c r="BM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  <c r="BM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  <c r="BM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  <c r="BM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  <c r="BM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  <c r="BM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  <c r="BM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  <c r="BM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  <c r="BM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  <c r="BM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47"/>
      <c r="O113" s="47"/>
      <c r="P113" s="450"/>
      <c r="Q113" s="171"/>
      <c r="R113" s="303"/>
      <c r="S113" s="303"/>
      <c r="T113" s="303"/>
      <c r="U113" s="303"/>
      <c r="V113" s="139"/>
      <c r="W113" s="303"/>
      <c r="X113" s="303"/>
      <c r="Y113" s="303"/>
      <c r="Z113" s="303"/>
      <c r="AA113" s="303"/>
      <c r="AB113" s="171"/>
      <c r="AC113" s="303"/>
      <c r="AD113" s="303"/>
      <c r="AE113" s="303"/>
      <c r="AF113" s="303"/>
      <c r="AG113" s="303"/>
      <c r="AH113" s="171"/>
      <c r="AI113" s="234"/>
      <c r="AJ113" s="234"/>
      <c r="AK113" s="234"/>
      <c r="AL113" s="234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73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7"/>
      <c r="P114" s="450"/>
      <c r="Q114" s="171"/>
      <c r="R114" s="303"/>
      <c r="S114" s="303"/>
      <c r="T114" s="303"/>
      <c r="U114" s="303"/>
      <c r="V114" s="139"/>
      <c r="W114" s="303"/>
      <c r="X114" s="303"/>
      <c r="Y114" s="303"/>
      <c r="Z114" s="303"/>
      <c r="AA114" s="303"/>
      <c r="AB114" s="171"/>
      <c r="AC114" s="303"/>
      <c r="AD114" s="303"/>
      <c r="AE114" s="303"/>
      <c r="AF114" s="303"/>
      <c r="AG114" s="303"/>
      <c r="AH114" s="171"/>
      <c r="AI114" s="234"/>
      <c r="AJ114" s="234"/>
      <c r="AK114" s="234"/>
      <c r="AL114" s="234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7"/>
      <c r="P115" s="450"/>
      <c r="Q115" s="171"/>
      <c r="R115" s="303"/>
      <c r="S115" s="303"/>
      <c r="T115" s="303"/>
      <c r="U115" s="303"/>
      <c r="V115" s="139"/>
      <c r="W115" s="303"/>
      <c r="X115" s="303"/>
      <c r="Y115" s="303"/>
      <c r="Z115" s="303"/>
      <c r="AA115" s="303"/>
      <c r="AB115" s="171"/>
      <c r="AC115" s="303"/>
      <c r="AD115" s="303"/>
      <c r="AE115" s="303"/>
      <c r="AF115" s="303"/>
      <c r="AG115" s="303"/>
      <c r="AH115" s="171"/>
      <c r="AI115" s="234"/>
      <c r="AJ115" s="234"/>
      <c r="AK115" s="234"/>
      <c r="AL115" s="234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7"/>
      <c r="P116" s="450"/>
      <c r="Q116" s="171"/>
      <c r="R116" s="303"/>
      <c r="S116" s="303"/>
      <c r="T116" s="303"/>
      <c r="U116" s="303"/>
      <c r="V116" s="139"/>
      <c r="W116" s="303"/>
      <c r="X116" s="303"/>
      <c r="Y116" s="303"/>
      <c r="Z116" s="303"/>
      <c r="AA116" s="303"/>
      <c r="AB116" s="171"/>
      <c r="AC116" s="303"/>
      <c r="AD116" s="303"/>
      <c r="AE116" s="303"/>
      <c r="AF116" s="303"/>
      <c r="AG116" s="303"/>
      <c r="AH116" s="171"/>
      <c r="AI116" s="234"/>
      <c r="AJ116" s="234"/>
      <c r="AK116" s="234"/>
      <c r="AL116" s="234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7"/>
      <c r="P117" s="450"/>
      <c r="Q117" s="171"/>
      <c r="R117" s="303"/>
      <c r="S117" s="303"/>
      <c r="T117" s="303"/>
      <c r="U117" s="303"/>
      <c r="V117" s="139"/>
      <c r="W117" s="303"/>
      <c r="X117" s="303"/>
      <c r="Y117" s="303"/>
      <c r="Z117" s="303"/>
      <c r="AA117" s="303"/>
      <c r="AB117" s="171"/>
      <c r="AC117" s="303"/>
      <c r="AD117" s="303"/>
      <c r="AE117" s="303"/>
      <c r="AF117" s="303"/>
      <c r="AG117" s="303"/>
      <c r="AH117" s="171"/>
      <c r="AI117" s="234"/>
      <c r="AJ117" s="234"/>
      <c r="AK117" s="234"/>
      <c r="AL117" s="234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7"/>
      <c r="P118" s="450"/>
      <c r="Q118" s="171"/>
      <c r="R118" s="303"/>
      <c r="S118" s="303"/>
      <c r="T118" s="303"/>
      <c r="U118" s="303"/>
      <c r="V118" s="139"/>
      <c r="W118" s="303"/>
      <c r="X118" s="303"/>
      <c r="Y118" s="303"/>
      <c r="Z118" s="303"/>
      <c r="AA118" s="303"/>
      <c r="AB118" s="171"/>
      <c r="AC118" s="303"/>
      <c r="AD118" s="303"/>
      <c r="AE118" s="303"/>
      <c r="AF118" s="303"/>
      <c r="AG118" s="303"/>
      <c r="AH118" s="171"/>
      <c r="AI118" s="234"/>
      <c r="AJ118" s="234"/>
      <c r="AK118" s="234"/>
      <c r="AL118" s="234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</row>
    <row r="119">
      <c r="A119" s="412"/>
      <c r="B119" s="47"/>
      <c r="C119" s="47"/>
      <c r="D119" s="47"/>
      <c r="E119" s="47"/>
      <c r="F119" s="47"/>
      <c r="G119" s="47"/>
      <c r="H119" s="47"/>
      <c r="I119" s="47"/>
      <c r="J119" s="48"/>
      <c r="K119" s="48"/>
      <c r="L119" s="303"/>
      <c r="M119" s="303"/>
      <c r="N119" s="47"/>
      <c r="O119" s="47"/>
      <c r="P119" s="457"/>
      <c r="Q119" s="171"/>
      <c r="R119" s="303"/>
      <c r="S119" s="303"/>
      <c r="T119" s="303"/>
      <c r="U119" s="303"/>
      <c r="V119" s="139"/>
      <c r="W119" s="303"/>
      <c r="X119" s="303"/>
      <c r="Y119" s="303"/>
      <c r="Z119" s="303"/>
      <c r="AA119" s="303"/>
      <c r="AB119" s="171"/>
      <c r="AC119" s="303"/>
      <c r="AD119" s="303"/>
      <c r="AE119" s="303"/>
      <c r="AF119" s="303"/>
      <c r="AG119" s="303"/>
      <c r="AH119" s="171"/>
      <c r="AI119" s="234"/>
      <c r="AJ119" s="234"/>
      <c r="AK119" s="234"/>
      <c r="AL119" s="234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</row>
    <row r="120">
      <c r="A120" s="412"/>
      <c r="B120" s="47"/>
      <c r="C120" s="458" t="s">
        <v>199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3"/>
      <c r="Q120" s="47"/>
      <c r="R120" s="459" t="s">
        <v>200</v>
      </c>
      <c r="S120" s="62"/>
      <c r="T120" s="62"/>
      <c r="U120" s="62"/>
      <c r="V120" s="62"/>
      <c r="W120" s="62"/>
      <c r="X120" s="62"/>
      <c r="Y120" s="62"/>
      <c r="Z120" s="62"/>
      <c r="AA120" s="63"/>
      <c r="AB120" s="460"/>
      <c r="AC120" s="462"/>
      <c r="AD120" s="463"/>
      <c r="AE120" s="463"/>
      <c r="AF120" s="463"/>
      <c r="AG120" s="464"/>
      <c r="AH120" s="460"/>
      <c r="AI120" s="466"/>
      <c r="AJ120" s="468"/>
      <c r="AK120" s="468"/>
      <c r="AL120" s="468"/>
      <c r="AM120" s="470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</row>
    <row r="121">
      <c r="A121" s="412"/>
      <c r="B121" s="47"/>
      <c r="C121" s="471" t="s">
        <v>202</v>
      </c>
      <c r="D121" s="63"/>
      <c r="E121" s="472" t="s">
        <v>203</v>
      </c>
      <c r="F121" s="473" t="s">
        <v>100</v>
      </c>
      <c r="G121" s="474" t="s">
        <v>204</v>
      </c>
      <c r="H121" s="63"/>
      <c r="I121" s="475" t="s">
        <v>85</v>
      </c>
      <c r="J121" s="63"/>
      <c r="K121" s="476"/>
      <c r="L121" s="476"/>
      <c r="M121" s="477"/>
      <c r="N121" s="476"/>
      <c r="O121" s="476"/>
      <c r="P121" s="478"/>
      <c r="Q121" s="47"/>
      <c r="R121" s="479" t="s">
        <v>205</v>
      </c>
      <c r="S121" s="479" t="s">
        <v>206</v>
      </c>
      <c r="T121" s="479" t="s">
        <v>12</v>
      </c>
      <c r="U121" s="479" t="s">
        <v>207</v>
      </c>
      <c r="V121" s="480" t="s">
        <v>208</v>
      </c>
      <c r="W121" s="63"/>
      <c r="X121" s="481" t="s">
        <v>209</v>
      </c>
      <c r="Y121" s="482" t="s">
        <v>210</v>
      </c>
      <c r="Z121" s="482" t="s">
        <v>211</v>
      </c>
      <c r="AA121" s="482" t="s">
        <v>212</v>
      </c>
      <c r="AB121" s="484"/>
      <c r="AC121" s="485"/>
      <c r="AD121" s="486"/>
      <c r="AE121" s="486"/>
      <c r="AF121" s="486"/>
      <c r="AG121" s="487"/>
      <c r="AH121" s="484"/>
      <c r="AI121" s="488"/>
      <c r="AJ121" s="405"/>
      <c r="AK121" s="405"/>
      <c r="AL121" s="405"/>
      <c r="AM121" s="470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</row>
    <row r="122">
      <c r="A122" s="412"/>
      <c r="B122" s="47"/>
      <c r="C122" s="489" t="s">
        <v>213</v>
      </c>
      <c r="D122" s="63"/>
      <c r="E122" s="490" t="str">
        <f t="shared" ref="E122:E124" si="20">V8</f>
        <v/>
      </c>
      <c r="F122" s="492">
        <v>50.0</v>
      </c>
      <c r="G122" s="493">
        <f t="shared" ref="G122:G125" si="21">E122*F122</f>
        <v>0</v>
      </c>
      <c r="H122" s="132"/>
      <c r="I122" s="496" t="str">
        <f t="shared" ref="I122:I125" si="22">IF(ISBLANK(E122)=false , G122/$G$126,"")</f>
        <v/>
      </c>
      <c r="J122" s="132"/>
      <c r="K122" s="497"/>
      <c r="L122" s="498"/>
      <c r="M122" s="499"/>
      <c r="N122" s="497"/>
      <c r="O122" s="497"/>
      <c r="P122" s="500"/>
      <c r="Q122" s="47"/>
      <c r="R122" s="501" t="str">
        <f>E1</f>
        <v/>
      </c>
      <c r="S122" s="502" t="s">
        <v>274</v>
      </c>
      <c r="T122" s="503" t="str">
        <f>AC1</f>
        <v/>
      </c>
      <c r="U122" s="504" t="str">
        <f>F82</f>
        <v/>
      </c>
      <c r="V122" s="505" t="str">
        <f>X1</f>
        <v/>
      </c>
      <c r="W122" s="63"/>
      <c r="X122" s="501">
        <f>SUM(V11*6)</f>
        <v>0</v>
      </c>
      <c r="Y122" s="639">
        <f>sum((Z8*50)+(V8*50)+(W8*50)+(X8*50)+(Y8*50))</f>
        <v>0</v>
      </c>
      <c r="Z122" s="640">
        <f>SUM(V15-V16)</f>
        <v>0</v>
      </c>
      <c r="AA122" s="640">
        <f>sum(Y122+Z122)</f>
        <v>0</v>
      </c>
      <c r="AB122" s="484"/>
      <c r="AC122" s="485"/>
      <c r="AD122" s="486"/>
      <c r="AE122" s="486"/>
      <c r="AF122" s="486"/>
      <c r="AG122" s="487"/>
      <c r="AH122" s="484"/>
      <c r="AI122" s="488"/>
      <c r="AJ122" s="405"/>
      <c r="AK122" s="405"/>
      <c r="AL122" s="405"/>
      <c r="AM122" s="470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</row>
    <row r="123">
      <c r="A123" s="412"/>
      <c r="B123" s="47"/>
      <c r="C123" s="489" t="s">
        <v>214</v>
      </c>
      <c r="D123" s="63"/>
      <c r="E123" s="508" t="str">
        <f t="shared" si="20"/>
        <v/>
      </c>
      <c r="F123" s="492">
        <v>50.0</v>
      </c>
      <c r="G123" s="493">
        <f t="shared" si="21"/>
        <v>0</v>
      </c>
      <c r="H123" s="132"/>
      <c r="I123" s="496" t="str">
        <f t="shared" si="22"/>
        <v/>
      </c>
      <c r="J123" s="132"/>
      <c r="K123" s="497"/>
      <c r="L123" s="498"/>
      <c r="M123" s="499"/>
      <c r="N123" s="497"/>
      <c r="O123" s="497"/>
      <c r="P123" s="500"/>
      <c r="Q123" s="47"/>
      <c r="R123" s="463"/>
      <c r="S123" s="463"/>
      <c r="T123" s="463"/>
      <c r="U123" s="464"/>
      <c r="V123" s="509"/>
      <c r="W123" s="462"/>
      <c r="X123" s="463"/>
      <c r="Y123" s="463"/>
      <c r="Z123" s="510"/>
      <c r="AA123" s="412"/>
      <c r="AB123" s="8"/>
      <c r="AC123" s="485"/>
      <c r="AD123" s="486"/>
      <c r="AE123" s="486"/>
      <c r="AF123" s="486"/>
      <c r="AG123" s="487"/>
      <c r="AH123" s="8"/>
      <c r="AI123" s="405"/>
      <c r="AJ123" s="405"/>
      <c r="AK123" s="405"/>
      <c r="AL123" s="405"/>
      <c r="AM123" s="470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</row>
    <row r="124">
      <c r="A124" s="412"/>
      <c r="B124" s="47"/>
      <c r="C124" s="513" t="s">
        <v>215</v>
      </c>
      <c r="D124" s="182"/>
      <c r="E124" s="550" t="str">
        <f t="shared" si="20"/>
        <v/>
      </c>
      <c r="F124" s="492">
        <v>50.0</v>
      </c>
      <c r="G124" s="551">
        <f t="shared" si="21"/>
        <v>0</v>
      </c>
      <c r="H124" s="132"/>
      <c r="I124" s="496" t="str">
        <f t="shared" si="22"/>
        <v/>
      </c>
      <c r="J124" s="132"/>
      <c r="K124" s="497"/>
      <c r="L124" s="498"/>
      <c r="M124" s="499"/>
      <c r="N124" s="497"/>
      <c r="O124" s="497"/>
      <c r="P124" s="515"/>
      <c r="Q124" s="47"/>
      <c r="R124" s="486"/>
      <c r="S124" s="486"/>
      <c r="T124" s="486"/>
      <c r="U124" s="487"/>
      <c r="V124" s="2"/>
      <c r="W124" s="485"/>
      <c r="X124" s="486"/>
      <c r="Y124" s="486"/>
      <c r="Z124" s="486"/>
      <c r="AA124" s="464"/>
      <c r="AB124" s="8"/>
      <c r="AC124" s="485"/>
      <c r="AD124" s="486"/>
      <c r="AE124" s="486"/>
      <c r="AF124" s="486"/>
      <c r="AG124" s="487"/>
      <c r="AH124" s="8"/>
      <c r="AI124" s="405"/>
      <c r="AJ124" s="405"/>
      <c r="AK124" s="405"/>
      <c r="AL124" s="405"/>
      <c r="AM124" s="470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</row>
    <row r="125">
      <c r="A125" s="412"/>
      <c r="B125" s="47"/>
      <c r="C125" s="516" t="s">
        <v>216</v>
      </c>
      <c r="D125" s="182"/>
      <c r="E125" s="508" t="str">
        <f>V12</f>
        <v/>
      </c>
      <c r="F125" s="517">
        <v>9.0</v>
      </c>
      <c r="G125" s="493">
        <f t="shared" si="21"/>
        <v>0</v>
      </c>
      <c r="H125" s="132"/>
      <c r="I125" s="496" t="str">
        <f t="shared" si="22"/>
        <v/>
      </c>
      <c r="J125" s="132"/>
      <c r="K125" s="497"/>
      <c r="L125" s="498"/>
      <c r="M125" s="499"/>
      <c r="N125" s="497"/>
      <c r="O125" s="497"/>
      <c r="P125" s="515"/>
      <c r="Q125" s="47"/>
      <c r="R125" s="518"/>
      <c r="S125" s="518"/>
      <c r="T125" s="518"/>
      <c r="U125" s="519"/>
      <c r="V125" s="2"/>
      <c r="W125" s="485"/>
      <c r="X125" s="486"/>
      <c r="Y125" s="486"/>
      <c r="Z125" s="486"/>
      <c r="AA125" s="487"/>
      <c r="AB125" s="8"/>
      <c r="AC125" s="485"/>
      <c r="AD125" s="486"/>
      <c r="AE125" s="486"/>
      <c r="AF125" s="486"/>
      <c r="AG125" s="487"/>
      <c r="AH125" s="8"/>
      <c r="AI125" s="506"/>
      <c r="AJ125" s="485"/>
      <c r="AK125" s="486"/>
      <c r="AL125" s="486"/>
      <c r="AM125" s="486"/>
      <c r="AN125" s="487"/>
      <c r="AO125" s="521"/>
      <c r="AP125" s="485"/>
      <c r="AQ125" s="486"/>
      <c r="AR125" s="486"/>
      <c r="AS125" s="486"/>
      <c r="AT125" s="487"/>
      <c r="AU125" s="521"/>
      <c r="AV125" s="485"/>
      <c r="AW125" s="486"/>
      <c r="AX125" s="486"/>
      <c r="AY125" s="486"/>
      <c r="AZ125" s="641"/>
      <c r="BA125" s="641"/>
      <c r="BB125" s="641"/>
      <c r="BC125" s="487"/>
      <c r="BD125" s="521"/>
      <c r="BE125" s="485"/>
      <c r="BF125" s="486"/>
      <c r="BG125" s="486"/>
      <c r="BH125" s="486"/>
      <c r="BI125" s="487"/>
      <c r="BJ125" s="522"/>
      <c r="BK125" s="522"/>
      <c r="BL125" s="522"/>
      <c r="BM125" s="522"/>
    </row>
    <row r="126">
      <c r="A126" s="412"/>
      <c r="B126" s="47"/>
      <c r="C126" s="523" t="s">
        <v>217</v>
      </c>
      <c r="D126" s="62"/>
      <c r="E126" s="524"/>
      <c r="F126" s="524"/>
      <c r="G126" s="525">
        <f>SUM(G122:G125)</f>
        <v>0</v>
      </c>
      <c r="H126" s="132"/>
      <c r="I126" s="526"/>
      <c r="K126" s="497"/>
      <c r="L126" s="498"/>
      <c r="M126" s="499"/>
      <c r="N126" s="499"/>
      <c r="O126" s="499"/>
      <c r="P126" s="527"/>
      <c r="Q126" s="47"/>
      <c r="R126" s="528" t="s">
        <v>218</v>
      </c>
      <c r="S126" s="62"/>
      <c r="T126" s="62"/>
      <c r="U126" s="63"/>
      <c r="V126" s="529"/>
      <c r="W126" s="485"/>
      <c r="X126" s="486"/>
      <c r="Y126" s="486"/>
      <c r="Z126" s="486"/>
      <c r="AA126" s="487"/>
      <c r="AB126" s="8"/>
      <c r="AC126" s="485"/>
      <c r="AD126" s="486"/>
      <c r="AE126" s="486"/>
      <c r="AF126" s="486"/>
      <c r="AG126" s="487"/>
      <c r="AH126" s="8"/>
      <c r="AI126" s="506"/>
      <c r="AJ126" s="485"/>
      <c r="AK126" s="486"/>
      <c r="AL126" s="486"/>
      <c r="AM126" s="486"/>
      <c r="AN126" s="487"/>
      <c r="AO126" s="521"/>
      <c r="AP126" s="485"/>
      <c r="AQ126" s="486"/>
      <c r="AR126" s="486"/>
      <c r="AS126" s="486"/>
      <c r="AT126" s="487"/>
      <c r="AU126" s="521"/>
      <c r="AV126" s="485"/>
      <c r="AW126" s="486"/>
      <c r="AX126" s="486"/>
      <c r="AY126" s="486"/>
      <c r="AZ126" s="641"/>
      <c r="BA126" s="641"/>
      <c r="BB126" s="641"/>
      <c r="BC126" s="487"/>
      <c r="BD126" s="521"/>
      <c r="BE126" s="485"/>
      <c r="BF126" s="486"/>
      <c r="BG126" s="486"/>
      <c r="BH126" s="486"/>
      <c r="BI126" s="487"/>
      <c r="BJ126" s="522"/>
      <c r="BK126" s="522"/>
      <c r="BL126" s="522"/>
      <c r="BM126" s="522"/>
    </row>
    <row r="127">
      <c r="A127" s="412"/>
      <c r="B127" s="47"/>
      <c r="C127" s="530"/>
      <c r="D127" s="530"/>
      <c r="E127" s="530"/>
      <c r="F127" s="530"/>
      <c r="G127" s="531"/>
      <c r="H127" s="531"/>
      <c r="I127" s="531"/>
      <c r="J127" s="532"/>
      <c r="K127" s="533"/>
      <c r="L127" s="534"/>
      <c r="M127" s="534"/>
      <c r="N127" s="534"/>
      <c r="O127" s="534"/>
      <c r="P127" s="533"/>
      <c r="Q127" s="47"/>
      <c r="R127" s="535">
        <f>sum(V122-(X122+AA122))</f>
        <v>0</v>
      </c>
      <c r="S127" s="62"/>
      <c r="T127" s="62"/>
      <c r="U127" s="63"/>
      <c r="V127" s="529"/>
      <c r="W127" s="485"/>
      <c r="X127" s="486"/>
      <c r="Y127" s="486"/>
      <c r="Z127" s="486"/>
      <c r="AA127" s="487"/>
      <c r="AB127" s="8"/>
      <c r="AC127" s="485"/>
      <c r="AD127" s="486"/>
      <c r="AE127" s="486"/>
      <c r="AF127" s="486"/>
      <c r="AG127" s="487"/>
      <c r="AH127" s="8"/>
      <c r="AI127" s="506"/>
      <c r="AJ127" s="485"/>
      <c r="AK127" s="486"/>
      <c r="AL127" s="486"/>
      <c r="AM127" s="486"/>
      <c r="AN127" s="487"/>
      <c r="AO127" s="521"/>
      <c r="AP127" s="485"/>
      <c r="AQ127" s="486"/>
      <c r="AR127" s="486"/>
      <c r="AS127" s="486"/>
      <c r="AT127" s="487"/>
      <c r="AU127" s="521"/>
      <c r="AV127" s="485"/>
      <c r="AW127" s="486"/>
      <c r="AX127" s="486"/>
      <c r="AY127" s="486"/>
      <c r="AZ127" s="641"/>
      <c r="BA127" s="641"/>
      <c r="BB127" s="641"/>
      <c r="BC127" s="487"/>
      <c r="BD127" s="521"/>
      <c r="BE127" s="485"/>
      <c r="BF127" s="486"/>
      <c r="BG127" s="486"/>
      <c r="BH127" s="486"/>
      <c r="BI127" s="487"/>
      <c r="BJ127" s="522"/>
      <c r="BK127" s="522"/>
      <c r="BL127" s="522"/>
      <c r="BM127" s="522"/>
    </row>
    <row r="128">
      <c r="A128" s="412"/>
      <c r="B128" s="47"/>
      <c r="C128" s="471" t="s">
        <v>219</v>
      </c>
      <c r="D128" s="62"/>
      <c r="E128" s="62"/>
      <c r="F128" s="63"/>
      <c r="G128" s="537" t="s">
        <v>203</v>
      </c>
      <c r="H128" s="132"/>
      <c r="I128" s="538" t="s">
        <v>220</v>
      </c>
      <c r="J128" s="132"/>
      <c r="K128" s="539" t="s">
        <v>221</v>
      </c>
      <c r="L128" s="538" t="s">
        <v>222</v>
      </c>
      <c r="M128" s="132"/>
      <c r="N128" s="626"/>
      <c r="O128" s="540" t="s">
        <v>216</v>
      </c>
      <c r="P128" s="132"/>
      <c r="Q128" s="47"/>
      <c r="R128" s="486"/>
      <c r="S128" s="486"/>
      <c r="T128" s="486"/>
      <c r="U128" s="487"/>
      <c r="V128" s="2"/>
      <c r="W128" s="485"/>
      <c r="X128" s="486"/>
      <c r="Y128" s="486"/>
      <c r="Z128" s="486"/>
      <c r="AA128" s="487"/>
      <c r="AB128" s="8"/>
      <c r="AC128" s="485"/>
      <c r="AD128" s="486"/>
      <c r="AE128" s="486"/>
      <c r="AF128" s="486"/>
      <c r="AG128" s="487"/>
      <c r="AH128" s="8"/>
      <c r="AI128" s="506"/>
      <c r="AJ128" s="485"/>
      <c r="AK128" s="486"/>
      <c r="AL128" s="486"/>
      <c r="AM128" s="486"/>
      <c r="AN128" s="487"/>
      <c r="AO128" s="521"/>
      <c r="AP128" s="485"/>
      <c r="AQ128" s="486"/>
      <c r="AR128" s="486"/>
      <c r="AS128" s="486"/>
      <c r="AT128" s="487"/>
      <c r="AU128" s="521"/>
      <c r="AV128" s="485"/>
      <c r="AW128" s="486"/>
      <c r="AX128" s="486"/>
      <c r="AY128" s="486"/>
      <c r="AZ128" s="641"/>
      <c r="BA128" s="641"/>
      <c r="BB128" s="641"/>
      <c r="BC128" s="487"/>
      <c r="BD128" s="521"/>
      <c r="BE128" s="485"/>
      <c r="BF128" s="486"/>
      <c r="BG128" s="486"/>
      <c r="BH128" s="486"/>
      <c r="BI128" s="487"/>
      <c r="BJ128" s="522"/>
      <c r="BK128" s="522"/>
      <c r="BL128" s="522"/>
      <c r="BM128" s="522"/>
    </row>
    <row r="129">
      <c r="A129" s="412"/>
      <c r="B129" s="47"/>
      <c r="C129" s="541"/>
      <c r="D129" s="62"/>
      <c r="E129" s="62"/>
      <c r="F129" s="63"/>
      <c r="G129" s="537"/>
      <c r="H129" s="132"/>
      <c r="I129" s="542">
        <f t="shared" ref="I129:I169" si="23">G129*$I$122</f>
        <v>0</v>
      </c>
      <c r="J129" s="132"/>
      <c r="K129" s="543">
        <f t="shared" ref="K129:K169" si="24">G129*$I$123</f>
        <v>0</v>
      </c>
      <c r="L129" s="544">
        <f t="shared" ref="L129:L169" si="25">G129*$I$124</f>
        <v>0</v>
      </c>
      <c r="M129" s="132"/>
      <c r="N129" s="627"/>
      <c r="O129" s="545">
        <f t="shared" ref="O129:O169" si="26">G129*$I$125</f>
        <v>0</v>
      </c>
      <c r="P129" s="132"/>
      <c r="Q129" s="47"/>
      <c r="R129" s="486"/>
      <c r="S129" s="486"/>
      <c r="T129" s="486"/>
      <c r="U129" s="487"/>
      <c r="V129" s="2"/>
      <c r="W129" s="485"/>
      <c r="X129" s="486"/>
      <c r="Y129" s="486"/>
      <c r="Z129" s="486"/>
      <c r="AA129" s="487"/>
      <c r="AB129" s="8"/>
      <c r="AC129" s="485"/>
      <c r="AD129" s="486"/>
      <c r="AE129" s="486"/>
      <c r="AF129" s="486"/>
      <c r="AG129" s="487"/>
      <c r="AH129" s="8"/>
      <c r="AI129" s="506"/>
      <c r="AJ129" s="485"/>
      <c r="AK129" s="486"/>
      <c r="AL129" s="486"/>
      <c r="AM129" s="486"/>
      <c r="AN129" s="487"/>
      <c r="AO129" s="521"/>
      <c r="AP129" s="485"/>
      <c r="AQ129" s="486"/>
      <c r="AR129" s="486"/>
      <c r="AS129" s="486"/>
      <c r="AT129" s="487"/>
      <c r="AU129" s="521"/>
      <c r="AV129" s="485"/>
      <c r="AW129" s="486"/>
      <c r="AX129" s="486"/>
      <c r="AY129" s="486"/>
      <c r="AZ129" s="641"/>
      <c r="BA129" s="641"/>
      <c r="BB129" s="641"/>
      <c r="BC129" s="487"/>
      <c r="BD129" s="521"/>
      <c r="BE129" s="485"/>
      <c r="BF129" s="486"/>
      <c r="BG129" s="486"/>
      <c r="BH129" s="486"/>
      <c r="BI129" s="487"/>
      <c r="BJ129" s="522"/>
      <c r="BK129" s="522"/>
      <c r="BL129" s="522"/>
      <c r="BM129" s="522"/>
    </row>
    <row r="130">
      <c r="A130" s="412"/>
      <c r="B130" s="47"/>
      <c r="C130" s="541"/>
      <c r="D130" s="62"/>
      <c r="E130" s="62"/>
      <c r="F130" s="63"/>
      <c r="G130" s="546"/>
      <c r="H130" s="132"/>
      <c r="I130" s="542">
        <f t="shared" si="23"/>
        <v>0</v>
      </c>
      <c r="J130" s="132"/>
      <c r="K130" s="543">
        <f t="shared" si="24"/>
        <v>0</v>
      </c>
      <c r="L130" s="544">
        <f t="shared" si="25"/>
        <v>0</v>
      </c>
      <c r="M130" s="132"/>
      <c r="N130" s="627"/>
      <c r="O130" s="545">
        <f t="shared" si="26"/>
        <v>0</v>
      </c>
      <c r="P130" s="132"/>
      <c r="Q130" s="47"/>
      <c r="R130" s="486"/>
      <c r="S130" s="486"/>
      <c r="T130" s="486"/>
      <c r="U130" s="487"/>
      <c r="V130" s="2"/>
      <c r="W130" s="485"/>
      <c r="X130" s="486"/>
      <c r="Y130" s="486"/>
      <c r="Z130" s="486"/>
      <c r="AA130" s="487"/>
      <c r="AB130" s="8"/>
      <c r="AC130" s="485"/>
      <c r="AD130" s="486"/>
      <c r="AE130" s="486"/>
      <c r="AF130" s="486"/>
      <c r="AG130" s="487"/>
      <c r="AH130" s="8"/>
      <c r="AI130" s="506"/>
      <c r="AJ130" s="485"/>
      <c r="AK130" s="486"/>
      <c r="AL130" s="486"/>
      <c r="AM130" s="486"/>
      <c r="AN130" s="487"/>
      <c r="AO130" s="521"/>
      <c r="AP130" s="485"/>
      <c r="AQ130" s="486"/>
      <c r="AR130" s="486"/>
      <c r="AS130" s="486"/>
      <c r="AT130" s="487"/>
      <c r="AU130" s="521"/>
      <c r="AV130" s="485"/>
      <c r="AW130" s="486"/>
      <c r="AX130" s="486"/>
      <c r="AY130" s="486"/>
      <c r="AZ130" s="641"/>
      <c r="BA130" s="641"/>
      <c r="BB130" s="641"/>
      <c r="BC130" s="487"/>
      <c r="BD130" s="521"/>
      <c r="BE130" s="485"/>
      <c r="BF130" s="486"/>
      <c r="BG130" s="486"/>
      <c r="BH130" s="486"/>
      <c r="BI130" s="487"/>
      <c r="BJ130" s="522"/>
      <c r="BK130" s="522"/>
      <c r="BL130" s="522"/>
      <c r="BM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3"/>
        <v>0</v>
      </c>
      <c r="J131" s="132"/>
      <c r="K131" s="543">
        <f t="shared" si="24"/>
        <v>0</v>
      </c>
      <c r="L131" s="544">
        <f t="shared" si="25"/>
        <v>0</v>
      </c>
      <c r="M131" s="132"/>
      <c r="N131" s="627"/>
      <c r="O131" s="545">
        <f t="shared" si="26"/>
        <v>0</v>
      </c>
      <c r="P131" s="132"/>
      <c r="Q131" s="47"/>
      <c r="R131" s="486"/>
      <c r="S131" s="486"/>
      <c r="T131" s="486"/>
      <c r="U131" s="487"/>
      <c r="V131" s="2"/>
      <c r="W131" s="485"/>
      <c r="X131" s="486"/>
      <c r="Y131" s="486"/>
      <c r="Z131" s="486"/>
      <c r="AA131" s="487"/>
      <c r="AB131" s="8"/>
      <c r="AC131" s="485"/>
      <c r="AD131" s="486"/>
      <c r="AE131" s="486"/>
      <c r="AF131" s="486"/>
      <c r="AG131" s="487"/>
      <c r="AH131" s="8"/>
      <c r="AI131" s="506"/>
      <c r="AJ131" s="485"/>
      <c r="AK131" s="486"/>
      <c r="AL131" s="486"/>
      <c r="AM131" s="486"/>
      <c r="AN131" s="487"/>
      <c r="AO131" s="521"/>
      <c r="AP131" s="485"/>
      <c r="AQ131" s="486"/>
      <c r="AR131" s="486"/>
      <c r="AS131" s="486"/>
      <c r="AT131" s="487"/>
      <c r="AU131" s="521"/>
      <c r="AV131" s="485"/>
      <c r="AW131" s="486"/>
      <c r="AX131" s="486"/>
      <c r="AY131" s="486"/>
      <c r="AZ131" s="641"/>
      <c r="BA131" s="641"/>
      <c r="BB131" s="641"/>
      <c r="BC131" s="487"/>
      <c r="BD131" s="521"/>
      <c r="BE131" s="485"/>
      <c r="BF131" s="486"/>
      <c r="BG131" s="486"/>
      <c r="BH131" s="486"/>
      <c r="BI131" s="487"/>
      <c r="BJ131" s="522"/>
      <c r="BK131" s="522"/>
      <c r="BL131" s="522"/>
      <c r="BM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3"/>
        <v>0</v>
      </c>
      <c r="J132" s="132"/>
      <c r="K132" s="543">
        <f t="shared" si="24"/>
        <v>0</v>
      </c>
      <c r="L132" s="544">
        <f t="shared" si="25"/>
        <v>0</v>
      </c>
      <c r="M132" s="132"/>
      <c r="N132" s="627"/>
      <c r="O132" s="545">
        <f t="shared" si="26"/>
        <v>0</v>
      </c>
      <c r="P132" s="132"/>
      <c r="Q132" s="47"/>
      <c r="R132" s="486"/>
      <c r="S132" s="486"/>
      <c r="T132" s="486"/>
      <c r="U132" s="487"/>
      <c r="V132" s="2"/>
      <c r="W132" s="485"/>
      <c r="X132" s="486"/>
      <c r="Y132" s="486"/>
      <c r="Z132" s="486"/>
      <c r="AA132" s="487"/>
      <c r="AB132" s="8"/>
      <c r="AC132" s="485"/>
      <c r="AD132" s="486"/>
      <c r="AE132" s="486"/>
      <c r="AF132" s="486"/>
      <c r="AG132" s="487"/>
      <c r="AH132" s="8"/>
      <c r="AI132" s="506"/>
      <c r="AJ132" s="485"/>
      <c r="AK132" s="486"/>
      <c r="AL132" s="486"/>
      <c r="AM132" s="486"/>
      <c r="AN132" s="487"/>
      <c r="AO132" s="521"/>
      <c r="AP132" s="485"/>
      <c r="AQ132" s="486"/>
      <c r="AR132" s="486"/>
      <c r="AS132" s="486"/>
      <c r="AT132" s="487"/>
      <c r="AU132" s="521"/>
      <c r="AV132" s="485"/>
      <c r="AW132" s="486"/>
      <c r="AX132" s="486"/>
      <c r="AY132" s="486"/>
      <c r="AZ132" s="641"/>
      <c r="BA132" s="641"/>
      <c r="BB132" s="641"/>
      <c r="BC132" s="487"/>
      <c r="BD132" s="521"/>
      <c r="BE132" s="485"/>
      <c r="BF132" s="486"/>
      <c r="BG132" s="486"/>
      <c r="BH132" s="486"/>
      <c r="BI132" s="487"/>
      <c r="BJ132" s="522"/>
      <c r="BK132" s="522"/>
      <c r="BL132" s="522"/>
      <c r="BM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3"/>
        <v>0</v>
      </c>
      <c r="J133" s="132"/>
      <c r="K133" s="543">
        <f t="shared" si="24"/>
        <v>0</v>
      </c>
      <c r="L133" s="544">
        <f t="shared" si="25"/>
        <v>0</v>
      </c>
      <c r="M133" s="132"/>
      <c r="N133" s="627"/>
      <c r="O133" s="545">
        <f t="shared" si="26"/>
        <v>0</v>
      </c>
      <c r="P133" s="132"/>
      <c r="Q133" s="47"/>
      <c r="R133" s="486"/>
      <c r="S133" s="486"/>
      <c r="T133" s="486"/>
      <c r="U133" s="487"/>
      <c r="V133" s="2"/>
      <c r="W133" s="485"/>
      <c r="X133" s="486"/>
      <c r="Y133" s="486"/>
      <c r="Z133" s="486"/>
      <c r="AA133" s="487"/>
      <c r="AB133" s="8"/>
      <c r="AC133" s="485"/>
      <c r="AD133" s="486"/>
      <c r="AE133" s="486"/>
      <c r="AF133" s="486"/>
      <c r="AG133" s="487"/>
      <c r="AH133" s="8"/>
      <c r="AI133" s="506"/>
      <c r="AJ133" s="485"/>
      <c r="AK133" s="486"/>
      <c r="AL133" s="486"/>
      <c r="AM133" s="486"/>
      <c r="AN133" s="487"/>
      <c r="AO133" s="521"/>
      <c r="AP133" s="485"/>
      <c r="AQ133" s="486"/>
      <c r="AR133" s="486"/>
      <c r="AS133" s="486"/>
      <c r="AT133" s="487"/>
      <c r="AU133" s="521"/>
      <c r="AV133" s="485"/>
      <c r="AW133" s="486"/>
      <c r="AX133" s="486"/>
      <c r="AY133" s="486"/>
      <c r="AZ133" s="641"/>
      <c r="BA133" s="641"/>
      <c r="BB133" s="641"/>
      <c r="BC133" s="487"/>
      <c r="BD133" s="521"/>
      <c r="BE133" s="485"/>
      <c r="BF133" s="486"/>
      <c r="BG133" s="486"/>
      <c r="BH133" s="486"/>
      <c r="BI133" s="487"/>
      <c r="BJ133" s="522"/>
      <c r="BK133" s="522"/>
      <c r="BL133" s="522"/>
      <c r="BM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3"/>
        <v>0</v>
      </c>
      <c r="J134" s="132"/>
      <c r="K134" s="543">
        <f t="shared" si="24"/>
        <v>0</v>
      </c>
      <c r="L134" s="544">
        <f t="shared" si="25"/>
        <v>0</v>
      </c>
      <c r="M134" s="132"/>
      <c r="N134" s="627"/>
      <c r="O134" s="545">
        <f t="shared" si="26"/>
        <v>0</v>
      </c>
      <c r="P134" s="132"/>
      <c r="Q134" s="47"/>
      <c r="R134" s="486"/>
      <c r="S134" s="486"/>
      <c r="T134" s="486"/>
      <c r="U134" s="487"/>
      <c r="V134" s="2"/>
      <c r="W134" s="485"/>
      <c r="X134" s="486"/>
      <c r="Y134" s="486"/>
      <c r="Z134" s="486"/>
      <c r="AA134" s="487"/>
      <c r="AB134" s="8"/>
      <c r="AC134" s="485"/>
      <c r="AD134" s="486"/>
      <c r="AE134" s="486"/>
      <c r="AF134" s="486"/>
      <c r="AG134" s="487"/>
      <c r="AH134" s="8"/>
      <c r="AI134" s="506"/>
      <c r="AJ134" s="485"/>
      <c r="AK134" s="486"/>
      <c r="AL134" s="486"/>
      <c r="AM134" s="486"/>
      <c r="AN134" s="487"/>
      <c r="AO134" s="521"/>
      <c r="AP134" s="485"/>
      <c r="AQ134" s="486"/>
      <c r="AR134" s="486"/>
      <c r="AS134" s="486"/>
      <c r="AT134" s="487"/>
      <c r="AU134" s="521"/>
      <c r="AV134" s="485"/>
      <c r="AW134" s="486"/>
      <c r="AX134" s="486"/>
      <c r="AY134" s="486"/>
      <c r="AZ134" s="641"/>
      <c r="BA134" s="641"/>
      <c r="BB134" s="641"/>
      <c r="BC134" s="487"/>
      <c r="BD134" s="521"/>
      <c r="BE134" s="485"/>
      <c r="BF134" s="486"/>
      <c r="BG134" s="486"/>
      <c r="BH134" s="486"/>
      <c r="BI134" s="487"/>
      <c r="BJ134" s="522"/>
      <c r="BK134" s="522"/>
      <c r="BL134" s="522"/>
      <c r="BM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3"/>
        <v>0</v>
      </c>
      <c r="J135" s="132"/>
      <c r="K135" s="543">
        <f t="shared" si="24"/>
        <v>0</v>
      </c>
      <c r="L135" s="544">
        <f t="shared" si="25"/>
        <v>0</v>
      </c>
      <c r="M135" s="132"/>
      <c r="N135" s="627"/>
      <c r="O135" s="545">
        <f t="shared" si="26"/>
        <v>0</v>
      </c>
      <c r="P135" s="132"/>
      <c r="Q135" s="47"/>
      <c r="R135" s="486"/>
      <c r="S135" s="486"/>
      <c r="T135" s="486"/>
      <c r="U135" s="487"/>
      <c r="V135" s="2"/>
      <c r="W135" s="485"/>
      <c r="X135" s="486"/>
      <c r="Y135" s="486"/>
      <c r="Z135" s="486"/>
      <c r="AA135" s="487"/>
      <c r="AB135" s="8"/>
      <c r="AC135" s="485"/>
      <c r="AD135" s="486"/>
      <c r="AE135" s="486"/>
      <c r="AF135" s="486"/>
      <c r="AG135" s="487"/>
      <c r="AH135" s="8"/>
      <c r="AI135" s="506"/>
      <c r="AJ135" s="485"/>
      <c r="AK135" s="486"/>
      <c r="AL135" s="486"/>
      <c r="AM135" s="486"/>
      <c r="AN135" s="487"/>
      <c r="AO135" s="521"/>
      <c r="AP135" s="485"/>
      <c r="AQ135" s="486"/>
      <c r="AR135" s="486"/>
      <c r="AS135" s="486"/>
      <c r="AT135" s="487"/>
      <c r="AU135" s="521"/>
      <c r="AV135" s="485"/>
      <c r="AW135" s="486"/>
      <c r="AX135" s="486"/>
      <c r="AY135" s="486"/>
      <c r="AZ135" s="641"/>
      <c r="BA135" s="641"/>
      <c r="BB135" s="641"/>
      <c r="BC135" s="487"/>
      <c r="BD135" s="521"/>
      <c r="BE135" s="485"/>
      <c r="BF135" s="486"/>
      <c r="BG135" s="486"/>
      <c r="BH135" s="486"/>
      <c r="BI135" s="487"/>
      <c r="BJ135" s="522"/>
      <c r="BK135" s="522"/>
      <c r="BL135" s="522"/>
      <c r="BM135" s="522"/>
    </row>
    <row r="136">
      <c r="A136" s="412"/>
      <c r="B136" s="47"/>
      <c r="C136" s="541"/>
      <c r="D136" s="62"/>
      <c r="E136" s="62"/>
      <c r="F136" s="63"/>
      <c r="G136" s="546"/>
      <c r="H136" s="132"/>
      <c r="I136" s="542">
        <f t="shared" si="23"/>
        <v>0</v>
      </c>
      <c r="J136" s="132"/>
      <c r="K136" s="543">
        <f t="shared" si="24"/>
        <v>0</v>
      </c>
      <c r="L136" s="544">
        <f t="shared" si="25"/>
        <v>0</v>
      </c>
      <c r="M136" s="132"/>
      <c r="N136" s="627"/>
      <c r="O136" s="545">
        <f t="shared" si="26"/>
        <v>0</v>
      </c>
      <c r="P136" s="132"/>
      <c r="Q136" s="47"/>
      <c r="R136" s="486"/>
      <c r="S136" s="486"/>
      <c r="T136" s="486"/>
      <c r="U136" s="487"/>
      <c r="V136" s="2"/>
      <c r="W136" s="485"/>
      <c r="X136" s="486"/>
      <c r="Y136" s="486"/>
      <c r="Z136" s="486"/>
      <c r="AA136" s="487"/>
      <c r="AB136" s="8"/>
      <c r="AC136" s="485"/>
      <c r="AD136" s="486"/>
      <c r="AE136" s="486"/>
      <c r="AF136" s="486"/>
      <c r="AG136" s="487"/>
      <c r="AH136" s="8"/>
      <c r="AI136" s="506"/>
      <c r="AJ136" s="485"/>
      <c r="AK136" s="486"/>
      <c r="AL136" s="486"/>
      <c r="AM136" s="486"/>
      <c r="AN136" s="487"/>
      <c r="AO136" s="521"/>
      <c r="AP136" s="485"/>
      <c r="AQ136" s="486"/>
      <c r="AR136" s="486"/>
      <c r="AS136" s="486"/>
      <c r="AT136" s="487"/>
      <c r="AU136" s="521"/>
      <c r="AV136" s="485"/>
      <c r="AW136" s="486"/>
      <c r="AX136" s="486"/>
      <c r="AY136" s="486"/>
      <c r="AZ136" s="641"/>
      <c r="BA136" s="641"/>
      <c r="BB136" s="641"/>
      <c r="BC136" s="487"/>
      <c r="BD136" s="521"/>
      <c r="BE136" s="485"/>
      <c r="BF136" s="486"/>
      <c r="BG136" s="486"/>
      <c r="BH136" s="486"/>
      <c r="BI136" s="487"/>
      <c r="BJ136" s="522"/>
      <c r="BK136" s="522"/>
      <c r="BL136" s="522"/>
      <c r="BM136" s="522"/>
    </row>
    <row r="137">
      <c r="A137" s="1"/>
      <c r="B137" s="47"/>
      <c r="C137" s="541"/>
      <c r="D137" s="62"/>
      <c r="E137" s="62"/>
      <c r="F137" s="63"/>
      <c r="G137" s="546"/>
      <c r="H137" s="132"/>
      <c r="I137" s="542">
        <f t="shared" si="23"/>
        <v>0</v>
      </c>
      <c r="J137" s="132"/>
      <c r="K137" s="543">
        <f t="shared" si="24"/>
        <v>0</v>
      </c>
      <c r="L137" s="544">
        <f t="shared" si="25"/>
        <v>0</v>
      </c>
      <c r="M137" s="132"/>
      <c r="N137" s="627"/>
      <c r="O137" s="545">
        <f t="shared" si="26"/>
        <v>0</v>
      </c>
      <c r="P137" s="132"/>
      <c r="Q137" s="47"/>
      <c r="R137" s="486"/>
      <c r="S137" s="486"/>
      <c r="T137" s="486"/>
      <c r="U137" s="487"/>
      <c r="V137" s="2"/>
      <c r="W137" s="485"/>
      <c r="X137" s="486"/>
      <c r="Y137" s="486"/>
      <c r="Z137" s="486"/>
      <c r="AA137" s="487"/>
      <c r="AB137" s="8"/>
      <c r="AC137" s="485"/>
      <c r="AD137" s="486"/>
      <c r="AE137" s="486"/>
      <c r="AF137" s="486"/>
      <c r="AG137" s="487"/>
      <c r="AH137" s="8"/>
      <c r="AI137" s="506"/>
      <c r="AJ137" s="485"/>
      <c r="AK137" s="486"/>
      <c r="AL137" s="486"/>
      <c r="AM137" s="486"/>
      <c r="AN137" s="487"/>
      <c r="AO137" s="521"/>
      <c r="AP137" s="485"/>
      <c r="AQ137" s="486"/>
      <c r="AR137" s="486"/>
      <c r="AS137" s="486"/>
      <c r="AT137" s="487"/>
      <c r="AU137" s="521"/>
      <c r="AV137" s="485"/>
      <c r="AW137" s="486"/>
      <c r="AX137" s="486"/>
      <c r="AY137" s="486"/>
      <c r="AZ137" s="641"/>
      <c r="BA137" s="641"/>
      <c r="BB137" s="641"/>
      <c r="BC137" s="487"/>
      <c r="BD137" s="521"/>
      <c r="BE137" s="485"/>
      <c r="BF137" s="486"/>
      <c r="BG137" s="486"/>
      <c r="BH137" s="486"/>
      <c r="BI137" s="487"/>
      <c r="BJ137" s="522"/>
      <c r="BK137" s="522"/>
      <c r="BL137" s="522"/>
      <c r="BM137" s="522"/>
    </row>
    <row r="138">
      <c r="A138" s="194"/>
      <c r="B138" s="47"/>
      <c r="C138" s="541"/>
      <c r="D138" s="62"/>
      <c r="E138" s="62"/>
      <c r="F138" s="63"/>
      <c r="G138" s="546"/>
      <c r="H138" s="132"/>
      <c r="I138" s="542">
        <f t="shared" si="23"/>
        <v>0</v>
      </c>
      <c r="J138" s="132"/>
      <c r="K138" s="543">
        <f t="shared" si="24"/>
        <v>0</v>
      </c>
      <c r="L138" s="544">
        <f t="shared" si="25"/>
        <v>0</v>
      </c>
      <c r="M138" s="132"/>
      <c r="N138" s="627"/>
      <c r="O138" s="545">
        <f t="shared" si="26"/>
        <v>0</v>
      </c>
      <c r="P138" s="132"/>
      <c r="Q138" s="47"/>
      <c r="R138" s="486"/>
      <c r="S138" s="486"/>
      <c r="T138" s="486"/>
      <c r="U138" s="487"/>
      <c r="V138" s="2"/>
      <c r="W138" s="485"/>
      <c r="X138" s="486"/>
      <c r="Y138" s="486"/>
      <c r="Z138" s="486"/>
      <c r="AA138" s="487"/>
      <c r="AB138" s="8"/>
      <c r="AC138" s="485"/>
      <c r="AD138" s="486"/>
      <c r="AE138" s="486"/>
      <c r="AF138" s="486"/>
      <c r="AG138" s="487"/>
      <c r="AH138" s="8"/>
      <c r="AI138" s="506"/>
      <c r="AJ138" s="485"/>
      <c r="AK138" s="486"/>
      <c r="AL138" s="486"/>
      <c r="AM138" s="486"/>
      <c r="AN138" s="487"/>
      <c r="AO138" s="521"/>
      <c r="AP138" s="485"/>
      <c r="AQ138" s="486"/>
      <c r="AR138" s="486"/>
      <c r="AS138" s="486"/>
      <c r="AT138" s="487"/>
      <c r="AU138" s="521"/>
      <c r="AV138" s="485"/>
      <c r="AW138" s="486"/>
      <c r="AX138" s="486"/>
      <c r="AY138" s="486"/>
      <c r="AZ138" s="641"/>
      <c r="BA138" s="641"/>
      <c r="BB138" s="641"/>
      <c r="BC138" s="487"/>
      <c r="BD138" s="521"/>
      <c r="BE138" s="485"/>
      <c r="BF138" s="486"/>
      <c r="BG138" s="486"/>
      <c r="BH138" s="486"/>
      <c r="BI138" s="487"/>
      <c r="BJ138" s="522"/>
      <c r="BK138" s="522"/>
      <c r="BL138" s="522"/>
      <c r="BM138" s="522"/>
    </row>
    <row r="139">
      <c r="A139" s="194"/>
      <c r="B139" s="47"/>
      <c r="C139" s="541"/>
      <c r="D139" s="62"/>
      <c r="E139" s="62"/>
      <c r="F139" s="63"/>
      <c r="G139" s="546"/>
      <c r="H139" s="132"/>
      <c r="I139" s="542">
        <f t="shared" si="23"/>
        <v>0</v>
      </c>
      <c r="J139" s="132"/>
      <c r="K139" s="543">
        <f t="shared" si="24"/>
        <v>0</v>
      </c>
      <c r="L139" s="544">
        <f t="shared" si="25"/>
        <v>0</v>
      </c>
      <c r="M139" s="132"/>
      <c r="N139" s="627"/>
      <c r="O139" s="545">
        <f t="shared" si="26"/>
        <v>0</v>
      </c>
      <c r="P139" s="132"/>
      <c r="Q139" s="47"/>
      <c r="R139" s="486"/>
      <c r="S139" s="486"/>
      <c r="T139" s="486"/>
      <c r="U139" s="487"/>
      <c r="V139" s="2"/>
      <c r="W139" s="485"/>
      <c r="X139" s="486"/>
      <c r="Y139" s="486"/>
      <c r="Z139" s="486"/>
      <c r="AA139" s="487"/>
      <c r="AB139" s="8"/>
      <c r="AC139" s="485"/>
      <c r="AD139" s="486"/>
      <c r="AE139" s="486"/>
      <c r="AF139" s="486"/>
      <c r="AG139" s="487"/>
      <c r="AH139" s="8"/>
      <c r="AI139" s="506"/>
      <c r="AJ139" s="485"/>
      <c r="AK139" s="486"/>
      <c r="AL139" s="486"/>
      <c r="AM139" s="486"/>
      <c r="AN139" s="487"/>
      <c r="AO139" s="521"/>
      <c r="AP139" s="485"/>
      <c r="AQ139" s="486"/>
      <c r="AR139" s="486"/>
      <c r="AS139" s="486"/>
      <c r="AT139" s="487"/>
      <c r="AU139" s="521"/>
      <c r="AV139" s="485"/>
      <c r="AW139" s="486"/>
      <c r="AX139" s="486"/>
      <c r="AY139" s="486"/>
      <c r="AZ139" s="641"/>
      <c r="BA139" s="641"/>
      <c r="BB139" s="641"/>
      <c r="BC139" s="487"/>
      <c r="BD139" s="521"/>
      <c r="BE139" s="485"/>
      <c r="BF139" s="486"/>
      <c r="BG139" s="486"/>
      <c r="BH139" s="486"/>
      <c r="BI139" s="487"/>
      <c r="BJ139" s="522"/>
      <c r="BK139" s="522"/>
      <c r="BL139" s="522"/>
      <c r="BM139" s="522"/>
    </row>
    <row r="140">
      <c r="A140" s="194"/>
      <c r="B140" s="47"/>
      <c r="C140" s="541"/>
      <c r="D140" s="62"/>
      <c r="E140" s="62"/>
      <c r="F140" s="63"/>
      <c r="G140" s="547"/>
      <c r="H140" s="63"/>
      <c r="I140" s="542">
        <f t="shared" si="23"/>
        <v>0</v>
      </c>
      <c r="J140" s="132"/>
      <c r="K140" s="543">
        <f t="shared" si="24"/>
        <v>0</v>
      </c>
      <c r="L140" s="544">
        <f t="shared" si="25"/>
        <v>0</v>
      </c>
      <c r="M140" s="132"/>
      <c r="N140" s="627"/>
      <c r="O140" s="545">
        <f t="shared" si="26"/>
        <v>0</v>
      </c>
      <c r="P140" s="132"/>
      <c r="Q140" s="47"/>
      <c r="R140" s="486"/>
      <c r="S140" s="486"/>
      <c r="T140" s="486"/>
      <c r="U140" s="487"/>
      <c r="V140" s="2"/>
      <c r="W140" s="485"/>
      <c r="X140" s="486"/>
      <c r="Y140" s="486"/>
      <c r="Z140" s="486"/>
      <c r="AA140" s="487"/>
      <c r="AB140" s="8"/>
      <c r="AC140" s="485"/>
      <c r="AD140" s="486"/>
      <c r="AE140" s="486"/>
      <c r="AF140" s="486"/>
      <c r="AG140" s="487"/>
      <c r="AH140" s="8"/>
      <c r="AI140" s="506"/>
      <c r="AJ140" s="485"/>
      <c r="AK140" s="486"/>
      <c r="AL140" s="486"/>
      <c r="AM140" s="486"/>
      <c r="AN140" s="487"/>
      <c r="AO140" s="521"/>
      <c r="AP140" s="485"/>
      <c r="AQ140" s="486"/>
      <c r="AR140" s="486"/>
      <c r="AS140" s="486"/>
      <c r="AT140" s="487"/>
      <c r="AU140" s="521"/>
      <c r="AV140" s="485"/>
      <c r="AW140" s="486"/>
      <c r="AX140" s="486"/>
      <c r="AY140" s="486"/>
      <c r="AZ140" s="641"/>
      <c r="BA140" s="641"/>
      <c r="BB140" s="641"/>
      <c r="BC140" s="487"/>
      <c r="BD140" s="521"/>
      <c r="BE140" s="485"/>
      <c r="BF140" s="486"/>
      <c r="BG140" s="486"/>
      <c r="BH140" s="486"/>
      <c r="BI140" s="487"/>
      <c r="BJ140" s="522"/>
      <c r="BK140" s="522"/>
      <c r="BL140" s="522"/>
      <c r="BM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3"/>
        <v>0</v>
      </c>
      <c r="J141" s="132"/>
      <c r="K141" s="543">
        <f t="shared" si="24"/>
        <v>0</v>
      </c>
      <c r="L141" s="544">
        <f t="shared" si="25"/>
        <v>0</v>
      </c>
      <c r="M141" s="132"/>
      <c r="N141" s="627"/>
      <c r="O141" s="545">
        <f t="shared" si="26"/>
        <v>0</v>
      </c>
      <c r="P141" s="132"/>
      <c r="Q141" s="47"/>
      <c r="R141" s="486"/>
      <c r="S141" s="486"/>
      <c r="T141" s="486"/>
      <c r="U141" s="487"/>
      <c r="V141" s="2"/>
      <c r="W141" s="485"/>
      <c r="X141" s="486"/>
      <c r="Y141" s="486"/>
      <c r="Z141" s="486"/>
      <c r="AA141" s="487"/>
      <c r="AB141" s="8"/>
      <c r="AC141" s="485"/>
      <c r="AD141" s="486"/>
      <c r="AE141" s="486"/>
      <c r="AF141" s="486"/>
      <c r="AG141" s="487"/>
      <c r="AH141" s="8"/>
      <c r="AI141" s="506"/>
      <c r="AJ141" s="485"/>
      <c r="AK141" s="486"/>
      <c r="AL141" s="486"/>
      <c r="AM141" s="486"/>
      <c r="AN141" s="487"/>
      <c r="AO141" s="521"/>
      <c r="AP141" s="485"/>
      <c r="AQ141" s="486"/>
      <c r="AR141" s="486"/>
      <c r="AS141" s="486"/>
      <c r="AT141" s="487"/>
      <c r="AU141" s="521"/>
      <c r="AV141" s="485"/>
      <c r="AW141" s="486"/>
      <c r="AX141" s="486"/>
      <c r="AY141" s="486"/>
      <c r="AZ141" s="641"/>
      <c r="BA141" s="641"/>
      <c r="BB141" s="641"/>
      <c r="BC141" s="487"/>
      <c r="BD141" s="521"/>
      <c r="BE141" s="485"/>
      <c r="BF141" s="486"/>
      <c r="BG141" s="486"/>
      <c r="BH141" s="486"/>
      <c r="BI141" s="487"/>
      <c r="BJ141" s="522"/>
      <c r="BK141" s="522"/>
      <c r="BL141" s="522"/>
      <c r="BM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3"/>
        <v>0</v>
      </c>
      <c r="J142" s="132"/>
      <c r="K142" s="543">
        <f t="shared" si="24"/>
        <v>0</v>
      </c>
      <c r="L142" s="544">
        <f t="shared" si="25"/>
        <v>0</v>
      </c>
      <c r="M142" s="132"/>
      <c r="N142" s="627"/>
      <c r="O142" s="545">
        <f t="shared" si="26"/>
        <v>0</v>
      </c>
      <c r="P142" s="132"/>
      <c r="Q142" s="47"/>
      <c r="R142" s="486"/>
      <c r="S142" s="486"/>
      <c r="T142" s="486"/>
      <c r="U142" s="487"/>
      <c r="V142" s="2"/>
      <c r="W142" s="485"/>
      <c r="X142" s="486"/>
      <c r="Y142" s="486"/>
      <c r="Z142" s="486"/>
      <c r="AA142" s="487"/>
      <c r="AB142" s="8"/>
      <c r="AC142" s="485"/>
      <c r="AD142" s="486"/>
      <c r="AE142" s="486"/>
      <c r="AF142" s="486"/>
      <c r="AG142" s="487"/>
      <c r="AH142" s="8"/>
      <c r="AI142" s="506"/>
      <c r="AJ142" s="485"/>
      <c r="AK142" s="486"/>
      <c r="AL142" s="486"/>
      <c r="AM142" s="486"/>
      <c r="AN142" s="487"/>
      <c r="AO142" s="521"/>
      <c r="AP142" s="485"/>
      <c r="AQ142" s="486"/>
      <c r="AR142" s="486"/>
      <c r="AS142" s="486"/>
      <c r="AT142" s="487"/>
      <c r="AU142" s="521"/>
      <c r="AV142" s="485"/>
      <c r="AW142" s="486"/>
      <c r="AX142" s="486"/>
      <c r="AY142" s="486"/>
      <c r="AZ142" s="641"/>
      <c r="BA142" s="641"/>
      <c r="BB142" s="641"/>
      <c r="BC142" s="487"/>
      <c r="BD142" s="521"/>
      <c r="BE142" s="485"/>
      <c r="BF142" s="486"/>
      <c r="BG142" s="486"/>
      <c r="BH142" s="486"/>
      <c r="BI142" s="487"/>
      <c r="BJ142" s="522"/>
      <c r="BK142" s="522"/>
      <c r="BL142" s="522"/>
      <c r="BM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3"/>
        <v>0</v>
      </c>
      <c r="J143" s="132"/>
      <c r="K143" s="543">
        <f t="shared" si="24"/>
        <v>0</v>
      </c>
      <c r="L143" s="544">
        <f t="shared" si="25"/>
        <v>0</v>
      </c>
      <c r="M143" s="132"/>
      <c r="N143" s="627"/>
      <c r="O143" s="545">
        <f t="shared" si="26"/>
        <v>0</v>
      </c>
      <c r="P143" s="132"/>
      <c r="Q143" s="47"/>
      <c r="R143" s="486"/>
      <c r="S143" s="486"/>
      <c r="T143" s="486"/>
      <c r="U143" s="487"/>
      <c r="V143" s="2"/>
      <c r="W143" s="485"/>
      <c r="X143" s="486"/>
      <c r="Y143" s="486"/>
      <c r="Z143" s="486"/>
      <c r="AA143" s="487"/>
      <c r="AB143" s="8"/>
      <c r="AC143" s="485"/>
      <c r="AD143" s="486"/>
      <c r="AE143" s="486"/>
      <c r="AF143" s="486"/>
      <c r="AG143" s="487"/>
      <c r="AH143" s="8"/>
      <c r="AI143" s="506"/>
      <c r="AJ143" s="485"/>
      <c r="AK143" s="486"/>
      <c r="AL143" s="486"/>
      <c r="AM143" s="486"/>
      <c r="AN143" s="487"/>
      <c r="AO143" s="521"/>
      <c r="AP143" s="485"/>
      <c r="AQ143" s="486"/>
      <c r="AR143" s="486"/>
      <c r="AS143" s="486"/>
      <c r="AT143" s="487"/>
      <c r="AU143" s="521"/>
      <c r="AV143" s="485"/>
      <c r="AW143" s="486"/>
      <c r="AX143" s="486"/>
      <c r="AY143" s="486"/>
      <c r="AZ143" s="641"/>
      <c r="BA143" s="641"/>
      <c r="BB143" s="641"/>
      <c r="BC143" s="487"/>
      <c r="BD143" s="521"/>
      <c r="BE143" s="485"/>
      <c r="BF143" s="486"/>
      <c r="BG143" s="486"/>
      <c r="BH143" s="486"/>
      <c r="BI143" s="487"/>
      <c r="BJ143" s="522"/>
      <c r="BK143" s="522"/>
      <c r="BL143" s="522"/>
      <c r="BM143" s="522"/>
    </row>
    <row r="144">
      <c r="A144" s="194"/>
      <c r="B144" s="47"/>
      <c r="C144" s="541"/>
      <c r="D144" s="62"/>
      <c r="E144" s="62"/>
      <c r="F144" s="63"/>
      <c r="G144" s="547"/>
      <c r="H144" s="63"/>
      <c r="I144" s="542">
        <f t="shared" si="23"/>
        <v>0</v>
      </c>
      <c r="J144" s="132"/>
      <c r="K144" s="543">
        <f t="shared" si="24"/>
        <v>0</v>
      </c>
      <c r="L144" s="544">
        <f t="shared" si="25"/>
        <v>0</v>
      </c>
      <c r="M144" s="132"/>
      <c r="N144" s="627"/>
      <c r="O144" s="545">
        <f t="shared" si="26"/>
        <v>0</v>
      </c>
      <c r="P144" s="132"/>
      <c r="Q144" s="548"/>
      <c r="R144" s="486"/>
      <c r="S144" s="486"/>
      <c r="T144" s="486"/>
      <c r="U144" s="487"/>
      <c r="V144" s="2"/>
      <c r="W144" s="485"/>
      <c r="X144" s="486"/>
      <c r="Y144" s="486"/>
      <c r="Z144" s="486"/>
      <c r="AA144" s="487"/>
      <c r="AB144" s="8"/>
      <c r="AC144" s="485"/>
      <c r="AD144" s="486"/>
      <c r="AE144" s="486"/>
      <c r="AF144" s="486"/>
      <c r="AG144" s="487"/>
      <c r="AH144" s="8"/>
      <c r="AI144" s="506"/>
      <c r="AJ144" s="485"/>
      <c r="AK144" s="486"/>
      <c r="AL144" s="486"/>
      <c r="AM144" s="486"/>
      <c r="AN144" s="487"/>
      <c r="AO144" s="521"/>
      <c r="AP144" s="485"/>
      <c r="AQ144" s="486"/>
      <c r="AR144" s="486"/>
      <c r="AS144" s="486"/>
      <c r="AT144" s="487"/>
      <c r="AU144" s="521"/>
      <c r="AV144" s="485"/>
      <c r="AW144" s="486"/>
      <c r="AX144" s="486"/>
      <c r="AY144" s="486"/>
      <c r="AZ144" s="641"/>
      <c r="BA144" s="641"/>
      <c r="BB144" s="641"/>
      <c r="BC144" s="487"/>
      <c r="BD144" s="521"/>
      <c r="BE144" s="485"/>
      <c r="BF144" s="486"/>
      <c r="BG144" s="486"/>
      <c r="BH144" s="486"/>
      <c r="BI144" s="487"/>
      <c r="BJ144" s="522"/>
      <c r="BK144" s="522"/>
      <c r="BL144" s="522"/>
      <c r="BM144" s="522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3"/>
        <v>0</v>
      </c>
      <c r="J145" s="132"/>
      <c r="K145" s="543">
        <f t="shared" si="24"/>
        <v>0</v>
      </c>
      <c r="L145" s="544">
        <f t="shared" si="25"/>
        <v>0</v>
      </c>
      <c r="M145" s="132"/>
      <c r="N145" s="627"/>
      <c r="O145" s="545">
        <f t="shared" si="26"/>
        <v>0</v>
      </c>
      <c r="P145" s="132"/>
      <c r="Q145" s="548"/>
      <c r="R145" s="486"/>
      <c r="S145" s="486"/>
      <c r="T145" s="486"/>
      <c r="U145" s="487"/>
      <c r="V145" s="2"/>
      <c r="W145" s="485"/>
      <c r="X145" s="486"/>
      <c r="Y145" s="486"/>
      <c r="Z145" s="486"/>
      <c r="AA145" s="487"/>
      <c r="AB145" s="8"/>
      <c r="AC145" s="485"/>
      <c r="AD145" s="486"/>
      <c r="AE145" s="486"/>
      <c r="AF145" s="486"/>
      <c r="AG145" s="487"/>
      <c r="AH145" s="8"/>
      <c r="AI145" s="506"/>
      <c r="AJ145" s="485"/>
      <c r="AK145" s="486"/>
      <c r="AL145" s="486"/>
      <c r="AM145" s="486"/>
      <c r="AN145" s="487"/>
      <c r="AO145" s="521"/>
      <c r="AP145" s="485"/>
      <c r="AQ145" s="486"/>
      <c r="AR145" s="486"/>
      <c r="AS145" s="486"/>
      <c r="AT145" s="487"/>
      <c r="AU145" s="521"/>
      <c r="AV145" s="485"/>
      <c r="AW145" s="486"/>
      <c r="AX145" s="486"/>
      <c r="AY145" s="486"/>
      <c r="AZ145" s="641"/>
      <c r="BA145" s="641"/>
      <c r="BB145" s="641"/>
      <c r="BC145" s="487"/>
      <c r="BD145" s="521"/>
      <c r="BE145" s="485"/>
      <c r="BF145" s="486"/>
      <c r="BG145" s="486"/>
      <c r="BH145" s="486"/>
      <c r="BI145" s="487"/>
      <c r="BJ145" s="522"/>
      <c r="BK145" s="522"/>
      <c r="BL145" s="522"/>
      <c r="BM145" s="522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3"/>
        <v>0</v>
      </c>
      <c r="J146" s="132"/>
      <c r="K146" s="543">
        <f t="shared" si="24"/>
        <v>0</v>
      </c>
      <c r="L146" s="544">
        <f t="shared" si="25"/>
        <v>0</v>
      </c>
      <c r="M146" s="132"/>
      <c r="N146" s="627"/>
      <c r="O146" s="545">
        <f t="shared" si="26"/>
        <v>0</v>
      </c>
      <c r="P146" s="132"/>
      <c r="Q146" s="548"/>
      <c r="R146" s="5"/>
      <c r="S146" s="5"/>
      <c r="T146" s="5"/>
      <c r="U146" s="5"/>
      <c r="V146" s="2"/>
      <c r="W146" s="5"/>
      <c r="X146" s="5"/>
      <c r="Y146" s="5"/>
      <c r="Z146" s="5"/>
      <c r="AA146" s="7"/>
      <c r="AB146" s="8"/>
      <c r="AC146" s="7"/>
      <c r="AD146" s="7"/>
      <c r="AE146" s="7"/>
      <c r="AF146" s="7"/>
      <c r="AG146" s="7"/>
      <c r="AH146" s="9"/>
      <c r="AI146" s="7"/>
      <c r="AJ146" s="7"/>
      <c r="AK146" s="7"/>
      <c r="AL146" s="7"/>
      <c r="AM146" s="9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3"/>
        <v>0</v>
      </c>
      <c r="J147" s="132"/>
      <c r="K147" s="543">
        <f t="shared" si="24"/>
        <v>0</v>
      </c>
      <c r="L147" s="544">
        <f t="shared" si="25"/>
        <v>0</v>
      </c>
      <c r="M147" s="132"/>
      <c r="N147" s="627"/>
      <c r="O147" s="545">
        <f t="shared" si="26"/>
        <v>0</v>
      </c>
      <c r="P147" s="132"/>
      <c r="Q147" s="548"/>
      <c r="R147" s="194"/>
      <c r="S147" s="194"/>
      <c r="T147" s="194"/>
      <c r="U147" s="194"/>
      <c r="V147" s="470"/>
      <c r="W147" s="194"/>
      <c r="X147" s="194"/>
      <c r="Y147" s="194"/>
      <c r="Z147" s="194"/>
      <c r="AA147" s="194"/>
      <c r="AB147" s="470"/>
      <c r="AC147" s="194"/>
      <c r="AD147" s="194"/>
      <c r="AE147" s="194"/>
      <c r="AF147" s="194"/>
      <c r="AG147" s="194"/>
      <c r="AH147" s="470"/>
      <c r="AI147" s="194"/>
      <c r="AJ147" s="194"/>
      <c r="AK147" s="194"/>
      <c r="AL147" s="194"/>
      <c r="AM147" s="470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3"/>
        <v>0</v>
      </c>
      <c r="J148" s="132"/>
      <c r="K148" s="543">
        <f t="shared" si="24"/>
        <v>0</v>
      </c>
      <c r="L148" s="544">
        <f t="shared" si="25"/>
        <v>0</v>
      </c>
      <c r="M148" s="132"/>
      <c r="N148" s="627"/>
      <c r="O148" s="545">
        <f t="shared" si="26"/>
        <v>0</v>
      </c>
      <c r="P148" s="132"/>
      <c r="Q148" s="548"/>
      <c r="R148" s="194"/>
      <c r="S148" s="194"/>
      <c r="T148" s="194"/>
      <c r="U148" s="194"/>
      <c r="V148" s="470"/>
      <c r="W148" s="194"/>
      <c r="X148" s="194"/>
      <c r="Y148" s="194"/>
      <c r="Z148" s="194"/>
      <c r="AA148" s="194"/>
      <c r="AB148" s="470"/>
      <c r="AC148" s="194"/>
      <c r="AD148" s="194"/>
      <c r="AE148" s="194"/>
      <c r="AF148" s="194"/>
      <c r="AG148" s="194"/>
      <c r="AH148" s="470"/>
      <c r="AI148" s="194"/>
      <c r="AJ148" s="194"/>
      <c r="AK148" s="194"/>
      <c r="AL148" s="194"/>
      <c r="AM148" s="470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3"/>
        <v>0</v>
      </c>
      <c r="J149" s="132"/>
      <c r="K149" s="543">
        <f t="shared" si="24"/>
        <v>0</v>
      </c>
      <c r="L149" s="544">
        <f t="shared" si="25"/>
        <v>0</v>
      </c>
      <c r="M149" s="132"/>
      <c r="N149" s="627"/>
      <c r="O149" s="545">
        <f t="shared" si="26"/>
        <v>0</v>
      </c>
      <c r="P149" s="132"/>
      <c r="Q149" s="548"/>
      <c r="R149" s="194"/>
      <c r="S149" s="194"/>
      <c r="T149" s="194"/>
      <c r="U149" s="194"/>
      <c r="V149" s="470"/>
      <c r="W149" s="194"/>
      <c r="X149" s="194"/>
      <c r="Y149" s="194"/>
      <c r="Z149" s="194"/>
      <c r="AA149" s="194"/>
      <c r="AB149" s="470"/>
      <c r="AC149" s="194"/>
      <c r="AD149" s="194"/>
      <c r="AE149" s="194"/>
      <c r="AF149" s="194"/>
      <c r="AG149" s="194"/>
      <c r="AH149" s="470"/>
      <c r="AI149" s="194"/>
      <c r="AJ149" s="194"/>
      <c r="AK149" s="194"/>
      <c r="AL149" s="194"/>
      <c r="AM149" s="470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3"/>
        <v>0</v>
      </c>
      <c r="J150" s="132"/>
      <c r="K150" s="543">
        <f t="shared" si="24"/>
        <v>0</v>
      </c>
      <c r="L150" s="544">
        <f t="shared" si="25"/>
        <v>0</v>
      </c>
      <c r="M150" s="132"/>
      <c r="N150" s="627"/>
      <c r="O150" s="545">
        <f t="shared" si="26"/>
        <v>0</v>
      </c>
      <c r="P150" s="132"/>
      <c r="Q150" s="548"/>
      <c r="R150" s="194"/>
      <c r="S150" s="194"/>
      <c r="T150" s="194"/>
      <c r="U150" s="194"/>
      <c r="V150" s="470"/>
      <c r="W150" s="194"/>
      <c r="X150" s="194"/>
      <c r="Y150" s="194"/>
      <c r="Z150" s="194"/>
      <c r="AA150" s="194"/>
      <c r="AB150" s="470"/>
      <c r="AC150" s="194"/>
      <c r="AD150" s="194"/>
      <c r="AE150" s="194"/>
      <c r="AF150" s="194"/>
      <c r="AG150" s="194"/>
      <c r="AH150" s="470"/>
      <c r="AI150" s="194"/>
      <c r="AJ150" s="194"/>
      <c r="AK150" s="194"/>
      <c r="AL150" s="194"/>
      <c r="AM150" s="470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3"/>
        <v>0</v>
      </c>
      <c r="J151" s="132"/>
      <c r="K151" s="543">
        <f t="shared" si="24"/>
        <v>0</v>
      </c>
      <c r="L151" s="544">
        <f t="shared" si="25"/>
        <v>0</v>
      </c>
      <c r="M151" s="132"/>
      <c r="N151" s="627"/>
      <c r="O151" s="545">
        <f t="shared" si="26"/>
        <v>0</v>
      </c>
      <c r="P151" s="132"/>
      <c r="Q151" s="548"/>
      <c r="R151" s="194"/>
      <c r="S151" s="194"/>
      <c r="T151" s="194"/>
      <c r="U151" s="194"/>
      <c r="V151" s="470"/>
      <c r="W151" s="194"/>
      <c r="X151" s="194"/>
      <c r="Y151" s="194"/>
      <c r="Z151" s="194"/>
      <c r="AA151" s="194"/>
      <c r="AB151" s="470"/>
      <c r="AC151" s="194"/>
      <c r="AD151" s="194"/>
      <c r="AE151" s="194"/>
      <c r="AF151" s="194"/>
      <c r="AG151" s="194"/>
      <c r="AH151" s="470"/>
      <c r="AI151" s="194"/>
      <c r="AJ151" s="194"/>
      <c r="AK151" s="194"/>
      <c r="AL151" s="194"/>
      <c r="AM151" s="470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3"/>
        <v>0</v>
      </c>
      <c r="J152" s="132"/>
      <c r="K152" s="543">
        <f t="shared" si="24"/>
        <v>0</v>
      </c>
      <c r="L152" s="544">
        <f t="shared" si="25"/>
        <v>0</v>
      </c>
      <c r="M152" s="132"/>
      <c r="N152" s="627"/>
      <c r="O152" s="545">
        <f t="shared" si="26"/>
        <v>0</v>
      </c>
      <c r="P152" s="132"/>
      <c r="Q152" s="548"/>
      <c r="R152" s="194"/>
      <c r="S152" s="194"/>
      <c r="T152" s="194"/>
      <c r="U152" s="194"/>
      <c r="V152" s="470"/>
      <c r="W152" s="194"/>
      <c r="X152" s="194"/>
      <c r="Y152" s="194"/>
      <c r="Z152" s="194"/>
      <c r="AA152" s="194"/>
      <c r="AB152" s="470"/>
      <c r="AC152" s="194"/>
      <c r="AD152" s="194"/>
      <c r="AE152" s="194"/>
      <c r="AF152" s="194"/>
      <c r="AG152" s="194"/>
      <c r="AH152" s="470"/>
      <c r="AI152" s="194"/>
      <c r="AJ152" s="194"/>
      <c r="AK152" s="194"/>
      <c r="AL152" s="194"/>
      <c r="AM152" s="470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3"/>
        <v>0</v>
      </c>
      <c r="J153" s="132"/>
      <c r="K153" s="543">
        <f t="shared" si="24"/>
        <v>0</v>
      </c>
      <c r="L153" s="544">
        <f t="shared" si="25"/>
        <v>0</v>
      </c>
      <c r="M153" s="132"/>
      <c r="N153" s="627"/>
      <c r="O153" s="545">
        <f t="shared" si="26"/>
        <v>0</v>
      </c>
      <c r="P153" s="132"/>
      <c r="Q153" s="548"/>
      <c r="R153" s="194"/>
      <c r="S153" s="194"/>
      <c r="T153" s="194"/>
      <c r="U153" s="194"/>
      <c r="V153" s="470"/>
      <c r="W153" s="194"/>
      <c r="X153" s="194"/>
      <c r="Y153" s="194"/>
      <c r="Z153" s="194"/>
      <c r="AA153" s="194"/>
      <c r="AB153" s="470"/>
      <c r="AC153" s="194"/>
      <c r="AD153" s="194"/>
      <c r="AE153" s="194"/>
      <c r="AF153" s="194"/>
      <c r="AG153" s="194"/>
      <c r="AH153" s="470"/>
      <c r="AI153" s="194"/>
      <c r="AJ153" s="194"/>
      <c r="AK153" s="194"/>
      <c r="AL153" s="194"/>
      <c r="AM153" s="470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3"/>
        <v>0</v>
      </c>
      <c r="J154" s="132"/>
      <c r="K154" s="543">
        <f t="shared" si="24"/>
        <v>0</v>
      </c>
      <c r="L154" s="544">
        <f t="shared" si="25"/>
        <v>0</v>
      </c>
      <c r="M154" s="132"/>
      <c r="N154" s="627"/>
      <c r="O154" s="545">
        <f t="shared" si="26"/>
        <v>0</v>
      </c>
      <c r="P154" s="132"/>
      <c r="Q154" s="548"/>
      <c r="R154" s="194"/>
      <c r="S154" s="194"/>
      <c r="T154" s="194"/>
      <c r="U154" s="194"/>
      <c r="V154" s="470"/>
      <c r="W154" s="194"/>
      <c r="X154" s="194"/>
      <c r="Y154" s="194"/>
      <c r="Z154" s="194"/>
      <c r="AA154" s="194"/>
      <c r="AB154" s="470"/>
      <c r="AC154" s="194"/>
      <c r="AD154" s="194"/>
      <c r="AE154" s="194"/>
      <c r="AF154" s="194"/>
      <c r="AG154" s="194"/>
      <c r="AH154" s="470"/>
      <c r="AI154" s="194"/>
      <c r="AJ154" s="194"/>
      <c r="AK154" s="194"/>
      <c r="AL154" s="194"/>
      <c r="AM154" s="470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3"/>
        <v>0</v>
      </c>
      <c r="J155" s="132"/>
      <c r="K155" s="543">
        <f t="shared" si="24"/>
        <v>0</v>
      </c>
      <c r="L155" s="544">
        <f t="shared" si="25"/>
        <v>0</v>
      </c>
      <c r="M155" s="132"/>
      <c r="N155" s="627"/>
      <c r="O155" s="545">
        <f t="shared" si="26"/>
        <v>0</v>
      </c>
      <c r="P155" s="132"/>
      <c r="Q155" s="548"/>
      <c r="R155" s="194"/>
      <c r="S155" s="194"/>
      <c r="T155" s="194"/>
      <c r="U155" s="194"/>
      <c r="V155" s="470"/>
      <c r="W155" s="194"/>
      <c r="X155" s="194"/>
      <c r="Y155" s="194"/>
      <c r="Z155" s="194"/>
      <c r="AA155" s="194"/>
      <c r="AB155" s="470"/>
      <c r="AC155" s="194"/>
      <c r="AD155" s="194"/>
      <c r="AE155" s="194"/>
      <c r="AF155" s="194"/>
      <c r="AG155" s="194"/>
      <c r="AH155" s="470"/>
      <c r="AI155" s="194"/>
      <c r="AJ155" s="194"/>
      <c r="AK155" s="194"/>
      <c r="AL155" s="194"/>
      <c r="AM155" s="470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3"/>
        <v>0</v>
      </c>
      <c r="J156" s="132"/>
      <c r="K156" s="543">
        <f t="shared" si="24"/>
        <v>0</v>
      </c>
      <c r="L156" s="544">
        <f t="shared" si="25"/>
        <v>0</v>
      </c>
      <c r="M156" s="132"/>
      <c r="N156" s="627"/>
      <c r="O156" s="545">
        <f t="shared" si="26"/>
        <v>0</v>
      </c>
      <c r="P156" s="132"/>
      <c r="Q156" s="548"/>
      <c r="R156" s="194"/>
      <c r="S156" s="194"/>
      <c r="T156" s="194"/>
      <c r="U156" s="194"/>
      <c r="V156" s="470"/>
      <c r="W156" s="194"/>
      <c r="X156" s="194"/>
      <c r="Y156" s="194"/>
      <c r="Z156" s="194"/>
      <c r="AA156" s="194"/>
      <c r="AB156" s="470"/>
      <c r="AC156" s="194"/>
      <c r="AD156" s="194"/>
      <c r="AE156" s="194"/>
      <c r="AF156" s="194"/>
      <c r="AG156" s="194"/>
      <c r="AH156" s="470"/>
      <c r="AI156" s="194"/>
      <c r="AJ156" s="194"/>
      <c r="AK156" s="194"/>
      <c r="AL156" s="194"/>
      <c r="AM156" s="470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3"/>
        <v>0</v>
      </c>
      <c r="J157" s="132"/>
      <c r="K157" s="543">
        <f t="shared" si="24"/>
        <v>0</v>
      </c>
      <c r="L157" s="544">
        <f t="shared" si="25"/>
        <v>0</v>
      </c>
      <c r="M157" s="132"/>
      <c r="N157" s="627"/>
      <c r="O157" s="545">
        <f t="shared" si="26"/>
        <v>0</v>
      </c>
      <c r="P157" s="132"/>
      <c r="Q157" s="548"/>
      <c r="R157" s="194"/>
      <c r="S157" s="194"/>
      <c r="T157" s="194"/>
      <c r="U157" s="194"/>
      <c r="V157" s="470"/>
      <c r="W157" s="194"/>
      <c r="X157" s="194"/>
      <c r="Y157" s="194"/>
      <c r="Z157" s="194"/>
      <c r="AA157" s="194"/>
      <c r="AB157" s="470"/>
      <c r="AC157" s="194"/>
      <c r="AD157" s="194"/>
      <c r="AE157" s="194"/>
      <c r="AF157" s="194"/>
      <c r="AG157" s="194"/>
      <c r="AH157" s="470"/>
      <c r="AI157" s="194"/>
      <c r="AJ157" s="194"/>
      <c r="AK157" s="194"/>
      <c r="AL157" s="194"/>
      <c r="AM157" s="470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3"/>
        <v>0</v>
      </c>
      <c r="J158" s="132"/>
      <c r="K158" s="543">
        <f t="shared" si="24"/>
        <v>0</v>
      </c>
      <c r="L158" s="544">
        <f t="shared" si="25"/>
        <v>0</v>
      </c>
      <c r="M158" s="132"/>
      <c r="N158" s="627"/>
      <c r="O158" s="545">
        <f t="shared" si="26"/>
        <v>0</v>
      </c>
      <c r="P158" s="132"/>
      <c r="Q158" s="548"/>
      <c r="R158" s="194"/>
      <c r="S158" s="194"/>
      <c r="T158" s="194"/>
      <c r="U158" s="194"/>
      <c r="V158" s="470"/>
      <c r="W158" s="194"/>
      <c r="X158" s="194"/>
      <c r="Y158" s="194"/>
      <c r="Z158" s="194"/>
      <c r="AA158" s="194"/>
      <c r="AB158" s="470"/>
      <c r="AC158" s="194"/>
      <c r="AD158" s="194"/>
      <c r="AE158" s="194"/>
      <c r="AF158" s="194"/>
      <c r="AG158" s="194"/>
      <c r="AH158" s="470"/>
      <c r="AI158" s="194"/>
      <c r="AJ158" s="194"/>
      <c r="AK158" s="194"/>
      <c r="AL158" s="194"/>
      <c r="AM158" s="470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3"/>
        <v>0</v>
      </c>
      <c r="J159" s="132"/>
      <c r="K159" s="543">
        <f t="shared" si="24"/>
        <v>0</v>
      </c>
      <c r="L159" s="544">
        <f t="shared" si="25"/>
        <v>0</v>
      </c>
      <c r="M159" s="132"/>
      <c r="N159" s="627"/>
      <c r="O159" s="545">
        <f t="shared" si="26"/>
        <v>0</v>
      </c>
      <c r="P159" s="132"/>
      <c r="Q159" s="548"/>
      <c r="R159" s="194"/>
      <c r="S159" s="194"/>
      <c r="T159" s="194"/>
      <c r="U159" s="194"/>
      <c r="V159" s="470"/>
      <c r="W159" s="194"/>
      <c r="X159" s="194"/>
      <c r="Y159" s="194"/>
      <c r="Z159" s="194"/>
      <c r="AA159" s="194"/>
      <c r="AB159" s="470"/>
      <c r="AC159" s="194"/>
      <c r="AD159" s="194"/>
      <c r="AE159" s="194"/>
      <c r="AF159" s="194"/>
      <c r="AG159" s="194"/>
      <c r="AH159" s="470"/>
      <c r="AI159" s="194"/>
      <c r="AJ159" s="194"/>
      <c r="AK159" s="194"/>
      <c r="AL159" s="194"/>
      <c r="AM159" s="470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3"/>
        <v>0</v>
      </c>
      <c r="J160" s="132"/>
      <c r="K160" s="543">
        <f t="shared" si="24"/>
        <v>0</v>
      </c>
      <c r="L160" s="544">
        <f t="shared" si="25"/>
        <v>0</v>
      </c>
      <c r="M160" s="132"/>
      <c r="N160" s="627"/>
      <c r="O160" s="545">
        <f t="shared" si="26"/>
        <v>0</v>
      </c>
      <c r="P160" s="132"/>
      <c r="Q160" s="548"/>
      <c r="R160" s="194"/>
      <c r="S160" s="194"/>
      <c r="T160" s="194"/>
      <c r="U160" s="194"/>
      <c r="V160" s="470"/>
      <c r="W160" s="194"/>
      <c r="X160" s="194"/>
      <c r="Y160" s="194"/>
      <c r="Z160" s="194"/>
      <c r="AA160" s="194"/>
      <c r="AB160" s="470"/>
      <c r="AC160" s="194"/>
      <c r="AD160" s="194"/>
      <c r="AE160" s="194"/>
      <c r="AF160" s="194"/>
      <c r="AG160" s="194"/>
      <c r="AH160" s="470"/>
      <c r="AI160" s="194"/>
      <c r="AJ160" s="194"/>
      <c r="AK160" s="194"/>
      <c r="AL160" s="194"/>
      <c r="AM160" s="470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3"/>
        <v>0</v>
      </c>
      <c r="J161" s="132"/>
      <c r="K161" s="543">
        <f t="shared" si="24"/>
        <v>0</v>
      </c>
      <c r="L161" s="544">
        <f t="shared" si="25"/>
        <v>0</v>
      </c>
      <c r="M161" s="132"/>
      <c r="N161" s="627"/>
      <c r="O161" s="545">
        <f t="shared" si="26"/>
        <v>0</v>
      </c>
      <c r="P161" s="132"/>
      <c r="Q161" s="548"/>
      <c r="R161" s="194"/>
      <c r="S161" s="194"/>
      <c r="T161" s="194"/>
      <c r="U161" s="194"/>
      <c r="V161" s="470"/>
      <c r="W161" s="194"/>
      <c r="X161" s="194"/>
      <c r="Y161" s="194"/>
      <c r="Z161" s="194"/>
      <c r="AA161" s="194"/>
      <c r="AB161" s="470"/>
      <c r="AC161" s="194"/>
      <c r="AD161" s="194"/>
      <c r="AE161" s="194"/>
      <c r="AF161" s="194"/>
      <c r="AG161" s="194"/>
      <c r="AH161" s="470"/>
      <c r="AI161" s="194"/>
      <c r="AJ161" s="194"/>
      <c r="AK161" s="194"/>
      <c r="AL161" s="194"/>
      <c r="AM161" s="470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3"/>
        <v>0</v>
      </c>
      <c r="J162" s="132"/>
      <c r="K162" s="543">
        <f t="shared" si="24"/>
        <v>0</v>
      </c>
      <c r="L162" s="544">
        <f t="shared" si="25"/>
        <v>0</v>
      </c>
      <c r="M162" s="132"/>
      <c r="N162" s="627"/>
      <c r="O162" s="545">
        <f t="shared" si="26"/>
        <v>0</v>
      </c>
      <c r="P162" s="132"/>
      <c r="Q162" s="548"/>
      <c r="R162" s="194"/>
      <c r="S162" s="194"/>
      <c r="T162" s="194"/>
      <c r="U162" s="194"/>
      <c r="V162" s="470"/>
      <c r="W162" s="194"/>
      <c r="X162" s="194"/>
      <c r="Y162" s="194"/>
      <c r="Z162" s="194"/>
      <c r="AA162" s="194"/>
      <c r="AB162" s="470"/>
      <c r="AC162" s="194"/>
      <c r="AD162" s="194"/>
      <c r="AE162" s="194"/>
      <c r="AF162" s="194"/>
      <c r="AG162" s="194"/>
      <c r="AH162" s="470"/>
      <c r="AI162" s="194"/>
      <c r="AJ162" s="194"/>
      <c r="AK162" s="194"/>
      <c r="AL162" s="194"/>
      <c r="AM162" s="470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3"/>
        <v>0</v>
      </c>
      <c r="J163" s="132"/>
      <c r="K163" s="543">
        <f t="shared" si="24"/>
        <v>0</v>
      </c>
      <c r="L163" s="544">
        <f t="shared" si="25"/>
        <v>0</v>
      </c>
      <c r="M163" s="132"/>
      <c r="N163" s="627"/>
      <c r="O163" s="545">
        <f t="shared" si="26"/>
        <v>0</v>
      </c>
      <c r="P163" s="132"/>
      <c r="Q163" s="548"/>
      <c r="R163" s="194"/>
      <c r="S163" s="194"/>
      <c r="T163" s="194"/>
      <c r="U163" s="194"/>
      <c r="V163" s="470"/>
      <c r="W163" s="194"/>
      <c r="X163" s="194"/>
      <c r="Y163" s="194"/>
      <c r="Z163" s="194"/>
      <c r="AA163" s="194"/>
      <c r="AB163" s="470"/>
      <c r="AC163" s="194"/>
      <c r="AD163" s="194"/>
      <c r="AE163" s="194"/>
      <c r="AF163" s="194"/>
      <c r="AG163" s="194"/>
      <c r="AH163" s="470"/>
      <c r="AI163" s="194"/>
      <c r="AJ163" s="194"/>
      <c r="AK163" s="194"/>
      <c r="AL163" s="194"/>
      <c r="AM163" s="470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3"/>
        <v>0</v>
      </c>
      <c r="J164" s="132"/>
      <c r="K164" s="543">
        <f t="shared" si="24"/>
        <v>0</v>
      </c>
      <c r="L164" s="544">
        <f t="shared" si="25"/>
        <v>0</v>
      </c>
      <c r="M164" s="132"/>
      <c r="N164" s="627"/>
      <c r="O164" s="545">
        <f t="shared" si="26"/>
        <v>0</v>
      </c>
      <c r="P164" s="132"/>
      <c r="Q164" s="548"/>
      <c r="R164" s="194"/>
      <c r="S164" s="194"/>
      <c r="T164" s="194"/>
      <c r="U164" s="194"/>
      <c r="V164" s="470"/>
      <c r="W164" s="194"/>
      <c r="X164" s="194"/>
      <c r="Y164" s="194"/>
      <c r="Z164" s="194"/>
      <c r="AA164" s="194"/>
      <c r="AB164" s="470"/>
      <c r="AC164" s="194"/>
      <c r="AD164" s="194"/>
      <c r="AE164" s="194"/>
      <c r="AF164" s="194"/>
      <c r="AG164" s="194"/>
      <c r="AH164" s="470"/>
      <c r="AI164" s="194"/>
      <c r="AJ164" s="194"/>
      <c r="AK164" s="194"/>
      <c r="AL164" s="194"/>
      <c r="AM164" s="470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3"/>
        <v>0</v>
      </c>
      <c r="J165" s="132"/>
      <c r="K165" s="543">
        <f t="shared" si="24"/>
        <v>0</v>
      </c>
      <c r="L165" s="544">
        <f t="shared" si="25"/>
        <v>0</v>
      </c>
      <c r="M165" s="132"/>
      <c r="N165" s="627"/>
      <c r="O165" s="545">
        <f t="shared" si="26"/>
        <v>0</v>
      </c>
      <c r="P165" s="132"/>
      <c r="Q165" s="548"/>
      <c r="R165" s="194"/>
      <c r="S165" s="194"/>
      <c r="T165" s="194"/>
      <c r="U165" s="194"/>
      <c r="V165" s="470"/>
      <c r="W165" s="194"/>
      <c r="X165" s="194"/>
      <c r="Y165" s="194"/>
      <c r="Z165" s="194"/>
      <c r="AA165" s="194"/>
      <c r="AB165" s="470"/>
      <c r="AC165" s="194"/>
      <c r="AD165" s="194"/>
      <c r="AE165" s="194"/>
      <c r="AF165" s="194"/>
      <c r="AG165" s="194"/>
      <c r="AH165" s="470"/>
      <c r="AI165" s="194"/>
      <c r="AJ165" s="194"/>
      <c r="AK165" s="194"/>
      <c r="AL165" s="194"/>
      <c r="AM165" s="470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3"/>
        <v>0</v>
      </c>
      <c r="J166" s="132"/>
      <c r="K166" s="543">
        <f t="shared" si="24"/>
        <v>0</v>
      </c>
      <c r="L166" s="544">
        <f t="shared" si="25"/>
        <v>0</v>
      </c>
      <c r="M166" s="132"/>
      <c r="N166" s="627"/>
      <c r="O166" s="545">
        <f t="shared" si="26"/>
        <v>0</v>
      </c>
      <c r="P166" s="132"/>
      <c r="Q166" s="548"/>
      <c r="R166" s="194"/>
      <c r="S166" s="194"/>
      <c r="T166" s="194"/>
      <c r="U166" s="194"/>
      <c r="V166" s="470"/>
      <c r="W166" s="194"/>
      <c r="X166" s="194"/>
      <c r="Y166" s="194"/>
      <c r="Z166" s="194"/>
      <c r="AA166" s="194"/>
      <c r="AB166" s="470"/>
      <c r="AC166" s="194"/>
      <c r="AD166" s="194"/>
      <c r="AE166" s="194"/>
      <c r="AF166" s="194"/>
      <c r="AG166" s="194"/>
      <c r="AH166" s="470"/>
      <c r="AI166" s="194"/>
      <c r="AJ166" s="194"/>
      <c r="AK166" s="194"/>
      <c r="AL166" s="194"/>
      <c r="AM166" s="470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3"/>
        <v>0</v>
      </c>
      <c r="J167" s="132"/>
      <c r="K167" s="543">
        <f t="shared" si="24"/>
        <v>0</v>
      </c>
      <c r="L167" s="544">
        <f t="shared" si="25"/>
        <v>0</v>
      </c>
      <c r="M167" s="132"/>
      <c r="N167" s="627"/>
      <c r="O167" s="545">
        <f t="shared" si="26"/>
        <v>0</v>
      </c>
      <c r="P167" s="132"/>
      <c r="Q167" s="548"/>
      <c r="R167" s="194"/>
      <c r="S167" s="194"/>
      <c r="T167" s="194"/>
      <c r="U167" s="194"/>
      <c r="V167" s="470"/>
      <c r="W167" s="194"/>
      <c r="X167" s="194"/>
      <c r="Y167" s="194"/>
      <c r="Z167" s="194"/>
      <c r="AA167" s="194"/>
      <c r="AB167" s="470"/>
      <c r="AC167" s="194"/>
      <c r="AD167" s="194"/>
      <c r="AE167" s="194"/>
      <c r="AF167" s="194"/>
      <c r="AG167" s="194"/>
      <c r="AH167" s="470"/>
      <c r="AI167" s="194"/>
      <c r="AJ167" s="194"/>
      <c r="AK167" s="194"/>
      <c r="AL167" s="194"/>
      <c r="AM167" s="470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3"/>
        <v>0</v>
      </c>
      <c r="J168" s="132"/>
      <c r="K168" s="543">
        <f t="shared" si="24"/>
        <v>0</v>
      </c>
      <c r="L168" s="544">
        <f t="shared" si="25"/>
        <v>0</v>
      </c>
      <c r="M168" s="132"/>
      <c r="N168" s="627"/>
      <c r="O168" s="545">
        <f t="shared" si="26"/>
        <v>0</v>
      </c>
      <c r="P168" s="132"/>
      <c r="Q168" s="548"/>
      <c r="R168" s="194"/>
      <c r="S168" s="194"/>
      <c r="T168" s="194"/>
      <c r="U168" s="194"/>
      <c r="V168" s="470"/>
      <c r="W168" s="194"/>
      <c r="X168" s="194"/>
      <c r="Y168" s="194"/>
      <c r="Z168" s="194"/>
      <c r="AA168" s="194"/>
      <c r="AB168" s="470"/>
      <c r="AC168" s="194"/>
      <c r="AD168" s="194"/>
      <c r="AE168" s="194"/>
      <c r="AF168" s="194"/>
      <c r="AG168" s="194"/>
      <c r="AH168" s="470"/>
      <c r="AI168" s="194"/>
      <c r="AJ168" s="194"/>
      <c r="AK168" s="194"/>
      <c r="AL168" s="194"/>
      <c r="AM168" s="470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</row>
    <row r="169">
      <c r="A169" s="194"/>
      <c r="B169" s="47"/>
      <c r="C169" s="549"/>
      <c r="D169" s="62"/>
      <c r="E169" s="62"/>
      <c r="F169" s="63"/>
      <c r="G169" s="547"/>
      <c r="H169" s="63"/>
      <c r="I169" s="542">
        <f t="shared" si="23"/>
        <v>0</v>
      </c>
      <c r="J169" s="132"/>
      <c r="K169" s="543">
        <f t="shared" si="24"/>
        <v>0</v>
      </c>
      <c r="L169" s="544">
        <f t="shared" si="25"/>
        <v>0</v>
      </c>
      <c r="M169" s="132"/>
      <c r="N169" s="627"/>
      <c r="O169" s="545">
        <f t="shared" si="26"/>
        <v>0</v>
      </c>
      <c r="P169" s="132"/>
      <c r="Q169" s="548"/>
      <c r="R169" s="194"/>
      <c r="S169" s="194"/>
      <c r="T169" s="194"/>
      <c r="U169" s="194"/>
      <c r="V169" s="470"/>
      <c r="W169" s="194"/>
      <c r="X169" s="194"/>
      <c r="Y169" s="194"/>
      <c r="Z169" s="194"/>
      <c r="AA169" s="194"/>
      <c r="AB169" s="470"/>
      <c r="AC169" s="194"/>
      <c r="AD169" s="194"/>
      <c r="AE169" s="194"/>
      <c r="AF169" s="194"/>
      <c r="AG169" s="194"/>
      <c r="AH169" s="470"/>
      <c r="AI169" s="194"/>
      <c r="AJ169" s="194"/>
      <c r="AK169" s="194"/>
      <c r="AL169" s="194"/>
      <c r="AM169" s="470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</row>
    <row r="170">
      <c r="A170" s="194"/>
      <c r="B170" s="194"/>
      <c r="C170" s="194"/>
      <c r="G170" s="194"/>
      <c r="H170" s="194"/>
      <c r="I170" s="194"/>
      <c r="J170" s="194"/>
      <c r="K170" s="194"/>
      <c r="L170" s="194"/>
      <c r="M170" s="194"/>
      <c r="N170" s="470"/>
      <c r="O170" s="470"/>
      <c r="P170" s="194"/>
      <c r="Q170" s="194"/>
      <c r="R170" s="194"/>
      <c r="S170" s="194"/>
      <c r="T170" s="194"/>
      <c r="U170" s="194"/>
      <c r="V170" s="470"/>
      <c r="W170" s="194"/>
      <c r="X170" s="194"/>
      <c r="Y170" s="194"/>
      <c r="Z170" s="194"/>
      <c r="AA170" s="194"/>
      <c r="AB170" s="470"/>
      <c r="AC170" s="194"/>
      <c r="AD170" s="194"/>
      <c r="AE170" s="194"/>
      <c r="AF170" s="194"/>
      <c r="AG170" s="194"/>
      <c r="AH170" s="470"/>
      <c r="AI170" s="194"/>
      <c r="AJ170" s="194"/>
      <c r="AK170" s="194"/>
      <c r="AL170" s="194"/>
      <c r="AM170" s="470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</row>
    <row r="171">
      <c r="A171" s="194"/>
      <c r="B171" s="194"/>
      <c r="C171" s="194"/>
      <c r="G171" s="194"/>
      <c r="H171" s="194"/>
      <c r="I171" s="194"/>
      <c r="J171" s="194"/>
      <c r="K171" s="194"/>
      <c r="L171" s="194"/>
      <c r="M171" s="194"/>
      <c r="N171" s="470"/>
      <c r="O171" s="470"/>
      <c r="P171" s="194"/>
      <c r="Q171" s="194"/>
      <c r="R171" s="194"/>
      <c r="S171" s="194"/>
      <c r="T171" s="194"/>
      <c r="U171" s="194"/>
      <c r="V171" s="470"/>
      <c r="W171" s="194"/>
      <c r="X171" s="194"/>
      <c r="Y171" s="194"/>
      <c r="Z171" s="194"/>
      <c r="AA171" s="194"/>
      <c r="AB171" s="470"/>
      <c r="AC171" s="194"/>
      <c r="AD171" s="194"/>
      <c r="AE171" s="194"/>
      <c r="AF171" s="194"/>
      <c r="AG171" s="194"/>
      <c r="AH171" s="470"/>
      <c r="AI171" s="194"/>
      <c r="AJ171" s="194"/>
      <c r="AK171" s="194"/>
      <c r="AL171" s="194"/>
      <c r="AM171" s="470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</row>
    <row r="172">
      <c r="A172" s="194"/>
      <c r="B172" s="194"/>
      <c r="C172" s="552" t="s">
        <v>224</v>
      </c>
      <c r="D172" s="553"/>
      <c r="E172" s="554"/>
      <c r="F172" s="194"/>
      <c r="G172" s="194"/>
      <c r="H172" s="194"/>
      <c r="I172" s="194"/>
      <c r="J172" s="194"/>
      <c r="K172" s="194"/>
      <c r="L172" s="194"/>
      <c r="M172" s="194"/>
      <c r="N172" s="470"/>
      <c r="O172" s="470"/>
      <c r="P172" s="194"/>
      <c r="Q172" s="194"/>
      <c r="R172" s="194"/>
      <c r="S172" s="194"/>
      <c r="T172" s="194"/>
      <c r="U172" s="194"/>
      <c r="V172" s="470"/>
      <c r="W172" s="194"/>
      <c r="X172" s="194"/>
      <c r="Y172" s="194"/>
      <c r="Z172" s="194"/>
      <c r="AA172" s="194"/>
      <c r="AB172" s="470"/>
      <c r="AC172" s="194"/>
      <c r="AD172" s="194"/>
      <c r="AE172" s="194"/>
      <c r="AF172" s="194"/>
      <c r="AG172" s="194"/>
      <c r="AH172" s="470"/>
      <c r="AI172" s="194"/>
      <c r="AJ172" s="194"/>
      <c r="AK172" s="194"/>
      <c r="AL172" s="194"/>
      <c r="AM172" s="470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</row>
    <row r="173">
      <c r="A173" s="194"/>
      <c r="B173" s="194"/>
      <c r="C173" s="555" t="s">
        <v>225</v>
      </c>
      <c r="D173" s="556"/>
      <c r="E173" s="557"/>
      <c r="F173" s="194"/>
      <c r="G173" s="194"/>
      <c r="H173" s="194"/>
      <c r="I173" s="194"/>
      <c r="J173" s="194"/>
      <c r="K173" s="194"/>
      <c r="L173" s="194"/>
      <c r="M173" s="194"/>
      <c r="N173" s="470"/>
      <c r="O173" s="470"/>
      <c r="P173" s="194"/>
      <c r="Q173" s="194"/>
      <c r="R173" s="194"/>
      <c r="S173" s="194"/>
      <c r="T173" s="194"/>
      <c r="U173" s="194"/>
      <c r="V173" s="470"/>
      <c r="W173" s="194"/>
      <c r="X173" s="194"/>
      <c r="Y173" s="194"/>
      <c r="Z173" s="194"/>
      <c r="AA173" s="194"/>
      <c r="AB173" s="470"/>
      <c r="AC173" s="194"/>
      <c r="AD173" s="194"/>
      <c r="AE173" s="194"/>
      <c r="AF173" s="194"/>
      <c r="AG173" s="194"/>
      <c r="AH173" s="470"/>
      <c r="AI173" s="194"/>
      <c r="AJ173" s="194"/>
      <c r="AK173" s="194"/>
      <c r="AL173" s="194"/>
      <c r="AM173" s="470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</row>
    <row r="174">
      <c r="A174" s="194"/>
      <c r="B174" s="194"/>
      <c r="C174" s="555" t="s">
        <v>226</v>
      </c>
      <c r="D174" s="556"/>
      <c r="E174" s="558"/>
      <c r="F174" s="194"/>
      <c r="G174" s="194"/>
      <c r="H174" s="194"/>
      <c r="I174" s="194"/>
      <c r="J174" s="194"/>
      <c r="K174" s="194"/>
      <c r="L174" s="194"/>
      <c r="M174" s="194"/>
      <c r="N174" s="470"/>
      <c r="O174" s="470"/>
      <c r="P174" s="194"/>
      <c r="Q174" s="194"/>
      <c r="R174" s="194"/>
      <c r="S174" s="194"/>
      <c r="T174" s="194"/>
      <c r="U174" s="194"/>
      <c r="V174" s="470"/>
      <c r="W174" s="194"/>
      <c r="X174" s="194"/>
      <c r="Y174" s="194"/>
      <c r="Z174" s="194"/>
      <c r="AA174" s="194"/>
      <c r="AB174" s="470"/>
      <c r="AC174" s="194"/>
      <c r="AD174" s="194"/>
      <c r="AE174" s="194"/>
      <c r="AF174" s="194"/>
      <c r="AG174" s="194"/>
      <c r="AH174" s="470"/>
      <c r="AI174" s="194"/>
      <c r="AJ174" s="194"/>
      <c r="AK174" s="194"/>
      <c r="AL174" s="194"/>
      <c r="AM174" s="470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</row>
    <row r="175">
      <c r="A175" s="194"/>
      <c r="B175" s="194"/>
      <c r="C175" s="555" t="s">
        <v>227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470"/>
      <c r="P175" s="194"/>
      <c r="Q175" s="194"/>
      <c r="R175" s="194"/>
      <c r="S175" s="194"/>
      <c r="T175" s="194"/>
      <c r="U175" s="194"/>
      <c r="V175" s="470"/>
      <c r="W175" s="194"/>
      <c r="X175" s="194"/>
      <c r="Y175" s="194"/>
      <c r="Z175" s="194"/>
      <c r="AA175" s="194"/>
      <c r="AB175" s="470"/>
      <c r="AC175" s="194"/>
      <c r="AD175" s="194"/>
      <c r="AE175" s="194"/>
      <c r="AF175" s="194"/>
      <c r="AG175" s="194"/>
      <c r="AH175" s="470"/>
      <c r="AI175" s="194"/>
      <c r="AJ175" s="194"/>
      <c r="AK175" s="194"/>
      <c r="AL175" s="194"/>
      <c r="AM175" s="470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</row>
    <row r="176">
      <c r="A176" s="194"/>
      <c r="B176" s="194"/>
      <c r="C176" s="559" t="s">
        <v>228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470"/>
      <c r="P176" s="194"/>
      <c r="Q176" s="194"/>
      <c r="R176" s="194"/>
      <c r="S176" s="194"/>
      <c r="T176" s="194"/>
      <c r="U176" s="194"/>
      <c r="V176" s="470"/>
      <c r="W176" s="194"/>
      <c r="X176" s="194"/>
      <c r="Y176" s="194"/>
      <c r="Z176" s="194"/>
      <c r="AA176" s="194"/>
      <c r="AB176" s="470"/>
      <c r="AC176" s="194"/>
      <c r="AD176" s="194"/>
      <c r="AE176" s="194"/>
      <c r="AF176" s="194"/>
      <c r="AG176" s="194"/>
      <c r="AH176" s="470"/>
      <c r="AI176" s="194"/>
      <c r="AJ176" s="194"/>
      <c r="AK176" s="194"/>
      <c r="AL176" s="194"/>
      <c r="AM176" s="470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</row>
    <row r="177">
      <c r="A177" s="194"/>
      <c r="B177" s="194"/>
      <c r="C177" s="555" t="s">
        <v>229</v>
      </c>
      <c r="D177" s="556"/>
      <c r="E177" s="558"/>
      <c r="F177" s="194"/>
      <c r="G177" s="194"/>
      <c r="H177" s="194"/>
      <c r="I177" s="194"/>
      <c r="J177" s="194"/>
      <c r="K177" s="194"/>
      <c r="L177" s="194"/>
      <c r="M177" s="194"/>
      <c r="N177" s="470"/>
      <c r="O177" s="470"/>
      <c r="P177" s="194"/>
      <c r="Q177" s="194"/>
      <c r="R177" s="194"/>
      <c r="S177" s="194"/>
      <c r="T177" s="194"/>
      <c r="U177" s="194"/>
      <c r="V177" s="470"/>
      <c r="W177" s="194"/>
      <c r="X177" s="194"/>
      <c r="Y177" s="194"/>
      <c r="Z177" s="194"/>
      <c r="AA177" s="194"/>
      <c r="AB177" s="470"/>
      <c r="AC177" s="194"/>
      <c r="AD177" s="194"/>
      <c r="AE177" s="194"/>
      <c r="AF177" s="194"/>
      <c r="AG177" s="194"/>
      <c r="AH177" s="470"/>
      <c r="AI177" s="194"/>
      <c r="AJ177" s="194"/>
      <c r="AK177" s="194"/>
      <c r="AL177" s="194"/>
      <c r="AM177" s="470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</row>
    <row r="178">
      <c r="A178" s="194"/>
      <c r="B178" s="194"/>
      <c r="C178" s="559" t="s">
        <v>230</v>
      </c>
      <c r="D178" s="556"/>
      <c r="E178" s="560"/>
      <c r="F178" s="194"/>
      <c r="G178" s="194"/>
      <c r="H178" s="194"/>
      <c r="I178" s="194"/>
      <c r="J178" s="194"/>
      <c r="K178" s="194"/>
      <c r="L178" s="194"/>
      <c r="M178" s="194"/>
      <c r="N178" s="470"/>
      <c r="O178" s="470"/>
      <c r="P178" s="194"/>
      <c r="Q178" s="194"/>
      <c r="R178" s="194"/>
      <c r="S178" s="194"/>
      <c r="T178" s="194"/>
      <c r="U178" s="194"/>
      <c r="V178" s="470"/>
      <c r="W178" s="194"/>
      <c r="X178" s="194"/>
      <c r="Y178" s="194"/>
      <c r="Z178" s="194"/>
      <c r="AA178" s="194"/>
      <c r="AB178" s="470"/>
      <c r="AC178" s="194"/>
      <c r="AD178" s="194"/>
      <c r="AE178" s="194"/>
      <c r="AF178" s="194"/>
      <c r="AG178" s="194"/>
      <c r="AH178" s="470"/>
      <c r="AI178" s="194"/>
      <c r="AJ178" s="194"/>
      <c r="AK178" s="194"/>
      <c r="AL178" s="194"/>
      <c r="AM178" s="470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</row>
    <row r="179">
      <c r="A179" s="194"/>
      <c r="B179" s="194"/>
      <c r="C179" s="559" t="s">
        <v>231</v>
      </c>
      <c r="D179" s="556"/>
      <c r="E179" s="558"/>
      <c r="F179" s="194"/>
      <c r="G179" s="194"/>
      <c r="H179" s="194"/>
      <c r="I179" s="194"/>
      <c r="J179" s="194"/>
      <c r="K179" s="194"/>
      <c r="L179" s="194"/>
      <c r="M179" s="194"/>
      <c r="N179" s="470"/>
      <c r="O179" s="470"/>
      <c r="P179" s="194"/>
      <c r="Q179" s="194"/>
      <c r="R179" s="194"/>
      <c r="S179" s="194"/>
      <c r="T179" s="194"/>
      <c r="U179" s="194"/>
      <c r="V179" s="470"/>
      <c r="W179" s="194"/>
      <c r="X179" s="194"/>
      <c r="Y179" s="194"/>
      <c r="Z179" s="194"/>
      <c r="AA179" s="194"/>
      <c r="AB179" s="470"/>
      <c r="AC179" s="194"/>
      <c r="AD179" s="194"/>
      <c r="AE179" s="194"/>
      <c r="AF179" s="194"/>
      <c r="AG179" s="194"/>
      <c r="AH179" s="470"/>
      <c r="AI179" s="194"/>
      <c r="AJ179" s="194"/>
      <c r="AK179" s="194"/>
      <c r="AL179" s="194"/>
      <c r="AM179" s="470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</row>
    <row r="180">
      <c r="A180" s="194"/>
      <c r="B180" s="194"/>
      <c r="C180" s="561" t="s">
        <v>232</v>
      </c>
      <c r="D180" s="562"/>
      <c r="E180" s="563"/>
      <c r="F180" s="194"/>
      <c r="G180" s="194"/>
      <c r="H180" s="194"/>
      <c r="I180" s="194"/>
      <c r="J180" s="194"/>
      <c r="K180" s="194"/>
      <c r="L180" s="194"/>
      <c r="M180" s="194"/>
      <c r="N180" s="470"/>
      <c r="O180" s="470"/>
      <c r="P180" s="194"/>
      <c r="Q180" s="194"/>
      <c r="R180" s="194"/>
      <c r="S180" s="194"/>
      <c r="T180" s="194"/>
      <c r="U180" s="194"/>
      <c r="V180" s="470"/>
      <c r="W180" s="194"/>
      <c r="X180" s="194"/>
      <c r="Y180" s="194"/>
      <c r="Z180" s="194"/>
      <c r="AA180" s="194"/>
      <c r="AB180" s="470"/>
      <c r="AC180" s="194"/>
      <c r="AD180" s="194"/>
      <c r="AE180" s="194"/>
      <c r="AF180" s="194"/>
      <c r="AG180" s="194"/>
      <c r="AH180" s="470"/>
      <c r="AI180" s="194"/>
      <c r="AJ180" s="194"/>
      <c r="AK180" s="194"/>
      <c r="AL180" s="194"/>
      <c r="AM180" s="470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470"/>
      <c r="P181" s="194"/>
      <c r="Q181" s="194"/>
      <c r="R181" s="194"/>
      <c r="S181" s="194"/>
      <c r="T181" s="194"/>
      <c r="U181" s="194"/>
      <c r="V181" s="470"/>
      <c r="W181" s="194"/>
      <c r="X181" s="194"/>
      <c r="Y181" s="194"/>
      <c r="Z181" s="194"/>
      <c r="AA181" s="194"/>
      <c r="AB181" s="470"/>
      <c r="AC181" s="194"/>
      <c r="AD181" s="194"/>
      <c r="AE181" s="194"/>
      <c r="AF181" s="194"/>
      <c r="AG181" s="194"/>
      <c r="AH181" s="470"/>
      <c r="AI181" s="194"/>
      <c r="AJ181" s="194"/>
      <c r="AK181" s="194"/>
      <c r="AL181" s="194"/>
      <c r="AM181" s="470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470"/>
      <c r="P182" s="194"/>
      <c r="Q182" s="194"/>
      <c r="R182" s="194"/>
      <c r="S182" s="194"/>
      <c r="T182" s="194"/>
      <c r="U182" s="194"/>
      <c r="V182" s="470"/>
      <c r="W182" s="194"/>
      <c r="X182" s="194"/>
      <c r="Y182" s="194"/>
      <c r="Z182" s="194"/>
      <c r="AA182" s="194"/>
      <c r="AB182" s="470"/>
      <c r="AC182" s="194"/>
      <c r="AD182" s="194"/>
      <c r="AE182" s="194"/>
      <c r="AF182" s="194"/>
      <c r="AG182" s="194"/>
      <c r="AH182" s="470"/>
      <c r="AI182" s="194"/>
      <c r="AJ182" s="194"/>
      <c r="AK182" s="194"/>
      <c r="AL182" s="194"/>
      <c r="AM182" s="470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470"/>
      <c r="P183" s="194"/>
      <c r="Q183" s="194"/>
      <c r="R183" s="194"/>
      <c r="S183" s="194"/>
      <c r="T183" s="194"/>
      <c r="U183" s="194"/>
      <c r="V183" s="470"/>
      <c r="W183" s="194"/>
      <c r="X183" s="194"/>
      <c r="Y183" s="194"/>
      <c r="Z183" s="194"/>
      <c r="AA183" s="194"/>
      <c r="AB183" s="470"/>
      <c r="AC183" s="194"/>
      <c r="AD183" s="194"/>
      <c r="AE183" s="194"/>
      <c r="AF183" s="194"/>
      <c r="AG183" s="194"/>
      <c r="AH183" s="470"/>
      <c r="AI183" s="194"/>
      <c r="AJ183" s="194"/>
      <c r="AK183" s="194"/>
      <c r="AL183" s="194"/>
      <c r="AM183" s="470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470"/>
      <c r="P184" s="194"/>
      <c r="Q184" s="194"/>
      <c r="R184" s="194"/>
      <c r="S184" s="194"/>
      <c r="T184" s="194"/>
      <c r="U184" s="194"/>
      <c r="V184" s="470"/>
      <c r="W184" s="194"/>
      <c r="X184" s="194"/>
      <c r="Y184" s="194"/>
      <c r="Z184" s="194"/>
      <c r="AA184" s="194"/>
      <c r="AB184" s="470"/>
      <c r="AC184" s="194"/>
      <c r="AD184" s="194"/>
      <c r="AE184" s="194"/>
      <c r="AF184" s="194"/>
      <c r="AG184" s="194"/>
      <c r="AH184" s="470"/>
      <c r="AI184" s="194"/>
      <c r="AJ184" s="194"/>
      <c r="AK184" s="194"/>
      <c r="AL184" s="194"/>
      <c r="AM184" s="470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470"/>
      <c r="P185" s="194"/>
      <c r="Q185" s="194"/>
      <c r="R185" s="194"/>
      <c r="S185" s="194"/>
      <c r="T185" s="194"/>
      <c r="U185" s="194"/>
      <c r="V185" s="470"/>
      <c r="W185" s="194"/>
      <c r="X185" s="194"/>
      <c r="Y185" s="194"/>
      <c r="Z185" s="194"/>
      <c r="AA185" s="194"/>
      <c r="AB185" s="470"/>
      <c r="AC185" s="194"/>
      <c r="AD185" s="194"/>
      <c r="AE185" s="194"/>
      <c r="AF185" s="194"/>
      <c r="AG185" s="194"/>
      <c r="AH185" s="470"/>
      <c r="AI185" s="194"/>
      <c r="AJ185" s="194"/>
      <c r="AK185" s="194"/>
      <c r="AL185" s="194"/>
      <c r="AM185" s="470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470"/>
      <c r="P186" s="194"/>
      <c r="Q186" s="194"/>
      <c r="R186" s="194"/>
      <c r="S186" s="194"/>
      <c r="T186" s="194"/>
      <c r="U186" s="194"/>
      <c r="V186" s="470"/>
      <c r="W186" s="194"/>
      <c r="X186" s="194"/>
      <c r="Y186" s="194"/>
      <c r="Z186" s="194"/>
      <c r="AA186" s="194"/>
      <c r="AB186" s="470"/>
      <c r="AC186" s="194"/>
      <c r="AD186" s="194"/>
      <c r="AE186" s="194"/>
      <c r="AF186" s="194"/>
      <c r="AG186" s="194"/>
      <c r="AH186" s="470"/>
      <c r="AI186" s="194"/>
      <c r="AJ186" s="194"/>
      <c r="AK186" s="194"/>
      <c r="AL186" s="194"/>
      <c r="AM186" s="470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470"/>
      <c r="P187" s="194"/>
      <c r="Q187" s="194"/>
      <c r="R187" s="194"/>
      <c r="S187" s="194"/>
      <c r="T187" s="194"/>
      <c r="U187" s="194"/>
      <c r="V187" s="470"/>
      <c r="W187" s="194"/>
      <c r="X187" s="194"/>
      <c r="Y187" s="194"/>
      <c r="Z187" s="194"/>
      <c r="AA187" s="194"/>
      <c r="AB187" s="470"/>
      <c r="AC187" s="194"/>
      <c r="AD187" s="194"/>
      <c r="AE187" s="194"/>
      <c r="AF187" s="194"/>
      <c r="AG187" s="194"/>
      <c r="AH187" s="470"/>
      <c r="AI187" s="194"/>
      <c r="AJ187" s="194"/>
      <c r="AK187" s="194"/>
      <c r="AL187" s="194"/>
      <c r="AM187" s="470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470"/>
      <c r="P188" s="194"/>
      <c r="Q188" s="194"/>
      <c r="R188" s="194"/>
      <c r="S188" s="194"/>
      <c r="T188" s="194"/>
      <c r="U188" s="194"/>
      <c r="V188" s="470"/>
      <c r="W188" s="194"/>
      <c r="X188" s="194"/>
      <c r="Y188" s="194"/>
      <c r="Z188" s="194"/>
      <c r="AA188" s="194"/>
      <c r="AB188" s="470"/>
      <c r="AC188" s="194"/>
      <c r="AD188" s="194"/>
      <c r="AE188" s="194"/>
      <c r="AF188" s="194"/>
      <c r="AG188" s="194"/>
      <c r="AH188" s="470"/>
      <c r="AI188" s="194"/>
      <c r="AJ188" s="194"/>
      <c r="AK188" s="194"/>
      <c r="AL188" s="194"/>
      <c r="AM188" s="470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</row>
    <row r="189">
      <c r="A189" s="194"/>
      <c r="B189" s="194"/>
      <c r="C189" s="194"/>
      <c r="G189" s="194"/>
      <c r="H189" s="194"/>
      <c r="I189" s="194"/>
      <c r="J189" s="194"/>
      <c r="K189" s="194"/>
      <c r="L189" s="194"/>
      <c r="M189" s="194"/>
      <c r="N189" s="470"/>
      <c r="O189" s="470"/>
      <c r="P189" s="194"/>
      <c r="Q189" s="194"/>
      <c r="R189" s="194"/>
      <c r="S189" s="194"/>
      <c r="T189" s="194"/>
      <c r="U189" s="194"/>
      <c r="V189" s="470"/>
      <c r="W189" s="194"/>
      <c r="X189" s="194"/>
      <c r="Y189" s="194"/>
      <c r="Z189" s="194"/>
      <c r="AA189" s="194"/>
      <c r="AB189" s="470"/>
      <c r="AC189" s="194"/>
      <c r="AD189" s="194"/>
      <c r="AE189" s="194"/>
      <c r="AF189" s="194"/>
      <c r="AG189" s="194"/>
      <c r="AH189" s="470"/>
      <c r="AI189" s="194"/>
      <c r="AJ189" s="194"/>
      <c r="AK189" s="194"/>
      <c r="AL189" s="194"/>
      <c r="AM189" s="470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470"/>
      <c r="P190" s="194"/>
      <c r="Q190" s="194"/>
      <c r="R190" s="194"/>
      <c r="S190" s="194"/>
      <c r="T190" s="194"/>
      <c r="U190" s="194"/>
      <c r="V190" s="470"/>
      <c r="W190" s="194"/>
      <c r="X190" s="194"/>
      <c r="Y190" s="194"/>
      <c r="Z190" s="194"/>
      <c r="AA190" s="194"/>
      <c r="AB190" s="470"/>
      <c r="AC190" s="194"/>
      <c r="AD190" s="194"/>
      <c r="AE190" s="194"/>
      <c r="AF190" s="194"/>
      <c r="AG190" s="194"/>
      <c r="AH190" s="470"/>
      <c r="AI190" s="194"/>
      <c r="AJ190" s="194"/>
      <c r="AK190" s="194"/>
      <c r="AL190" s="194"/>
      <c r="AM190" s="470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470"/>
      <c r="P191" s="194"/>
      <c r="Q191" s="194"/>
      <c r="R191" s="194"/>
      <c r="S191" s="194"/>
      <c r="T191" s="194"/>
      <c r="U191" s="194"/>
      <c r="V191" s="470"/>
      <c r="W191" s="194"/>
      <c r="X191" s="194"/>
      <c r="Y191" s="194"/>
      <c r="Z191" s="194"/>
      <c r="AA191" s="194"/>
      <c r="AB191" s="470"/>
      <c r="AC191" s="194"/>
      <c r="AD191" s="194"/>
      <c r="AE191" s="194"/>
      <c r="AF191" s="194"/>
      <c r="AG191" s="194"/>
      <c r="AH191" s="470"/>
      <c r="AI191" s="194"/>
      <c r="AJ191" s="194"/>
      <c r="AK191" s="194"/>
      <c r="AL191" s="194"/>
      <c r="AM191" s="470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470"/>
      <c r="P192" s="194"/>
      <c r="Q192" s="194"/>
      <c r="R192" s="194"/>
      <c r="S192" s="194"/>
      <c r="T192" s="194"/>
      <c r="U192" s="194"/>
      <c r="V192" s="470"/>
      <c r="W192" s="194"/>
      <c r="X192" s="194"/>
      <c r="Y192" s="194"/>
      <c r="Z192" s="194"/>
      <c r="AA192" s="194"/>
      <c r="AB192" s="470"/>
      <c r="AC192" s="194"/>
      <c r="AD192" s="194"/>
      <c r="AE192" s="194"/>
      <c r="AF192" s="194"/>
      <c r="AG192" s="194"/>
      <c r="AH192" s="470"/>
      <c r="AI192" s="194"/>
      <c r="AJ192" s="194"/>
      <c r="AK192" s="194"/>
      <c r="AL192" s="194"/>
      <c r="AM192" s="470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470"/>
      <c r="P193" s="194"/>
      <c r="Q193" s="194"/>
      <c r="R193" s="194"/>
      <c r="S193" s="194"/>
      <c r="T193" s="194"/>
      <c r="U193" s="194"/>
      <c r="V193" s="470"/>
      <c r="W193" s="194"/>
      <c r="X193" s="194"/>
      <c r="Y193" s="194"/>
      <c r="Z193" s="194"/>
      <c r="AA193" s="194"/>
      <c r="AB193" s="470"/>
      <c r="AC193" s="194"/>
      <c r="AD193" s="194"/>
      <c r="AE193" s="194"/>
      <c r="AF193" s="194"/>
      <c r="AG193" s="194"/>
      <c r="AH193" s="470"/>
      <c r="AI193" s="194"/>
      <c r="AJ193" s="194"/>
      <c r="AK193" s="194"/>
      <c r="AL193" s="194"/>
      <c r="AM193" s="470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470"/>
      <c r="P194" s="194"/>
      <c r="Q194" s="194"/>
      <c r="R194" s="194"/>
      <c r="S194" s="194"/>
      <c r="T194" s="194"/>
      <c r="U194" s="194"/>
      <c r="V194" s="470"/>
      <c r="W194" s="194"/>
      <c r="X194" s="194"/>
      <c r="Y194" s="194"/>
      <c r="Z194" s="194"/>
      <c r="AA194" s="194"/>
      <c r="AB194" s="470"/>
      <c r="AC194" s="194"/>
      <c r="AD194" s="194"/>
      <c r="AE194" s="194"/>
      <c r="AF194" s="194"/>
      <c r="AG194" s="194"/>
      <c r="AH194" s="470"/>
      <c r="AI194" s="194"/>
      <c r="AJ194" s="194"/>
      <c r="AK194" s="194"/>
      <c r="AL194" s="194"/>
      <c r="AM194" s="470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470"/>
      <c r="P195" s="194"/>
      <c r="Q195" s="194"/>
      <c r="R195" s="194"/>
      <c r="S195" s="194"/>
      <c r="T195" s="194"/>
      <c r="U195" s="194"/>
      <c r="V195" s="470"/>
      <c r="W195" s="194"/>
      <c r="X195" s="194"/>
      <c r="Y195" s="194"/>
      <c r="Z195" s="194"/>
      <c r="AA195" s="194"/>
      <c r="AB195" s="470"/>
      <c r="AC195" s="194"/>
      <c r="AD195" s="194"/>
      <c r="AE195" s="194"/>
      <c r="AF195" s="194"/>
      <c r="AG195" s="194"/>
      <c r="AH195" s="470"/>
      <c r="AI195" s="194"/>
      <c r="AJ195" s="194"/>
      <c r="AK195" s="194"/>
      <c r="AL195" s="194"/>
      <c r="AM195" s="470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470"/>
      <c r="P196" s="194"/>
      <c r="Q196" s="194"/>
      <c r="R196" s="194"/>
      <c r="S196" s="194"/>
      <c r="T196" s="194"/>
      <c r="U196" s="194"/>
      <c r="V196" s="470"/>
      <c r="W196" s="194"/>
      <c r="X196" s="194"/>
      <c r="Y196" s="194"/>
      <c r="Z196" s="194"/>
      <c r="AA196" s="194"/>
      <c r="AB196" s="470"/>
      <c r="AC196" s="194"/>
      <c r="AD196" s="194"/>
      <c r="AE196" s="194"/>
      <c r="AF196" s="194"/>
      <c r="AG196" s="194"/>
      <c r="AH196" s="470"/>
      <c r="AI196" s="194"/>
      <c r="AJ196" s="194"/>
      <c r="AK196" s="194"/>
      <c r="AL196" s="194"/>
      <c r="AM196" s="470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470"/>
      <c r="P197" s="194"/>
      <c r="Q197" s="194"/>
      <c r="R197" s="194"/>
      <c r="S197" s="194"/>
      <c r="T197" s="194"/>
      <c r="U197" s="194"/>
      <c r="V197" s="470"/>
      <c r="W197" s="194"/>
      <c r="X197" s="194"/>
      <c r="Y197" s="194"/>
      <c r="Z197" s="194"/>
      <c r="AA197" s="194"/>
      <c r="AB197" s="470"/>
      <c r="AC197" s="194"/>
      <c r="AD197" s="194"/>
      <c r="AE197" s="194"/>
      <c r="AF197" s="194"/>
      <c r="AG197" s="194"/>
      <c r="AH197" s="470"/>
      <c r="AI197" s="194"/>
      <c r="AJ197" s="194"/>
      <c r="AK197" s="194"/>
      <c r="AL197" s="194"/>
      <c r="AM197" s="470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470"/>
      <c r="P198" s="194"/>
      <c r="Q198" s="194"/>
      <c r="R198" s="194"/>
      <c r="S198" s="194"/>
      <c r="T198" s="194"/>
      <c r="U198" s="194"/>
      <c r="V198" s="470"/>
      <c r="W198" s="194"/>
      <c r="X198" s="194"/>
      <c r="Y198" s="194"/>
      <c r="Z198" s="194"/>
      <c r="AA198" s="194"/>
      <c r="AB198" s="470"/>
      <c r="AC198" s="194"/>
      <c r="AD198" s="194"/>
      <c r="AE198" s="194"/>
      <c r="AF198" s="194"/>
      <c r="AG198" s="194"/>
      <c r="AH198" s="470"/>
      <c r="AI198" s="194"/>
      <c r="AJ198" s="194"/>
      <c r="AK198" s="194"/>
      <c r="AL198" s="194"/>
      <c r="AM198" s="470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470"/>
      <c r="P199" s="194"/>
      <c r="Q199" s="194"/>
      <c r="R199" s="194"/>
      <c r="S199" s="194"/>
      <c r="T199" s="194"/>
      <c r="U199" s="194"/>
      <c r="V199" s="470"/>
      <c r="W199" s="194"/>
      <c r="X199" s="194"/>
      <c r="Y199" s="194"/>
      <c r="Z199" s="194"/>
      <c r="AA199" s="194"/>
      <c r="AB199" s="470"/>
      <c r="AC199" s="194"/>
      <c r="AD199" s="194"/>
      <c r="AE199" s="194"/>
      <c r="AF199" s="194"/>
      <c r="AG199" s="194"/>
      <c r="AH199" s="470"/>
      <c r="AI199" s="194"/>
      <c r="AJ199" s="194"/>
      <c r="AK199" s="194"/>
      <c r="AL199" s="194"/>
      <c r="AM199" s="470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194"/>
      <c r="V200" s="470"/>
      <c r="W200" s="194"/>
      <c r="X200" s="194"/>
      <c r="Y200" s="194"/>
      <c r="Z200" s="194"/>
      <c r="AA200" s="194"/>
      <c r="AB200" s="470"/>
      <c r="AC200" s="194"/>
      <c r="AD200" s="194"/>
      <c r="AE200" s="194"/>
      <c r="AF200" s="194"/>
      <c r="AG200" s="194"/>
      <c r="AH200" s="470"/>
      <c r="AI200" s="194"/>
      <c r="AJ200" s="194"/>
      <c r="AK200" s="194"/>
      <c r="AL200" s="194"/>
      <c r="AM200" s="470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194"/>
      <c r="V201" s="470"/>
      <c r="W201" s="194"/>
      <c r="X201" s="194"/>
      <c r="Y201" s="194"/>
      <c r="Z201" s="194"/>
      <c r="AA201" s="194"/>
      <c r="AB201" s="470"/>
      <c r="AC201" s="194"/>
      <c r="AD201" s="194"/>
      <c r="AE201" s="194"/>
      <c r="AF201" s="194"/>
      <c r="AG201" s="194"/>
      <c r="AH201" s="470"/>
      <c r="AI201" s="194"/>
      <c r="AJ201" s="194"/>
      <c r="AK201" s="194"/>
      <c r="AL201" s="194"/>
      <c r="AM201" s="470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274</v>
      </c>
      <c r="O202" s="565" t="str">
        <f>E83</f>
        <v/>
      </c>
      <c r="P202" s="566" t="str">
        <f>V13</f>
        <v/>
      </c>
      <c r="Q202" s="63"/>
      <c r="R202" s="194"/>
      <c r="S202" s="194"/>
      <c r="T202" s="194"/>
      <c r="U202" s="194"/>
      <c r="V202" s="470"/>
      <c r="W202" s="194"/>
      <c r="X202" s="194"/>
      <c r="Y202" s="194"/>
      <c r="Z202" s="194"/>
      <c r="AA202" s="194"/>
      <c r="AB202" s="470"/>
      <c r="AC202" s="194"/>
      <c r="AD202" s="194"/>
      <c r="AE202" s="194"/>
      <c r="AF202" s="194"/>
      <c r="AG202" s="194"/>
      <c r="AH202" s="470"/>
      <c r="AI202" s="194"/>
      <c r="AJ202" s="194"/>
      <c r="AK202" s="194"/>
      <c r="AL202" s="194"/>
      <c r="AM202" s="470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470"/>
      <c r="P203" s="194"/>
      <c r="Q203" s="194"/>
      <c r="R203" s="194"/>
      <c r="S203" s="194"/>
      <c r="T203" s="194"/>
      <c r="U203" s="194"/>
      <c r="V203" s="470"/>
      <c r="W203" s="194"/>
      <c r="X203" s="194"/>
      <c r="Y203" s="194"/>
      <c r="Z203" s="194"/>
      <c r="AA203" s="194"/>
      <c r="AB203" s="470"/>
      <c r="AC203" s="194"/>
      <c r="AD203" s="194"/>
      <c r="AE203" s="194"/>
      <c r="AF203" s="194"/>
      <c r="AG203" s="194"/>
      <c r="AH203" s="470"/>
      <c r="AI203" s="194"/>
      <c r="AJ203" s="194"/>
      <c r="AK203" s="194"/>
      <c r="AL203" s="194"/>
      <c r="AM203" s="470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470"/>
      <c r="P204" s="194"/>
      <c r="Q204" s="194"/>
      <c r="R204" s="194"/>
      <c r="S204" s="194"/>
      <c r="T204" s="194"/>
      <c r="U204" s="194"/>
      <c r="V204" s="470"/>
      <c r="W204" s="194"/>
      <c r="X204" s="194"/>
      <c r="Y204" s="194"/>
      <c r="Z204" s="194"/>
      <c r="AA204" s="194"/>
      <c r="AB204" s="470"/>
      <c r="AC204" s="194"/>
      <c r="AD204" s="194"/>
      <c r="AE204" s="194"/>
      <c r="AF204" s="194"/>
      <c r="AG204" s="194"/>
      <c r="AH204" s="470"/>
      <c r="AI204" s="194"/>
      <c r="AJ204" s="194"/>
      <c r="AK204" s="194"/>
      <c r="AL204" s="194"/>
      <c r="AM204" s="470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470"/>
      <c r="P205" s="194"/>
      <c r="Q205" s="194"/>
      <c r="R205" s="194"/>
      <c r="S205" s="194"/>
      <c r="T205" s="194"/>
      <c r="U205" s="194"/>
      <c r="V205" s="470"/>
      <c r="W205" s="194"/>
      <c r="X205" s="194"/>
      <c r="Y205" s="194"/>
      <c r="Z205" s="194"/>
      <c r="AA205" s="194"/>
      <c r="AB205" s="470"/>
      <c r="AC205" s="194"/>
      <c r="AD205" s="194"/>
      <c r="AE205" s="194"/>
      <c r="AF205" s="194"/>
      <c r="AG205" s="194"/>
      <c r="AH205" s="470"/>
      <c r="AI205" s="194"/>
      <c r="AJ205" s="194"/>
      <c r="AK205" s="194"/>
      <c r="AL205" s="194"/>
      <c r="AM205" s="470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470"/>
      <c r="P206" s="194"/>
      <c r="Q206" s="194"/>
      <c r="R206" s="194"/>
      <c r="S206" s="194"/>
      <c r="T206" s="194"/>
      <c r="U206" s="194"/>
      <c r="V206" s="470"/>
      <c r="W206" s="194"/>
      <c r="X206" s="194"/>
      <c r="Y206" s="194"/>
      <c r="Z206" s="194"/>
      <c r="AA206" s="194"/>
      <c r="AB206" s="470"/>
      <c r="AC206" s="194"/>
      <c r="AD206" s="194"/>
      <c r="AE206" s="194"/>
      <c r="AF206" s="194"/>
      <c r="AG206" s="194"/>
      <c r="AH206" s="470"/>
      <c r="AI206" s="194"/>
      <c r="AJ206" s="194"/>
      <c r="AK206" s="194"/>
      <c r="AL206" s="194"/>
      <c r="AM206" s="470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470"/>
      <c r="P207" s="194"/>
      <c r="Q207" s="194"/>
      <c r="R207" s="194"/>
      <c r="S207" s="194"/>
      <c r="T207" s="194"/>
      <c r="U207" s="194"/>
      <c r="V207" s="470"/>
      <c r="W207" s="194"/>
      <c r="X207" s="194"/>
      <c r="Y207" s="194"/>
      <c r="Z207" s="194"/>
      <c r="AA207" s="194"/>
      <c r="AB207" s="470"/>
      <c r="AC207" s="194"/>
      <c r="AD207" s="194"/>
      <c r="AE207" s="194"/>
      <c r="AF207" s="194"/>
      <c r="AG207" s="194"/>
      <c r="AH207" s="470"/>
      <c r="AI207" s="194"/>
      <c r="AJ207" s="194"/>
      <c r="AK207" s="194"/>
      <c r="AL207" s="194"/>
      <c r="AM207" s="470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470"/>
      <c r="P208" s="194"/>
      <c r="Q208" s="194"/>
      <c r="R208" s="194"/>
      <c r="S208" s="194"/>
      <c r="T208" s="194"/>
      <c r="U208" s="194"/>
      <c r="V208" s="470"/>
      <c r="W208" s="194"/>
      <c r="X208" s="194"/>
      <c r="Y208" s="194"/>
      <c r="Z208" s="194"/>
      <c r="AA208" s="194"/>
      <c r="AB208" s="470"/>
      <c r="AC208" s="194"/>
      <c r="AD208" s="194"/>
      <c r="AE208" s="194"/>
      <c r="AF208" s="194"/>
      <c r="AG208" s="194"/>
      <c r="AH208" s="470"/>
      <c r="AI208" s="194"/>
      <c r="AJ208" s="194"/>
      <c r="AK208" s="194"/>
      <c r="AL208" s="194"/>
      <c r="AM208" s="470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470"/>
      <c r="P209" s="194"/>
      <c r="Q209" s="194"/>
      <c r="R209" s="194"/>
      <c r="S209" s="194"/>
      <c r="T209" s="194"/>
      <c r="U209" s="194"/>
      <c r="V209" s="470"/>
      <c r="W209" s="194"/>
      <c r="X209" s="194"/>
      <c r="Y209" s="194"/>
      <c r="Z209" s="194"/>
      <c r="AA209" s="194"/>
      <c r="AB209" s="470"/>
      <c r="AC209" s="194"/>
      <c r="AD209" s="194"/>
      <c r="AE209" s="194"/>
      <c r="AF209" s="194"/>
      <c r="AG209" s="194"/>
      <c r="AH209" s="470"/>
      <c r="AI209" s="194"/>
      <c r="AJ209" s="194"/>
      <c r="AK209" s="194"/>
      <c r="AL209" s="194"/>
      <c r="AM209" s="470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470"/>
      <c r="P210" s="194"/>
      <c r="Q210" s="194"/>
      <c r="R210" s="194"/>
      <c r="S210" s="194"/>
      <c r="T210" s="194"/>
      <c r="U210" s="194"/>
      <c r="V210" s="470"/>
      <c r="W210" s="194"/>
      <c r="X210" s="194"/>
      <c r="Y210" s="194"/>
      <c r="Z210" s="194"/>
      <c r="AA210" s="194"/>
      <c r="AB210" s="470"/>
      <c r="AC210" s="194"/>
      <c r="AD210" s="194"/>
      <c r="AE210" s="194"/>
      <c r="AF210" s="194"/>
      <c r="AG210" s="194"/>
      <c r="AH210" s="470"/>
      <c r="AI210" s="194"/>
      <c r="AJ210" s="194"/>
      <c r="AK210" s="194"/>
      <c r="AL210" s="194"/>
      <c r="AM210" s="470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470"/>
      <c r="P211" s="194"/>
      <c r="Q211" s="194"/>
      <c r="R211" s="194"/>
      <c r="S211" s="194"/>
      <c r="T211" s="194"/>
      <c r="U211" s="194"/>
      <c r="V211" s="470"/>
      <c r="W211" s="194"/>
      <c r="X211" s="194"/>
      <c r="Y211" s="194"/>
      <c r="Z211" s="194"/>
      <c r="AA211" s="194"/>
      <c r="AB211" s="470"/>
      <c r="AC211" s="194"/>
      <c r="AD211" s="194"/>
      <c r="AE211" s="194"/>
      <c r="AF211" s="194"/>
      <c r="AG211" s="194"/>
      <c r="AH211" s="470"/>
      <c r="AI211" s="194"/>
      <c r="AJ211" s="194"/>
      <c r="AK211" s="194"/>
      <c r="AL211" s="194"/>
      <c r="AM211" s="470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470"/>
      <c r="P212" s="194"/>
      <c r="Q212" s="194"/>
      <c r="R212" s="194"/>
      <c r="S212" s="194"/>
      <c r="T212" s="194"/>
      <c r="U212" s="194"/>
      <c r="V212" s="470"/>
      <c r="W212" s="194"/>
      <c r="X212" s="194"/>
      <c r="Y212" s="194"/>
      <c r="Z212" s="194"/>
      <c r="AA212" s="194"/>
      <c r="AB212" s="470"/>
      <c r="AC212" s="194"/>
      <c r="AD212" s="194"/>
      <c r="AE212" s="194"/>
      <c r="AF212" s="194"/>
      <c r="AG212" s="194"/>
      <c r="AH212" s="470"/>
      <c r="AI212" s="194"/>
      <c r="AJ212" s="194"/>
      <c r="AK212" s="194"/>
      <c r="AL212" s="194"/>
      <c r="AM212" s="470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470"/>
      <c r="P213" s="194"/>
      <c r="Q213" s="194"/>
      <c r="R213" s="194"/>
      <c r="S213" s="194"/>
      <c r="T213" s="194"/>
      <c r="U213" s="194"/>
      <c r="V213" s="470"/>
      <c r="W213" s="194"/>
      <c r="X213" s="194"/>
      <c r="Y213" s="194"/>
      <c r="Z213" s="194"/>
      <c r="AA213" s="194"/>
      <c r="AB213" s="470"/>
      <c r="AC213" s="194"/>
      <c r="AD213" s="194"/>
      <c r="AE213" s="194"/>
      <c r="AF213" s="194"/>
      <c r="AG213" s="194"/>
      <c r="AH213" s="470"/>
      <c r="AI213" s="194"/>
      <c r="AJ213" s="194"/>
      <c r="AK213" s="194"/>
      <c r="AL213" s="194"/>
      <c r="AM213" s="470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470"/>
      <c r="P214" s="194"/>
      <c r="Q214" s="194"/>
      <c r="R214" s="194"/>
      <c r="S214" s="194"/>
      <c r="T214" s="194"/>
      <c r="U214" s="194"/>
      <c r="V214" s="470"/>
      <c r="W214" s="194"/>
      <c r="X214" s="194"/>
      <c r="Y214" s="194"/>
      <c r="Z214" s="194"/>
      <c r="AA214" s="194"/>
      <c r="AB214" s="470"/>
      <c r="AC214" s="194"/>
      <c r="AD214" s="194"/>
      <c r="AE214" s="194"/>
      <c r="AF214" s="194"/>
      <c r="AG214" s="194"/>
      <c r="AH214" s="470"/>
      <c r="AI214" s="194"/>
      <c r="AJ214" s="194"/>
      <c r="AK214" s="194"/>
      <c r="AL214" s="194"/>
      <c r="AM214" s="470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470"/>
      <c r="P215" s="194"/>
      <c r="Q215" s="194"/>
      <c r="R215" s="194"/>
      <c r="S215" s="194"/>
      <c r="T215" s="194"/>
      <c r="U215" s="194"/>
      <c r="V215" s="470"/>
      <c r="W215" s="194"/>
      <c r="X215" s="194"/>
      <c r="Y215" s="194"/>
      <c r="Z215" s="194"/>
      <c r="AA215" s="194"/>
      <c r="AB215" s="470"/>
      <c r="AC215" s="194"/>
      <c r="AD215" s="194"/>
      <c r="AE215" s="194"/>
      <c r="AF215" s="194"/>
      <c r="AG215" s="194"/>
      <c r="AH215" s="470"/>
      <c r="AI215" s="194"/>
      <c r="AJ215" s="194"/>
      <c r="AK215" s="194"/>
      <c r="AL215" s="194"/>
      <c r="AM215" s="470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470"/>
      <c r="P216" s="194"/>
      <c r="Q216" s="194"/>
      <c r="R216" s="194"/>
      <c r="S216" s="194"/>
      <c r="T216" s="194"/>
      <c r="U216" s="194"/>
      <c r="V216" s="470"/>
      <c r="W216" s="194"/>
      <c r="X216" s="194"/>
      <c r="Y216" s="194"/>
      <c r="Z216" s="194"/>
      <c r="AA216" s="194"/>
      <c r="AB216" s="470"/>
      <c r="AC216" s="194"/>
      <c r="AD216" s="194"/>
      <c r="AE216" s="194"/>
      <c r="AF216" s="194"/>
      <c r="AG216" s="194"/>
      <c r="AH216" s="470"/>
      <c r="AI216" s="194"/>
      <c r="AJ216" s="194"/>
      <c r="AK216" s="194"/>
      <c r="AL216" s="194"/>
      <c r="AM216" s="470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470"/>
      <c r="P217" s="194"/>
      <c r="Q217" s="194"/>
      <c r="R217" s="194"/>
      <c r="S217" s="194"/>
      <c r="T217" s="194"/>
      <c r="U217" s="194"/>
      <c r="V217" s="470"/>
      <c r="W217" s="194"/>
      <c r="X217" s="194"/>
      <c r="Y217" s="194"/>
      <c r="Z217" s="194"/>
      <c r="AA217" s="194"/>
      <c r="AB217" s="470"/>
      <c r="AC217" s="194"/>
      <c r="AD217" s="194"/>
      <c r="AE217" s="194"/>
      <c r="AF217" s="194"/>
      <c r="AG217" s="194"/>
      <c r="AH217" s="470"/>
      <c r="AI217" s="194"/>
      <c r="AJ217" s="194"/>
      <c r="AK217" s="194"/>
      <c r="AL217" s="194"/>
      <c r="AM217" s="470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470"/>
      <c r="P218" s="194"/>
      <c r="Q218" s="194"/>
      <c r="R218" s="194"/>
      <c r="S218" s="194"/>
      <c r="T218" s="194"/>
      <c r="U218" s="194"/>
      <c r="V218" s="470"/>
      <c r="W218" s="194"/>
      <c r="X218" s="194"/>
      <c r="Y218" s="194"/>
      <c r="Z218" s="194"/>
      <c r="AA218" s="194"/>
      <c r="AB218" s="470"/>
      <c r="AC218" s="194"/>
      <c r="AD218" s="194"/>
      <c r="AE218" s="194"/>
      <c r="AF218" s="194"/>
      <c r="AG218" s="194"/>
      <c r="AH218" s="470"/>
      <c r="AI218" s="194"/>
      <c r="AJ218" s="194"/>
      <c r="AK218" s="194"/>
      <c r="AL218" s="194"/>
      <c r="AM218" s="470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470"/>
      <c r="P219" s="194"/>
      <c r="Q219" s="194"/>
      <c r="R219" s="194"/>
      <c r="S219" s="194"/>
      <c r="T219" s="194"/>
      <c r="U219" s="194"/>
      <c r="V219" s="470"/>
      <c r="W219" s="194"/>
      <c r="X219" s="194"/>
      <c r="Y219" s="194"/>
      <c r="Z219" s="194"/>
      <c r="AA219" s="194"/>
      <c r="AB219" s="470"/>
      <c r="AC219" s="194"/>
      <c r="AD219" s="194"/>
      <c r="AE219" s="194"/>
      <c r="AF219" s="194"/>
      <c r="AG219" s="194"/>
      <c r="AH219" s="470"/>
      <c r="AI219" s="194"/>
      <c r="AJ219" s="194"/>
      <c r="AK219" s="194"/>
      <c r="AL219" s="194"/>
      <c r="AM219" s="470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470"/>
      <c r="P220" s="194"/>
      <c r="Q220" s="194"/>
      <c r="R220" s="194"/>
      <c r="S220" s="194"/>
      <c r="T220" s="194"/>
      <c r="U220" s="194"/>
      <c r="V220" s="470"/>
      <c r="W220" s="194"/>
      <c r="X220" s="194"/>
      <c r="Y220" s="194"/>
      <c r="Z220" s="194"/>
      <c r="AA220" s="194"/>
      <c r="AB220" s="470"/>
      <c r="AC220" s="194"/>
      <c r="AD220" s="194"/>
      <c r="AE220" s="194"/>
      <c r="AF220" s="194"/>
      <c r="AG220" s="194"/>
      <c r="AH220" s="470"/>
      <c r="AI220" s="194"/>
      <c r="AJ220" s="194"/>
      <c r="AK220" s="194"/>
      <c r="AL220" s="194"/>
      <c r="AM220" s="470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470"/>
      <c r="P221" s="194"/>
      <c r="Q221" s="194"/>
      <c r="R221" s="194"/>
      <c r="S221" s="194"/>
      <c r="T221" s="194"/>
      <c r="U221" s="194"/>
      <c r="V221" s="470"/>
      <c r="W221" s="194"/>
      <c r="X221" s="194"/>
      <c r="Y221" s="194"/>
      <c r="Z221" s="194"/>
      <c r="AA221" s="194"/>
      <c r="AB221" s="470"/>
      <c r="AC221" s="194"/>
      <c r="AD221" s="194"/>
      <c r="AE221" s="194"/>
      <c r="AF221" s="194"/>
      <c r="AG221" s="194"/>
      <c r="AH221" s="470"/>
      <c r="AI221" s="194"/>
      <c r="AJ221" s="194"/>
      <c r="AK221" s="194"/>
      <c r="AL221" s="194"/>
      <c r="AM221" s="470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470"/>
      <c r="P222" s="194"/>
      <c r="Q222" s="194"/>
      <c r="R222" s="194"/>
      <c r="S222" s="194"/>
      <c r="T222" s="194"/>
      <c r="U222" s="194"/>
      <c r="V222" s="470"/>
      <c r="W222" s="194"/>
      <c r="X222" s="194"/>
      <c r="Y222" s="194"/>
      <c r="Z222" s="194"/>
      <c r="AA222" s="194"/>
      <c r="AB222" s="470"/>
      <c r="AC222" s="194"/>
      <c r="AD222" s="194"/>
      <c r="AE222" s="194"/>
      <c r="AF222" s="194"/>
      <c r="AG222" s="194"/>
      <c r="AH222" s="470"/>
      <c r="AI222" s="194"/>
      <c r="AJ222" s="194"/>
      <c r="AK222" s="194"/>
      <c r="AL222" s="194"/>
      <c r="AM222" s="470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470"/>
      <c r="P223" s="194"/>
      <c r="Q223" s="194"/>
      <c r="R223" s="194"/>
      <c r="S223" s="194"/>
      <c r="T223" s="194"/>
      <c r="U223" s="194"/>
      <c r="V223" s="470"/>
      <c r="W223" s="194"/>
      <c r="X223" s="194"/>
      <c r="Y223" s="194"/>
      <c r="Z223" s="194"/>
      <c r="AA223" s="194"/>
      <c r="AB223" s="470"/>
      <c r="AC223" s="194"/>
      <c r="AD223" s="194"/>
      <c r="AE223" s="194"/>
      <c r="AF223" s="194"/>
      <c r="AG223" s="194"/>
      <c r="AH223" s="470"/>
      <c r="AI223" s="194"/>
      <c r="AJ223" s="194"/>
      <c r="AK223" s="194"/>
      <c r="AL223" s="194"/>
      <c r="AM223" s="470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470"/>
      <c r="P224" s="194"/>
      <c r="Q224" s="194"/>
      <c r="R224" s="194"/>
      <c r="S224" s="194"/>
      <c r="T224" s="194"/>
      <c r="U224" s="194"/>
      <c r="V224" s="470"/>
      <c r="W224" s="194"/>
      <c r="X224" s="194"/>
      <c r="Y224" s="194"/>
      <c r="Z224" s="194"/>
      <c r="AA224" s="194"/>
      <c r="AB224" s="470"/>
      <c r="AC224" s="194"/>
      <c r="AD224" s="194"/>
      <c r="AE224" s="194"/>
      <c r="AF224" s="194"/>
      <c r="AG224" s="194"/>
      <c r="AH224" s="470"/>
      <c r="AI224" s="194"/>
      <c r="AJ224" s="194"/>
      <c r="AK224" s="194"/>
      <c r="AL224" s="194"/>
      <c r="AM224" s="470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470"/>
      <c r="P225" s="194"/>
      <c r="Q225" s="194"/>
      <c r="R225" s="194"/>
      <c r="S225" s="194"/>
      <c r="T225" s="194"/>
      <c r="U225" s="194"/>
      <c r="V225" s="470"/>
      <c r="W225" s="194"/>
      <c r="X225" s="194"/>
      <c r="Y225" s="194"/>
      <c r="Z225" s="194"/>
      <c r="AA225" s="194"/>
      <c r="AB225" s="470"/>
      <c r="AC225" s="194"/>
      <c r="AD225" s="194"/>
      <c r="AE225" s="194"/>
      <c r="AF225" s="194"/>
      <c r="AG225" s="194"/>
      <c r="AH225" s="470"/>
      <c r="AI225" s="194"/>
      <c r="AJ225" s="194"/>
      <c r="AK225" s="194"/>
      <c r="AL225" s="194"/>
      <c r="AM225" s="470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470"/>
      <c r="P226" s="194"/>
      <c r="Q226" s="194"/>
      <c r="R226" s="194"/>
      <c r="S226" s="194"/>
      <c r="T226" s="194"/>
      <c r="U226" s="194"/>
      <c r="V226" s="470"/>
      <c r="W226" s="194"/>
      <c r="X226" s="194"/>
      <c r="Y226" s="194"/>
      <c r="Z226" s="194"/>
      <c r="AA226" s="194"/>
      <c r="AB226" s="470"/>
      <c r="AC226" s="194"/>
      <c r="AD226" s="194"/>
      <c r="AE226" s="194"/>
      <c r="AF226" s="194"/>
      <c r="AG226" s="194"/>
      <c r="AH226" s="470"/>
      <c r="AI226" s="194"/>
      <c r="AJ226" s="194"/>
      <c r="AK226" s="194"/>
      <c r="AL226" s="194"/>
      <c r="AM226" s="470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470"/>
      <c r="P227" s="194"/>
      <c r="Q227" s="194"/>
      <c r="R227" s="194"/>
      <c r="S227" s="194"/>
      <c r="T227" s="194"/>
      <c r="U227" s="194"/>
      <c r="V227" s="470"/>
      <c r="W227" s="194"/>
      <c r="X227" s="194"/>
      <c r="Y227" s="194"/>
      <c r="Z227" s="194"/>
      <c r="AA227" s="194"/>
      <c r="AB227" s="470"/>
      <c r="AC227" s="194"/>
      <c r="AD227" s="194"/>
      <c r="AE227" s="194"/>
      <c r="AF227" s="194"/>
      <c r="AG227" s="194"/>
      <c r="AH227" s="470"/>
      <c r="AI227" s="194"/>
      <c r="AJ227" s="194"/>
      <c r="AK227" s="194"/>
      <c r="AL227" s="194"/>
      <c r="AM227" s="470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470"/>
      <c r="P228" s="194"/>
      <c r="Q228" s="194"/>
      <c r="R228" s="194"/>
      <c r="S228" s="194"/>
      <c r="T228" s="194"/>
      <c r="U228" s="194"/>
      <c r="V228" s="470"/>
      <c r="W228" s="194"/>
      <c r="X228" s="194"/>
      <c r="Y228" s="194"/>
      <c r="Z228" s="194"/>
      <c r="AA228" s="194"/>
      <c r="AB228" s="470"/>
      <c r="AC228" s="194"/>
      <c r="AD228" s="194"/>
      <c r="AE228" s="194"/>
      <c r="AF228" s="194"/>
      <c r="AG228" s="194"/>
      <c r="AH228" s="470"/>
      <c r="AI228" s="194"/>
      <c r="AJ228" s="194"/>
      <c r="AK228" s="194"/>
      <c r="AL228" s="194"/>
      <c r="AM228" s="470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470"/>
      <c r="P229" s="194"/>
      <c r="Q229" s="194"/>
      <c r="R229" s="194"/>
      <c r="S229" s="194"/>
      <c r="T229" s="194"/>
      <c r="U229" s="194"/>
      <c r="V229" s="470"/>
      <c r="W229" s="194"/>
      <c r="X229" s="194"/>
      <c r="Y229" s="194"/>
      <c r="Z229" s="194"/>
      <c r="AA229" s="194"/>
      <c r="AB229" s="470"/>
      <c r="AC229" s="194"/>
      <c r="AD229" s="194"/>
      <c r="AE229" s="194"/>
      <c r="AF229" s="194"/>
      <c r="AG229" s="194"/>
      <c r="AH229" s="470"/>
      <c r="AI229" s="194"/>
      <c r="AJ229" s="194"/>
      <c r="AK229" s="194"/>
      <c r="AL229" s="194"/>
      <c r="AM229" s="470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470"/>
      <c r="P230" s="194"/>
      <c r="Q230" s="194"/>
      <c r="R230" s="194"/>
      <c r="S230" s="194"/>
      <c r="T230" s="194"/>
      <c r="U230" s="194"/>
      <c r="V230" s="470"/>
      <c r="W230" s="194"/>
      <c r="X230" s="194"/>
      <c r="Y230" s="194"/>
      <c r="Z230" s="194"/>
      <c r="AA230" s="194"/>
      <c r="AB230" s="470"/>
      <c r="AC230" s="194"/>
      <c r="AD230" s="194"/>
      <c r="AE230" s="194"/>
      <c r="AF230" s="194"/>
      <c r="AG230" s="194"/>
      <c r="AH230" s="470"/>
      <c r="AI230" s="194"/>
      <c r="AJ230" s="194"/>
      <c r="AK230" s="194"/>
      <c r="AL230" s="194"/>
      <c r="AM230" s="470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470"/>
      <c r="P231" s="194"/>
      <c r="Q231" s="194"/>
      <c r="R231" s="194"/>
      <c r="S231" s="194"/>
      <c r="T231" s="194"/>
      <c r="U231" s="194"/>
      <c r="V231" s="470"/>
      <c r="W231" s="194"/>
      <c r="X231" s="194"/>
      <c r="Y231" s="194"/>
      <c r="Z231" s="194"/>
      <c r="AA231" s="194"/>
      <c r="AB231" s="470"/>
      <c r="AC231" s="194"/>
      <c r="AD231" s="194"/>
      <c r="AE231" s="194"/>
      <c r="AF231" s="194"/>
      <c r="AG231" s="194"/>
      <c r="AH231" s="470"/>
      <c r="AI231" s="194"/>
      <c r="AJ231" s="194"/>
      <c r="AK231" s="194"/>
      <c r="AL231" s="194"/>
      <c r="AM231" s="470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470"/>
      <c r="P232" s="194"/>
      <c r="Q232" s="194"/>
      <c r="R232" s="194"/>
      <c r="S232" s="194"/>
      <c r="T232" s="194"/>
      <c r="U232" s="194"/>
      <c r="V232" s="470"/>
      <c r="W232" s="194"/>
      <c r="X232" s="194"/>
      <c r="Y232" s="194"/>
      <c r="Z232" s="194"/>
      <c r="AA232" s="194"/>
      <c r="AB232" s="470"/>
      <c r="AC232" s="194"/>
      <c r="AD232" s="194"/>
      <c r="AE232" s="194"/>
      <c r="AF232" s="194"/>
      <c r="AG232" s="194"/>
      <c r="AH232" s="470"/>
      <c r="AI232" s="194"/>
      <c r="AJ232" s="194"/>
      <c r="AK232" s="194"/>
      <c r="AL232" s="194"/>
      <c r="AM232" s="470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470"/>
      <c r="P233" s="194"/>
      <c r="Q233" s="194"/>
      <c r="R233" s="194"/>
      <c r="S233" s="194"/>
      <c r="T233" s="194"/>
      <c r="U233" s="194"/>
      <c r="V233" s="470"/>
      <c r="W233" s="194"/>
      <c r="X233" s="194"/>
      <c r="Y233" s="194"/>
      <c r="Z233" s="194"/>
      <c r="AA233" s="194"/>
      <c r="AB233" s="470"/>
      <c r="AC233" s="194"/>
      <c r="AD233" s="194"/>
      <c r="AE233" s="194"/>
      <c r="AF233" s="194"/>
      <c r="AG233" s="194"/>
      <c r="AH233" s="470"/>
      <c r="AI233" s="194"/>
      <c r="AJ233" s="194"/>
      <c r="AK233" s="194"/>
      <c r="AL233" s="194"/>
      <c r="AM233" s="470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470"/>
      <c r="P234" s="194"/>
      <c r="Q234" s="194"/>
      <c r="R234" s="194"/>
      <c r="S234" s="194"/>
      <c r="T234" s="194"/>
      <c r="U234" s="194"/>
      <c r="V234" s="470"/>
      <c r="W234" s="194"/>
      <c r="X234" s="194"/>
      <c r="Y234" s="194"/>
      <c r="Z234" s="194"/>
      <c r="AA234" s="194"/>
      <c r="AB234" s="470"/>
      <c r="AC234" s="194"/>
      <c r="AD234" s="194"/>
      <c r="AE234" s="194"/>
      <c r="AF234" s="194"/>
      <c r="AG234" s="194"/>
      <c r="AH234" s="470"/>
      <c r="AI234" s="194"/>
      <c r="AJ234" s="194"/>
      <c r="AK234" s="194"/>
      <c r="AL234" s="194"/>
      <c r="AM234" s="470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470"/>
      <c r="P235" s="194"/>
      <c r="Q235" s="194"/>
      <c r="R235" s="194"/>
      <c r="S235" s="194"/>
      <c r="T235" s="194"/>
      <c r="U235" s="194"/>
      <c r="V235" s="470"/>
      <c r="W235" s="194"/>
      <c r="X235" s="194"/>
      <c r="Y235" s="194"/>
      <c r="Z235" s="194"/>
      <c r="AA235" s="194"/>
      <c r="AB235" s="470"/>
      <c r="AC235" s="194"/>
      <c r="AD235" s="194"/>
      <c r="AE235" s="194"/>
      <c r="AF235" s="194"/>
      <c r="AG235" s="194"/>
      <c r="AH235" s="470"/>
      <c r="AI235" s="194"/>
      <c r="AJ235" s="194"/>
      <c r="AK235" s="194"/>
      <c r="AL235" s="194"/>
      <c r="AM235" s="470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470"/>
      <c r="P236" s="194"/>
      <c r="Q236" s="194"/>
      <c r="R236" s="194"/>
      <c r="S236" s="194"/>
      <c r="T236" s="194"/>
      <c r="U236" s="194"/>
      <c r="V236" s="470"/>
      <c r="W236" s="194"/>
      <c r="X236" s="194"/>
      <c r="Y236" s="194"/>
      <c r="Z236" s="194"/>
      <c r="AA236" s="194"/>
      <c r="AB236" s="470"/>
      <c r="AC236" s="194"/>
      <c r="AD236" s="194"/>
      <c r="AE236" s="194"/>
      <c r="AF236" s="194"/>
      <c r="AG236" s="194"/>
      <c r="AH236" s="470"/>
      <c r="AI236" s="194"/>
      <c r="AJ236" s="194"/>
      <c r="AK236" s="194"/>
      <c r="AL236" s="194"/>
      <c r="AM236" s="470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470"/>
      <c r="P237" s="194"/>
      <c r="Q237" s="194"/>
      <c r="R237" s="194"/>
      <c r="S237" s="194"/>
      <c r="T237" s="194"/>
      <c r="U237" s="194"/>
      <c r="V237" s="470"/>
      <c r="W237" s="194"/>
      <c r="X237" s="194"/>
      <c r="Y237" s="194"/>
      <c r="Z237" s="194"/>
      <c r="AA237" s="194"/>
      <c r="AB237" s="470"/>
      <c r="AC237" s="194"/>
      <c r="AD237" s="194"/>
      <c r="AE237" s="194"/>
      <c r="AF237" s="194"/>
      <c r="AG237" s="194"/>
      <c r="AH237" s="470"/>
      <c r="AI237" s="194"/>
      <c r="AJ237" s="194"/>
      <c r="AK237" s="194"/>
      <c r="AL237" s="194"/>
      <c r="AM237" s="470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470"/>
      <c r="P238" s="194"/>
      <c r="Q238" s="194"/>
      <c r="R238" s="194"/>
      <c r="S238" s="194"/>
      <c r="T238" s="194"/>
      <c r="U238" s="194"/>
      <c r="V238" s="470"/>
      <c r="W238" s="194"/>
      <c r="X238" s="194"/>
      <c r="Y238" s="194"/>
      <c r="Z238" s="194"/>
      <c r="AA238" s="194"/>
      <c r="AB238" s="470"/>
      <c r="AC238" s="194"/>
      <c r="AD238" s="194"/>
      <c r="AE238" s="194"/>
      <c r="AF238" s="194"/>
      <c r="AG238" s="194"/>
      <c r="AH238" s="470"/>
      <c r="AI238" s="194"/>
      <c r="AJ238" s="194"/>
      <c r="AK238" s="194"/>
      <c r="AL238" s="194"/>
      <c r="AM238" s="470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470"/>
      <c r="P239" s="194"/>
      <c r="Q239" s="194"/>
      <c r="R239" s="194"/>
      <c r="S239" s="194"/>
      <c r="T239" s="194"/>
      <c r="U239" s="194"/>
      <c r="V239" s="470"/>
      <c r="W239" s="194"/>
      <c r="X239" s="194"/>
      <c r="Y239" s="194"/>
      <c r="Z239" s="194"/>
      <c r="AA239" s="194"/>
      <c r="AB239" s="470"/>
      <c r="AC239" s="194"/>
      <c r="AD239" s="194"/>
      <c r="AE239" s="194"/>
      <c r="AF239" s="194"/>
      <c r="AG239" s="194"/>
      <c r="AH239" s="470"/>
      <c r="AI239" s="194"/>
      <c r="AJ239" s="194"/>
      <c r="AK239" s="194"/>
      <c r="AL239" s="194"/>
      <c r="AM239" s="470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470"/>
      <c r="P240" s="194"/>
      <c r="Q240" s="194"/>
      <c r="R240" s="194"/>
      <c r="S240" s="194"/>
      <c r="T240" s="194"/>
      <c r="U240" s="194"/>
      <c r="V240" s="470"/>
      <c r="W240" s="194"/>
      <c r="X240" s="194"/>
      <c r="Y240" s="194"/>
      <c r="Z240" s="194"/>
      <c r="AA240" s="194"/>
      <c r="AB240" s="470"/>
      <c r="AC240" s="194"/>
      <c r="AD240" s="194"/>
      <c r="AE240" s="194"/>
      <c r="AF240" s="194"/>
      <c r="AG240" s="194"/>
      <c r="AH240" s="470"/>
      <c r="AI240" s="194"/>
      <c r="AJ240" s="194"/>
      <c r="AK240" s="194"/>
      <c r="AL240" s="194"/>
      <c r="AM240" s="470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470"/>
      <c r="P241" s="194"/>
      <c r="Q241" s="194"/>
      <c r="R241" s="194"/>
      <c r="S241" s="194"/>
      <c r="T241" s="194"/>
      <c r="U241" s="194"/>
      <c r="V241" s="470"/>
      <c r="W241" s="194"/>
      <c r="X241" s="194"/>
      <c r="Y241" s="194"/>
      <c r="Z241" s="194"/>
      <c r="AA241" s="194"/>
      <c r="AB241" s="470"/>
      <c r="AC241" s="194"/>
      <c r="AD241" s="194"/>
      <c r="AE241" s="194"/>
      <c r="AF241" s="194"/>
      <c r="AG241" s="194"/>
      <c r="AH241" s="470"/>
      <c r="AI241" s="194"/>
      <c r="AJ241" s="194"/>
      <c r="AK241" s="194"/>
      <c r="AL241" s="194"/>
      <c r="AM241" s="470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470"/>
      <c r="P242" s="194"/>
      <c r="Q242" s="194"/>
      <c r="R242" s="194"/>
      <c r="S242" s="194"/>
      <c r="T242" s="194"/>
      <c r="U242" s="194"/>
      <c r="V242" s="470"/>
      <c r="W242" s="194"/>
      <c r="X242" s="194"/>
      <c r="Y242" s="194"/>
      <c r="Z242" s="194"/>
      <c r="AA242" s="194"/>
      <c r="AB242" s="470"/>
      <c r="AC242" s="194"/>
      <c r="AD242" s="194"/>
      <c r="AE242" s="194"/>
      <c r="AF242" s="194"/>
      <c r="AG242" s="194"/>
      <c r="AH242" s="470"/>
      <c r="AI242" s="194"/>
      <c r="AJ242" s="194"/>
      <c r="AK242" s="194"/>
      <c r="AL242" s="194"/>
      <c r="AM242" s="470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470"/>
      <c r="P243" s="194"/>
      <c r="Q243" s="194"/>
      <c r="R243" s="194"/>
      <c r="S243" s="194"/>
      <c r="T243" s="194"/>
      <c r="U243" s="194"/>
      <c r="V243" s="470"/>
      <c r="W243" s="194"/>
      <c r="X243" s="194"/>
      <c r="Y243" s="194"/>
      <c r="Z243" s="194"/>
      <c r="AA243" s="194"/>
      <c r="AB243" s="470"/>
      <c r="AC243" s="194"/>
      <c r="AD243" s="194"/>
      <c r="AE243" s="194"/>
      <c r="AF243" s="194"/>
      <c r="AG243" s="194"/>
      <c r="AH243" s="470"/>
      <c r="AI243" s="194"/>
      <c r="AJ243" s="194"/>
      <c r="AK243" s="194"/>
      <c r="AL243" s="194"/>
      <c r="AM243" s="470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470"/>
      <c r="P244" s="194"/>
      <c r="Q244" s="194"/>
      <c r="R244" s="194"/>
      <c r="S244" s="194"/>
      <c r="T244" s="194"/>
      <c r="U244" s="194"/>
      <c r="V244" s="470"/>
      <c r="W244" s="194"/>
      <c r="X244" s="194"/>
      <c r="Y244" s="194"/>
      <c r="Z244" s="194"/>
      <c r="AA244" s="194"/>
      <c r="AB244" s="470"/>
      <c r="AC244" s="194"/>
      <c r="AD244" s="194"/>
      <c r="AE244" s="194"/>
      <c r="AF244" s="194"/>
      <c r="AG244" s="194"/>
      <c r="AH244" s="470"/>
      <c r="AI244" s="194"/>
      <c r="AJ244" s="194"/>
      <c r="AK244" s="194"/>
      <c r="AL244" s="194"/>
      <c r="AM244" s="470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470"/>
      <c r="P245" s="194"/>
      <c r="Q245" s="194"/>
      <c r="R245" s="194"/>
      <c r="S245" s="194"/>
      <c r="T245" s="194"/>
      <c r="U245" s="194"/>
      <c r="V245" s="470"/>
      <c r="W245" s="194"/>
      <c r="X245" s="194"/>
      <c r="Y245" s="194"/>
      <c r="Z245" s="194"/>
      <c r="AA245" s="194"/>
      <c r="AB245" s="470"/>
      <c r="AC245" s="194"/>
      <c r="AD245" s="194"/>
      <c r="AE245" s="194"/>
      <c r="AF245" s="194"/>
      <c r="AG245" s="194"/>
      <c r="AH245" s="470"/>
      <c r="AI245" s="194"/>
      <c r="AJ245" s="194"/>
      <c r="AK245" s="194"/>
      <c r="AL245" s="194"/>
      <c r="AM245" s="470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470"/>
      <c r="P246" s="194"/>
      <c r="Q246" s="194"/>
      <c r="R246" s="194"/>
      <c r="S246" s="194"/>
      <c r="T246" s="194"/>
      <c r="U246" s="194"/>
      <c r="V246" s="470"/>
      <c r="W246" s="194"/>
      <c r="X246" s="194"/>
      <c r="Y246" s="194"/>
      <c r="Z246" s="194"/>
      <c r="AA246" s="194"/>
      <c r="AB246" s="470"/>
      <c r="AC246" s="194"/>
      <c r="AD246" s="194"/>
      <c r="AE246" s="194"/>
      <c r="AF246" s="194"/>
      <c r="AG246" s="194"/>
      <c r="AH246" s="470"/>
      <c r="AI246" s="194"/>
      <c r="AJ246" s="194"/>
      <c r="AK246" s="194"/>
      <c r="AL246" s="194"/>
      <c r="AM246" s="470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470"/>
      <c r="P247" s="194"/>
      <c r="Q247" s="194"/>
      <c r="R247" s="194"/>
      <c r="S247" s="194"/>
      <c r="T247" s="194"/>
      <c r="U247" s="194"/>
      <c r="V247" s="470"/>
      <c r="W247" s="194"/>
      <c r="X247" s="194"/>
      <c r="Y247" s="194"/>
      <c r="Z247" s="194"/>
      <c r="AA247" s="194"/>
      <c r="AB247" s="470"/>
      <c r="AC247" s="194"/>
      <c r="AD247" s="194"/>
      <c r="AE247" s="194"/>
      <c r="AF247" s="194"/>
      <c r="AG247" s="194"/>
      <c r="AH247" s="470"/>
      <c r="AI247" s="194"/>
      <c r="AJ247" s="194"/>
      <c r="AK247" s="194"/>
      <c r="AL247" s="194"/>
      <c r="AM247" s="470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470"/>
      <c r="P248" s="194"/>
      <c r="Q248" s="194"/>
      <c r="R248" s="194"/>
      <c r="S248" s="194"/>
      <c r="T248" s="194"/>
      <c r="U248" s="194"/>
      <c r="V248" s="470"/>
      <c r="W248" s="194"/>
      <c r="X248" s="194"/>
      <c r="Y248" s="194"/>
      <c r="Z248" s="194"/>
      <c r="AA248" s="194"/>
      <c r="AB248" s="470"/>
      <c r="AC248" s="194"/>
      <c r="AD248" s="194"/>
      <c r="AE248" s="194"/>
      <c r="AF248" s="194"/>
      <c r="AG248" s="194"/>
      <c r="AH248" s="470"/>
      <c r="AI248" s="194"/>
      <c r="AJ248" s="194"/>
      <c r="AK248" s="194"/>
      <c r="AL248" s="194"/>
      <c r="AM248" s="470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470"/>
      <c r="P249" s="194"/>
      <c r="Q249" s="194"/>
      <c r="R249" s="194"/>
      <c r="S249" s="194"/>
      <c r="T249" s="194"/>
      <c r="U249" s="194"/>
      <c r="V249" s="470"/>
      <c r="W249" s="194"/>
      <c r="X249" s="194"/>
      <c r="Y249" s="194"/>
      <c r="Z249" s="194"/>
      <c r="AA249" s="194"/>
      <c r="AB249" s="470"/>
      <c r="AC249" s="194"/>
      <c r="AD249" s="194"/>
      <c r="AE249" s="194"/>
      <c r="AF249" s="194"/>
      <c r="AG249" s="194"/>
      <c r="AH249" s="470"/>
      <c r="AI249" s="194"/>
      <c r="AJ249" s="194"/>
      <c r="AK249" s="194"/>
      <c r="AL249" s="194"/>
      <c r="AM249" s="470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470"/>
      <c r="P250" s="194"/>
      <c r="Q250" s="194"/>
      <c r="R250" s="194"/>
      <c r="S250" s="194"/>
      <c r="T250" s="194"/>
      <c r="U250" s="194"/>
      <c r="V250" s="470"/>
      <c r="W250" s="194"/>
      <c r="X250" s="194"/>
      <c r="Y250" s="194"/>
      <c r="Z250" s="194"/>
      <c r="AA250" s="194"/>
      <c r="AB250" s="470"/>
      <c r="AC250" s="194"/>
      <c r="AD250" s="194"/>
      <c r="AE250" s="194"/>
      <c r="AF250" s="194"/>
      <c r="AG250" s="194"/>
      <c r="AH250" s="470"/>
      <c r="AI250" s="194"/>
      <c r="AJ250" s="194"/>
      <c r="AK250" s="194"/>
      <c r="AL250" s="194"/>
      <c r="AM250" s="470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470"/>
      <c r="P251" s="194"/>
      <c r="Q251" s="194"/>
      <c r="R251" s="194"/>
      <c r="S251" s="194"/>
      <c r="T251" s="194"/>
      <c r="U251" s="194"/>
      <c r="V251" s="470"/>
      <c r="W251" s="194"/>
      <c r="X251" s="194"/>
      <c r="Y251" s="194"/>
      <c r="Z251" s="194"/>
      <c r="AA251" s="194"/>
      <c r="AB251" s="470"/>
      <c r="AC251" s="194"/>
      <c r="AD251" s="194"/>
      <c r="AE251" s="194"/>
      <c r="AF251" s="194"/>
      <c r="AG251" s="194"/>
      <c r="AH251" s="470"/>
      <c r="AI251" s="194"/>
      <c r="AJ251" s="194"/>
      <c r="AK251" s="194"/>
      <c r="AL251" s="194"/>
      <c r="AM251" s="470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470"/>
      <c r="P252" s="194"/>
      <c r="Q252" s="194"/>
      <c r="R252" s="194"/>
      <c r="S252" s="194"/>
      <c r="T252" s="194"/>
      <c r="U252" s="194"/>
      <c r="V252" s="470"/>
      <c r="W252" s="194"/>
      <c r="X252" s="194"/>
      <c r="Y252" s="194"/>
      <c r="Z252" s="194"/>
      <c r="AA252" s="194"/>
      <c r="AB252" s="470"/>
      <c r="AC252" s="194"/>
      <c r="AD252" s="194"/>
      <c r="AE252" s="194"/>
      <c r="AF252" s="194"/>
      <c r="AG252" s="194"/>
      <c r="AH252" s="470"/>
      <c r="AI252" s="194"/>
      <c r="AJ252" s="194"/>
      <c r="AK252" s="194"/>
      <c r="AL252" s="194"/>
      <c r="AM252" s="470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470"/>
      <c r="P253" s="194"/>
      <c r="Q253" s="194"/>
      <c r="R253" s="194"/>
      <c r="S253" s="194"/>
      <c r="T253" s="194"/>
      <c r="U253" s="194"/>
      <c r="V253" s="470"/>
      <c r="W253" s="194"/>
      <c r="X253" s="194"/>
      <c r="Y253" s="194"/>
      <c r="Z253" s="194"/>
      <c r="AA253" s="194"/>
      <c r="AB253" s="470"/>
      <c r="AC253" s="194"/>
      <c r="AD253" s="194"/>
      <c r="AE253" s="194"/>
      <c r="AF253" s="194"/>
      <c r="AG253" s="194"/>
      <c r="AH253" s="470"/>
      <c r="AI253" s="194"/>
      <c r="AJ253" s="194"/>
      <c r="AK253" s="194"/>
      <c r="AL253" s="194"/>
      <c r="AM253" s="470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470"/>
      <c r="P254" s="194"/>
      <c r="Q254" s="194"/>
      <c r="R254" s="194"/>
      <c r="S254" s="194"/>
      <c r="T254" s="194"/>
      <c r="U254" s="194"/>
      <c r="V254" s="470"/>
      <c r="W254" s="194"/>
      <c r="X254" s="194"/>
      <c r="Y254" s="194"/>
      <c r="Z254" s="194"/>
      <c r="AA254" s="194"/>
      <c r="AB254" s="470"/>
      <c r="AC254" s="194"/>
      <c r="AD254" s="194"/>
      <c r="AE254" s="194"/>
      <c r="AF254" s="194"/>
      <c r="AG254" s="194"/>
      <c r="AH254" s="470"/>
      <c r="AI254" s="194"/>
      <c r="AJ254" s="194"/>
      <c r="AK254" s="194"/>
      <c r="AL254" s="194"/>
      <c r="AM254" s="470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470"/>
      <c r="P255" s="194"/>
      <c r="Q255" s="194"/>
      <c r="R255" s="194"/>
      <c r="S255" s="194"/>
      <c r="T255" s="194"/>
      <c r="U255" s="194"/>
      <c r="V255" s="470"/>
      <c r="W255" s="194"/>
      <c r="X255" s="194"/>
      <c r="Y255" s="194"/>
      <c r="Z255" s="194"/>
      <c r="AA255" s="194"/>
      <c r="AB255" s="470"/>
      <c r="AC255" s="194"/>
      <c r="AD255" s="194"/>
      <c r="AE255" s="194"/>
      <c r="AF255" s="194"/>
      <c r="AG255" s="194"/>
      <c r="AH255" s="470"/>
      <c r="AI255" s="194"/>
      <c r="AJ255" s="194"/>
      <c r="AK255" s="194"/>
      <c r="AL255" s="194"/>
      <c r="AM255" s="470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470"/>
      <c r="P256" s="194"/>
      <c r="Q256" s="194"/>
      <c r="R256" s="194"/>
      <c r="S256" s="194"/>
      <c r="T256" s="194"/>
      <c r="U256" s="194"/>
      <c r="V256" s="470"/>
      <c r="W256" s="194"/>
      <c r="X256" s="194"/>
      <c r="Y256" s="194"/>
      <c r="Z256" s="194"/>
      <c r="AA256" s="194"/>
      <c r="AB256" s="470"/>
      <c r="AC256" s="194"/>
      <c r="AD256" s="194"/>
      <c r="AE256" s="194"/>
      <c r="AF256" s="194"/>
      <c r="AG256" s="194"/>
      <c r="AH256" s="470"/>
      <c r="AI256" s="194"/>
      <c r="AJ256" s="194"/>
      <c r="AK256" s="194"/>
      <c r="AL256" s="194"/>
      <c r="AM256" s="470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470"/>
      <c r="P257" s="194"/>
      <c r="Q257" s="194"/>
      <c r="R257" s="194"/>
      <c r="S257" s="194"/>
      <c r="T257" s="194"/>
      <c r="U257" s="194"/>
      <c r="V257" s="470"/>
      <c r="W257" s="194"/>
      <c r="X257" s="194"/>
      <c r="Y257" s="194"/>
      <c r="Z257" s="194"/>
      <c r="AA257" s="194"/>
      <c r="AB257" s="470"/>
      <c r="AC257" s="194"/>
      <c r="AD257" s="194"/>
      <c r="AE257" s="194"/>
      <c r="AF257" s="194"/>
      <c r="AG257" s="194"/>
      <c r="AH257" s="470"/>
      <c r="AI257" s="194"/>
      <c r="AJ257" s="194"/>
      <c r="AK257" s="194"/>
      <c r="AL257" s="194"/>
      <c r="AM257" s="470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470"/>
      <c r="P258" s="194"/>
      <c r="Q258" s="194"/>
      <c r="R258" s="194"/>
      <c r="S258" s="194"/>
      <c r="T258" s="194"/>
      <c r="U258" s="194"/>
      <c r="V258" s="470"/>
      <c r="W258" s="194"/>
      <c r="X258" s="194"/>
      <c r="Y258" s="194"/>
      <c r="Z258" s="194"/>
      <c r="AA258" s="194"/>
      <c r="AB258" s="470"/>
      <c r="AC258" s="194"/>
      <c r="AD258" s="194"/>
      <c r="AE258" s="194"/>
      <c r="AF258" s="194"/>
      <c r="AG258" s="194"/>
      <c r="AH258" s="470"/>
      <c r="AI258" s="194"/>
      <c r="AJ258" s="194"/>
      <c r="AK258" s="194"/>
      <c r="AL258" s="194"/>
      <c r="AM258" s="470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470"/>
      <c r="P259" s="194"/>
      <c r="Q259" s="194"/>
      <c r="R259" s="194"/>
      <c r="S259" s="194"/>
      <c r="T259" s="194"/>
      <c r="U259" s="194"/>
      <c r="V259" s="470"/>
      <c r="W259" s="194"/>
      <c r="X259" s="194"/>
      <c r="Y259" s="194"/>
      <c r="Z259" s="194"/>
      <c r="AA259" s="194"/>
      <c r="AB259" s="470"/>
      <c r="AC259" s="194"/>
      <c r="AD259" s="194"/>
      <c r="AE259" s="194"/>
      <c r="AF259" s="194"/>
      <c r="AG259" s="194"/>
      <c r="AH259" s="470"/>
      <c r="AI259" s="194"/>
      <c r="AJ259" s="194"/>
      <c r="AK259" s="194"/>
      <c r="AL259" s="194"/>
      <c r="AM259" s="470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470"/>
      <c r="P260" s="194"/>
      <c r="Q260" s="194"/>
      <c r="R260" s="194"/>
      <c r="S260" s="194"/>
      <c r="T260" s="194"/>
      <c r="U260" s="194"/>
      <c r="V260" s="470"/>
      <c r="W260" s="194"/>
      <c r="X260" s="194"/>
      <c r="Y260" s="194"/>
      <c r="Z260" s="194"/>
      <c r="AA260" s="194"/>
      <c r="AB260" s="470"/>
      <c r="AC260" s="194"/>
      <c r="AD260" s="194"/>
      <c r="AE260" s="194"/>
      <c r="AF260" s="194"/>
      <c r="AG260" s="194"/>
      <c r="AH260" s="470"/>
      <c r="AI260" s="194"/>
      <c r="AJ260" s="194"/>
      <c r="AK260" s="194"/>
      <c r="AL260" s="194"/>
      <c r="AM260" s="470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470"/>
      <c r="P261" s="194"/>
      <c r="Q261" s="194"/>
      <c r="R261" s="194"/>
      <c r="S261" s="194"/>
      <c r="T261" s="194"/>
      <c r="U261" s="194"/>
      <c r="V261" s="470"/>
      <c r="W261" s="194"/>
      <c r="X261" s="194"/>
      <c r="Y261" s="194"/>
      <c r="Z261" s="194"/>
      <c r="AA261" s="194"/>
      <c r="AB261" s="470"/>
      <c r="AC261" s="194"/>
      <c r="AD261" s="194"/>
      <c r="AE261" s="194"/>
      <c r="AF261" s="194"/>
      <c r="AG261" s="194"/>
      <c r="AH261" s="470"/>
      <c r="AI261" s="194"/>
      <c r="AJ261" s="194"/>
      <c r="AK261" s="194"/>
      <c r="AL261" s="194"/>
      <c r="AM261" s="470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470"/>
      <c r="P262" s="194"/>
      <c r="Q262" s="194"/>
      <c r="R262" s="194"/>
      <c r="S262" s="194"/>
      <c r="T262" s="194"/>
      <c r="U262" s="194"/>
      <c r="V262" s="470"/>
      <c r="W262" s="194"/>
      <c r="X262" s="194"/>
      <c r="Y262" s="194"/>
      <c r="Z262" s="194"/>
      <c r="AA262" s="194"/>
      <c r="AB262" s="470"/>
      <c r="AC262" s="194"/>
      <c r="AD262" s="194"/>
      <c r="AE262" s="194"/>
      <c r="AF262" s="194"/>
      <c r="AG262" s="194"/>
      <c r="AH262" s="470"/>
      <c r="AI262" s="194"/>
      <c r="AJ262" s="194"/>
      <c r="AK262" s="194"/>
      <c r="AL262" s="194"/>
      <c r="AM262" s="470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470"/>
      <c r="P263" s="194"/>
      <c r="Q263" s="194"/>
      <c r="R263" s="194"/>
      <c r="S263" s="194"/>
      <c r="T263" s="194"/>
      <c r="U263" s="194"/>
      <c r="V263" s="470"/>
      <c r="W263" s="194"/>
      <c r="X263" s="194"/>
      <c r="Y263" s="194"/>
      <c r="Z263" s="194"/>
      <c r="AA263" s="194"/>
      <c r="AB263" s="470"/>
      <c r="AC263" s="194"/>
      <c r="AD263" s="194"/>
      <c r="AE263" s="194"/>
      <c r="AF263" s="194"/>
      <c r="AG263" s="194"/>
      <c r="AH263" s="470"/>
      <c r="AI263" s="194"/>
      <c r="AJ263" s="194"/>
      <c r="AK263" s="194"/>
      <c r="AL263" s="194"/>
      <c r="AM263" s="470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470"/>
      <c r="P264" s="194"/>
      <c r="Q264" s="194"/>
      <c r="R264" s="194"/>
      <c r="S264" s="194"/>
      <c r="T264" s="194"/>
      <c r="U264" s="194"/>
      <c r="V264" s="470"/>
      <c r="W264" s="194"/>
      <c r="X264" s="194"/>
      <c r="Y264" s="194"/>
      <c r="Z264" s="194"/>
      <c r="AA264" s="194"/>
      <c r="AB264" s="470"/>
      <c r="AC264" s="194"/>
      <c r="AD264" s="194"/>
      <c r="AE264" s="194"/>
      <c r="AF264" s="194"/>
      <c r="AG264" s="194"/>
      <c r="AH264" s="470"/>
      <c r="AI264" s="194"/>
      <c r="AJ264" s="194"/>
      <c r="AK264" s="194"/>
      <c r="AL264" s="194"/>
      <c r="AM264" s="470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470"/>
      <c r="P265" s="194"/>
      <c r="Q265" s="194"/>
      <c r="R265" s="194"/>
      <c r="S265" s="194"/>
      <c r="T265" s="194"/>
      <c r="U265" s="194"/>
      <c r="V265" s="470"/>
      <c r="W265" s="194"/>
      <c r="X265" s="194"/>
      <c r="Y265" s="194"/>
      <c r="Z265" s="194"/>
      <c r="AA265" s="194"/>
      <c r="AB265" s="470"/>
      <c r="AC265" s="194"/>
      <c r="AD265" s="194"/>
      <c r="AE265" s="194"/>
      <c r="AF265" s="194"/>
      <c r="AG265" s="194"/>
      <c r="AH265" s="470"/>
      <c r="AI265" s="194"/>
      <c r="AJ265" s="194"/>
      <c r="AK265" s="194"/>
      <c r="AL265" s="194"/>
      <c r="AM265" s="470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470"/>
      <c r="P266" s="194"/>
      <c r="Q266" s="194"/>
      <c r="R266" s="194"/>
      <c r="S266" s="194"/>
      <c r="T266" s="194"/>
      <c r="U266" s="194"/>
      <c r="V266" s="470"/>
      <c r="W266" s="194"/>
      <c r="X266" s="194"/>
      <c r="Y266" s="194"/>
      <c r="Z266" s="194"/>
      <c r="AA266" s="194"/>
      <c r="AB266" s="470"/>
      <c r="AC266" s="194"/>
      <c r="AD266" s="194"/>
      <c r="AE266" s="194"/>
      <c r="AF266" s="194"/>
      <c r="AG266" s="194"/>
      <c r="AH266" s="470"/>
      <c r="AI266" s="194"/>
      <c r="AJ266" s="194"/>
      <c r="AK266" s="194"/>
      <c r="AL266" s="194"/>
      <c r="AM266" s="470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470"/>
      <c r="P267" s="194"/>
      <c r="Q267" s="194"/>
      <c r="R267" s="194"/>
      <c r="S267" s="194"/>
      <c r="T267" s="194"/>
      <c r="U267" s="194"/>
      <c r="V267" s="470"/>
      <c r="W267" s="194"/>
      <c r="X267" s="194"/>
      <c r="Y267" s="194"/>
      <c r="Z267" s="194"/>
      <c r="AA267" s="194"/>
      <c r="AB267" s="470"/>
      <c r="AC267" s="194"/>
      <c r="AD267" s="194"/>
      <c r="AE267" s="194"/>
      <c r="AF267" s="194"/>
      <c r="AG267" s="194"/>
      <c r="AH267" s="470"/>
      <c r="AI267" s="194"/>
      <c r="AJ267" s="194"/>
      <c r="AK267" s="194"/>
      <c r="AL267" s="194"/>
      <c r="AM267" s="470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470"/>
      <c r="P268" s="194"/>
      <c r="Q268" s="194"/>
      <c r="R268" s="194"/>
      <c r="S268" s="194"/>
      <c r="T268" s="194"/>
      <c r="U268" s="194"/>
      <c r="V268" s="470"/>
      <c r="W268" s="194"/>
      <c r="X268" s="194"/>
      <c r="Y268" s="194"/>
      <c r="Z268" s="194"/>
      <c r="AA268" s="194"/>
      <c r="AB268" s="470"/>
      <c r="AC268" s="194"/>
      <c r="AD268" s="194"/>
      <c r="AE268" s="194"/>
      <c r="AF268" s="194"/>
      <c r="AG268" s="194"/>
      <c r="AH268" s="470"/>
      <c r="AI268" s="194"/>
      <c r="AJ268" s="194"/>
      <c r="AK268" s="194"/>
      <c r="AL268" s="194"/>
      <c r="AM268" s="470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470"/>
      <c r="P269" s="194"/>
      <c r="Q269" s="194"/>
      <c r="R269" s="194"/>
      <c r="S269" s="194"/>
      <c r="T269" s="194"/>
      <c r="U269" s="194"/>
      <c r="V269" s="470"/>
      <c r="W269" s="194"/>
      <c r="X269" s="194"/>
      <c r="Y269" s="194"/>
      <c r="Z269" s="194"/>
      <c r="AA269" s="194"/>
      <c r="AB269" s="470"/>
      <c r="AC269" s="194"/>
      <c r="AD269" s="194"/>
      <c r="AE269" s="194"/>
      <c r="AF269" s="194"/>
      <c r="AG269" s="194"/>
      <c r="AH269" s="470"/>
      <c r="AI269" s="194"/>
      <c r="AJ269" s="194"/>
      <c r="AK269" s="194"/>
      <c r="AL269" s="194"/>
      <c r="AM269" s="470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470"/>
      <c r="P270" s="194"/>
      <c r="Q270" s="194"/>
      <c r="R270" s="194"/>
      <c r="S270" s="194"/>
      <c r="T270" s="194"/>
      <c r="U270" s="194"/>
      <c r="V270" s="470"/>
      <c r="W270" s="194"/>
      <c r="X270" s="194"/>
      <c r="Y270" s="194"/>
      <c r="Z270" s="194"/>
      <c r="AA270" s="194"/>
      <c r="AB270" s="470"/>
      <c r="AC270" s="194"/>
      <c r="AD270" s="194"/>
      <c r="AE270" s="194"/>
      <c r="AF270" s="194"/>
      <c r="AG270" s="194"/>
      <c r="AH270" s="470"/>
      <c r="AI270" s="194"/>
      <c r="AJ270" s="194"/>
      <c r="AK270" s="194"/>
      <c r="AL270" s="194"/>
      <c r="AM270" s="470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470"/>
      <c r="P271" s="194"/>
      <c r="Q271" s="194"/>
      <c r="R271" s="194"/>
      <c r="S271" s="194"/>
      <c r="T271" s="194"/>
      <c r="U271" s="194"/>
      <c r="V271" s="470"/>
      <c r="W271" s="194"/>
      <c r="X271" s="194"/>
      <c r="Y271" s="194"/>
      <c r="Z271" s="194"/>
      <c r="AA271" s="194"/>
      <c r="AB271" s="470"/>
      <c r="AC271" s="194"/>
      <c r="AD271" s="194"/>
      <c r="AE271" s="194"/>
      <c r="AF271" s="194"/>
      <c r="AG271" s="194"/>
      <c r="AH271" s="470"/>
      <c r="AI271" s="194"/>
      <c r="AJ271" s="194"/>
      <c r="AK271" s="194"/>
      <c r="AL271" s="194"/>
      <c r="AM271" s="470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470"/>
      <c r="P272" s="194"/>
      <c r="Q272" s="194"/>
      <c r="R272" s="194"/>
      <c r="S272" s="194"/>
      <c r="T272" s="194"/>
      <c r="U272" s="194"/>
      <c r="V272" s="470"/>
      <c r="W272" s="194"/>
      <c r="X272" s="194"/>
      <c r="Y272" s="194"/>
      <c r="Z272" s="194"/>
      <c r="AA272" s="194"/>
      <c r="AB272" s="470"/>
      <c r="AC272" s="194"/>
      <c r="AD272" s="194"/>
      <c r="AE272" s="194"/>
      <c r="AF272" s="194"/>
      <c r="AG272" s="194"/>
      <c r="AH272" s="470"/>
      <c r="AI272" s="194"/>
      <c r="AJ272" s="194"/>
      <c r="AK272" s="194"/>
      <c r="AL272" s="194"/>
      <c r="AM272" s="470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470"/>
      <c r="P273" s="194"/>
      <c r="Q273" s="194"/>
      <c r="R273" s="194"/>
      <c r="S273" s="194"/>
      <c r="T273" s="194"/>
      <c r="U273" s="194"/>
      <c r="V273" s="470"/>
      <c r="W273" s="194"/>
      <c r="X273" s="194"/>
      <c r="Y273" s="194"/>
      <c r="Z273" s="194"/>
      <c r="AA273" s="194"/>
      <c r="AB273" s="470"/>
      <c r="AC273" s="194"/>
      <c r="AD273" s="194"/>
      <c r="AE273" s="194"/>
      <c r="AF273" s="194"/>
      <c r="AG273" s="194"/>
      <c r="AH273" s="470"/>
      <c r="AI273" s="194"/>
      <c r="AJ273" s="194"/>
      <c r="AK273" s="194"/>
      <c r="AL273" s="194"/>
      <c r="AM273" s="470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470"/>
      <c r="P274" s="194"/>
      <c r="Q274" s="194"/>
      <c r="R274" s="194"/>
      <c r="S274" s="194"/>
      <c r="T274" s="194"/>
      <c r="U274" s="194"/>
      <c r="V274" s="470"/>
      <c r="W274" s="194"/>
      <c r="X274" s="194"/>
      <c r="Y274" s="194"/>
      <c r="Z274" s="194"/>
      <c r="AA274" s="194"/>
      <c r="AB274" s="470"/>
      <c r="AC274" s="194"/>
      <c r="AD274" s="194"/>
      <c r="AE274" s="194"/>
      <c r="AF274" s="194"/>
      <c r="AG274" s="194"/>
      <c r="AH274" s="470"/>
      <c r="AI274" s="194"/>
      <c r="AJ274" s="194"/>
      <c r="AK274" s="194"/>
      <c r="AL274" s="194"/>
      <c r="AM274" s="470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470"/>
      <c r="P275" s="194"/>
      <c r="Q275" s="194"/>
      <c r="R275" s="194"/>
      <c r="S275" s="194"/>
      <c r="T275" s="194"/>
      <c r="U275" s="194"/>
      <c r="V275" s="470"/>
      <c r="W275" s="194"/>
      <c r="X275" s="194"/>
      <c r="Y275" s="194"/>
      <c r="Z275" s="194"/>
      <c r="AA275" s="194"/>
      <c r="AB275" s="470"/>
      <c r="AC275" s="194"/>
      <c r="AD275" s="194"/>
      <c r="AE275" s="194"/>
      <c r="AF275" s="194"/>
      <c r="AG275" s="194"/>
      <c r="AH275" s="470"/>
      <c r="AI275" s="194"/>
      <c r="AJ275" s="194"/>
      <c r="AK275" s="194"/>
      <c r="AL275" s="194"/>
      <c r="AM275" s="470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470"/>
      <c r="P276" s="194"/>
      <c r="Q276" s="194"/>
      <c r="R276" s="194"/>
      <c r="S276" s="194"/>
      <c r="T276" s="194"/>
      <c r="U276" s="194"/>
      <c r="V276" s="470"/>
      <c r="W276" s="194"/>
      <c r="X276" s="194"/>
      <c r="Y276" s="194"/>
      <c r="Z276" s="194"/>
      <c r="AA276" s="194"/>
      <c r="AB276" s="470"/>
      <c r="AC276" s="194"/>
      <c r="AD276" s="194"/>
      <c r="AE276" s="194"/>
      <c r="AF276" s="194"/>
      <c r="AG276" s="194"/>
      <c r="AH276" s="470"/>
      <c r="AI276" s="194"/>
      <c r="AJ276" s="194"/>
      <c r="AK276" s="194"/>
      <c r="AL276" s="194"/>
      <c r="AM276" s="470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470"/>
      <c r="P277" s="194"/>
      <c r="Q277" s="194"/>
      <c r="R277" s="194"/>
      <c r="S277" s="194"/>
      <c r="T277" s="194"/>
      <c r="U277" s="194"/>
      <c r="V277" s="470"/>
      <c r="W277" s="194"/>
      <c r="X277" s="194"/>
      <c r="Y277" s="194"/>
      <c r="Z277" s="194"/>
      <c r="AA277" s="194"/>
      <c r="AB277" s="470"/>
      <c r="AC277" s="194"/>
      <c r="AD277" s="194"/>
      <c r="AE277" s="194"/>
      <c r="AF277" s="194"/>
      <c r="AG277" s="194"/>
      <c r="AH277" s="470"/>
      <c r="AI277" s="194"/>
      <c r="AJ277" s="194"/>
      <c r="AK277" s="194"/>
      <c r="AL277" s="194"/>
      <c r="AM277" s="470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470"/>
      <c r="P278" s="194"/>
      <c r="Q278" s="194"/>
      <c r="R278" s="194"/>
      <c r="S278" s="194"/>
      <c r="T278" s="194"/>
      <c r="U278" s="194"/>
      <c r="V278" s="470"/>
      <c r="W278" s="194"/>
      <c r="X278" s="194"/>
      <c r="Y278" s="194"/>
      <c r="Z278" s="194"/>
      <c r="AA278" s="194"/>
      <c r="AB278" s="470"/>
      <c r="AC278" s="194"/>
      <c r="AD278" s="194"/>
      <c r="AE278" s="194"/>
      <c r="AF278" s="194"/>
      <c r="AG278" s="194"/>
      <c r="AH278" s="470"/>
      <c r="AI278" s="194"/>
      <c r="AJ278" s="194"/>
      <c r="AK278" s="194"/>
      <c r="AL278" s="194"/>
      <c r="AM278" s="470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470"/>
      <c r="P279" s="194"/>
      <c r="Q279" s="194"/>
      <c r="R279" s="194"/>
      <c r="S279" s="194"/>
      <c r="T279" s="194"/>
      <c r="U279" s="194"/>
      <c r="V279" s="470"/>
      <c r="W279" s="194"/>
      <c r="X279" s="194"/>
      <c r="Y279" s="194"/>
      <c r="Z279" s="194"/>
      <c r="AA279" s="194"/>
      <c r="AB279" s="470"/>
      <c r="AC279" s="194"/>
      <c r="AD279" s="194"/>
      <c r="AE279" s="194"/>
      <c r="AF279" s="194"/>
      <c r="AG279" s="194"/>
      <c r="AH279" s="470"/>
      <c r="AI279" s="194"/>
      <c r="AJ279" s="194"/>
      <c r="AK279" s="194"/>
      <c r="AL279" s="194"/>
      <c r="AM279" s="470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470"/>
      <c r="P280" s="194"/>
      <c r="Q280" s="194"/>
      <c r="R280" s="194"/>
      <c r="S280" s="194"/>
      <c r="T280" s="194"/>
      <c r="U280" s="194"/>
      <c r="V280" s="470"/>
      <c r="W280" s="194"/>
      <c r="X280" s="194"/>
      <c r="Y280" s="194"/>
      <c r="Z280" s="194"/>
      <c r="AA280" s="194"/>
      <c r="AB280" s="470"/>
      <c r="AC280" s="194"/>
      <c r="AD280" s="194"/>
      <c r="AE280" s="194"/>
      <c r="AF280" s="194"/>
      <c r="AG280" s="194"/>
      <c r="AH280" s="470"/>
      <c r="AI280" s="194"/>
      <c r="AJ280" s="194"/>
      <c r="AK280" s="194"/>
      <c r="AL280" s="194"/>
      <c r="AM280" s="470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470"/>
      <c r="P281" s="194"/>
      <c r="Q281" s="194"/>
      <c r="R281" s="194"/>
      <c r="S281" s="194"/>
      <c r="T281" s="194"/>
      <c r="U281" s="194"/>
      <c r="V281" s="470"/>
      <c r="W281" s="194"/>
      <c r="X281" s="194"/>
      <c r="Y281" s="194"/>
      <c r="Z281" s="194"/>
      <c r="AA281" s="194"/>
      <c r="AB281" s="470"/>
      <c r="AC281" s="194"/>
      <c r="AD281" s="194"/>
      <c r="AE281" s="194"/>
      <c r="AF281" s="194"/>
      <c r="AG281" s="194"/>
      <c r="AH281" s="470"/>
      <c r="AI281" s="194"/>
      <c r="AJ281" s="194"/>
      <c r="AK281" s="194"/>
      <c r="AL281" s="194"/>
      <c r="AM281" s="470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470"/>
      <c r="P282" s="194"/>
      <c r="Q282" s="194"/>
      <c r="R282" s="194"/>
      <c r="S282" s="194"/>
      <c r="T282" s="194"/>
      <c r="U282" s="194"/>
      <c r="V282" s="470"/>
      <c r="W282" s="194"/>
      <c r="X282" s="194"/>
      <c r="Y282" s="194"/>
      <c r="Z282" s="194"/>
      <c r="AA282" s="194"/>
      <c r="AB282" s="470"/>
      <c r="AC282" s="194"/>
      <c r="AD282" s="194"/>
      <c r="AE282" s="194"/>
      <c r="AF282" s="194"/>
      <c r="AG282" s="194"/>
      <c r="AH282" s="470"/>
      <c r="AI282" s="194"/>
      <c r="AJ282" s="194"/>
      <c r="AK282" s="194"/>
      <c r="AL282" s="194"/>
      <c r="AM282" s="470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470"/>
      <c r="P283" s="194"/>
      <c r="Q283" s="194"/>
      <c r="R283" s="194"/>
      <c r="S283" s="194"/>
      <c r="T283" s="194"/>
      <c r="U283" s="194"/>
      <c r="V283" s="470"/>
      <c r="W283" s="194"/>
      <c r="X283" s="194"/>
      <c r="Y283" s="194"/>
      <c r="Z283" s="194"/>
      <c r="AA283" s="194"/>
      <c r="AB283" s="470"/>
      <c r="AC283" s="194"/>
      <c r="AD283" s="194"/>
      <c r="AE283" s="194"/>
      <c r="AF283" s="194"/>
      <c r="AG283" s="194"/>
      <c r="AH283" s="470"/>
      <c r="AI283" s="194"/>
      <c r="AJ283" s="194"/>
      <c r="AK283" s="194"/>
      <c r="AL283" s="194"/>
      <c r="AM283" s="470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470"/>
      <c r="P284" s="194"/>
      <c r="Q284" s="194"/>
      <c r="R284" s="194"/>
      <c r="S284" s="194"/>
      <c r="T284" s="194"/>
      <c r="U284" s="194"/>
      <c r="V284" s="470"/>
      <c r="W284" s="194"/>
      <c r="X284" s="194"/>
      <c r="Y284" s="194"/>
      <c r="Z284" s="194"/>
      <c r="AA284" s="194"/>
      <c r="AB284" s="470"/>
      <c r="AC284" s="194"/>
      <c r="AD284" s="194"/>
      <c r="AE284" s="194"/>
      <c r="AF284" s="194"/>
      <c r="AG284" s="194"/>
      <c r="AH284" s="470"/>
      <c r="AI284" s="194"/>
      <c r="AJ284" s="194"/>
      <c r="AK284" s="194"/>
      <c r="AL284" s="194"/>
      <c r="AM284" s="470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470"/>
      <c r="P285" s="194"/>
      <c r="Q285" s="194"/>
      <c r="R285" s="194"/>
      <c r="S285" s="194"/>
      <c r="T285" s="194"/>
      <c r="U285" s="194"/>
      <c r="V285" s="470"/>
      <c r="W285" s="194"/>
      <c r="X285" s="194"/>
      <c r="Y285" s="194"/>
      <c r="Z285" s="194"/>
      <c r="AA285" s="194"/>
      <c r="AB285" s="470"/>
      <c r="AC285" s="194"/>
      <c r="AD285" s="194"/>
      <c r="AE285" s="194"/>
      <c r="AF285" s="194"/>
      <c r="AG285" s="194"/>
      <c r="AH285" s="470"/>
      <c r="AI285" s="194"/>
      <c r="AJ285" s="194"/>
      <c r="AK285" s="194"/>
      <c r="AL285" s="194"/>
      <c r="AM285" s="470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470"/>
      <c r="P286" s="194"/>
      <c r="Q286" s="194"/>
      <c r="R286" s="194"/>
      <c r="S286" s="194"/>
      <c r="T286" s="194"/>
      <c r="U286" s="194"/>
      <c r="V286" s="470"/>
      <c r="W286" s="194"/>
      <c r="X286" s="194"/>
      <c r="Y286" s="194"/>
      <c r="Z286" s="194"/>
      <c r="AA286" s="194"/>
      <c r="AB286" s="470"/>
      <c r="AC286" s="194"/>
      <c r="AD286" s="194"/>
      <c r="AE286" s="194"/>
      <c r="AF286" s="194"/>
      <c r="AG286" s="194"/>
      <c r="AH286" s="470"/>
      <c r="AI286" s="194"/>
      <c r="AJ286" s="194"/>
      <c r="AK286" s="194"/>
      <c r="AL286" s="194"/>
      <c r="AM286" s="470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470"/>
      <c r="P287" s="194"/>
      <c r="Q287" s="194"/>
      <c r="R287" s="194"/>
      <c r="S287" s="194"/>
      <c r="T287" s="194"/>
      <c r="U287" s="194"/>
      <c r="V287" s="470"/>
      <c r="W287" s="194"/>
      <c r="X287" s="194"/>
      <c r="Y287" s="194"/>
      <c r="Z287" s="194"/>
      <c r="AA287" s="194"/>
      <c r="AB287" s="470"/>
      <c r="AC287" s="194"/>
      <c r="AD287" s="194"/>
      <c r="AE287" s="194"/>
      <c r="AF287" s="194"/>
      <c r="AG287" s="194"/>
      <c r="AH287" s="470"/>
      <c r="AI287" s="194"/>
      <c r="AJ287" s="194"/>
      <c r="AK287" s="194"/>
      <c r="AL287" s="194"/>
      <c r="AM287" s="470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470"/>
      <c r="P288" s="194"/>
      <c r="Q288" s="194"/>
      <c r="R288" s="194"/>
      <c r="S288" s="194"/>
      <c r="T288" s="194"/>
      <c r="U288" s="194"/>
      <c r="V288" s="470"/>
      <c r="W288" s="194"/>
      <c r="X288" s="194"/>
      <c r="Y288" s="194"/>
      <c r="Z288" s="194"/>
      <c r="AA288" s="194"/>
      <c r="AB288" s="470"/>
      <c r="AC288" s="194"/>
      <c r="AD288" s="194"/>
      <c r="AE288" s="194"/>
      <c r="AF288" s="194"/>
      <c r="AG288" s="194"/>
      <c r="AH288" s="470"/>
      <c r="AI288" s="194"/>
      <c r="AJ288" s="194"/>
      <c r="AK288" s="194"/>
      <c r="AL288" s="194"/>
      <c r="AM288" s="470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470"/>
      <c r="P289" s="194"/>
      <c r="Q289" s="194"/>
      <c r="R289" s="194"/>
      <c r="S289" s="194"/>
      <c r="T289" s="194"/>
      <c r="U289" s="194"/>
      <c r="V289" s="470"/>
      <c r="W289" s="194"/>
      <c r="X289" s="194"/>
      <c r="Y289" s="194"/>
      <c r="Z289" s="194"/>
      <c r="AA289" s="194"/>
      <c r="AB289" s="470"/>
      <c r="AC289" s="194"/>
      <c r="AD289" s="194"/>
      <c r="AE289" s="194"/>
      <c r="AF289" s="194"/>
      <c r="AG289" s="194"/>
      <c r="AH289" s="470"/>
      <c r="AI289" s="194"/>
      <c r="AJ289" s="194"/>
      <c r="AK289" s="194"/>
      <c r="AL289" s="194"/>
      <c r="AM289" s="470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470"/>
      <c r="P290" s="194"/>
      <c r="Q290" s="194"/>
      <c r="R290" s="194"/>
      <c r="S290" s="194"/>
      <c r="T290" s="194"/>
      <c r="U290" s="194"/>
      <c r="V290" s="470"/>
      <c r="W290" s="194"/>
      <c r="X290" s="194"/>
      <c r="Y290" s="194"/>
      <c r="Z290" s="194"/>
      <c r="AA290" s="194"/>
      <c r="AB290" s="470"/>
      <c r="AC290" s="194"/>
      <c r="AD290" s="194"/>
      <c r="AE290" s="194"/>
      <c r="AF290" s="194"/>
      <c r="AG290" s="194"/>
      <c r="AH290" s="470"/>
      <c r="AI290" s="194"/>
      <c r="AJ290" s="194"/>
      <c r="AK290" s="194"/>
      <c r="AL290" s="194"/>
      <c r="AM290" s="470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470"/>
      <c r="P291" s="194"/>
      <c r="Q291" s="194"/>
      <c r="R291" s="194"/>
      <c r="S291" s="194"/>
      <c r="T291" s="194"/>
      <c r="U291" s="194"/>
      <c r="V291" s="470"/>
      <c r="W291" s="194"/>
      <c r="X291" s="194"/>
      <c r="Y291" s="194"/>
      <c r="Z291" s="194"/>
      <c r="AA291" s="194"/>
      <c r="AB291" s="470"/>
      <c r="AC291" s="194"/>
      <c r="AD291" s="194"/>
      <c r="AE291" s="194"/>
      <c r="AF291" s="194"/>
      <c r="AG291" s="194"/>
      <c r="AH291" s="470"/>
      <c r="AI291" s="194"/>
      <c r="AJ291" s="194"/>
      <c r="AK291" s="194"/>
      <c r="AL291" s="194"/>
      <c r="AM291" s="470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470"/>
      <c r="P292" s="194"/>
      <c r="Q292" s="194"/>
      <c r="R292" s="194"/>
      <c r="S292" s="194"/>
      <c r="T292" s="194"/>
      <c r="U292" s="194"/>
      <c r="V292" s="470"/>
      <c r="W292" s="194"/>
      <c r="X292" s="194"/>
      <c r="Y292" s="194"/>
      <c r="Z292" s="194"/>
      <c r="AA292" s="194"/>
      <c r="AB292" s="470"/>
      <c r="AC292" s="194"/>
      <c r="AD292" s="194"/>
      <c r="AE292" s="194"/>
      <c r="AF292" s="194"/>
      <c r="AG292" s="194"/>
      <c r="AH292" s="470"/>
      <c r="AI292" s="194"/>
      <c r="AJ292" s="194"/>
      <c r="AK292" s="194"/>
      <c r="AL292" s="194"/>
      <c r="AM292" s="470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470"/>
      <c r="P293" s="194"/>
      <c r="Q293" s="194"/>
      <c r="R293" s="194"/>
      <c r="S293" s="194"/>
      <c r="T293" s="194"/>
      <c r="U293" s="194"/>
      <c r="V293" s="470"/>
      <c r="W293" s="194"/>
      <c r="X293" s="194"/>
      <c r="Y293" s="194"/>
      <c r="Z293" s="194"/>
      <c r="AA293" s="194"/>
      <c r="AB293" s="470"/>
      <c r="AC293" s="194"/>
      <c r="AD293" s="194"/>
      <c r="AE293" s="194"/>
      <c r="AF293" s="194"/>
      <c r="AG293" s="194"/>
      <c r="AH293" s="470"/>
      <c r="AI293" s="194"/>
      <c r="AJ293" s="194"/>
      <c r="AK293" s="194"/>
      <c r="AL293" s="194"/>
      <c r="AM293" s="470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470"/>
      <c r="P294" s="194"/>
      <c r="Q294" s="194"/>
      <c r="R294" s="194"/>
      <c r="S294" s="194"/>
      <c r="T294" s="194"/>
      <c r="U294" s="194"/>
      <c r="V294" s="470"/>
      <c r="W294" s="194"/>
      <c r="X294" s="194"/>
      <c r="Y294" s="194"/>
      <c r="Z294" s="194"/>
      <c r="AA294" s="194"/>
      <c r="AB294" s="470"/>
      <c r="AC294" s="194"/>
      <c r="AD294" s="194"/>
      <c r="AE294" s="194"/>
      <c r="AF294" s="194"/>
      <c r="AG294" s="194"/>
      <c r="AH294" s="470"/>
      <c r="AI294" s="194"/>
      <c r="AJ294" s="194"/>
      <c r="AK294" s="194"/>
      <c r="AL294" s="194"/>
      <c r="AM294" s="470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470"/>
      <c r="P295" s="194"/>
      <c r="Q295" s="194"/>
      <c r="R295" s="194"/>
      <c r="S295" s="194"/>
      <c r="T295" s="194"/>
      <c r="U295" s="194"/>
      <c r="V295" s="470"/>
      <c r="W295" s="194"/>
      <c r="X295" s="194"/>
      <c r="Y295" s="194"/>
      <c r="Z295" s="194"/>
      <c r="AA295" s="194"/>
      <c r="AB295" s="470"/>
      <c r="AC295" s="194"/>
      <c r="AD295" s="194"/>
      <c r="AE295" s="194"/>
      <c r="AF295" s="194"/>
      <c r="AG295" s="194"/>
      <c r="AH295" s="470"/>
      <c r="AI295" s="194"/>
      <c r="AJ295" s="194"/>
      <c r="AK295" s="194"/>
      <c r="AL295" s="194"/>
      <c r="AM295" s="470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470"/>
      <c r="P296" s="194"/>
      <c r="Q296" s="194"/>
      <c r="R296" s="194"/>
      <c r="S296" s="194"/>
      <c r="T296" s="194"/>
      <c r="U296" s="194"/>
      <c r="V296" s="470"/>
      <c r="W296" s="194"/>
      <c r="X296" s="194"/>
      <c r="Y296" s="194"/>
      <c r="Z296" s="194"/>
      <c r="AA296" s="194"/>
      <c r="AB296" s="470"/>
      <c r="AC296" s="194"/>
      <c r="AD296" s="194"/>
      <c r="AE296" s="194"/>
      <c r="AF296" s="194"/>
      <c r="AG296" s="194"/>
      <c r="AH296" s="470"/>
      <c r="AI296" s="194"/>
      <c r="AJ296" s="194"/>
      <c r="AK296" s="194"/>
      <c r="AL296" s="194"/>
      <c r="AM296" s="470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470"/>
      <c r="P297" s="194"/>
      <c r="Q297" s="194"/>
      <c r="R297" s="194"/>
      <c r="S297" s="194"/>
      <c r="T297" s="194"/>
      <c r="U297" s="194"/>
      <c r="V297" s="470"/>
      <c r="W297" s="194"/>
      <c r="X297" s="194"/>
      <c r="Y297" s="194"/>
      <c r="Z297" s="194"/>
      <c r="AA297" s="194"/>
      <c r="AB297" s="470"/>
      <c r="AC297" s="194"/>
      <c r="AD297" s="194"/>
      <c r="AE297" s="194"/>
      <c r="AF297" s="194"/>
      <c r="AG297" s="194"/>
      <c r="AH297" s="470"/>
      <c r="AI297" s="194"/>
      <c r="AJ297" s="194"/>
      <c r="AK297" s="194"/>
      <c r="AL297" s="194"/>
      <c r="AM297" s="470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470"/>
      <c r="P298" s="194"/>
      <c r="Q298" s="194"/>
      <c r="R298" s="194"/>
      <c r="S298" s="194"/>
      <c r="T298" s="194"/>
      <c r="U298" s="194"/>
      <c r="V298" s="470"/>
      <c r="W298" s="194"/>
      <c r="X298" s="194"/>
      <c r="Y298" s="194"/>
      <c r="Z298" s="194"/>
      <c r="AA298" s="194"/>
      <c r="AB298" s="470"/>
      <c r="AC298" s="194"/>
      <c r="AD298" s="194"/>
      <c r="AE298" s="194"/>
      <c r="AF298" s="194"/>
      <c r="AG298" s="194"/>
      <c r="AH298" s="470"/>
      <c r="AI298" s="194"/>
      <c r="AJ298" s="194"/>
      <c r="AK298" s="194"/>
      <c r="AL298" s="194"/>
      <c r="AM298" s="470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470"/>
      <c r="P299" s="194"/>
      <c r="Q299" s="194"/>
      <c r="R299" s="194"/>
      <c r="S299" s="194"/>
      <c r="T299" s="194"/>
      <c r="U299" s="194"/>
      <c r="V299" s="470"/>
      <c r="W299" s="194"/>
      <c r="X299" s="194"/>
      <c r="Y299" s="194"/>
      <c r="Z299" s="194"/>
      <c r="AA299" s="194"/>
      <c r="AB299" s="470"/>
      <c r="AC299" s="194"/>
      <c r="AD299" s="194"/>
      <c r="AE299" s="194"/>
      <c r="AF299" s="194"/>
      <c r="AG299" s="194"/>
      <c r="AH299" s="470"/>
      <c r="AI299" s="194"/>
      <c r="AJ299" s="194"/>
      <c r="AK299" s="194"/>
      <c r="AL299" s="194"/>
      <c r="AM299" s="470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470"/>
      <c r="P300" s="194"/>
      <c r="Q300" s="194"/>
      <c r="R300" s="194"/>
      <c r="S300" s="194"/>
      <c r="T300" s="194"/>
      <c r="U300" s="194"/>
      <c r="V300" s="470"/>
      <c r="W300" s="194"/>
      <c r="X300" s="194"/>
      <c r="Y300" s="194"/>
      <c r="Z300" s="194"/>
      <c r="AA300" s="194"/>
      <c r="AB300" s="470"/>
      <c r="AC300" s="194"/>
      <c r="AD300" s="194"/>
      <c r="AE300" s="194"/>
      <c r="AF300" s="194"/>
      <c r="AG300" s="194"/>
      <c r="AH300" s="470"/>
      <c r="AI300" s="194"/>
      <c r="AJ300" s="194"/>
      <c r="AK300" s="194"/>
      <c r="AL300" s="194"/>
      <c r="AM300" s="470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470"/>
      <c r="P301" s="194"/>
      <c r="Q301" s="194"/>
      <c r="R301" s="194"/>
      <c r="S301" s="194"/>
      <c r="T301" s="194"/>
      <c r="U301" s="194"/>
      <c r="V301" s="470"/>
      <c r="W301" s="194"/>
      <c r="X301" s="194"/>
      <c r="Y301" s="194"/>
      <c r="Z301" s="194"/>
      <c r="AA301" s="194"/>
      <c r="AB301" s="470"/>
      <c r="AC301" s="194"/>
      <c r="AD301" s="194"/>
      <c r="AE301" s="194"/>
      <c r="AF301" s="194"/>
      <c r="AG301" s="194"/>
      <c r="AH301" s="470"/>
      <c r="AI301" s="194"/>
      <c r="AJ301" s="194"/>
      <c r="AK301" s="194"/>
      <c r="AL301" s="194"/>
      <c r="AM301" s="470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470"/>
      <c r="P302" s="194"/>
      <c r="Q302" s="194"/>
      <c r="R302" s="194"/>
      <c r="S302" s="194"/>
      <c r="T302" s="194"/>
      <c r="U302" s="194"/>
      <c r="V302" s="470"/>
      <c r="W302" s="194"/>
      <c r="X302" s="194"/>
      <c r="Y302" s="194"/>
      <c r="Z302" s="194"/>
      <c r="AA302" s="194"/>
      <c r="AB302" s="470"/>
      <c r="AC302" s="194"/>
      <c r="AD302" s="194"/>
      <c r="AE302" s="194"/>
      <c r="AF302" s="194"/>
      <c r="AG302" s="194"/>
      <c r="AH302" s="470"/>
      <c r="AI302" s="194"/>
      <c r="AJ302" s="194"/>
      <c r="AK302" s="194"/>
      <c r="AL302" s="194"/>
      <c r="AM302" s="470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470"/>
      <c r="P303" s="194"/>
      <c r="Q303" s="194"/>
      <c r="R303" s="194"/>
      <c r="S303" s="194"/>
      <c r="T303" s="194"/>
      <c r="U303" s="194"/>
      <c r="V303" s="470"/>
      <c r="W303" s="194"/>
      <c r="X303" s="194"/>
      <c r="Y303" s="194"/>
      <c r="Z303" s="194"/>
      <c r="AA303" s="194"/>
      <c r="AB303" s="470"/>
      <c r="AC303" s="194"/>
      <c r="AD303" s="194"/>
      <c r="AE303" s="194"/>
      <c r="AF303" s="194"/>
      <c r="AG303" s="194"/>
      <c r="AH303" s="470"/>
      <c r="AI303" s="194"/>
      <c r="AJ303" s="194"/>
      <c r="AK303" s="194"/>
      <c r="AL303" s="194"/>
      <c r="AM303" s="470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470"/>
      <c r="P304" s="194"/>
      <c r="Q304" s="194"/>
      <c r="R304" s="194"/>
      <c r="S304" s="194"/>
      <c r="T304" s="194"/>
      <c r="U304" s="194"/>
      <c r="V304" s="470"/>
      <c r="W304" s="194"/>
      <c r="X304" s="194"/>
      <c r="Y304" s="194"/>
      <c r="Z304" s="194"/>
      <c r="AA304" s="194"/>
      <c r="AB304" s="470"/>
      <c r="AC304" s="194"/>
      <c r="AD304" s="194"/>
      <c r="AE304" s="194"/>
      <c r="AF304" s="194"/>
      <c r="AG304" s="194"/>
      <c r="AH304" s="470"/>
      <c r="AI304" s="194"/>
      <c r="AJ304" s="194"/>
      <c r="AK304" s="194"/>
      <c r="AL304" s="194"/>
      <c r="AM304" s="470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470"/>
      <c r="P305" s="194"/>
      <c r="Q305" s="194"/>
      <c r="R305" s="194"/>
      <c r="S305" s="194"/>
      <c r="T305" s="194"/>
      <c r="U305" s="194"/>
      <c r="V305" s="470"/>
      <c r="W305" s="194"/>
      <c r="X305" s="194"/>
      <c r="Y305" s="194"/>
      <c r="Z305" s="194"/>
      <c r="AA305" s="194"/>
      <c r="AB305" s="470"/>
      <c r="AC305" s="194"/>
      <c r="AD305" s="194"/>
      <c r="AE305" s="194"/>
      <c r="AF305" s="194"/>
      <c r="AG305" s="194"/>
      <c r="AH305" s="470"/>
      <c r="AI305" s="194"/>
      <c r="AJ305" s="194"/>
      <c r="AK305" s="194"/>
      <c r="AL305" s="194"/>
      <c r="AM305" s="470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470"/>
      <c r="P306" s="194"/>
      <c r="Q306" s="194"/>
      <c r="R306" s="194"/>
      <c r="S306" s="194"/>
      <c r="T306" s="194"/>
      <c r="U306" s="194"/>
      <c r="V306" s="470"/>
      <c r="W306" s="194"/>
      <c r="X306" s="194"/>
      <c r="Y306" s="194"/>
      <c r="Z306" s="194"/>
      <c r="AA306" s="194"/>
      <c r="AB306" s="470"/>
      <c r="AC306" s="194"/>
      <c r="AD306" s="194"/>
      <c r="AE306" s="194"/>
      <c r="AF306" s="194"/>
      <c r="AG306" s="194"/>
      <c r="AH306" s="470"/>
      <c r="AI306" s="194"/>
      <c r="AJ306" s="194"/>
      <c r="AK306" s="194"/>
      <c r="AL306" s="194"/>
      <c r="AM306" s="470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470"/>
      <c r="P307" s="194"/>
      <c r="Q307" s="194"/>
      <c r="R307" s="194"/>
      <c r="S307" s="194"/>
      <c r="T307" s="194"/>
      <c r="U307" s="194"/>
      <c r="V307" s="470"/>
      <c r="W307" s="194"/>
      <c r="X307" s="194"/>
      <c r="Y307" s="194"/>
      <c r="Z307" s="194"/>
      <c r="AA307" s="194"/>
      <c r="AB307" s="470"/>
      <c r="AC307" s="194"/>
      <c r="AD307" s="194"/>
      <c r="AE307" s="194"/>
      <c r="AF307" s="194"/>
      <c r="AG307" s="194"/>
      <c r="AH307" s="470"/>
      <c r="AI307" s="194"/>
      <c r="AJ307" s="194"/>
      <c r="AK307" s="194"/>
      <c r="AL307" s="194"/>
      <c r="AM307" s="470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470"/>
      <c r="P308" s="194"/>
      <c r="Q308" s="194"/>
      <c r="R308" s="194"/>
      <c r="S308" s="194"/>
      <c r="T308" s="194"/>
      <c r="U308" s="194"/>
      <c r="V308" s="470"/>
      <c r="W308" s="194"/>
      <c r="X308" s="194"/>
      <c r="Y308" s="194"/>
      <c r="Z308" s="194"/>
      <c r="AA308" s="194"/>
      <c r="AB308" s="470"/>
      <c r="AC308" s="194"/>
      <c r="AD308" s="194"/>
      <c r="AE308" s="194"/>
      <c r="AF308" s="194"/>
      <c r="AG308" s="194"/>
      <c r="AH308" s="470"/>
      <c r="AI308" s="194"/>
      <c r="AJ308" s="194"/>
      <c r="AK308" s="194"/>
      <c r="AL308" s="194"/>
      <c r="AM308" s="470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470"/>
      <c r="P309" s="194"/>
      <c r="Q309" s="194"/>
      <c r="R309" s="194"/>
      <c r="S309" s="194"/>
      <c r="T309" s="194"/>
      <c r="U309" s="194"/>
      <c r="V309" s="470"/>
      <c r="W309" s="194"/>
      <c r="X309" s="194"/>
      <c r="Y309" s="194"/>
      <c r="Z309" s="194"/>
      <c r="AA309" s="194"/>
      <c r="AB309" s="470"/>
      <c r="AC309" s="194"/>
      <c r="AD309" s="194"/>
      <c r="AE309" s="194"/>
      <c r="AF309" s="194"/>
      <c r="AG309" s="194"/>
      <c r="AH309" s="470"/>
      <c r="AI309" s="194"/>
      <c r="AJ309" s="194"/>
      <c r="AK309" s="194"/>
      <c r="AL309" s="194"/>
      <c r="AM309" s="470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470"/>
      <c r="P310" s="194"/>
      <c r="Q310" s="194"/>
      <c r="R310" s="194"/>
      <c r="S310" s="194"/>
      <c r="T310" s="194"/>
      <c r="U310" s="194"/>
      <c r="V310" s="470"/>
      <c r="W310" s="194"/>
      <c r="X310" s="194"/>
      <c r="Y310" s="194"/>
      <c r="Z310" s="194"/>
      <c r="AA310" s="194"/>
      <c r="AB310" s="470"/>
      <c r="AC310" s="194"/>
      <c r="AD310" s="194"/>
      <c r="AE310" s="194"/>
      <c r="AF310" s="194"/>
      <c r="AG310" s="194"/>
      <c r="AH310" s="470"/>
      <c r="AI310" s="194"/>
      <c r="AJ310" s="194"/>
      <c r="AK310" s="194"/>
      <c r="AL310" s="194"/>
      <c r="AM310" s="470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470"/>
      <c r="P311" s="194"/>
      <c r="Q311" s="194"/>
      <c r="R311" s="194"/>
      <c r="S311" s="194"/>
      <c r="T311" s="194"/>
      <c r="U311" s="194"/>
      <c r="V311" s="470"/>
      <c r="W311" s="194"/>
      <c r="X311" s="194"/>
      <c r="Y311" s="194"/>
      <c r="Z311" s="194"/>
      <c r="AA311" s="194"/>
      <c r="AB311" s="470"/>
      <c r="AC311" s="194"/>
      <c r="AD311" s="194"/>
      <c r="AE311" s="194"/>
      <c r="AF311" s="194"/>
      <c r="AG311" s="194"/>
      <c r="AH311" s="470"/>
      <c r="AI311" s="194"/>
      <c r="AJ311" s="194"/>
      <c r="AK311" s="194"/>
      <c r="AL311" s="194"/>
      <c r="AM311" s="470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470"/>
      <c r="P312" s="194"/>
      <c r="Q312" s="194"/>
      <c r="R312" s="194"/>
      <c r="S312" s="194"/>
      <c r="T312" s="194"/>
      <c r="U312" s="194"/>
      <c r="V312" s="470"/>
      <c r="W312" s="194"/>
      <c r="X312" s="194"/>
      <c r="Y312" s="194"/>
      <c r="Z312" s="194"/>
      <c r="AA312" s="194"/>
      <c r="AB312" s="470"/>
      <c r="AC312" s="194"/>
      <c r="AD312" s="194"/>
      <c r="AE312" s="194"/>
      <c r="AF312" s="194"/>
      <c r="AG312" s="194"/>
      <c r="AH312" s="470"/>
      <c r="AI312" s="194"/>
      <c r="AJ312" s="194"/>
      <c r="AK312" s="194"/>
      <c r="AL312" s="194"/>
      <c r="AM312" s="470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470"/>
      <c r="P313" s="194"/>
      <c r="Q313" s="194"/>
      <c r="R313" s="194"/>
      <c r="S313" s="194"/>
      <c r="T313" s="194"/>
      <c r="U313" s="194"/>
      <c r="V313" s="470"/>
      <c r="W313" s="194"/>
      <c r="X313" s="194"/>
      <c r="Y313" s="194"/>
      <c r="Z313" s="194"/>
      <c r="AA313" s="194"/>
      <c r="AB313" s="470"/>
      <c r="AC313" s="194"/>
      <c r="AD313" s="194"/>
      <c r="AE313" s="194"/>
      <c r="AF313" s="194"/>
      <c r="AG313" s="194"/>
      <c r="AH313" s="470"/>
      <c r="AI313" s="194"/>
      <c r="AJ313" s="194"/>
      <c r="AK313" s="194"/>
      <c r="AL313" s="194"/>
      <c r="AM313" s="470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470"/>
      <c r="P314" s="194"/>
      <c r="Q314" s="194"/>
      <c r="R314" s="194"/>
      <c r="S314" s="194"/>
      <c r="T314" s="194"/>
      <c r="U314" s="194"/>
      <c r="V314" s="470"/>
      <c r="W314" s="194"/>
      <c r="X314" s="194"/>
      <c r="Y314" s="194"/>
      <c r="Z314" s="194"/>
      <c r="AA314" s="194"/>
      <c r="AB314" s="470"/>
      <c r="AC314" s="194"/>
      <c r="AD314" s="194"/>
      <c r="AE314" s="194"/>
      <c r="AF314" s="194"/>
      <c r="AG314" s="194"/>
      <c r="AH314" s="470"/>
      <c r="AI314" s="194"/>
      <c r="AJ314" s="194"/>
      <c r="AK314" s="194"/>
      <c r="AL314" s="194"/>
      <c r="AM314" s="470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470"/>
      <c r="P315" s="194"/>
      <c r="Q315" s="194"/>
      <c r="R315" s="194"/>
      <c r="S315" s="194"/>
      <c r="T315" s="194"/>
      <c r="U315" s="194"/>
      <c r="V315" s="470"/>
      <c r="W315" s="194"/>
      <c r="X315" s="194"/>
      <c r="Y315" s="194"/>
      <c r="Z315" s="194"/>
      <c r="AA315" s="194"/>
      <c r="AB315" s="470"/>
      <c r="AC315" s="194"/>
      <c r="AD315" s="194"/>
      <c r="AE315" s="194"/>
      <c r="AF315" s="194"/>
      <c r="AG315" s="194"/>
      <c r="AH315" s="470"/>
      <c r="AI315" s="194"/>
      <c r="AJ315" s="194"/>
      <c r="AK315" s="194"/>
      <c r="AL315" s="194"/>
      <c r="AM315" s="470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470"/>
      <c r="P316" s="194"/>
      <c r="Q316" s="194"/>
      <c r="R316" s="194"/>
      <c r="S316" s="194"/>
      <c r="T316" s="194"/>
      <c r="U316" s="194"/>
      <c r="V316" s="470"/>
      <c r="W316" s="194"/>
      <c r="X316" s="194"/>
      <c r="Y316" s="194"/>
      <c r="Z316" s="194"/>
      <c r="AA316" s="194"/>
      <c r="AB316" s="470"/>
      <c r="AC316" s="194"/>
      <c r="AD316" s="194"/>
      <c r="AE316" s="194"/>
      <c r="AF316" s="194"/>
      <c r="AG316" s="194"/>
      <c r="AH316" s="470"/>
      <c r="AI316" s="194"/>
      <c r="AJ316" s="194"/>
      <c r="AK316" s="194"/>
      <c r="AL316" s="194"/>
      <c r="AM316" s="470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470"/>
      <c r="P317" s="194"/>
      <c r="Q317" s="194"/>
      <c r="R317" s="194"/>
      <c r="S317" s="194"/>
      <c r="T317" s="194"/>
      <c r="U317" s="194"/>
      <c r="V317" s="470"/>
      <c r="W317" s="194"/>
      <c r="X317" s="194"/>
      <c r="Y317" s="194"/>
      <c r="Z317" s="194"/>
      <c r="AA317" s="194"/>
      <c r="AB317" s="470"/>
      <c r="AC317" s="194"/>
      <c r="AD317" s="194"/>
      <c r="AE317" s="194"/>
      <c r="AF317" s="194"/>
      <c r="AG317" s="194"/>
      <c r="AH317" s="470"/>
      <c r="AI317" s="194"/>
      <c r="AJ317" s="194"/>
      <c r="AK317" s="194"/>
      <c r="AL317" s="194"/>
      <c r="AM317" s="470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470"/>
      <c r="P318" s="194"/>
      <c r="Q318" s="194"/>
      <c r="R318" s="194"/>
      <c r="S318" s="194"/>
      <c r="T318" s="194"/>
      <c r="U318" s="194"/>
      <c r="V318" s="470"/>
      <c r="W318" s="194"/>
      <c r="X318" s="194"/>
      <c r="Y318" s="194"/>
      <c r="Z318" s="194"/>
      <c r="AA318" s="194"/>
      <c r="AB318" s="470"/>
      <c r="AC318" s="194"/>
      <c r="AD318" s="194"/>
      <c r="AE318" s="194"/>
      <c r="AF318" s="194"/>
      <c r="AG318" s="194"/>
      <c r="AH318" s="470"/>
      <c r="AI318" s="194"/>
      <c r="AJ318" s="194"/>
      <c r="AK318" s="194"/>
      <c r="AL318" s="194"/>
      <c r="AM318" s="470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470"/>
      <c r="P319" s="194"/>
      <c r="Q319" s="194"/>
      <c r="R319" s="194"/>
      <c r="S319" s="194"/>
      <c r="T319" s="194"/>
      <c r="U319" s="194"/>
      <c r="V319" s="470"/>
      <c r="W319" s="194"/>
      <c r="X319" s="194"/>
      <c r="Y319" s="194"/>
      <c r="Z319" s="194"/>
      <c r="AA319" s="194"/>
      <c r="AB319" s="470"/>
      <c r="AC319" s="194"/>
      <c r="AD319" s="194"/>
      <c r="AE319" s="194"/>
      <c r="AF319" s="194"/>
      <c r="AG319" s="194"/>
      <c r="AH319" s="470"/>
      <c r="AI319" s="194"/>
      <c r="AJ319" s="194"/>
      <c r="AK319" s="194"/>
      <c r="AL319" s="194"/>
      <c r="AM319" s="470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470"/>
      <c r="P320" s="194"/>
      <c r="Q320" s="194"/>
      <c r="R320" s="194"/>
      <c r="S320" s="194"/>
      <c r="T320" s="194"/>
      <c r="U320" s="194"/>
      <c r="V320" s="470"/>
      <c r="W320" s="194"/>
      <c r="X320" s="194"/>
      <c r="Y320" s="194"/>
      <c r="Z320" s="194"/>
      <c r="AA320" s="194"/>
      <c r="AB320" s="470"/>
      <c r="AC320" s="194"/>
      <c r="AD320" s="194"/>
      <c r="AE320" s="194"/>
      <c r="AF320" s="194"/>
      <c r="AG320" s="194"/>
      <c r="AH320" s="470"/>
      <c r="AI320" s="194"/>
      <c r="AJ320" s="194"/>
      <c r="AK320" s="194"/>
      <c r="AL320" s="194"/>
      <c r="AM320" s="470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470"/>
      <c r="P321" s="194"/>
      <c r="Q321" s="194"/>
      <c r="R321" s="194"/>
      <c r="S321" s="194"/>
      <c r="T321" s="194"/>
      <c r="U321" s="194"/>
      <c r="V321" s="470"/>
      <c r="W321" s="194"/>
      <c r="X321" s="194"/>
      <c r="Y321" s="194"/>
      <c r="Z321" s="194"/>
      <c r="AA321" s="194"/>
      <c r="AB321" s="470"/>
      <c r="AC321" s="194"/>
      <c r="AD321" s="194"/>
      <c r="AE321" s="194"/>
      <c r="AF321" s="194"/>
      <c r="AG321" s="194"/>
      <c r="AH321" s="470"/>
      <c r="AI321" s="194"/>
      <c r="AJ321" s="194"/>
      <c r="AK321" s="194"/>
      <c r="AL321" s="194"/>
      <c r="AM321" s="470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470"/>
      <c r="P322" s="194"/>
      <c r="Q322" s="194"/>
      <c r="R322" s="194"/>
      <c r="S322" s="194"/>
      <c r="T322" s="194"/>
      <c r="U322" s="194"/>
      <c r="V322" s="470"/>
      <c r="W322" s="194"/>
      <c r="X322" s="194"/>
      <c r="Y322" s="194"/>
      <c r="Z322" s="194"/>
      <c r="AA322" s="194"/>
      <c r="AB322" s="470"/>
      <c r="AC322" s="194"/>
      <c r="AD322" s="194"/>
      <c r="AE322" s="194"/>
      <c r="AF322" s="194"/>
      <c r="AG322" s="194"/>
      <c r="AH322" s="470"/>
      <c r="AI322" s="194"/>
      <c r="AJ322" s="194"/>
      <c r="AK322" s="194"/>
      <c r="AL322" s="194"/>
      <c r="AM322" s="470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470"/>
      <c r="P323" s="194"/>
      <c r="Q323" s="194"/>
      <c r="R323" s="194"/>
      <c r="S323" s="194"/>
      <c r="T323" s="194"/>
      <c r="U323" s="194"/>
      <c r="V323" s="470"/>
      <c r="W323" s="194"/>
      <c r="X323" s="194"/>
      <c r="Y323" s="194"/>
      <c r="Z323" s="194"/>
      <c r="AA323" s="194"/>
      <c r="AB323" s="470"/>
      <c r="AC323" s="194"/>
      <c r="AD323" s="194"/>
      <c r="AE323" s="194"/>
      <c r="AF323" s="194"/>
      <c r="AG323" s="194"/>
      <c r="AH323" s="470"/>
      <c r="AI323" s="194"/>
      <c r="AJ323" s="194"/>
      <c r="AK323" s="194"/>
      <c r="AL323" s="194"/>
      <c r="AM323" s="470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470"/>
      <c r="P324" s="194"/>
      <c r="Q324" s="194"/>
      <c r="R324" s="194"/>
      <c r="S324" s="194"/>
      <c r="T324" s="194"/>
      <c r="U324" s="194"/>
      <c r="V324" s="470"/>
      <c r="W324" s="194"/>
      <c r="X324" s="194"/>
      <c r="Y324" s="194"/>
      <c r="Z324" s="194"/>
      <c r="AA324" s="194"/>
      <c r="AB324" s="470"/>
      <c r="AC324" s="194"/>
      <c r="AD324" s="194"/>
      <c r="AE324" s="194"/>
      <c r="AF324" s="194"/>
      <c r="AG324" s="194"/>
      <c r="AH324" s="470"/>
      <c r="AI324" s="194"/>
      <c r="AJ324" s="194"/>
      <c r="AK324" s="194"/>
      <c r="AL324" s="194"/>
      <c r="AM324" s="470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470"/>
      <c r="P325" s="194"/>
      <c r="Q325" s="194"/>
      <c r="R325" s="194"/>
      <c r="S325" s="194"/>
      <c r="T325" s="194"/>
      <c r="U325" s="194"/>
      <c r="V325" s="470"/>
      <c r="W325" s="194"/>
      <c r="X325" s="194"/>
      <c r="Y325" s="194"/>
      <c r="Z325" s="194"/>
      <c r="AA325" s="194"/>
      <c r="AB325" s="470"/>
      <c r="AC325" s="194"/>
      <c r="AD325" s="194"/>
      <c r="AE325" s="194"/>
      <c r="AF325" s="194"/>
      <c r="AG325" s="194"/>
      <c r="AH325" s="470"/>
      <c r="AI325" s="194"/>
      <c r="AJ325" s="194"/>
      <c r="AK325" s="194"/>
      <c r="AL325" s="194"/>
      <c r="AM325" s="470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470"/>
      <c r="P326" s="194"/>
      <c r="Q326" s="194"/>
      <c r="R326" s="194"/>
      <c r="S326" s="194"/>
      <c r="T326" s="194"/>
      <c r="U326" s="194"/>
      <c r="V326" s="470"/>
      <c r="W326" s="194"/>
      <c r="X326" s="194"/>
      <c r="Y326" s="194"/>
      <c r="Z326" s="194"/>
      <c r="AA326" s="194"/>
      <c r="AB326" s="470"/>
      <c r="AC326" s="194"/>
      <c r="AD326" s="194"/>
      <c r="AE326" s="194"/>
      <c r="AF326" s="194"/>
      <c r="AG326" s="194"/>
      <c r="AH326" s="470"/>
      <c r="AI326" s="194"/>
      <c r="AJ326" s="194"/>
      <c r="AK326" s="194"/>
      <c r="AL326" s="194"/>
      <c r="AM326" s="470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470"/>
      <c r="P327" s="194"/>
      <c r="Q327" s="194"/>
      <c r="R327" s="194"/>
      <c r="S327" s="194"/>
      <c r="T327" s="194"/>
      <c r="U327" s="194"/>
      <c r="V327" s="470"/>
      <c r="W327" s="194"/>
      <c r="X327" s="194"/>
      <c r="Y327" s="194"/>
      <c r="Z327" s="194"/>
      <c r="AA327" s="194"/>
      <c r="AB327" s="470"/>
      <c r="AC327" s="194"/>
      <c r="AD327" s="194"/>
      <c r="AE327" s="194"/>
      <c r="AF327" s="194"/>
      <c r="AG327" s="194"/>
      <c r="AH327" s="470"/>
      <c r="AI327" s="194"/>
      <c r="AJ327" s="194"/>
      <c r="AK327" s="194"/>
      <c r="AL327" s="194"/>
      <c r="AM327" s="470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470"/>
      <c r="P328" s="194"/>
      <c r="Q328" s="194"/>
      <c r="R328" s="194"/>
      <c r="S328" s="194"/>
      <c r="T328" s="194"/>
      <c r="U328" s="194"/>
      <c r="V328" s="470"/>
      <c r="W328" s="194"/>
      <c r="X328" s="194"/>
      <c r="Y328" s="194"/>
      <c r="Z328" s="194"/>
      <c r="AA328" s="194"/>
      <c r="AB328" s="470"/>
      <c r="AC328" s="194"/>
      <c r="AD328" s="194"/>
      <c r="AE328" s="194"/>
      <c r="AF328" s="194"/>
      <c r="AG328" s="194"/>
      <c r="AH328" s="470"/>
      <c r="AI328" s="194"/>
      <c r="AJ328" s="194"/>
      <c r="AK328" s="194"/>
      <c r="AL328" s="194"/>
      <c r="AM328" s="470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470"/>
      <c r="P329" s="194"/>
      <c r="Q329" s="194"/>
      <c r="R329" s="194"/>
      <c r="S329" s="194"/>
      <c r="T329" s="194"/>
      <c r="U329" s="194"/>
      <c r="V329" s="470"/>
      <c r="W329" s="194"/>
      <c r="X329" s="194"/>
      <c r="Y329" s="194"/>
      <c r="Z329" s="194"/>
      <c r="AA329" s="194"/>
      <c r="AB329" s="470"/>
      <c r="AC329" s="194"/>
      <c r="AD329" s="194"/>
      <c r="AE329" s="194"/>
      <c r="AF329" s="194"/>
      <c r="AG329" s="194"/>
      <c r="AH329" s="470"/>
      <c r="AI329" s="194"/>
      <c r="AJ329" s="194"/>
      <c r="AK329" s="194"/>
      <c r="AL329" s="194"/>
      <c r="AM329" s="470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470"/>
      <c r="P330" s="194"/>
      <c r="Q330" s="194"/>
      <c r="R330" s="194"/>
      <c r="S330" s="194"/>
      <c r="T330" s="194"/>
      <c r="U330" s="194"/>
      <c r="V330" s="470"/>
      <c r="W330" s="194"/>
      <c r="X330" s="194"/>
      <c r="Y330" s="194"/>
      <c r="Z330" s="194"/>
      <c r="AA330" s="194"/>
      <c r="AB330" s="470"/>
      <c r="AC330" s="194"/>
      <c r="AD330" s="194"/>
      <c r="AE330" s="194"/>
      <c r="AF330" s="194"/>
      <c r="AG330" s="194"/>
      <c r="AH330" s="470"/>
      <c r="AI330" s="194"/>
      <c r="AJ330" s="194"/>
      <c r="AK330" s="194"/>
      <c r="AL330" s="194"/>
      <c r="AM330" s="470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470"/>
      <c r="P331" s="194"/>
      <c r="Q331" s="194"/>
      <c r="R331" s="194"/>
      <c r="S331" s="194"/>
      <c r="T331" s="194"/>
      <c r="U331" s="194"/>
      <c r="V331" s="470"/>
      <c r="W331" s="194"/>
      <c r="X331" s="194"/>
      <c r="Y331" s="194"/>
      <c r="Z331" s="194"/>
      <c r="AA331" s="194"/>
      <c r="AB331" s="470"/>
      <c r="AC331" s="194"/>
      <c r="AD331" s="194"/>
      <c r="AE331" s="194"/>
      <c r="AF331" s="194"/>
      <c r="AG331" s="194"/>
      <c r="AH331" s="470"/>
      <c r="AI331" s="194"/>
      <c r="AJ331" s="194"/>
      <c r="AK331" s="194"/>
      <c r="AL331" s="194"/>
      <c r="AM331" s="470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470"/>
      <c r="P332" s="194"/>
      <c r="Q332" s="194"/>
      <c r="R332" s="194"/>
      <c r="S332" s="194"/>
      <c r="T332" s="194"/>
      <c r="U332" s="194"/>
      <c r="V332" s="470"/>
      <c r="W332" s="194"/>
      <c r="X332" s="194"/>
      <c r="Y332" s="194"/>
      <c r="Z332" s="194"/>
      <c r="AA332" s="194"/>
      <c r="AB332" s="470"/>
      <c r="AC332" s="194"/>
      <c r="AD332" s="194"/>
      <c r="AE332" s="194"/>
      <c r="AF332" s="194"/>
      <c r="AG332" s="194"/>
      <c r="AH332" s="470"/>
      <c r="AI332" s="194"/>
      <c r="AJ332" s="194"/>
      <c r="AK332" s="194"/>
      <c r="AL332" s="194"/>
      <c r="AM332" s="470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470"/>
      <c r="P333" s="194"/>
      <c r="Q333" s="194"/>
      <c r="R333" s="194"/>
      <c r="S333" s="194"/>
      <c r="T333" s="194"/>
      <c r="U333" s="194"/>
      <c r="V333" s="470"/>
      <c r="W333" s="194"/>
      <c r="X333" s="194"/>
      <c r="Y333" s="194"/>
      <c r="Z333" s="194"/>
      <c r="AA333" s="194"/>
      <c r="AB333" s="470"/>
      <c r="AC333" s="194"/>
      <c r="AD333" s="194"/>
      <c r="AE333" s="194"/>
      <c r="AF333" s="194"/>
      <c r="AG333" s="194"/>
      <c r="AH333" s="470"/>
      <c r="AI333" s="194"/>
      <c r="AJ333" s="194"/>
      <c r="AK333" s="194"/>
      <c r="AL333" s="194"/>
      <c r="AM333" s="470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470"/>
      <c r="P334" s="194"/>
      <c r="Q334" s="194"/>
      <c r="R334" s="194"/>
      <c r="S334" s="194"/>
      <c r="T334" s="194"/>
      <c r="U334" s="194"/>
      <c r="V334" s="470"/>
      <c r="W334" s="194"/>
      <c r="X334" s="194"/>
      <c r="Y334" s="194"/>
      <c r="Z334" s="194"/>
      <c r="AA334" s="194"/>
      <c r="AB334" s="470"/>
      <c r="AC334" s="194"/>
      <c r="AD334" s="194"/>
      <c r="AE334" s="194"/>
      <c r="AF334" s="194"/>
      <c r="AG334" s="194"/>
      <c r="AH334" s="470"/>
      <c r="AI334" s="194"/>
      <c r="AJ334" s="194"/>
      <c r="AK334" s="194"/>
      <c r="AL334" s="194"/>
      <c r="AM334" s="470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470"/>
      <c r="P335" s="194"/>
      <c r="Q335" s="194"/>
      <c r="R335" s="194"/>
      <c r="S335" s="194"/>
      <c r="T335" s="194"/>
      <c r="U335" s="194"/>
      <c r="V335" s="470"/>
      <c r="W335" s="194"/>
      <c r="X335" s="194"/>
      <c r="Y335" s="194"/>
      <c r="Z335" s="194"/>
      <c r="AA335" s="194"/>
      <c r="AB335" s="470"/>
      <c r="AC335" s="194"/>
      <c r="AD335" s="194"/>
      <c r="AE335" s="194"/>
      <c r="AF335" s="194"/>
      <c r="AG335" s="194"/>
      <c r="AH335" s="470"/>
      <c r="AI335" s="194"/>
      <c r="AJ335" s="194"/>
      <c r="AK335" s="194"/>
      <c r="AL335" s="194"/>
      <c r="AM335" s="470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470"/>
      <c r="P336" s="194"/>
      <c r="Q336" s="194"/>
      <c r="R336" s="194"/>
      <c r="S336" s="194"/>
      <c r="T336" s="194"/>
      <c r="U336" s="194"/>
      <c r="V336" s="470"/>
      <c r="W336" s="194"/>
      <c r="X336" s="194"/>
      <c r="Y336" s="194"/>
      <c r="Z336" s="194"/>
      <c r="AA336" s="194"/>
      <c r="AB336" s="470"/>
      <c r="AC336" s="194"/>
      <c r="AD336" s="194"/>
      <c r="AE336" s="194"/>
      <c r="AF336" s="194"/>
      <c r="AG336" s="194"/>
      <c r="AH336" s="470"/>
      <c r="AI336" s="194"/>
      <c r="AJ336" s="194"/>
      <c r="AK336" s="194"/>
      <c r="AL336" s="194"/>
      <c r="AM336" s="470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470"/>
      <c r="P337" s="194"/>
      <c r="Q337" s="194"/>
      <c r="R337" s="194"/>
      <c r="S337" s="194"/>
      <c r="T337" s="194"/>
      <c r="U337" s="194"/>
      <c r="V337" s="470"/>
      <c r="W337" s="194"/>
      <c r="X337" s="194"/>
      <c r="Y337" s="194"/>
      <c r="Z337" s="194"/>
      <c r="AA337" s="194"/>
      <c r="AB337" s="470"/>
      <c r="AC337" s="194"/>
      <c r="AD337" s="194"/>
      <c r="AE337" s="194"/>
      <c r="AF337" s="194"/>
      <c r="AG337" s="194"/>
      <c r="AH337" s="470"/>
      <c r="AI337" s="194"/>
      <c r="AJ337" s="194"/>
      <c r="AK337" s="194"/>
      <c r="AL337" s="194"/>
      <c r="AM337" s="470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470"/>
      <c r="P338" s="194"/>
      <c r="Q338" s="194"/>
      <c r="R338" s="194"/>
      <c r="S338" s="194"/>
      <c r="T338" s="194"/>
      <c r="U338" s="194"/>
      <c r="V338" s="470"/>
      <c r="W338" s="194"/>
      <c r="X338" s="194"/>
      <c r="Y338" s="194"/>
      <c r="Z338" s="194"/>
      <c r="AA338" s="194"/>
      <c r="AB338" s="470"/>
      <c r="AC338" s="194"/>
      <c r="AD338" s="194"/>
      <c r="AE338" s="194"/>
      <c r="AF338" s="194"/>
      <c r="AG338" s="194"/>
      <c r="AH338" s="470"/>
      <c r="AI338" s="194"/>
      <c r="AJ338" s="194"/>
      <c r="AK338" s="194"/>
      <c r="AL338" s="194"/>
      <c r="AM338" s="470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470"/>
      <c r="P339" s="194"/>
      <c r="Q339" s="194"/>
      <c r="R339" s="194"/>
      <c r="S339" s="194"/>
      <c r="T339" s="194"/>
      <c r="U339" s="194"/>
      <c r="V339" s="470"/>
      <c r="W339" s="194"/>
      <c r="X339" s="194"/>
      <c r="Y339" s="194"/>
      <c r="Z339" s="194"/>
      <c r="AA339" s="194"/>
      <c r="AB339" s="470"/>
      <c r="AC339" s="194"/>
      <c r="AD339" s="194"/>
      <c r="AE339" s="194"/>
      <c r="AF339" s="194"/>
      <c r="AG339" s="194"/>
      <c r="AH339" s="470"/>
      <c r="AI339" s="194"/>
      <c r="AJ339" s="194"/>
      <c r="AK339" s="194"/>
      <c r="AL339" s="194"/>
      <c r="AM339" s="470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470"/>
      <c r="P340" s="194"/>
      <c r="Q340" s="194"/>
      <c r="R340" s="194"/>
      <c r="S340" s="194"/>
      <c r="T340" s="194"/>
      <c r="U340" s="194"/>
      <c r="V340" s="470"/>
      <c r="W340" s="194"/>
      <c r="X340" s="194"/>
      <c r="Y340" s="194"/>
      <c r="Z340" s="194"/>
      <c r="AA340" s="194"/>
      <c r="AB340" s="470"/>
      <c r="AC340" s="194"/>
      <c r="AD340" s="194"/>
      <c r="AE340" s="194"/>
      <c r="AF340" s="194"/>
      <c r="AG340" s="194"/>
      <c r="AH340" s="470"/>
      <c r="AI340" s="194"/>
      <c r="AJ340" s="194"/>
      <c r="AK340" s="194"/>
      <c r="AL340" s="194"/>
      <c r="AM340" s="470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470"/>
      <c r="P341" s="194"/>
      <c r="Q341" s="194"/>
      <c r="R341" s="194"/>
      <c r="S341" s="194"/>
      <c r="T341" s="194"/>
      <c r="U341" s="194"/>
      <c r="V341" s="470"/>
      <c r="W341" s="194"/>
      <c r="X341" s="194"/>
      <c r="Y341" s="194"/>
      <c r="Z341" s="194"/>
      <c r="AA341" s="194"/>
      <c r="AB341" s="470"/>
      <c r="AC341" s="194"/>
      <c r="AD341" s="194"/>
      <c r="AE341" s="194"/>
      <c r="AF341" s="194"/>
      <c r="AG341" s="194"/>
      <c r="AH341" s="470"/>
      <c r="AI341" s="194"/>
      <c r="AJ341" s="194"/>
      <c r="AK341" s="194"/>
      <c r="AL341" s="194"/>
      <c r="AM341" s="470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470"/>
      <c r="P342" s="194"/>
      <c r="Q342" s="194"/>
      <c r="R342" s="194"/>
      <c r="S342" s="194"/>
      <c r="T342" s="194"/>
      <c r="U342" s="194"/>
      <c r="V342" s="470"/>
      <c r="W342" s="194"/>
      <c r="X342" s="194"/>
      <c r="Y342" s="194"/>
      <c r="Z342" s="194"/>
      <c r="AA342" s="194"/>
      <c r="AB342" s="470"/>
      <c r="AC342" s="194"/>
      <c r="AD342" s="194"/>
      <c r="AE342" s="194"/>
      <c r="AF342" s="194"/>
      <c r="AG342" s="194"/>
      <c r="AH342" s="470"/>
      <c r="AI342" s="194"/>
      <c r="AJ342" s="194"/>
      <c r="AK342" s="194"/>
      <c r="AL342" s="194"/>
      <c r="AM342" s="470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470"/>
      <c r="P343" s="194"/>
      <c r="Q343" s="194"/>
      <c r="R343" s="194"/>
      <c r="S343" s="194"/>
      <c r="T343" s="194"/>
      <c r="U343" s="194"/>
      <c r="V343" s="470"/>
      <c r="W343" s="194"/>
      <c r="X343" s="194"/>
      <c r="Y343" s="194"/>
      <c r="Z343" s="194"/>
      <c r="AA343" s="194"/>
      <c r="AB343" s="470"/>
      <c r="AC343" s="194"/>
      <c r="AD343" s="194"/>
      <c r="AE343" s="194"/>
      <c r="AF343" s="194"/>
      <c r="AG343" s="194"/>
      <c r="AH343" s="470"/>
      <c r="AI343" s="194"/>
      <c r="AJ343" s="194"/>
      <c r="AK343" s="194"/>
      <c r="AL343" s="194"/>
      <c r="AM343" s="470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470"/>
      <c r="P344" s="194"/>
      <c r="Q344" s="194"/>
      <c r="R344" s="194"/>
      <c r="S344" s="194"/>
      <c r="T344" s="194"/>
      <c r="U344" s="194"/>
      <c r="V344" s="470"/>
      <c r="W344" s="194"/>
      <c r="X344" s="194"/>
      <c r="Y344" s="194"/>
      <c r="Z344" s="194"/>
      <c r="AA344" s="194"/>
      <c r="AB344" s="470"/>
      <c r="AC344" s="194"/>
      <c r="AD344" s="194"/>
      <c r="AE344" s="194"/>
      <c r="AF344" s="194"/>
      <c r="AG344" s="194"/>
      <c r="AH344" s="470"/>
      <c r="AI344" s="194"/>
      <c r="AJ344" s="194"/>
      <c r="AK344" s="194"/>
      <c r="AL344" s="194"/>
      <c r="AM344" s="470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470"/>
      <c r="P345" s="194"/>
      <c r="Q345" s="194"/>
      <c r="R345" s="194"/>
      <c r="S345" s="194"/>
      <c r="T345" s="194"/>
      <c r="U345" s="194"/>
      <c r="V345" s="470"/>
      <c r="W345" s="194"/>
      <c r="X345" s="194"/>
      <c r="Y345" s="194"/>
      <c r="Z345" s="194"/>
      <c r="AA345" s="194"/>
      <c r="AB345" s="470"/>
      <c r="AC345" s="194"/>
      <c r="AD345" s="194"/>
      <c r="AE345" s="194"/>
      <c r="AF345" s="194"/>
      <c r="AG345" s="194"/>
      <c r="AH345" s="470"/>
      <c r="AI345" s="194"/>
      <c r="AJ345" s="194"/>
      <c r="AK345" s="194"/>
      <c r="AL345" s="194"/>
      <c r="AM345" s="470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470"/>
      <c r="P346" s="194"/>
      <c r="Q346" s="194"/>
      <c r="R346" s="194"/>
      <c r="S346" s="194"/>
      <c r="T346" s="194"/>
      <c r="U346" s="194"/>
      <c r="V346" s="470"/>
      <c r="W346" s="194"/>
      <c r="X346" s="194"/>
      <c r="Y346" s="194"/>
      <c r="Z346" s="194"/>
      <c r="AA346" s="194"/>
      <c r="AB346" s="470"/>
      <c r="AC346" s="194"/>
      <c r="AD346" s="194"/>
      <c r="AE346" s="194"/>
      <c r="AF346" s="194"/>
      <c r="AG346" s="194"/>
      <c r="AH346" s="470"/>
      <c r="AI346" s="194"/>
      <c r="AJ346" s="194"/>
      <c r="AK346" s="194"/>
      <c r="AL346" s="194"/>
      <c r="AM346" s="470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470"/>
      <c r="P347" s="194"/>
      <c r="Q347" s="194"/>
      <c r="R347" s="194"/>
      <c r="S347" s="194"/>
      <c r="T347" s="194"/>
      <c r="U347" s="194"/>
      <c r="V347" s="470"/>
      <c r="W347" s="194"/>
      <c r="X347" s="194"/>
      <c r="Y347" s="194"/>
      <c r="Z347" s="194"/>
      <c r="AA347" s="194"/>
      <c r="AB347" s="470"/>
      <c r="AC347" s="194"/>
      <c r="AD347" s="194"/>
      <c r="AE347" s="194"/>
      <c r="AF347" s="194"/>
      <c r="AG347" s="194"/>
      <c r="AH347" s="470"/>
      <c r="AI347" s="194"/>
      <c r="AJ347" s="194"/>
      <c r="AK347" s="194"/>
      <c r="AL347" s="194"/>
      <c r="AM347" s="470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470"/>
      <c r="P348" s="194"/>
      <c r="Q348" s="194"/>
      <c r="R348" s="194"/>
      <c r="S348" s="194"/>
      <c r="T348" s="194"/>
      <c r="U348" s="194"/>
      <c r="V348" s="470"/>
      <c r="W348" s="194"/>
      <c r="X348" s="194"/>
      <c r="Y348" s="194"/>
      <c r="Z348" s="194"/>
      <c r="AA348" s="194"/>
      <c r="AB348" s="470"/>
      <c r="AC348" s="194"/>
      <c r="AD348" s="194"/>
      <c r="AE348" s="194"/>
      <c r="AF348" s="194"/>
      <c r="AG348" s="194"/>
      <c r="AH348" s="470"/>
      <c r="AI348" s="194"/>
      <c r="AJ348" s="194"/>
      <c r="AK348" s="194"/>
      <c r="AL348" s="194"/>
      <c r="AM348" s="470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470"/>
      <c r="P349" s="194"/>
      <c r="Q349" s="194"/>
      <c r="R349" s="194"/>
      <c r="S349" s="194"/>
      <c r="T349" s="194"/>
      <c r="U349" s="194"/>
      <c r="V349" s="470"/>
      <c r="W349" s="194"/>
      <c r="X349" s="194"/>
      <c r="Y349" s="194"/>
      <c r="Z349" s="194"/>
      <c r="AA349" s="194"/>
      <c r="AB349" s="470"/>
      <c r="AC349" s="194"/>
      <c r="AD349" s="194"/>
      <c r="AE349" s="194"/>
      <c r="AF349" s="194"/>
      <c r="AG349" s="194"/>
      <c r="AH349" s="470"/>
      <c r="AI349" s="194"/>
      <c r="AJ349" s="194"/>
      <c r="AK349" s="194"/>
      <c r="AL349" s="194"/>
      <c r="AM349" s="470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470"/>
      <c r="P350" s="194"/>
      <c r="Q350" s="194"/>
      <c r="R350" s="194"/>
      <c r="S350" s="194"/>
      <c r="T350" s="194"/>
      <c r="U350" s="194"/>
      <c r="V350" s="470"/>
      <c r="W350" s="194"/>
      <c r="X350" s="194"/>
      <c r="Y350" s="194"/>
      <c r="Z350" s="194"/>
      <c r="AA350" s="194"/>
      <c r="AB350" s="470"/>
      <c r="AC350" s="194"/>
      <c r="AD350" s="194"/>
      <c r="AE350" s="194"/>
      <c r="AF350" s="194"/>
      <c r="AG350" s="194"/>
      <c r="AH350" s="470"/>
      <c r="AI350" s="194"/>
      <c r="AJ350" s="194"/>
      <c r="AK350" s="194"/>
      <c r="AL350" s="194"/>
      <c r="AM350" s="470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470"/>
      <c r="P351" s="194"/>
      <c r="Q351" s="194"/>
      <c r="R351" s="194"/>
      <c r="S351" s="194"/>
      <c r="T351" s="194"/>
      <c r="U351" s="194"/>
      <c r="V351" s="470"/>
      <c r="W351" s="194"/>
      <c r="X351" s="194"/>
      <c r="Y351" s="194"/>
      <c r="Z351" s="194"/>
      <c r="AA351" s="194"/>
      <c r="AB351" s="470"/>
      <c r="AC351" s="194"/>
      <c r="AD351" s="194"/>
      <c r="AE351" s="194"/>
      <c r="AF351" s="194"/>
      <c r="AG351" s="194"/>
      <c r="AH351" s="470"/>
      <c r="AI351" s="194"/>
      <c r="AJ351" s="194"/>
      <c r="AK351" s="194"/>
      <c r="AL351" s="194"/>
      <c r="AM351" s="470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470"/>
      <c r="P352" s="194"/>
      <c r="Q352" s="194"/>
      <c r="R352" s="194"/>
      <c r="S352" s="194"/>
      <c r="T352" s="194"/>
      <c r="U352" s="194"/>
      <c r="V352" s="470"/>
      <c r="W352" s="194"/>
      <c r="X352" s="194"/>
      <c r="Y352" s="194"/>
      <c r="Z352" s="194"/>
      <c r="AA352" s="194"/>
      <c r="AB352" s="470"/>
      <c r="AC352" s="194"/>
      <c r="AD352" s="194"/>
      <c r="AE352" s="194"/>
      <c r="AF352" s="194"/>
      <c r="AG352" s="194"/>
      <c r="AH352" s="470"/>
      <c r="AI352" s="194"/>
      <c r="AJ352" s="194"/>
      <c r="AK352" s="194"/>
      <c r="AL352" s="194"/>
      <c r="AM352" s="470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470"/>
      <c r="P353" s="194"/>
      <c r="Q353" s="194"/>
      <c r="R353" s="194"/>
      <c r="S353" s="194"/>
      <c r="T353" s="194"/>
      <c r="U353" s="194"/>
      <c r="V353" s="470"/>
      <c r="W353" s="194"/>
      <c r="X353" s="194"/>
      <c r="Y353" s="194"/>
      <c r="Z353" s="194"/>
      <c r="AA353" s="194"/>
      <c r="AB353" s="470"/>
      <c r="AC353" s="194"/>
      <c r="AD353" s="194"/>
      <c r="AE353" s="194"/>
      <c r="AF353" s="194"/>
      <c r="AG353" s="194"/>
      <c r="AH353" s="470"/>
      <c r="AI353" s="194"/>
      <c r="AJ353" s="194"/>
      <c r="AK353" s="194"/>
      <c r="AL353" s="194"/>
      <c r="AM353" s="470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470"/>
      <c r="P354" s="194"/>
      <c r="Q354" s="194"/>
      <c r="R354" s="194"/>
      <c r="S354" s="194"/>
      <c r="T354" s="194"/>
      <c r="U354" s="194"/>
      <c r="V354" s="470"/>
      <c r="W354" s="194"/>
      <c r="X354" s="194"/>
      <c r="Y354" s="194"/>
      <c r="Z354" s="194"/>
      <c r="AA354" s="194"/>
      <c r="AB354" s="470"/>
      <c r="AC354" s="194"/>
      <c r="AD354" s="194"/>
      <c r="AE354" s="194"/>
      <c r="AF354" s="194"/>
      <c r="AG354" s="194"/>
      <c r="AH354" s="470"/>
      <c r="AI354" s="194"/>
      <c r="AJ354" s="194"/>
      <c r="AK354" s="194"/>
      <c r="AL354" s="194"/>
      <c r="AM354" s="470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470"/>
      <c r="P355" s="194"/>
      <c r="Q355" s="194"/>
      <c r="R355" s="194"/>
      <c r="S355" s="194"/>
      <c r="T355" s="194"/>
      <c r="U355" s="194"/>
      <c r="V355" s="470"/>
      <c r="W355" s="194"/>
      <c r="X355" s="194"/>
      <c r="Y355" s="194"/>
      <c r="Z355" s="194"/>
      <c r="AA355" s="194"/>
      <c r="AB355" s="470"/>
      <c r="AC355" s="194"/>
      <c r="AD355" s="194"/>
      <c r="AE355" s="194"/>
      <c r="AF355" s="194"/>
      <c r="AG355" s="194"/>
      <c r="AH355" s="470"/>
      <c r="AI355" s="194"/>
      <c r="AJ355" s="194"/>
      <c r="AK355" s="194"/>
      <c r="AL355" s="194"/>
      <c r="AM355" s="470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470"/>
      <c r="P356" s="194"/>
      <c r="Q356" s="194"/>
      <c r="R356" s="194"/>
      <c r="S356" s="194"/>
      <c r="T356" s="194"/>
      <c r="U356" s="194"/>
      <c r="V356" s="470"/>
      <c r="W356" s="194"/>
      <c r="X356" s="194"/>
      <c r="Y356" s="194"/>
      <c r="Z356" s="194"/>
      <c r="AA356" s="194"/>
      <c r="AB356" s="470"/>
      <c r="AC356" s="194"/>
      <c r="AD356" s="194"/>
      <c r="AE356" s="194"/>
      <c r="AF356" s="194"/>
      <c r="AG356" s="194"/>
      <c r="AH356" s="470"/>
      <c r="AI356" s="194"/>
      <c r="AJ356" s="194"/>
      <c r="AK356" s="194"/>
      <c r="AL356" s="194"/>
      <c r="AM356" s="470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470"/>
      <c r="P357" s="194"/>
      <c r="Q357" s="194"/>
      <c r="R357" s="194"/>
      <c r="S357" s="194"/>
      <c r="T357" s="194"/>
      <c r="U357" s="194"/>
      <c r="V357" s="470"/>
      <c r="W357" s="194"/>
      <c r="X357" s="194"/>
      <c r="Y357" s="194"/>
      <c r="Z357" s="194"/>
      <c r="AA357" s="194"/>
      <c r="AB357" s="470"/>
      <c r="AC357" s="194"/>
      <c r="AD357" s="194"/>
      <c r="AE357" s="194"/>
      <c r="AF357" s="194"/>
      <c r="AG357" s="194"/>
      <c r="AH357" s="470"/>
      <c r="AI357" s="194"/>
      <c r="AJ357" s="194"/>
      <c r="AK357" s="194"/>
      <c r="AL357" s="194"/>
      <c r="AM357" s="470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470"/>
      <c r="P358" s="194"/>
      <c r="Q358" s="194"/>
      <c r="R358" s="194"/>
      <c r="S358" s="194"/>
      <c r="T358" s="194"/>
      <c r="U358" s="194"/>
      <c r="V358" s="470"/>
      <c r="W358" s="194"/>
      <c r="X358" s="194"/>
      <c r="Y358" s="194"/>
      <c r="Z358" s="194"/>
      <c r="AA358" s="194"/>
      <c r="AB358" s="470"/>
      <c r="AC358" s="194"/>
      <c r="AD358" s="194"/>
      <c r="AE358" s="194"/>
      <c r="AF358" s="194"/>
      <c r="AG358" s="194"/>
      <c r="AH358" s="470"/>
      <c r="AI358" s="194"/>
      <c r="AJ358" s="194"/>
      <c r="AK358" s="194"/>
      <c r="AL358" s="194"/>
      <c r="AM358" s="470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470"/>
      <c r="P359" s="194"/>
      <c r="Q359" s="194"/>
      <c r="R359" s="194"/>
      <c r="S359" s="194"/>
      <c r="T359" s="194"/>
      <c r="U359" s="194"/>
      <c r="V359" s="470"/>
      <c r="W359" s="194"/>
      <c r="X359" s="194"/>
      <c r="Y359" s="194"/>
      <c r="Z359" s="194"/>
      <c r="AA359" s="194"/>
      <c r="AB359" s="470"/>
      <c r="AC359" s="194"/>
      <c r="AD359" s="194"/>
      <c r="AE359" s="194"/>
      <c r="AF359" s="194"/>
      <c r="AG359" s="194"/>
      <c r="AH359" s="470"/>
      <c r="AI359" s="194"/>
      <c r="AJ359" s="194"/>
      <c r="AK359" s="194"/>
      <c r="AL359" s="194"/>
      <c r="AM359" s="470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470"/>
      <c r="P360" s="194"/>
      <c r="Q360" s="194"/>
      <c r="R360" s="194"/>
      <c r="S360" s="194"/>
      <c r="T360" s="194"/>
      <c r="U360" s="194"/>
      <c r="V360" s="470"/>
      <c r="W360" s="194"/>
      <c r="X360" s="194"/>
      <c r="Y360" s="194"/>
      <c r="Z360" s="194"/>
      <c r="AA360" s="194"/>
      <c r="AB360" s="470"/>
      <c r="AC360" s="194"/>
      <c r="AD360" s="194"/>
      <c r="AE360" s="194"/>
      <c r="AF360" s="194"/>
      <c r="AG360" s="194"/>
      <c r="AH360" s="470"/>
      <c r="AI360" s="194"/>
      <c r="AJ360" s="194"/>
      <c r="AK360" s="194"/>
      <c r="AL360" s="194"/>
      <c r="AM360" s="470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470"/>
      <c r="P361" s="194"/>
      <c r="Q361" s="194"/>
      <c r="R361" s="194"/>
      <c r="S361" s="194"/>
      <c r="T361" s="194"/>
      <c r="U361" s="194"/>
      <c r="V361" s="470"/>
      <c r="W361" s="194"/>
      <c r="X361" s="194"/>
      <c r="Y361" s="194"/>
      <c r="Z361" s="194"/>
      <c r="AA361" s="194"/>
      <c r="AB361" s="470"/>
      <c r="AC361" s="194"/>
      <c r="AD361" s="194"/>
      <c r="AE361" s="194"/>
      <c r="AF361" s="194"/>
      <c r="AG361" s="194"/>
      <c r="AH361" s="470"/>
      <c r="AI361" s="194"/>
      <c r="AJ361" s="194"/>
      <c r="AK361" s="194"/>
      <c r="AL361" s="194"/>
      <c r="AM361" s="470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470"/>
      <c r="P362" s="194"/>
      <c r="Q362" s="194"/>
      <c r="R362" s="194"/>
      <c r="S362" s="194"/>
      <c r="T362" s="194"/>
      <c r="U362" s="194"/>
      <c r="V362" s="470"/>
      <c r="W362" s="194"/>
      <c r="X362" s="194"/>
      <c r="Y362" s="194"/>
      <c r="Z362" s="194"/>
      <c r="AA362" s="194"/>
      <c r="AB362" s="470"/>
      <c r="AC362" s="194"/>
      <c r="AD362" s="194"/>
      <c r="AE362" s="194"/>
      <c r="AF362" s="194"/>
      <c r="AG362" s="194"/>
      <c r="AH362" s="470"/>
      <c r="AI362" s="194"/>
      <c r="AJ362" s="194"/>
      <c r="AK362" s="194"/>
      <c r="AL362" s="194"/>
      <c r="AM362" s="470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470"/>
      <c r="P363" s="194"/>
      <c r="Q363" s="194"/>
      <c r="R363" s="194"/>
      <c r="S363" s="194"/>
      <c r="T363" s="194"/>
      <c r="U363" s="194"/>
      <c r="V363" s="470"/>
      <c r="W363" s="194"/>
      <c r="X363" s="194"/>
      <c r="Y363" s="194"/>
      <c r="Z363" s="194"/>
      <c r="AA363" s="194"/>
      <c r="AB363" s="470"/>
      <c r="AC363" s="194"/>
      <c r="AD363" s="194"/>
      <c r="AE363" s="194"/>
      <c r="AF363" s="194"/>
      <c r="AG363" s="194"/>
      <c r="AH363" s="470"/>
      <c r="AI363" s="194"/>
      <c r="AJ363" s="194"/>
      <c r="AK363" s="194"/>
      <c r="AL363" s="194"/>
      <c r="AM363" s="470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470"/>
      <c r="P364" s="194"/>
      <c r="Q364" s="194"/>
      <c r="R364" s="194"/>
      <c r="S364" s="194"/>
      <c r="T364" s="194"/>
      <c r="U364" s="194"/>
      <c r="V364" s="470"/>
      <c r="W364" s="194"/>
      <c r="X364" s="194"/>
      <c r="Y364" s="194"/>
      <c r="Z364" s="194"/>
      <c r="AA364" s="194"/>
      <c r="AB364" s="470"/>
      <c r="AC364" s="194"/>
      <c r="AD364" s="194"/>
      <c r="AE364" s="194"/>
      <c r="AF364" s="194"/>
      <c r="AG364" s="194"/>
      <c r="AH364" s="470"/>
      <c r="AI364" s="194"/>
      <c r="AJ364" s="194"/>
      <c r="AK364" s="194"/>
      <c r="AL364" s="194"/>
      <c r="AM364" s="470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470"/>
      <c r="P365" s="194"/>
      <c r="Q365" s="194"/>
      <c r="R365" s="194"/>
      <c r="S365" s="194"/>
      <c r="T365" s="194"/>
      <c r="U365" s="194"/>
      <c r="V365" s="470"/>
      <c r="W365" s="194"/>
      <c r="X365" s="194"/>
      <c r="Y365" s="194"/>
      <c r="Z365" s="194"/>
      <c r="AA365" s="194"/>
      <c r="AB365" s="470"/>
      <c r="AC365" s="194"/>
      <c r="AD365" s="194"/>
      <c r="AE365" s="194"/>
      <c r="AF365" s="194"/>
      <c r="AG365" s="194"/>
      <c r="AH365" s="470"/>
      <c r="AI365" s="194"/>
      <c r="AJ365" s="194"/>
      <c r="AK365" s="194"/>
      <c r="AL365" s="194"/>
      <c r="AM365" s="470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470"/>
      <c r="P366" s="194"/>
      <c r="Q366" s="194"/>
      <c r="R366" s="194"/>
      <c r="S366" s="194"/>
      <c r="T366" s="194"/>
      <c r="U366" s="194"/>
      <c r="V366" s="470"/>
      <c r="W366" s="194"/>
      <c r="X366" s="194"/>
      <c r="Y366" s="194"/>
      <c r="Z366" s="194"/>
      <c r="AA366" s="194"/>
      <c r="AB366" s="470"/>
      <c r="AC366" s="194"/>
      <c r="AD366" s="194"/>
      <c r="AE366" s="194"/>
      <c r="AF366" s="194"/>
      <c r="AG366" s="194"/>
      <c r="AH366" s="470"/>
      <c r="AI366" s="194"/>
      <c r="AJ366" s="194"/>
      <c r="AK366" s="194"/>
      <c r="AL366" s="194"/>
      <c r="AM366" s="470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470"/>
      <c r="P367" s="194"/>
      <c r="Q367" s="194"/>
      <c r="R367" s="194"/>
      <c r="S367" s="194"/>
      <c r="T367" s="194"/>
      <c r="U367" s="194"/>
      <c r="V367" s="470"/>
      <c r="W367" s="194"/>
      <c r="X367" s="194"/>
      <c r="Y367" s="194"/>
      <c r="Z367" s="194"/>
      <c r="AA367" s="194"/>
      <c r="AB367" s="470"/>
      <c r="AC367" s="194"/>
      <c r="AD367" s="194"/>
      <c r="AE367" s="194"/>
      <c r="AF367" s="194"/>
      <c r="AG367" s="194"/>
      <c r="AH367" s="470"/>
      <c r="AI367" s="194"/>
      <c r="AJ367" s="194"/>
      <c r="AK367" s="194"/>
      <c r="AL367" s="194"/>
      <c r="AM367" s="470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470"/>
      <c r="P368" s="194"/>
      <c r="Q368" s="194"/>
      <c r="R368" s="194"/>
      <c r="S368" s="194"/>
      <c r="T368" s="194"/>
      <c r="U368" s="194"/>
      <c r="V368" s="470"/>
      <c r="W368" s="194"/>
      <c r="X368" s="194"/>
      <c r="Y368" s="194"/>
      <c r="Z368" s="194"/>
      <c r="AA368" s="194"/>
      <c r="AB368" s="470"/>
      <c r="AC368" s="194"/>
      <c r="AD368" s="194"/>
      <c r="AE368" s="194"/>
      <c r="AF368" s="194"/>
      <c r="AG368" s="194"/>
      <c r="AH368" s="470"/>
      <c r="AI368" s="194"/>
      <c r="AJ368" s="194"/>
      <c r="AK368" s="194"/>
      <c r="AL368" s="194"/>
      <c r="AM368" s="470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470"/>
      <c r="P369" s="194"/>
      <c r="Q369" s="194"/>
      <c r="R369" s="194"/>
      <c r="S369" s="194"/>
      <c r="T369" s="194"/>
      <c r="U369" s="194"/>
      <c r="V369" s="470"/>
      <c r="W369" s="194"/>
      <c r="X369" s="194"/>
      <c r="Y369" s="194"/>
      <c r="Z369" s="194"/>
      <c r="AA369" s="194"/>
      <c r="AB369" s="470"/>
      <c r="AC369" s="194"/>
      <c r="AD369" s="194"/>
      <c r="AE369" s="194"/>
      <c r="AF369" s="194"/>
      <c r="AG369" s="194"/>
      <c r="AH369" s="470"/>
      <c r="AI369" s="194"/>
      <c r="AJ369" s="194"/>
      <c r="AK369" s="194"/>
      <c r="AL369" s="194"/>
      <c r="AM369" s="470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470"/>
      <c r="P370" s="194"/>
      <c r="Q370" s="194"/>
      <c r="R370" s="194"/>
      <c r="S370" s="194"/>
      <c r="T370" s="194"/>
      <c r="U370" s="194"/>
      <c r="V370" s="470"/>
      <c r="W370" s="194"/>
      <c r="X370" s="194"/>
      <c r="Y370" s="194"/>
      <c r="Z370" s="194"/>
      <c r="AA370" s="194"/>
      <c r="AB370" s="470"/>
      <c r="AC370" s="194"/>
      <c r="AD370" s="194"/>
      <c r="AE370" s="194"/>
      <c r="AF370" s="194"/>
      <c r="AG370" s="194"/>
      <c r="AH370" s="470"/>
      <c r="AI370" s="194"/>
      <c r="AJ370" s="194"/>
      <c r="AK370" s="194"/>
      <c r="AL370" s="194"/>
      <c r="AM370" s="470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470"/>
      <c r="P371" s="194"/>
      <c r="Q371" s="194"/>
      <c r="R371" s="194"/>
      <c r="S371" s="194"/>
      <c r="T371" s="194"/>
      <c r="U371" s="194"/>
      <c r="V371" s="470"/>
      <c r="W371" s="194"/>
      <c r="X371" s="194"/>
      <c r="Y371" s="194"/>
      <c r="Z371" s="194"/>
      <c r="AA371" s="194"/>
      <c r="AB371" s="470"/>
      <c r="AC371" s="194"/>
      <c r="AD371" s="194"/>
      <c r="AE371" s="194"/>
      <c r="AF371" s="194"/>
      <c r="AG371" s="194"/>
      <c r="AH371" s="470"/>
      <c r="AI371" s="194"/>
      <c r="AJ371" s="194"/>
      <c r="AK371" s="194"/>
      <c r="AL371" s="194"/>
      <c r="AM371" s="470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470"/>
      <c r="P372" s="194"/>
      <c r="Q372" s="194"/>
      <c r="R372" s="194"/>
      <c r="S372" s="194"/>
      <c r="T372" s="194"/>
      <c r="U372" s="194"/>
      <c r="V372" s="470"/>
      <c r="W372" s="194"/>
      <c r="X372" s="194"/>
      <c r="Y372" s="194"/>
      <c r="Z372" s="194"/>
      <c r="AA372" s="194"/>
      <c r="AB372" s="470"/>
      <c r="AC372" s="194"/>
      <c r="AD372" s="194"/>
      <c r="AE372" s="194"/>
      <c r="AF372" s="194"/>
      <c r="AG372" s="194"/>
      <c r="AH372" s="470"/>
      <c r="AI372" s="194"/>
      <c r="AJ372" s="194"/>
      <c r="AK372" s="194"/>
      <c r="AL372" s="194"/>
      <c r="AM372" s="470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470"/>
      <c r="P373" s="194"/>
      <c r="Q373" s="194"/>
      <c r="R373" s="194"/>
      <c r="S373" s="194"/>
      <c r="T373" s="194"/>
      <c r="U373" s="194"/>
      <c r="V373" s="470"/>
      <c r="W373" s="194"/>
      <c r="X373" s="194"/>
      <c r="Y373" s="194"/>
      <c r="Z373" s="194"/>
      <c r="AA373" s="194"/>
      <c r="AB373" s="470"/>
      <c r="AC373" s="194"/>
      <c r="AD373" s="194"/>
      <c r="AE373" s="194"/>
      <c r="AF373" s="194"/>
      <c r="AG373" s="194"/>
      <c r="AH373" s="470"/>
      <c r="AI373" s="194"/>
      <c r="AJ373" s="194"/>
      <c r="AK373" s="194"/>
      <c r="AL373" s="194"/>
      <c r="AM373" s="470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470"/>
      <c r="P374" s="194"/>
      <c r="Q374" s="194"/>
      <c r="R374" s="194"/>
      <c r="S374" s="194"/>
      <c r="T374" s="194"/>
      <c r="U374" s="194"/>
      <c r="V374" s="470"/>
      <c r="W374" s="194"/>
      <c r="X374" s="194"/>
      <c r="Y374" s="194"/>
      <c r="Z374" s="194"/>
      <c r="AA374" s="194"/>
      <c r="AB374" s="470"/>
      <c r="AC374" s="194"/>
      <c r="AD374" s="194"/>
      <c r="AE374" s="194"/>
      <c r="AF374" s="194"/>
      <c r="AG374" s="194"/>
      <c r="AH374" s="470"/>
      <c r="AI374" s="194"/>
      <c r="AJ374" s="194"/>
      <c r="AK374" s="194"/>
      <c r="AL374" s="194"/>
      <c r="AM374" s="470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470"/>
      <c r="P375" s="194"/>
      <c r="Q375" s="194"/>
      <c r="R375" s="194"/>
      <c r="S375" s="194"/>
      <c r="T375" s="194"/>
      <c r="U375" s="194"/>
      <c r="V375" s="470"/>
      <c r="W375" s="194"/>
      <c r="X375" s="194"/>
      <c r="Y375" s="194"/>
      <c r="Z375" s="194"/>
      <c r="AA375" s="194"/>
      <c r="AB375" s="470"/>
      <c r="AC375" s="194"/>
      <c r="AD375" s="194"/>
      <c r="AE375" s="194"/>
      <c r="AF375" s="194"/>
      <c r="AG375" s="194"/>
      <c r="AH375" s="470"/>
      <c r="AI375" s="194"/>
      <c r="AJ375" s="194"/>
      <c r="AK375" s="194"/>
      <c r="AL375" s="194"/>
      <c r="AM375" s="470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470"/>
      <c r="P376" s="194"/>
      <c r="Q376" s="194"/>
      <c r="R376" s="194"/>
      <c r="S376" s="194"/>
      <c r="T376" s="194"/>
      <c r="U376" s="194"/>
      <c r="V376" s="470"/>
      <c r="W376" s="194"/>
      <c r="X376" s="194"/>
      <c r="Y376" s="194"/>
      <c r="Z376" s="194"/>
      <c r="AA376" s="194"/>
      <c r="AB376" s="470"/>
      <c r="AC376" s="194"/>
      <c r="AD376" s="194"/>
      <c r="AE376" s="194"/>
      <c r="AF376" s="194"/>
      <c r="AG376" s="194"/>
      <c r="AH376" s="470"/>
      <c r="AI376" s="194"/>
      <c r="AJ376" s="194"/>
      <c r="AK376" s="194"/>
      <c r="AL376" s="194"/>
      <c r="AM376" s="470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470"/>
      <c r="P377" s="194"/>
      <c r="Q377" s="194"/>
      <c r="R377" s="194"/>
      <c r="S377" s="194"/>
      <c r="T377" s="194"/>
      <c r="U377" s="194"/>
      <c r="V377" s="470"/>
      <c r="W377" s="194"/>
      <c r="X377" s="194"/>
      <c r="Y377" s="194"/>
      <c r="Z377" s="194"/>
      <c r="AA377" s="194"/>
      <c r="AB377" s="470"/>
      <c r="AC377" s="194"/>
      <c r="AD377" s="194"/>
      <c r="AE377" s="194"/>
      <c r="AF377" s="194"/>
      <c r="AG377" s="194"/>
      <c r="AH377" s="470"/>
      <c r="AI377" s="194"/>
      <c r="AJ377" s="194"/>
      <c r="AK377" s="194"/>
      <c r="AL377" s="194"/>
      <c r="AM377" s="470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470"/>
      <c r="P378" s="194"/>
      <c r="Q378" s="194"/>
      <c r="R378" s="194"/>
      <c r="S378" s="194"/>
      <c r="T378" s="194"/>
      <c r="U378" s="194"/>
      <c r="V378" s="470"/>
      <c r="W378" s="194"/>
      <c r="X378" s="194"/>
      <c r="Y378" s="194"/>
      <c r="Z378" s="194"/>
      <c r="AA378" s="194"/>
      <c r="AB378" s="470"/>
      <c r="AC378" s="194"/>
      <c r="AD378" s="194"/>
      <c r="AE378" s="194"/>
      <c r="AF378" s="194"/>
      <c r="AG378" s="194"/>
      <c r="AH378" s="470"/>
      <c r="AI378" s="194"/>
      <c r="AJ378" s="194"/>
      <c r="AK378" s="194"/>
      <c r="AL378" s="194"/>
      <c r="AM378" s="470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470"/>
      <c r="P379" s="194"/>
      <c r="Q379" s="194"/>
      <c r="R379" s="194"/>
      <c r="S379" s="194"/>
      <c r="T379" s="194"/>
      <c r="U379" s="194"/>
      <c r="V379" s="470"/>
      <c r="W379" s="194"/>
      <c r="X379" s="194"/>
      <c r="Y379" s="194"/>
      <c r="Z379" s="194"/>
      <c r="AA379" s="194"/>
      <c r="AB379" s="470"/>
      <c r="AC379" s="194"/>
      <c r="AD379" s="194"/>
      <c r="AE379" s="194"/>
      <c r="AF379" s="194"/>
      <c r="AG379" s="194"/>
      <c r="AH379" s="470"/>
      <c r="AI379" s="194"/>
      <c r="AJ379" s="194"/>
      <c r="AK379" s="194"/>
      <c r="AL379" s="194"/>
      <c r="AM379" s="470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470"/>
      <c r="P380" s="194"/>
      <c r="Q380" s="194"/>
      <c r="R380" s="194"/>
      <c r="S380" s="194"/>
      <c r="T380" s="194"/>
      <c r="U380" s="194"/>
      <c r="V380" s="470"/>
      <c r="W380" s="194"/>
      <c r="X380" s="194"/>
      <c r="Y380" s="194"/>
      <c r="Z380" s="194"/>
      <c r="AA380" s="194"/>
      <c r="AB380" s="470"/>
      <c r="AC380" s="194"/>
      <c r="AD380" s="194"/>
      <c r="AE380" s="194"/>
      <c r="AF380" s="194"/>
      <c r="AG380" s="194"/>
      <c r="AH380" s="470"/>
      <c r="AI380" s="194"/>
      <c r="AJ380" s="194"/>
      <c r="AK380" s="194"/>
      <c r="AL380" s="194"/>
      <c r="AM380" s="470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470"/>
      <c r="P381" s="194"/>
      <c r="Q381" s="194"/>
      <c r="R381" s="194"/>
      <c r="S381" s="194"/>
      <c r="T381" s="194"/>
      <c r="U381" s="194"/>
      <c r="V381" s="470"/>
      <c r="W381" s="194"/>
      <c r="X381" s="194"/>
      <c r="Y381" s="194"/>
      <c r="Z381" s="194"/>
      <c r="AA381" s="194"/>
      <c r="AB381" s="470"/>
      <c r="AC381" s="194"/>
      <c r="AD381" s="194"/>
      <c r="AE381" s="194"/>
      <c r="AF381" s="194"/>
      <c r="AG381" s="194"/>
      <c r="AH381" s="470"/>
      <c r="AI381" s="194"/>
      <c r="AJ381" s="194"/>
      <c r="AK381" s="194"/>
      <c r="AL381" s="194"/>
      <c r="AM381" s="470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470"/>
      <c r="P382" s="194"/>
      <c r="Q382" s="194"/>
      <c r="R382" s="194"/>
      <c r="S382" s="194"/>
      <c r="T382" s="194"/>
      <c r="U382" s="194"/>
      <c r="V382" s="470"/>
      <c r="W382" s="194"/>
      <c r="X382" s="194"/>
      <c r="Y382" s="194"/>
      <c r="Z382" s="194"/>
      <c r="AA382" s="194"/>
      <c r="AB382" s="470"/>
      <c r="AC382" s="194"/>
      <c r="AD382" s="194"/>
      <c r="AE382" s="194"/>
      <c r="AF382" s="194"/>
      <c r="AG382" s="194"/>
      <c r="AH382" s="470"/>
      <c r="AI382" s="194"/>
      <c r="AJ382" s="194"/>
      <c r="AK382" s="194"/>
      <c r="AL382" s="194"/>
      <c r="AM382" s="470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470"/>
      <c r="P383" s="194"/>
      <c r="Q383" s="194"/>
      <c r="R383" s="194"/>
      <c r="S383" s="194"/>
      <c r="T383" s="194"/>
      <c r="U383" s="194"/>
      <c r="V383" s="470"/>
      <c r="W383" s="194"/>
      <c r="X383" s="194"/>
      <c r="Y383" s="194"/>
      <c r="Z383" s="194"/>
      <c r="AA383" s="194"/>
      <c r="AB383" s="470"/>
      <c r="AC383" s="194"/>
      <c r="AD383" s="194"/>
      <c r="AE383" s="194"/>
      <c r="AF383" s="194"/>
      <c r="AG383" s="194"/>
      <c r="AH383" s="470"/>
      <c r="AI383" s="194"/>
      <c r="AJ383" s="194"/>
      <c r="AK383" s="194"/>
      <c r="AL383" s="194"/>
      <c r="AM383" s="470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470"/>
      <c r="P384" s="194"/>
      <c r="Q384" s="194"/>
      <c r="R384" s="194"/>
      <c r="S384" s="194"/>
      <c r="T384" s="194"/>
      <c r="U384" s="194"/>
      <c r="V384" s="470"/>
      <c r="W384" s="194"/>
      <c r="X384" s="194"/>
      <c r="Y384" s="194"/>
      <c r="Z384" s="194"/>
      <c r="AA384" s="194"/>
      <c r="AB384" s="470"/>
      <c r="AC384" s="194"/>
      <c r="AD384" s="194"/>
      <c r="AE384" s="194"/>
      <c r="AF384" s="194"/>
      <c r="AG384" s="194"/>
      <c r="AH384" s="470"/>
      <c r="AI384" s="194"/>
      <c r="AJ384" s="194"/>
      <c r="AK384" s="194"/>
      <c r="AL384" s="194"/>
      <c r="AM384" s="470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470"/>
      <c r="P385" s="194"/>
      <c r="Q385" s="194"/>
      <c r="R385" s="194"/>
      <c r="S385" s="194"/>
      <c r="T385" s="194"/>
      <c r="U385" s="194"/>
      <c r="V385" s="470"/>
      <c r="W385" s="194"/>
      <c r="X385" s="194"/>
      <c r="Y385" s="194"/>
      <c r="Z385" s="194"/>
      <c r="AA385" s="194"/>
      <c r="AB385" s="470"/>
      <c r="AC385" s="194"/>
      <c r="AD385" s="194"/>
      <c r="AE385" s="194"/>
      <c r="AF385" s="194"/>
      <c r="AG385" s="194"/>
      <c r="AH385" s="470"/>
      <c r="AI385" s="194"/>
      <c r="AJ385" s="194"/>
      <c r="AK385" s="194"/>
      <c r="AL385" s="194"/>
      <c r="AM385" s="470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470"/>
      <c r="P386" s="194"/>
      <c r="Q386" s="194"/>
      <c r="R386" s="194"/>
      <c r="S386" s="194"/>
      <c r="T386" s="194"/>
      <c r="U386" s="194"/>
      <c r="V386" s="470"/>
      <c r="W386" s="194"/>
      <c r="X386" s="194"/>
      <c r="Y386" s="194"/>
      <c r="Z386" s="194"/>
      <c r="AA386" s="194"/>
      <c r="AB386" s="470"/>
      <c r="AC386" s="194"/>
      <c r="AD386" s="194"/>
      <c r="AE386" s="194"/>
      <c r="AF386" s="194"/>
      <c r="AG386" s="194"/>
      <c r="AH386" s="470"/>
      <c r="AI386" s="194"/>
      <c r="AJ386" s="194"/>
      <c r="AK386" s="194"/>
      <c r="AL386" s="194"/>
      <c r="AM386" s="470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470"/>
      <c r="P387" s="194"/>
      <c r="Q387" s="194"/>
      <c r="R387" s="194"/>
      <c r="S387" s="194"/>
      <c r="T387" s="194"/>
      <c r="U387" s="194"/>
      <c r="V387" s="470"/>
      <c r="W387" s="194"/>
      <c r="X387" s="194"/>
      <c r="Y387" s="194"/>
      <c r="Z387" s="194"/>
      <c r="AA387" s="194"/>
      <c r="AB387" s="470"/>
      <c r="AC387" s="194"/>
      <c r="AD387" s="194"/>
      <c r="AE387" s="194"/>
      <c r="AF387" s="194"/>
      <c r="AG387" s="194"/>
      <c r="AH387" s="470"/>
      <c r="AI387" s="194"/>
      <c r="AJ387" s="194"/>
      <c r="AK387" s="194"/>
      <c r="AL387" s="194"/>
      <c r="AM387" s="470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470"/>
      <c r="P388" s="194"/>
      <c r="Q388" s="194"/>
      <c r="R388" s="194"/>
      <c r="S388" s="194"/>
      <c r="T388" s="194"/>
      <c r="U388" s="194"/>
      <c r="V388" s="470"/>
      <c r="W388" s="194"/>
      <c r="X388" s="194"/>
      <c r="Y388" s="194"/>
      <c r="Z388" s="194"/>
      <c r="AA388" s="194"/>
      <c r="AB388" s="470"/>
      <c r="AC388" s="194"/>
      <c r="AD388" s="194"/>
      <c r="AE388" s="194"/>
      <c r="AF388" s="194"/>
      <c r="AG388" s="194"/>
      <c r="AH388" s="470"/>
      <c r="AI388" s="194"/>
      <c r="AJ388" s="194"/>
      <c r="AK388" s="194"/>
      <c r="AL388" s="194"/>
      <c r="AM388" s="470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470"/>
      <c r="P389" s="194"/>
      <c r="Q389" s="194"/>
      <c r="R389" s="194"/>
      <c r="S389" s="194"/>
      <c r="T389" s="194"/>
      <c r="U389" s="194"/>
      <c r="V389" s="470"/>
      <c r="W389" s="194"/>
      <c r="X389" s="194"/>
      <c r="Y389" s="194"/>
      <c r="Z389" s="194"/>
      <c r="AA389" s="194"/>
      <c r="AB389" s="470"/>
      <c r="AC389" s="194"/>
      <c r="AD389" s="194"/>
      <c r="AE389" s="194"/>
      <c r="AF389" s="194"/>
      <c r="AG389" s="194"/>
      <c r="AH389" s="470"/>
      <c r="AI389" s="194"/>
      <c r="AJ389" s="194"/>
      <c r="AK389" s="194"/>
      <c r="AL389" s="194"/>
      <c r="AM389" s="470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470"/>
      <c r="P390" s="194"/>
      <c r="Q390" s="194"/>
      <c r="R390" s="194"/>
      <c r="S390" s="194"/>
      <c r="T390" s="194"/>
      <c r="U390" s="194"/>
      <c r="V390" s="470"/>
      <c r="W390" s="194"/>
      <c r="X390" s="194"/>
      <c r="Y390" s="194"/>
      <c r="Z390" s="194"/>
      <c r="AA390" s="194"/>
      <c r="AB390" s="470"/>
      <c r="AC390" s="194"/>
      <c r="AD390" s="194"/>
      <c r="AE390" s="194"/>
      <c r="AF390" s="194"/>
      <c r="AG390" s="194"/>
      <c r="AH390" s="470"/>
      <c r="AI390" s="194"/>
      <c r="AJ390" s="194"/>
      <c r="AK390" s="194"/>
      <c r="AL390" s="194"/>
      <c r="AM390" s="470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470"/>
      <c r="P391" s="194"/>
      <c r="Q391" s="194"/>
      <c r="R391" s="194"/>
      <c r="S391" s="194"/>
      <c r="T391" s="194"/>
      <c r="U391" s="194"/>
      <c r="V391" s="470"/>
      <c r="W391" s="194"/>
      <c r="X391" s="194"/>
      <c r="Y391" s="194"/>
      <c r="Z391" s="194"/>
      <c r="AA391" s="194"/>
      <c r="AB391" s="470"/>
      <c r="AC391" s="194"/>
      <c r="AD391" s="194"/>
      <c r="AE391" s="194"/>
      <c r="AF391" s="194"/>
      <c r="AG391" s="194"/>
      <c r="AH391" s="470"/>
      <c r="AI391" s="194"/>
      <c r="AJ391" s="194"/>
      <c r="AK391" s="194"/>
      <c r="AL391" s="194"/>
      <c r="AM391" s="470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470"/>
      <c r="P392" s="194"/>
      <c r="Q392" s="194"/>
      <c r="R392" s="194"/>
      <c r="S392" s="194"/>
      <c r="T392" s="194"/>
      <c r="U392" s="194"/>
      <c r="V392" s="470"/>
      <c r="W392" s="194"/>
      <c r="X392" s="194"/>
      <c r="Y392" s="194"/>
      <c r="Z392" s="194"/>
      <c r="AA392" s="194"/>
      <c r="AB392" s="470"/>
      <c r="AC392" s="194"/>
      <c r="AD392" s="194"/>
      <c r="AE392" s="194"/>
      <c r="AF392" s="194"/>
      <c r="AG392" s="194"/>
      <c r="AH392" s="470"/>
      <c r="AI392" s="194"/>
      <c r="AJ392" s="194"/>
      <c r="AK392" s="194"/>
      <c r="AL392" s="194"/>
      <c r="AM392" s="470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470"/>
      <c r="P393" s="194"/>
      <c r="Q393" s="194"/>
      <c r="R393" s="194"/>
      <c r="S393" s="194"/>
      <c r="T393" s="194"/>
      <c r="U393" s="194"/>
      <c r="V393" s="470"/>
      <c r="W393" s="194"/>
      <c r="X393" s="194"/>
      <c r="Y393" s="194"/>
      <c r="Z393" s="194"/>
      <c r="AA393" s="194"/>
      <c r="AB393" s="470"/>
      <c r="AC393" s="194"/>
      <c r="AD393" s="194"/>
      <c r="AE393" s="194"/>
      <c r="AF393" s="194"/>
      <c r="AG393" s="194"/>
      <c r="AH393" s="470"/>
      <c r="AI393" s="194"/>
      <c r="AJ393" s="194"/>
      <c r="AK393" s="194"/>
      <c r="AL393" s="194"/>
      <c r="AM393" s="470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470"/>
      <c r="P394" s="194"/>
      <c r="Q394" s="194"/>
      <c r="R394" s="194"/>
      <c r="S394" s="194"/>
      <c r="T394" s="194"/>
      <c r="U394" s="194"/>
      <c r="V394" s="470"/>
      <c r="W394" s="194"/>
      <c r="X394" s="194"/>
      <c r="Y394" s="194"/>
      <c r="Z394" s="194"/>
      <c r="AA394" s="194"/>
      <c r="AB394" s="470"/>
      <c r="AC394" s="194"/>
      <c r="AD394" s="194"/>
      <c r="AE394" s="194"/>
      <c r="AF394" s="194"/>
      <c r="AG394" s="194"/>
      <c r="AH394" s="470"/>
      <c r="AI394" s="194"/>
      <c r="AJ394" s="194"/>
      <c r="AK394" s="194"/>
      <c r="AL394" s="194"/>
      <c r="AM394" s="470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470"/>
      <c r="P395" s="194"/>
      <c r="Q395" s="194"/>
      <c r="R395" s="194"/>
      <c r="S395" s="194"/>
      <c r="T395" s="194"/>
      <c r="U395" s="194"/>
      <c r="V395" s="470"/>
      <c r="W395" s="194"/>
      <c r="X395" s="194"/>
      <c r="Y395" s="194"/>
      <c r="Z395" s="194"/>
      <c r="AA395" s="194"/>
      <c r="AB395" s="470"/>
      <c r="AC395" s="194"/>
      <c r="AD395" s="194"/>
      <c r="AE395" s="194"/>
      <c r="AF395" s="194"/>
      <c r="AG395" s="194"/>
      <c r="AH395" s="470"/>
      <c r="AI395" s="194"/>
      <c r="AJ395" s="194"/>
      <c r="AK395" s="194"/>
      <c r="AL395" s="194"/>
      <c r="AM395" s="470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470"/>
      <c r="P396" s="194"/>
      <c r="Q396" s="194"/>
      <c r="R396" s="194"/>
      <c r="S396" s="194"/>
      <c r="T396" s="194"/>
      <c r="U396" s="194"/>
      <c r="V396" s="470"/>
      <c r="W396" s="194"/>
      <c r="X396" s="194"/>
      <c r="Y396" s="194"/>
      <c r="Z396" s="194"/>
      <c r="AA396" s="194"/>
      <c r="AB396" s="470"/>
      <c r="AC396" s="194"/>
      <c r="AD396" s="194"/>
      <c r="AE396" s="194"/>
      <c r="AF396" s="194"/>
      <c r="AG396" s="194"/>
      <c r="AH396" s="470"/>
      <c r="AI396" s="194"/>
      <c r="AJ396" s="194"/>
      <c r="AK396" s="194"/>
      <c r="AL396" s="194"/>
      <c r="AM396" s="470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470"/>
      <c r="P397" s="194"/>
      <c r="Q397" s="194"/>
      <c r="R397" s="194"/>
      <c r="S397" s="194"/>
      <c r="T397" s="194"/>
      <c r="U397" s="194"/>
      <c r="V397" s="470"/>
      <c r="W397" s="194"/>
      <c r="X397" s="194"/>
      <c r="Y397" s="194"/>
      <c r="Z397" s="194"/>
      <c r="AA397" s="194"/>
      <c r="AB397" s="470"/>
      <c r="AC397" s="194"/>
      <c r="AD397" s="194"/>
      <c r="AE397" s="194"/>
      <c r="AF397" s="194"/>
      <c r="AG397" s="194"/>
      <c r="AH397" s="470"/>
      <c r="AI397" s="194"/>
      <c r="AJ397" s="194"/>
      <c r="AK397" s="194"/>
      <c r="AL397" s="194"/>
      <c r="AM397" s="470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470"/>
      <c r="P398" s="194"/>
      <c r="Q398" s="194"/>
      <c r="R398" s="194"/>
      <c r="S398" s="194"/>
      <c r="T398" s="194"/>
      <c r="U398" s="194"/>
      <c r="V398" s="470"/>
      <c r="W398" s="194"/>
      <c r="X398" s="194"/>
      <c r="Y398" s="194"/>
      <c r="Z398" s="194"/>
      <c r="AA398" s="194"/>
      <c r="AB398" s="470"/>
      <c r="AC398" s="194"/>
      <c r="AD398" s="194"/>
      <c r="AE398" s="194"/>
      <c r="AF398" s="194"/>
      <c r="AG398" s="194"/>
      <c r="AH398" s="470"/>
      <c r="AI398" s="194"/>
      <c r="AJ398" s="194"/>
      <c r="AK398" s="194"/>
      <c r="AL398" s="194"/>
      <c r="AM398" s="470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470"/>
      <c r="P399" s="194"/>
      <c r="Q399" s="194"/>
      <c r="R399" s="194"/>
      <c r="S399" s="194"/>
      <c r="T399" s="194"/>
      <c r="U399" s="194"/>
      <c r="V399" s="470"/>
      <c r="W399" s="194"/>
      <c r="X399" s="194"/>
      <c r="Y399" s="194"/>
      <c r="Z399" s="194"/>
      <c r="AA399" s="194"/>
      <c r="AB399" s="470"/>
      <c r="AC399" s="194"/>
      <c r="AD399" s="194"/>
      <c r="AE399" s="194"/>
      <c r="AF399" s="194"/>
      <c r="AG399" s="194"/>
      <c r="AH399" s="470"/>
      <c r="AI399" s="194"/>
      <c r="AJ399" s="194"/>
      <c r="AK399" s="194"/>
      <c r="AL399" s="194"/>
      <c r="AM399" s="470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470"/>
      <c r="P400" s="194"/>
      <c r="Q400" s="194"/>
      <c r="R400" s="194"/>
      <c r="S400" s="194"/>
      <c r="T400" s="194"/>
      <c r="U400" s="194"/>
      <c r="V400" s="470"/>
      <c r="W400" s="194"/>
      <c r="X400" s="194"/>
      <c r="Y400" s="194"/>
      <c r="Z400" s="194"/>
      <c r="AA400" s="194"/>
      <c r="AB400" s="470"/>
      <c r="AC400" s="194"/>
      <c r="AD400" s="194"/>
      <c r="AE400" s="194"/>
      <c r="AF400" s="194"/>
      <c r="AG400" s="194"/>
      <c r="AH400" s="470"/>
      <c r="AI400" s="194"/>
      <c r="AJ400" s="194"/>
      <c r="AK400" s="194"/>
      <c r="AL400" s="194"/>
      <c r="AM400" s="470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470"/>
      <c r="P401" s="194"/>
      <c r="Q401" s="194"/>
      <c r="R401" s="194"/>
      <c r="S401" s="194"/>
      <c r="T401" s="194"/>
      <c r="U401" s="194"/>
      <c r="V401" s="470"/>
      <c r="W401" s="194"/>
      <c r="X401" s="194"/>
      <c r="Y401" s="194"/>
      <c r="Z401" s="194"/>
      <c r="AA401" s="194"/>
      <c r="AB401" s="470"/>
      <c r="AC401" s="194"/>
      <c r="AD401" s="194"/>
      <c r="AE401" s="194"/>
      <c r="AF401" s="194"/>
      <c r="AG401" s="194"/>
      <c r="AH401" s="470"/>
      <c r="AI401" s="194"/>
      <c r="AJ401" s="194"/>
      <c r="AK401" s="194"/>
      <c r="AL401" s="194"/>
      <c r="AM401" s="470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470"/>
      <c r="P402" s="194"/>
      <c r="Q402" s="194"/>
      <c r="R402" s="194"/>
      <c r="S402" s="194"/>
      <c r="T402" s="194"/>
      <c r="U402" s="194"/>
      <c r="V402" s="470"/>
      <c r="W402" s="194"/>
      <c r="X402" s="194"/>
      <c r="Y402" s="194"/>
      <c r="Z402" s="194"/>
      <c r="AA402" s="194"/>
      <c r="AB402" s="470"/>
      <c r="AC402" s="194"/>
      <c r="AD402" s="194"/>
      <c r="AE402" s="194"/>
      <c r="AF402" s="194"/>
      <c r="AG402" s="194"/>
      <c r="AH402" s="470"/>
      <c r="AI402" s="194"/>
      <c r="AJ402" s="194"/>
      <c r="AK402" s="194"/>
      <c r="AL402" s="194"/>
      <c r="AM402" s="470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470"/>
      <c r="P403" s="194"/>
      <c r="Q403" s="194"/>
      <c r="R403" s="194"/>
      <c r="S403" s="194"/>
      <c r="T403" s="194"/>
      <c r="U403" s="194"/>
      <c r="V403" s="470"/>
      <c r="W403" s="194"/>
      <c r="X403" s="194"/>
      <c r="Y403" s="194"/>
      <c r="Z403" s="194"/>
      <c r="AA403" s="194"/>
      <c r="AB403" s="470"/>
      <c r="AC403" s="194"/>
      <c r="AD403" s="194"/>
      <c r="AE403" s="194"/>
      <c r="AF403" s="194"/>
      <c r="AG403" s="194"/>
      <c r="AH403" s="470"/>
      <c r="AI403" s="194"/>
      <c r="AJ403" s="194"/>
      <c r="AK403" s="194"/>
      <c r="AL403" s="194"/>
      <c r="AM403" s="470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470"/>
      <c r="P404" s="194"/>
      <c r="Q404" s="194"/>
      <c r="R404" s="194"/>
      <c r="S404" s="194"/>
      <c r="T404" s="194"/>
      <c r="U404" s="194"/>
      <c r="V404" s="470"/>
      <c r="W404" s="194"/>
      <c r="X404" s="194"/>
      <c r="Y404" s="194"/>
      <c r="Z404" s="194"/>
      <c r="AA404" s="194"/>
      <c r="AB404" s="470"/>
      <c r="AC404" s="194"/>
      <c r="AD404" s="194"/>
      <c r="AE404" s="194"/>
      <c r="AF404" s="194"/>
      <c r="AG404" s="194"/>
      <c r="AH404" s="470"/>
      <c r="AI404" s="194"/>
      <c r="AJ404" s="194"/>
      <c r="AK404" s="194"/>
      <c r="AL404" s="194"/>
      <c r="AM404" s="470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470"/>
      <c r="P405" s="194"/>
      <c r="Q405" s="194"/>
      <c r="R405" s="194"/>
      <c r="S405" s="194"/>
      <c r="T405" s="194"/>
      <c r="U405" s="194"/>
      <c r="V405" s="470"/>
      <c r="W405" s="194"/>
      <c r="X405" s="194"/>
      <c r="Y405" s="194"/>
      <c r="Z405" s="194"/>
      <c r="AA405" s="194"/>
      <c r="AB405" s="470"/>
      <c r="AC405" s="194"/>
      <c r="AD405" s="194"/>
      <c r="AE405" s="194"/>
      <c r="AF405" s="194"/>
      <c r="AG405" s="194"/>
      <c r="AH405" s="470"/>
      <c r="AI405" s="194"/>
      <c r="AJ405" s="194"/>
      <c r="AK405" s="194"/>
      <c r="AL405" s="194"/>
      <c r="AM405" s="470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470"/>
      <c r="P406" s="194"/>
      <c r="Q406" s="194"/>
      <c r="R406" s="194"/>
      <c r="S406" s="194"/>
      <c r="T406" s="194"/>
      <c r="U406" s="194"/>
      <c r="V406" s="470"/>
      <c r="W406" s="194"/>
      <c r="X406" s="194"/>
      <c r="Y406" s="194"/>
      <c r="Z406" s="194"/>
      <c r="AA406" s="194"/>
      <c r="AB406" s="470"/>
      <c r="AC406" s="194"/>
      <c r="AD406" s="194"/>
      <c r="AE406" s="194"/>
      <c r="AF406" s="194"/>
      <c r="AG406" s="194"/>
      <c r="AH406" s="470"/>
      <c r="AI406" s="194"/>
      <c r="AJ406" s="194"/>
      <c r="AK406" s="194"/>
      <c r="AL406" s="194"/>
      <c r="AM406" s="470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470"/>
      <c r="P407" s="194"/>
      <c r="Q407" s="194"/>
      <c r="R407" s="194"/>
      <c r="S407" s="194"/>
      <c r="T407" s="194"/>
      <c r="U407" s="194"/>
      <c r="V407" s="470"/>
      <c r="W407" s="194"/>
      <c r="X407" s="194"/>
      <c r="Y407" s="194"/>
      <c r="Z407" s="194"/>
      <c r="AA407" s="194"/>
      <c r="AB407" s="470"/>
      <c r="AC407" s="194"/>
      <c r="AD407" s="194"/>
      <c r="AE407" s="194"/>
      <c r="AF407" s="194"/>
      <c r="AG407" s="194"/>
      <c r="AH407" s="470"/>
      <c r="AI407" s="194"/>
      <c r="AJ407" s="194"/>
      <c r="AK407" s="194"/>
      <c r="AL407" s="194"/>
      <c r="AM407" s="470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470"/>
      <c r="P408" s="194"/>
      <c r="Q408" s="194"/>
      <c r="R408" s="194"/>
      <c r="S408" s="194"/>
      <c r="T408" s="194"/>
      <c r="U408" s="194"/>
      <c r="V408" s="470"/>
      <c r="W408" s="194"/>
      <c r="X408" s="194"/>
      <c r="Y408" s="194"/>
      <c r="Z408" s="194"/>
      <c r="AA408" s="194"/>
      <c r="AB408" s="470"/>
      <c r="AC408" s="194"/>
      <c r="AD408" s="194"/>
      <c r="AE408" s="194"/>
      <c r="AF408" s="194"/>
      <c r="AG408" s="194"/>
      <c r="AH408" s="470"/>
      <c r="AI408" s="194"/>
      <c r="AJ408" s="194"/>
      <c r="AK408" s="194"/>
      <c r="AL408" s="194"/>
      <c r="AM408" s="470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470"/>
      <c r="P409" s="194"/>
      <c r="Q409" s="194"/>
      <c r="R409" s="194"/>
      <c r="S409" s="194"/>
      <c r="T409" s="194"/>
      <c r="U409" s="194"/>
      <c r="V409" s="470"/>
      <c r="W409" s="194"/>
      <c r="X409" s="194"/>
      <c r="Y409" s="194"/>
      <c r="Z409" s="194"/>
      <c r="AA409" s="194"/>
      <c r="AB409" s="470"/>
      <c r="AC409" s="194"/>
      <c r="AD409" s="194"/>
      <c r="AE409" s="194"/>
      <c r="AF409" s="194"/>
      <c r="AG409" s="194"/>
      <c r="AH409" s="470"/>
      <c r="AI409" s="194"/>
      <c r="AJ409" s="194"/>
      <c r="AK409" s="194"/>
      <c r="AL409" s="194"/>
      <c r="AM409" s="470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470"/>
      <c r="P410" s="194"/>
      <c r="Q410" s="194"/>
      <c r="R410" s="194"/>
      <c r="S410" s="194"/>
      <c r="T410" s="194"/>
      <c r="U410" s="194"/>
      <c r="V410" s="470"/>
      <c r="W410" s="194"/>
      <c r="X410" s="194"/>
      <c r="Y410" s="194"/>
      <c r="Z410" s="194"/>
      <c r="AA410" s="194"/>
      <c r="AB410" s="470"/>
      <c r="AC410" s="194"/>
      <c r="AD410" s="194"/>
      <c r="AE410" s="194"/>
      <c r="AF410" s="194"/>
      <c r="AG410" s="194"/>
      <c r="AH410" s="470"/>
      <c r="AI410" s="194"/>
      <c r="AJ410" s="194"/>
      <c r="AK410" s="194"/>
      <c r="AL410" s="194"/>
      <c r="AM410" s="470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470"/>
      <c r="P411" s="194"/>
      <c r="Q411" s="194"/>
      <c r="R411" s="194"/>
      <c r="S411" s="194"/>
      <c r="T411" s="194"/>
      <c r="U411" s="194"/>
      <c r="V411" s="470"/>
      <c r="W411" s="194"/>
      <c r="X411" s="194"/>
      <c r="Y411" s="194"/>
      <c r="Z411" s="194"/>
      <c r="AA411" s="194"/>
      <c r="AB411" s="470"/>
      <c r="AC411" s="194"/>
      <c r="AD411" s="194"/>
      <c r="AE411" s="194"/>
      <c r="AF411" s="194"/>
      <c r="AG411" s="194"/>
      <c r="AH411" s="470"/>
      <c r="AI411" s="194"/>
      <c r="AJ411" s="194"/>
      <c r="AK411" s="194"/>
      <c r="AL411" s="194"/>
      <c r="AM411" s="470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470"/>
      <c r="P412" s="194"/>
      <c r="Q412" s="194"/>
      <c r="R412" s="194"/>
      <c r="S412" s="194"/>
      <c r="T412" s="194"/>
      <c r="U412" s="194"/>
      <c r="V412" s="470"/>
      <c r="W412" s="194"/>
      <c r="X412" s="194"/>
      <c r="Y412" s="194"/>
      <c r="Z412" s="194"/>
      <c r="AA412" s="194"/>
      <c r="AB412" s="470"/>
      <c r="AC412" s="194"/>
      <c r="AD412" s="194"/>
      <c r="AE412" s="194"/>
      <c r="AF412" s="194"/>
      <c r="AG412" s="194"/>
      <c r="AH412" s="470"/>
      <c r="AI412" s="194"/>
      <c r="AJ412" s="194"/>
      <c r="AK412" s="194"/>
      <c r="AL412" s="194"/>
      <c r="AM412" s="470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470"/>
      <c r="P413" s="194"/>
      <c r="Q413" s="194"/>
      <c r="R413" s="194"/>
      <c r="S413" s="194"/>
      <c r="T413" s="194"/>
      <c r="U413" s="194"/>
      <c r="V413" s="470"/>
      <c r="W413" s="194"/>
      <c r="X413" s="194"/>
      <c r="Y413" s="194"/>
      <c r="Z413" s="194"/>
      <c r="AA413" s="194"/>
      <c r="AB413" s="470"/>
      <c r="AC413" s="194"/>
      <c r="AD413" s="194"/>
      <c r="AE413" s="194"/>
      <c r="AF413" s="194"/>
      <c r="AG413" s="194"/>
      <c r="AH413" s="470"/>
      <c r="AI413" s="194"/>
      <c r="AJ413" s="194"/>
      <c r="AK413" s="194"/>
      <c r="AL413" s="194"/>
      <c r="AM413" s="470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470"/>
      <c r="P414" s="194"/>
      <c r="Q414" s="194"/>
      <c r="R414" s="194"/>
      <c r="S414" s="194"/>
      <c r="T414" s="194"/>
      <c r="U414" s="194"/>
      <c r="V414" s="470"/>
      <c r="W414" s="194"/>
      <c r="X414" s="194"/>
      <c r="Y414" s="194"/>
      <c r="Z414" s="194"/>
      <c r="AA414" s="194"/>
      <c r="AB414" s="470"/>
      <c r="AC414" s="194"/>
      <c r="AD414" s="194"/>
      <c r="AE414" s="194"/>
      <c r="AF414" s="194"/>
      <c r="AG414" s="194"/>
      <c r="AH414" s="470"/>
      <c r="AI414" s="194"/>
      <c r="AJ414" s="194"/>
      <c r="AK414" s="194"/>
      <c r="AL414" s="194"/>
      <c r="AM414" s="470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470"/>
      <c r="P415" s="194"/>
      <c r="Q415" s="194"/>
      <c r="R415" s="194"/>
      <c r="S415" s="194"/>
      <c r="T415" s="194"/>
      <c r="U415" s="194"/>
      <c r="V415" s="470"/>
      <c r="W415" s="194"/>
      <c r="X415" s="194"/>
      <c r="Y415" s="194"/>
      <c r="Z415" s="194"/>
      <c r="AA415" s="194"/>
      <c r="AB415" s="470"/>
      <c r="AC415" s="194"/>
      <c r="AD415" s="194"/>
      <c r="AE415" s="194"/>
      <c r="AF415" s="194"/>
      <c r="AG415" s="194"/>
      <c r="AH415" s="470"/>
      <c r="AI415" s="194"/>
      <c r="AJ415" s="194"/>
      <c r="AK415" s="194"/>
      <c r="AL415" s="194"/>
      <c r="AM415" s="470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470"/>
      <c r="P416" s="194"/>
      <c r="Q416" s="194"/>
      <c r="R416" s="194"/>
      <c r="S416" s="194"/>
      <c r="T416" s="194"/>
      <c r="U416" s="194"/>
      <c r="V416" s="470"/>
      <c r="W416" s="194"/>
      <c r="X416" s="194"/>
      <c r="Y416" s="194"/>
      <c r="Z416" s="194"/>
      <c r="AA416" s="194"/>
      <c r="AB416" s="470"/>
      <c r="AC416" s="194"/>
      <c r="AD416" s="194"/>
      <c r="AE416" s="194"/>
      <c r="AF416" s="194"/>
      <c r="AG416" s="194"/>
      <c r="AH416" s="470"/>
      <c r="AI416" s="194"/>
      <c r="AJ416" s="194"/>
      <c r="AK416" s="194"/>
      <c r="AL416" s="194"/>
      <c r="AM416" s="470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470"/>
      <c r="P417" s="194"/>
      <c r="Q417" s="194"/>
      <c r="R417" s="194"/>
      <c r="S417" s="194"/>
      <c r="T417" s="194"/>
      <c r="U417" s="194"/>
      <c r="V417" s="470"/>
      <c r="W417" s="194"/>
      <c r="X417" s="194"/>
      <c r="Y417" s="194"/>
      <c r="Z417" s="194"/>
      <c r="AA417" s="194"/>
      <c r="AB417" s="470"/>
      <c r="AC417" s="194"/>
      <c r="AD417" s="194"/>
      <c r="AE417" s="194"/>
      <c r="AF417" s="194"/>
      <c r="AG417" s="194"/>
      <c r="AH417" s="470"/>
      <c r="AI417" s="194"/>
      <c r="AJ417" s="194"/>
      <c r="AK417" s="194"/>
      <c r="AL417" s="194"/>
      <c r="AM417" s="470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470"/>
      <c r="P418" s="194"/>
      <c r="Q418" s="194"/>
      <c r="R418" s="194"/>
      <c r="S418" s="194"/>
      <c r="T418" s="194"/>
      <c r="U418" s="194"/>
      <c r="V418" s="470"/>
      <c r="W418" s="194"/>
      <c r="X418" s="194"/>
      <c r="Y418" s="194"/>
      <c r="Z418" s="194"/>
      <c r="AA418" s="194"/>
      <c r="AB418" s="470"/>
      <c r="AC418" s="194"/>
      <c r="AD418" s="194"/>
      <c r="AE418" s="194"/>
      <c r="AF418" s="194"/>
      <c r="AG418" s="194"/>
      <c r="AH418" s="470"/>
      <c r="AI418" s="194"/>
      <c r="AJ418" s="194"/>
      <c r="AK418" s="194"/>
      <c r="AL418" s="194"/>
      <c r="AM418" s="470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470"/>
      <c r="P419" s="194"/>
      <c r="Q419" s="194"/>
      <c r="R419" s="194"/>
      <c r="S419" s="194"/>
      <c r="T419" s="194"/>
      <c r="U419" s="194"/>
      <c r="V419" s="470"/>
      <c r="W419" s="194"/>
      <c r="X419" s="194"/>
      <c r="Y419" s="194"/>
      <c r="Z419" s="194"/>
      <c r="AA419" s="194"/>
      <c r="AB419" s="470"/>
      <c r="AC419" s="194"/>
      <c r="AD419" s="194"/>
      <c r="AE419" s="194"/>
      <c r="AF419" s="194"/>
      <c r="AG419" s="194"/>
      <c r="AH419" s="470"/>
      <c r="AI419" s="194"/>
      <c r="AJ419" s="194"/>
      <c r="AK419" s="194"/>
      <c r="AL419" s="194"/>
      <c r="AM419" s="470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470"/>
      <c r="P420" s="194"/>
      <c r="Q420" s="194"/>
      <c r="R420" s="194"/>
      <c r="S420" s="194"/>
      <c r="T420" s="194"/>
      <c r="U420" s="194"/>
      <c r="V420" s="470"/>
      <c r="W420" s="194"/>
      <c r="X420" s="194"/>
      <c r="Y420" s="194"/>
      <c r="Z420" s="194"/>
      <c r="AA420" s="194"/>
      <c r="AB420" s="470"/>
      <c r="AC420" s="194"/>
      <c r="AD420" s="194"/>
      <c r="AE420" s="194"/>
      <c r="AF420" s="194"/>
      <c r="AG420" s="194"/>
      <c r="AH420" s="470"/>
      <c r="AI420" s="194"/>
      <c r="AJ420" s="194"/>
      <c r="AK420" s="194"/>
      <c r="AL420" s="194"/>
      <c r="AM420" s="470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470"/>
      <c r="P421" s="194"/>
      <c r="Q421" s="194"/>
      <c r="R421" s="194"/>
      <c r="S421" s="194"/>
      <c r="T421" s="194"/>
      <c r="U421" s="194"/>
      <c r="V421" s="470"/>
      <c r="W421" s="194"/>
      <c r="X421" s="194"/>
      <c r="Y421" s="194"/>
      <c r="Z421" s="194"/>
      <c r="AA421" s="194"/>
      <c r="AB421" s="470"/>
      <c r="AC421" s="194"/>
      <c r="AD421" s="194"/>
      <c r="AE421" s="194"/>
      <c r="AF421" s="194"/>
      <c r="AG421" s="194"/>
      <c r="AH421" s="470"/>
      <c r="AI421" s="194"/>
      <c r="AJ421" s="194"/>
      <c r="AK421" s="194"/>
      <c r="AL421" s="194"/>
      <c r="AM421" s="470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470"/>
      <c r="P422" s="194"/>
      <c r="Q422" s="194"/>
      <c r="R422" s="194"/>
      <c r="S422" s="194"/>
      <c r="T422" s="194"/>
      <c r="U422" s="194"/>
      <c r="V422" s="470"/>
      <c r="W422" s="194"/>
      <c r="X422" s="194"/>
      <c r="Y422" s="194"/>
      <c r="Z422" s="194"/>
      <c r="AA422" s="194"/>
      <c r="AB422" s="470"/>
      <c r="AC422" s="194"/>
      <c r="AD422" s="194"/>
      <c r="AE422" s="194"/>
      <c r="AF422" s="194"/>
      <c r="AG422" s="194"/>
      <c r="AH422" s="470"/>
      <c r="AI422" s="194"/>
      <c r="AJ422" s="194"/>
      <c r="AK422" s="194"/>
      <c r="AL422" s="194"/>
      <c r="AM422" s="470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470"/>
      <c r="P423" s="194"/>
      <c r="Q423" s="194"/>
      <c r="R423" s="194"/>
      <c r="S423" s="194"/>
      <c r="T423" s="194"/>
      <c r="U423" s="194"/>
      <c r="V423" s="470"/>
      <c r="W423" s="194"/>
      <c r="X423" s="194"/>
      <c r="Y423" s="194"/>
      <c r="Z423" s="194"/>
      <c r="AA423" s="194"/>
      <c r="AB423" s="470"/>
      <c r="AC423" s="194"/>
      <c r="AD423" s="194"/>
      <c r="AE423" s="194"/>
      <c r="AF423" s="194"/>
      <c r="AG423" s="194"/>
      <c r="AH423" s="470"/>
      <c r="AI423" s="194"/>
      <c r="AJ423" s="194"/>
      <c r="AK423" s="194"/>
      <c r="AL423" s="194"/>
      <c r="AM423" s="470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470"/>
      <c r="P424" s="194"/>
      <c r="Q424" s="194"/>
      <c r="R424" s="194"/>
      <c r="S424" s="194"/>
      <c r="T424" s="194"/>
      <c r="U424" s="194"/>
      <c r="V424" s="470"/>
      <c r="W424" s="194"/>
      <c r="X424" s="194"/>
      <c r="Y424" s="194"/>
      <c r="Z424" s="194"/>
      <c r="AA424" s="194"/>
      <c r="AB424" s="470"/>
      <c r="AC424" s="194"/>
      <c r="AD424" s="194"/>
      <c r="AE424" s="194"/>
      <c r="AF424" s="194"/>
      <c r="AG424" s="194"/>
      <c r="AH424" s="470"/>
      <c r="AI424" s="194"/>
      <c r="AJ424" s="194"/>
      <c r="AK424" s="194"/>
      <c r="AL424" s="194"/>
      <c r="AM424" s="470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470"/>
      <c r="P425" s="194"/>
      <c r="Q425" s="194"/>
      <c r="R425" s="194"/>
      <c r="S425" s="194"/>
      <c r="T425" s="194"/>
      <c r="U425" s="194"/>
      <c r="V425" s="470"/>
      <c r="W425" s="194"/>
      <c r="X425" s="194"/>
      <c r="Y425" s="194"/>
      <c r="Z425" s="194"/>
      <c r="AA425" s="194"/>
      <c r="AB425" s="470"/>
      <c r="AC425" s="194"/>
      <c r="AD425" s="194"/>
      <c r="AE425" s="194"/>
      <c r="AF425" s="194"/>
      <c r="AG425" s="194"/>
      <c r="AH425" s="470"/>
      <c r="AI425" s="194"/>
      <c r="AJ425" s="194"/>
      <c r="AK425" s="194"/>
      <c r="AL425" s="194"/>
      <c r="AM425" s="470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470"/>
      <c r="P426" s="194"/>
      <c r="Q426" s="194"/>
      <c r="R426" s="194"/>
      <c r="S426" s="194"/>
      <c r="T426" s="194"/>
      <c r="U426" s="194"/>
      <c r="V426" s="470"/>
      <c r="W426" s="194"/>
      <c r="X426" s="194"/>
      <c r="Y426" s="194"/>
      <c r="Z426" s="194"/>
      <c r="AA426" s="194"/>
      <c r="AB426" s="470"/>
      <c r="AC426" s="194"/>
      <c r="AD426" s="194"/>
      <c r="AE426" s="194"/>
      <c r="AF426" s="194"/>
      <c r="AG426" s="194"/>
      <c r="AH426" s="470"/>
      <c r="AI426" s="194"/>
      <c r="AJ426" s="194"/>
      <c r="AK426" s="194"/>
      <c r="AL426" s="194"/>
      <c r="AM426" s="470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470"/>
      <c r="P427" s="194"/>
      <c r="Q427" s="194"/>
      <c r="R427" s="194"/>
      <c r="S427" s="194"/>
      <c r="T427" s="194"/>
      <c r="U427" s="194"/>
      <c r="V427" s="470"/>
      <c r="W427" s="194"/>
      <c r="X427" s="194"/>
      <c r="Y427" s="194"/>
      <c r="Z427" s="194"/>
      <c r="AA427" s="194"/>
      <c r="AB427" s="470"/>
      <c r="AC427" s="194"/>
      <c r="AD427" s="194"/>
      <c r="AE427" s="194"/>
      <c r="AF427" s="194"/>
      <c r="AG427" s="194"/>
      <c r="AH427" s="470"/>
      <c r="AI427" s="194"/>
      <c r="AJ427" s="194"/>
      <c r="AK427" s="194"/>
      <c r="AL427" s="194"/>
      <c r="AM427" s="470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470"/>
      <c r="P428" s="194"/>
      <c r="Q428" s="194"/>
      <c r="R428" s="194"/>
      <c r="S428" s="194"/>
      <c r="T428" s="194"/>
      <c r="U428" s="194"/>
      <c r="V428" s="470"/>
      <c r="W428" s="194"/>
      <c r="X428" s="194"/>
      <c r="Y428" s="194"/>
      <c r="Z428" s="194"/>
      <c r="AA428" s="194"/>
      <c r="AB428" s="470"/>
      <c r="AC428" s="194"/>
      <c r="AD428" s="194"/>
      <c r="AE428" s="194"/>
      <c r="AF428" s="194"/>
      <c r="AG428" s="194"/>
      <c r="AH428" s="470"/>
      <c r="AI428" s="194"/>
      <c r="AJ428" s="194"/>
      <c r="AK428" s="194"/>
      <c r="AL428" s="194"/>
      <c r="AM428" s="470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470"/>
      <c r="P429" s="194"/>
      <c r="Q429" s="194"/>
      <c r="R429" s="194"/>
      <c r="S429" s="194"/>
      <c r="T429" s="194"/>
      <c r="U429" s="194"/>
      <c r="V429" s="470"/>
      <c r="W429" s="194"/>
      <c r="X429" s="194"/>
      <c r="Y429" s="194"/>
      <c r="Z429" s="194"/>
      <c r="AA429" s="194"/>
      <c r="AB429" s="470"/>
      <c r="AC429" s="194"/>
      <c r="AD429" s="194"/>
      <c r="AE429" s="194"/>
      <c r="AF429" s="194"/>
      <c r="AG429" s="194"/>
      <c r="AH429" s="470"/>
      <c r="AI429" s="194"/>
      <c r="AJ429" s="194"/>
      <c r="AK429" s="194"/>
      <c r="AL429" s="194"/>
      <c r="AM429" s="470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470"/>
      <c r="P430" s="194"/>
      <c r="Q430" s="194"/>
      <c r="R430" s="194"/>
      <c r="S430" s="194"/>
      <c r="T430" s="194"/>
      <c r="U430" s="194"/>
      <c r="V430" s="470"/>
      <c r="W430" s="194"/>
      <c r="X430" s="194"/>
      <c r="Y430" s="194"/>
      <c r="Z430" s="194"/>
      <c r="AA430" s="194"/>
      <c r="AB430" s="470"/>
      <c r="AC430" s="194"/>
      <c r="AD430" s="194"/>
      <c r="AE430" s="194"/>
      <c r="AF430" s="194"/>
      <c r="AG430" s="194"/>
      <c r="AH430" s="470"/>
      <c r="AI430" s="194"/>
      <c r="AJ430" s="194"/>
      <c r="AK430" s="194"/>
      <c r="AL430" s="194"/>
      <c r="AM430" s="470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470"/>
      <c r="P431" s="194"/>
      <c r="Q431" s="194"/>
      <c r="R431" s="194"/>
      <c r="S431" s="194"/>
      <c r="T431" s="194"/>
      <c r="U431" s="194"/>
      <c r="V431" s="470"/>
      <c r="W431" s="194"/>
      <c r="X431" s="194"/>
      <c r="Y431" s="194"/>
      <c r="Z431" s="194"/>
      <c r="AA431" s="194"/>
      <c r="AB431" s="470"/>
      <c r="AC431" s="194"/>
      <c r="AD431" s="194"/>
      <c r="AE431" s="194"/>
      <c r="AF431" s="194"/>
      <c r="AG431" s="194"/>
      <c r="AH431" s="470"/>
      <c r="AI431" s="194"/>
      <c r="AJ431" s="194"/>
      <c r="AK431" s="194"/>
      <c r="AL431" s="194"/>
      <c r="AM431" s="470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470"/>
      <c r="P432" s="194"/>
      <c r="Q432" s="194"/>
      <c r="R432" s="194"/>
      <c r="S432" s="194"/>
      <c r="T432" s="194"/>
      <c r="U432" s="194"/>
      <c r="V432" s="470"/>
      <c r="W432" s="194"/>
      <c r="X432" s="194"/>
      <c r="Y432" s="194"/>
      <c r="Z432" s="194"/>
      <c r="AA432" s="194"/>
      <c r="AB432" s="470"/>
      <c r="AC432" s="194"/>
      <c r="AD432" s="194"/>
      <c r="AE432" s="194"/>
      <c r="AF432" s="194"/>
      <c r="AG432" s="194"/>
      <c r="AH432" s="470"/>
      <c r="AI432" s="194"/>
      <c r="AJ432" s="194"/>
      <c r="AK432" s="194"/>
      <c r="AL432" s="194"/>
      <c r="AM432" s="470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470"/>
      <c r="P433" s="194"/>
      <c r="Q433" s="194"/>
      <c r="R433" s="194"/>
      <c r="S433" s="194"/>
      <c r="T433" s="194"/>
      <c r="U433" s="194"/>
      <c r="V433" s="470"/>
      <c r="W433" s="194"/>
      <c r="X433" s="194"/>
      <c r="Y433" s="194"/>
      <c r="Z433" s="194"/>
      <c r="AA433" s="194"/>
      <c r="AB433" s="470"/>
      <c r="AC433" s="194"/>
      <c r="AD433" s="194"/>
      <c r="AE433" s="194"/>
      <c r="AF433" s="194"/>
      <c r="AG433" s="194"/>
      <c r="AH433" s="470"/>
      <c r="AI433" s="194"/>
      <c r="AJ433" s="194"/>
      <c r="AK433" s="194"/>
      <c r="AL433" s="194"/>
      <c r="AM433" s="470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470"/>
      <c r="P434" s="194"/>
      <c r="Q434" s="194"/>
      <c r="R434" s="194"/>
      <c r="S434" s="194"/>
      <c r="T434" s="194"/>
      <c r="U434" s="194"/>
      <c r="V434" s="470"/>
      <c r="W434" s="194"/>
      <c r="X434" s="194"/>
      <c r="Y434" s="194"/>
      <c r="Z434" s="194"/>
      <c r="AA434" s="194"/>
      <c r="AB434" s="470"/>
      <c r="AC434" s="194"/>
      <c r="AD434" s="194"/>
      <c r="AE434" s="194"/>
      <c r="AF434" s="194"/>
      <c r="AG434" s="194"/>
      <c r="AH434" s="470"/>
      <c r="AI434" s="194"/>
      <c r="AJ434" s="194"/>
      <c r="AK434" s="194"/>
      <c r="AL434" s="194"/>
      <c r="AM434" s="470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470"/>
      <c r="P435" s="194"/>
      <c r="Q435" s="194"/>
      <c r="R435" s="194"/>
      <c r="S435" s="194"/>
      <c r="T435" s="194"/>
      <c r="U435" s="194"/>
      <c r="V435" s="470"/>
      <c r="W435" s="194"/>
      <c r="X435" s="194"/>
      <c r="Y435" s="194"/>
      <c r="Z435" s="194"/>
      <c r="AA435" s="194"/>
      <c r="AB435" s="470"/>
      <c r="AC435" s="194"/>
      <c r="AD435" s="194"/>
      <c r="AE435" s="194"/>
      <c r="AF435" s="194"/>
      <c r="AG435" s="194"/>
      <c r="AH435" s="470"/>
      <c r="AI435" s="194"/>
      <c r="AJ435" s="194"/>
      <c r="AK435" s="194"/>
      <c r="AL435" s="194"/>
      <c r="AM435" s="470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470"/>
      <c r="P436" s="194"/>
      <c r="Q436" s="194"/>
      <c r="R436" s="194"/>
      <c r="S436" s="194"/>
      <c r="T436" s="194"/>
      <c r="U436" s="194"/>
      <c r="V436" s="470"/>
      <c r="W436" s="194"/>
      <c r="X436" s="194"/>
      <c r="Y436" s="194"/>
      <c r="Z436" s="194"/>
      <c r="AA436" s="194"/>
      <c r="AB436" s="470"/>
      <c r="AC436" s="194"/>
      <c r="AD436" s="194"/>
      <c r="AE436" s="194"/>
      <c r="AF436" s="194"/>
      <c r="AG436" s="194"/>
      <c r="AH436" s="470"/>
      <c r="AI436" s="194"/>
      <c r="AJ436" s="194"/>
      <c r="AK436" s="194"/>
      <c r="AL436" s="194"/>
      <c r="AM436" s="470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470"/>
      <c r="P437" s="194"/>
      <c r="Q437" s="194"/>
      <c r="R437" s="194"/>
      <c r="S437" s="194"/>
      <c r="T437" s="194"/>
      <c r="U437" s="194"/>
      <c r="V437" s="470"/>
      <c r="W437" s="194"/>
      <c r="X437" s="194"/>
      <c r="Y437" s="194"/>
      <c r="Z437" s="194"/>
      <c r="AA437" s="194"/>
      <c r="AB437" s="470"/>
      <c r="AC437" s="194"/>
      <c r="AD437" s="194"/>
      <c r="AE437" s="194"/>
      <c r="AF437" s="194"/>
      <c r="AG437" s="194"/>
      <c r="AH437" s="470"/>
      <c r="AI437" s="194"/>
      <c r="AJ437" s="194"/>
      <c r="AK437" s="194"/>
      <c r="AL437" s="194"/>
      <c r="AM437" s="470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470"/>
      <c r="P438" s="194"/>
      <c r="Q438" s="194"/>
      <c r="R438" s="194"/>
      <c r="S438" s="194"/>
      <c r="T438" s="194"/>
      <c r="U438" s="194"/>
      <c r="V438" s="470"/>
      <c r="W438" s="194"/>
      <c r="X438" s="194"/>
      <c r="Y438" s="194"/>
      <c r="Z438" s="194"/>
      <c r="AA438" s="194"/>
      <c r="AB438" s="470"/>
      <c r="AC438" s="194"/>
      <c r="AD438" s="194"/>
      <c r="AE438" s="194"/>
      <c r="AF438" s="194"/>
      <c r="AG438" s="194"/>
      <c r="AH438" s="470"/>
      <c r="AI438" s="194"/>
      <c r="AJ438" s="194"/>
      <c r="AK438" s="194"/>
      <c r="AL438" s="194"/>
      <c r="AM438" s="470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470"/>
      <c r="P439" s="194"/>
      <c r="Q439" s="194"/>
      <c r="R439" s="194"/>
      <c r="S439" s="194"/>
      <c r="T439" s="194"/>
      <c r="U439" s="194"/>
      <c r="V439" s="470"/>
      <c r="W439" s="194"/>
      <c r="X439" s="194"/>
      <c r="Y439" s="194"/>
      <c r="Z439" s="194"/>
      <c r="AA439" s="194"/>
      <c r="AB439" s="470"/>
      <c r="AC439" s="194"/>
      <c r="AD439" s="194"/>
      <c r="AE439" s="194"/>
      <c r="AF439" s="194"/>
      <c r="AG439" s="194"/>
      <c r="AH439" s="470"/>
      <c r="AI439" s="194"/>
      <c r="AJ439" s="194"/>
      <c r="AK439" s="194"/>
      <c r="AL439" s="194"/>
      <c r="AM439" s="470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470"/>
      <c r="P440" s="194"/>
      <c r="Q440" s="194"/>
      <c r="R440" s="194"/>
      <c r="S440" s="194"/>
      <c r="T440" s="194"/>
      <c r="U440" s="194"/>
      <c r="V440" s="470"/>
      <c r="W440" s="194"/>
      <c r="X440" s="194"/>
      <c r="Y440" s="194"/>
      <c r="Z440" s="194"/>
      <c r="AA440" s="194"/>
      <c r="AB440" s="470"/>
      <c r="AC440" s="194"/>
      <c r="AD440" s="194"/>
      <c r="AE440" s="194"/>
      <c r="AF440" s="194"/>
      <c r="AG440" s="194"/>
      <c r="AH440" s="470"/>
      <c r="AI440" s="194"/>
      <c r="AJ440" s="194"/>
      <c r="AK440" s="194"/>
      <c r="AL440" s="194"/>
      <c r="AM440" s="470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470"/>
      <c r="P441" s="194"/>
      <c r="Q441" s="194"/>
      <c r="R441" s="194"/>
      <c r="S441" s="194"/>
      <c r="T441" s="194"/>
      <c r="U441" s="194"/>
      <c r="V441" s="470"/>
      <c r="W441" s="194"/>
      <c r="X441" s="194"/>
      <c r="Y441" s="194"/>
      <c r="Z441" s="194"/>
      <c r="AA441" s="194"/>
      <c r="AB441" s="470"/>
      <c r="AC441" s="194"/>
      <c r="AD441" s="194"/>
      <c r="AE441" s="194"/>
      <c r="AF441" s="194"/>
      <c r="AG441" s="194"/>
      <c r="AH441" s="470"/>
      <c r="AI441" s="194"/>
      <c r="AJ441" s="194"/>
      <c r="AK441" s="194"/>
      <c r="AL441" s="194"/>
      <c r="AM441" s="470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470"/>
      <c r="P442" s="194"/>
      <c r="Q442" s="194"/>
      <c r="R442" s="194"/>
      <c r="S442" s="194"/>
      <c r="T442" s="194"/>
      <c r="U442" s="194"/>
      <c r="V442" s="470"/>
      <c r="W442" s="194"/>
      <c r="X442" s="194"/>
      <c r="Y442" s="194"/>
      <c r="Z442" s="194"/>
      <c r="AA442" s="194"/>
      <c r="AB442" s="470"/>
      <c r="AC442" s="194"/>
      <c r="AD442" s="194"/>
      <c r="AE442" s="194"/>
      <c r="AF442" s="194"/>
      <c r="AG442" s="194"/>
      <c r="AH442" s="470"/>
      <c r="AI442" s="194"/>
      <c r="AJ442" s="194"/>
      <c r="AK442" s="194"/>
      <c r="AL442" s="194"/>
      <c r="AM442" s="470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470"/>
      <c r="P443" s="194"/>
      <c r="Q443" s="194"/>
      <c r="R443" s="194"/>
      <c r="S443" s="194"/>
      <c r="T443" s="194"/>
      <c r="U443" s="194"/>
      <c r="V443" s="470"/>
      <c r="W443" s="194"/>
      <c r="X443" s="194"/>
      <c r="Y443" s="194"/>
      <c r="Z443" s="194"/>
      <c r="AA443" s="194"/>
      <c r="AB443" s="470"/>
      <c r="AC443" s="194"/>
      <c r="AD443" s="194"/>
      <c r="AE443" s="194"/>
      <c r="AF443" s="194"/>
      <c r="AG443" s="194"/>
      <c r="AH443" s="470"/>
      <c r="AI443" s="194"/>
      <c r="AJ443" s="194"/>
      <c r="AK443" s="194"/>
      <c r="AL443" s="194"/>
      <c r="AM443" s="470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470"/>
      <c r="P444" s="194"/>
      <c r="Q444" s="194"/>
      <c r="R444" s="194"/>
      <c r="S444" s="194"/>
      <c r="T444" s="194"/>
      <c r="U444" s="194"/>
      <c r="V444" s="470"/>
      <c r="W444" s="194"/>
      <c r="X444" s="194"/>
      <c r="Y444" s="194"/>
      <c r="Z444" s="194"/>
      <c r="AA444" s="194"/>
      <c r="AB444" s="470"/>
      <c r="AC444" s="194"/>
      <c r="AD444" s="194"/>
      <c r="AE444" s="194"/>
      <c r="AF444" s="194"/>
      <c r="AG444" s="194"/>
      <c r="AH444" s="470"/>
      <c r="AI444" s="194"/>
      <c r="AJ444" s="194"/>
      <c r="AK444" s="194"/>
      <c r="AL444" s="194"/>
      <c r="AM444" s="470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470"/>
      <c r="P445" s="194"/>
      <c r="Q445" s="194"/>
      <c r="R445" s="194"/>
      <c r="S445" s="194"/>
      <c r="T445" s="194"/>
      <c r="U445" s="194"/>
      <c r="V445" s="470"/>
      <c r="W445" s="194"/>
      <c r="X445" s="194"/>
      <c r="Y445" s="194"/>
      <c r="Z445" s="194"/>
      <c r="AA445" s="194"/>
      <c r="AB445" s="470"/>
      <c r="AC445" s="194"/>
      <c r="AD445" s="194"/>
      <c r="AE445" s="194"/>
      <c r="AF445" s="194"/>
      <c r="AG445" s="194"/>
      <c r="AH445" s="470"/>
      <c r="AI445" s="194"/>
      <c r="AJ445" s="194"/>
      <c r="AK445" s="194"/>
      <c r="AL445" s="194"/>
      <c r="AM445" s="470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470"/>
      <c r="P446" s="194"/>
      <c r="Q446" s="194"/>
      <c r="R446" s="194"/>
      <c r="S446" s="194"/>
      <c r="T446" s="194"/>
      <c r="U446" s="194"/>
      <c r="V446" s="470"/>
      <c r="W446" s="194"/>
      <c r="X446" s="194"/>
      <c r="Y446" s="194"/>
      <c r="Z446" s="194"/>
      <c r="AA446" s="194"/>
      <c r="AB446" s="470"/>
      <c r="AC446" s="194"/>
      <c r="AD446" s="194"/>
      <c r="AE446" s="194"/>
      <c r="AF446" s="194"/>
      <c r="AG446" s="194"/>
      <c r="AH446" s="470"/>
      <c r="AI446" s="194"/>
      <c r="AJ446" s="194"/>
      <c r="AK446" s="194"/>
      <c r="AL446" s="194"/>
      <c r="AM446" s="470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470"/>
      <c r="P447" s="194"/>
      <c r="Q447" s="194"/>
      <c r="R447" s="194"/>
      <c r="S447" s="194"/>
      <c r="T447" s="194"/>
      <c r="U447" s="194"/>
      <c r="V447" s="470"/>
      <c r="W447" s="194"/>
      <c r="X447" s="194"/>
      <c r="Y447" s="194"/>
      <c r="Z447" s="194"/>
      <c r="AA447" s="194"/>
      <c r="AB447" s="470"/>
      <c r="AC447" s="194"/>
      <c r="AD447" s="194"/>
      <c r="AE447" s="194"/>
      <c r="AF447" s="194"/>
      <c r="AG447" s="194"/>
      <c r="AH447" s="470"/>
      <c r="AI447" s="194"/>
      <c r="AJ447" s="194"/>
      <c r="AK447" s="194"/>
      <c r="AL447" s="194"/>
      <c r="AM447" s="470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470"/>
      <c r="P448" s="194"/>
      <c r="Q448" s="194"/>
      <c r="R448" s="194"/>
      <c r="S448" s="194"/>
      <c r="T448" s="194"/>
      <c r="U448" s="194"/>
      <c r="V448" s="470"/>
      <c r="W448" s="194"/>
      <c r="X448" s="194"/>
      <c r="Y448" s="194"/>
      <c r="Z448" s="194"/>
      <c r="AA448" s="194"/>
      <c r="AB448" s="470"/>
      <c r="AC448" s="194"/>
      <c r="AD448" s="194"/>
      <c r="AE448" s="194"/>
      <c r="AF448" s="194"/>
      <c r="AG448" s="194"/>
      <c r="AH448" s="470"/>
      <c r="AI448" s="194"/>
      <c r="AJ448" s="194"/>
      <c r="AK448" s="194"/>
      <c r="AL448" s="194"/>
      <c r="AM448" s="470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470"/>
      <c r="P449" s="194"/>
      <c r="Q449" s="194"/>
      <c r="R449" s="194"/>
      <c r="S449" s="194"/>
      <c r="T449" s="194"/>
      <c r="U449" s="194"/>
      <c r="V449" s="470"/>
      <c r="W449" s="194"/>
      <c r="X449" s="194"/>
      <c r="Y449" s="194"/>
      <c r="Z449" s="194"/>
      <c r="AA449" s="194"/>
      <c r="AB449" s="470"/>
      <c r="AC449" s="194"/>
      <c r="AD449" s="194"/>
      <c r="AE449" s="194"/>
      <c r="AF449" s="194"/>
      <c r="AG449" s="194"/>
      <c r="AH449" s="470"/>
      <c r="AI449" s="194"/>
      <c r="AJ449" s="194"/>
      <c r="AK449" s="194"/>
      <c r="AL449" s="194"/>
      <c r="AM449" s="470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470"/>
      <c r="P450" s="194"/>
      <c r="Q450" s="194"/>
      <c r="R450" s="194"/>
      <c r="S450" s="194"/>
      <c r="T450" s="194"/>
      <c r="U450" s="194"/>
      <c r="V450" s="470"/>
      <c r="W450" s="194"/>
      <c r="X450" s="194"/>
      <c r="Y450" s="194"/>
      <c r="Z450" s="194"/>
      <c r="AA450" s="194"/>
      <c r="AB450" s="470"/>
      <c r="AC450" s="194"/>
      <c r="AD450" s="194"/>
      <c r="AE450" s="194"/>
      <c r="AF450" s="194"/>
      <c r="AG450" s="194"/>
      <c r="AH450" s="470"/>
      <c r="AI450" s="194"/>
      <c r="AJ450" s="194"/>
      <c r="AK450" s="194"/>
      <c r="AL450" s="194"/>
      <c r="AM450" s="470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470"/>
      <c r="P451" s="194"/>
      <c r="Q451" s="194"/>
      <c r="R451" s="194"/>
      <c r="S451" s="194"/>
      <c r="T451" s="194"/>
      <c r="U451" s="194"/>
      <c r="V451" s="470"/>
      <c r="W451" s="194"/>
      <c r="X451" s="194"/>
      <c r="Y451" s="194"/>
      <c r="Z451" s="194"/>
      <c r="AA451" s="194"/>
      <c r="AB451" s="470"/>
      <c r="AC451" s="194"/>
      <c r="AD451" s="194"/>
      <c r="AE451" s="194"/>
      <c r="AF451" s="194"/>
      <c r="AG451" s="194"/>
      <c r="AH451" s="470"/>
      <c r="AI451" s="194"/>
      <c r="AJ451" s="194"/>
      <c r="AK451" s="194"/>
      <c r="AL451" s="194"/>
      <c r="AM451" s="470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470"/>
      <c r="P452" s="194"/>
      <c r="Q452" s="194"/>
      <c r="R452" s="194"/>
      <c r="S452" s="194"/>
      <c r="T452" s="194"/>
      <c r="U452" s="194"/>
      <c r="V452" s="470"/>
      <c r="W452" s="194"/>
      <c r="X452" s="194"/>
      <c r="Y452" s="194"/>
      <c r="Z452" s="194"/>
      <c r="AA452" s="194"/>
      <c r="AB452" s="470"/>
      <c r="AC452" s="194"/>
      <c r="AD452" s="194"/>
      <c r="AE452" s="194"/>
      <c r="AF452" s="194"/>
      <c r="AG452" s="194"/>
      <c r="AH452" s="470"/>
      <c r="AI452" s="194"/>
      <c r="AJ452" s="194"/>
      <c r="AK452" s="194"/>
      <c r="AL452" s="194"/>
      <c r="AM452" s="470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470"/>
      <c r="P453" s="194"/>
      <c r="Q453" s="194"/>
      <c r="R453" s="194"/>
      <c r="S453" s="194"/>
      <c r="T453" s="194"/>
      <c r="U453" s="194"/>
      <c r="V453" s="470"/>
      <c r="W453" s="194"/>
      <c r="X453" s="194"/>
      <c r="Y453" s="194"/>
      <c r="Z453" s="194"/>
      <c r="AA453" s="194"/>
      <c r="AB453" s="470"/>
      <c r="AC453" s="194"/>
      <c r="AD453" s="194"/>
      <c r="AE453" s="194"/>
      <c r="AF453" s="194"/>
      <c r="AG453" s="194"/>
      <c r="AH453" s="470"/>
      <c r="AI453" s="194"/>
      <c r="AJ453" s="194"/>
      <c r="AK453" s="194"/>
      <c r="AL453" s="194"/>
      <c r="AM453" s="470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470"/>
      <c r="P454" s="194"/>
      <c r="Q454" s="194"/>
      <c r="R454" s="194"/>
      <c r="S454" s="194"/>
      <c r="T454" s="194"/>
      <c r="U454" s="194"/>
      <c r="V454" s="470"/>
      <c r="W454" s="194"/>
      <c r="X454" s="194"/>
      <c r="Y454" s="194"/>
      <c r="Z454" s="194"/>
      <c r="AA454" s="194"/>
      <c r="AB454" s="470"/>
      <c r="AC454" s="194"/>
      <c r="AD454" s="194"/>
      <c r="AE454" s="194"/>
      <c r="AF454" s="194"/>
      <c r="AG454" s="194"/>
      <c r="AH454" s="470"/>
      <c r="AI454" s="194"/>
      <c r="AJ454" s="194"/>
      <c r="AK454" s="194"/>
      <c r="AL454" s="194"/>
      <c r="AM454" s="470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470"/>
      <c r="P455" s="194"/>
      <c r="Q455" s="194"/>
      <c r="R455" s="194"/>
      <c r="S455" s="194"/>
      <c r="T455" s="194"/>
      <c r="U455" s="194"/>
      <c r="V455" s="470"/>
      <c r="W455" s="194"/>
      <c r="X455" s="194"/>
      <c r="Y455" s="194"/>
      <c r="Z455" s="194"/>
      <c r="AA455" s="194"/>
      <c r="AB455" s="470"/>
      <c r="AC455" s="194"/>
      <c r="AD455" s="194"/>
      <c r="AE455" s="194"/>
      <c r="AF455" s="194"/>
      <c r="AG455" s="194"/>
      <c r="AH455" s="470"/>
      <c r="AI455" s="194"/>
      <c r="AJ455" s="194"/>
      <c r="AK455" s="194"/>
      <c r="AL455" s="194"/>
      <c r="AM455" s="470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470"/>
      <c r="P456" s="194"/>
      <c r="Q456" s="194"/>
      <c r="R456" s="194"/>
      <c r="S456" s="194"/>
      <c r="T456" s="194"/>
      <c r="U456" s="194"/>
      <c r="V456" s="470"/>
      <c r="W456" s="194"/>
      <c r="X456" s="194"/>
      <c r="Y456" s="194"/>
      <c r="Z456" s="194"/>
      <c r="AA456" s="194"/>
      <c r="AB456" s="470"/>
      <c r="AC456" s="194"/>
      <c r="AD456" s="194"/>
      <c r="AE456" s="194"/>
      <c r="AF456" s="194"/>
      <c r="AG456" s="194"/>
      <c r="AH456" s="470"/>
      <c r="AI456" s="194"/>
      <c r="AJ456" s="194"/>
      <c r="AK456" s="194"/>
      <c r="AL456" s="194"/>
      <c r="AM456" s="470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470"/>
      <c r="P457" s="194"/>
      <c r="Q457" s="194"/>
      <c r="R457" s="194"/>
      <c r="S457" s="194"/>
      <c r="T457" s="194"/>
      <c r="U457" s="194"/>
      <c r="V457" s="470"/>
      <c r="W457" s="194"/>
      <c r="X457" s="194"/>
      <c r="Y457" s="194"/>
      <c r="Z457" s="194"/>
      <c r="AA457" s="194"/>
      <c r="AB457" s="470"/>
      <c r="AC457" s="194"/>
      <c r="AD457" s="194"/>
      <c r="AE457" s="194"/>
      <c r="AF457" s="194"/>
      <c r="AG457" s="194"/>
      <c r="AH457" s="470"/>
      <c r="AI457" s="194"/>
      <c r="AJ457" s="194"/>
      <c r="AK457" s="194"/>
      <c r="AL457" s="194"/>
      <c r="AM457" s="470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470"/>
      <c r="P458" s="194"/>
      <c r="Q458" s="194"/>
      <c r="R458" s="194"/>
      <c r="S458" s="194"/>
      <c r="T458" s="194"/>
      <c r="U458" s="194"/>
      <c r="V458" s="470"/>
      <c r="W458" s="194"/>
      <c r="X458" s="194"/>
      <c r="Y458" s="194"/>
      <c r="Z458" s="194"/>
      <c r="AA458" s="194"/>
      <c r="AB458" s="470"/>
      <c r="AC458" s="194"/>
      <c r="AD458" s="194"/>
      <c r="AE458" s="194"/>
      <c r="AF458" s="194"/>
      <c r="AG458" s="194"/>
      <c r="AH458" s="470"/>
      <c r="AI458" s="194"/>
      <c r="AJ458" s="194"/>
      <c r="AK458" s="194"/>
      <c r="AL458" s="194"/>
      <c r="AM458" s="470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470"/>
      <c r="P459" s="194"/>
      <c r="Q459" s="194"/>
      <c r="R459" s="194"/>
      <c r="S459" s="194"/>
      <c r="T459" s="194"/>
      <c r="U459" s="194"/>
      <c r="V459" s="470"/>
      <c r="W459" s="194"/>
      <c r="X459" s="194"/>
      <c r="Y459" s="194"/>
      <c r="Z459" s="194"/>
      <c r="AA459" s="194"/>
      <c r="AB459" s="470"/>
      <c r="AC459" s="194"/>
      <c r="AD459" s="194"/>
      <c r="AE459" s="194"/>
      <c r="AF459" s="194"/>
      <c r="AG459" s="194"/>
      <c r="AH459" s="470"/>
      <c r="AI459" s="194"/>
      <c r="AJ459" s="194"/>
      <c r="AK459" s="194"/>
      <c r="AL459" s="194"/>
      <c r="AM459" s="470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470"/>
      <c r="P460" s="194"/>
      <c r="Q460" s="194"/>
      <c r="R460" s="194"/>
      <c r="S460" s="194"/>
      <c r="T460" s="194"/>
      <c r="U460" s="194"/>
      <c r="V460" s="470"/>
      <c r="W460" s="194"/>
      <c r="X460" s="194"/>
      <c r="Y460" s="194"/>
      <c r="Z460" s="194"/>
      <c r="AA460" s="194"/>
      <c r="AB460" s="470"/>
      <c r="AC460" s="194"/>
      <c r="AD460" s="194"/>
      <c r="AE460" s="194"/>
      <c r="AF460" s="194"/>
      <c r="AG460" s="194"/>
      <c r="AH460" s="470"/>
      <c r="AI460" s="194"/>
      <c r="AJ460" s="194"/>
      <c r="AK460" s="194"/>
      <c r="AL460" s="194"/>
      <c r="AM460" s="470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470"/>
      <c r="P461" s="194"/>
      <c r="Q461" s="194"/>
      <c r="R461" s="194"/>
      <c r="S461" s="194"/>
      <c r="T461" s="194"/>
      <c r="U461" s="194"/>
      <c r="V461" s="470"/>
      <c r="W461" s="194"/>
      <c r="X461" s="194"/>
      <c r="Y461" s="194"/>
      <c r="Z461" s="194"/>
      <c r="AA461" s="194"/>
      <c r="AB461" s="470"/>
      <c r="AC461" s="194"/>
      <c r="AD461" s="194"/>
      <c r="AE461" s="194"/>
      <c r="AF461" s="194"/>
      <c r="AG461" s="194"/>
      <c r="AH461" s="470"/>
      <c r="AI461" s="194"/>
      <c r="AJ461" s="194"/>
      <c r="AK461" s="194"/>
      <c r="AL461" s="194"/>
      <c r="AM461" s="470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470"/>
      <c r="P462" s="194"/>
      <c r="Q462" s="194"/>
      <c r="R462" s="194"/>
      <c r="S462" s="194"/>
      <c r="T462" s="194"/>
      <c r="U462" s="194"/>
      <c r="V462" s="470"/>
      <c r="W462" s="194"/>
      <c r="X462" s="194"/>
      <c r="Y462" s="194"/>
      <c r="Z462" s="194"/>
      <c r="AA462" s="194"/>
      <c r="AB462" s="470"/>
      <c r="AC462" s="194"/>
      <c r="AD462" s="194"/>
      <c r="AE462" s="194"/>
      <c r="AF462" s="194"/>
      <c r="AG462" s="194"/>
      <c r="AH462" s="470"/>
      <c r="AI462" s="194"/>
      <c r="AJ462" s="194"/>
      <c r="AK462" s="194"/>
      <c r="AL462" s="194"/>
      <c r="AM462" s="470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470"/>
      <c r="P463" s="194"/>
      <c r="Q463" s="194"/>
      <c r="R463" s="194"/>
      <c r="S463" s="194"/>
      <c r="T463" s="194"/>
      <c r="U463" s="194"/>
      <c r="V463" s="470"/>
      <c r="W463" s="194"/>
      <c r="X463" s="194"/>
      <c r="Y463" s="194"/>
      <c r="Z463" s="194"/>
      <c r="AA463" s="194"/>
      <c r="AB463" s="470"/>
      <c r="AC463" s="194"/>
      <c r="AD463" s="194"/>
      <c r="AE463" s="194"/>
      <c r="AF463" s="194"/>
      <c r="AG463" s="194"/>
      <c r="AH463" s="470"/>
      <c r="AI463" s="194"/>
      <c r="AJ463" s="194"/>
      <c r="AK463" s="194"/>
      <c r="AL463" s="194"/>
      <c r="AM463" s="470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470"/>
      <c r="P464" s="194"/>
      <c r="Q464" s="194"/>
      <c r="R464" s="194"/>
      <c r="S464" s="194"/>
      <c r="T464" s="194"/>
      <c r="U464" s="194"/>
      <c r="V464" s="470"/>
      <c r="W464" s="194"/>
      <c r="X464" s="194"/>
      <c r="Y464" s="194"/>
      <c r="Z464" s="194"/>
      <c r="AA464" s="194"/>
      <c r="AB464" s="470"/>
      <c r="AC464" s="194"/>
      <c r="AD464" s="194"/>
      <c r="AE464" s="194"/>
      <c r="AF464" s="194"/>
      <c r="AG464" s="194"/>
      <c r="AH464" s="470"/>
      <c r="AI464" s="194"/>
      <c r="AJ464" s="194"/>
      <c r="AK464" s="194"/>
      <c r="AL464" s="194"/>
      <c r="AM464" s="470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470"/>
      <c r="P465" s="194"/>
      <c r="Q465" s="194"/>
      <c r="R465" s="194"/>
      <c r="S465" s="194"/>
      <c r="T465" s="194"/>
      <c r="U465" s="194"/>
      <c r="V465" s="470"/>
      <c r="W465" s="194"/>
      <c r="X465" s="194"/>
      <c r="Y465" s="194"/>
      <c r="Z465" s="194"/>
      <c r="AA465" s="194"/>
      <c r="AB465" s="470"/>
      <c r="AC465" s="194"/>
      <c r="AD465" s="194"/>
      <c r="AE465" s="194"/>
      <c r="AF465" s="194"/>
      <c r="AG465" s="194"/>
      <c r="AH465" s="470"/>
      <c r="AI465" s="194"/>
      <c r="AJ465" s="194"/>
      <c r="AK465" s="194"/>
      <c r="AL465" s="194"/>
      <c r="AM465" s="470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470"/>
      <c r="P466" s="194"/>
      <c r="Q466" s="194"/>
      <c r="R466" s="194"/>
      <c r="S466" s="194"/>
      <c r="T466" s="194"/>
      <c r="U466" s="194"/>
      <c r="V466" s="470"/>
      <c r="W466" s="194"/>
      <c r="X466" s="194"/>
      <c r="Y466" s="194"/>
      <c r="Z466" s="194"/>
      <c r="AA466" s="194"/>
      <c r="AB466" s="470"/>
      <c r="AC466" s="194"/>
      <c r="AD466" s="194"/>
      <c r="AE466" s="194"/>
      <c r="AF466" s="194"/>
      <c r="AG466" s="194"/>
      <c r="AH466" s="470"/>
      <c r="AI466" s="194"/>
      <c r="AJ466" s="194"/>
      <c r="AK466" s="194"/>
      <c r="AL466" s="194"/>
      <c r="AM466" s="470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470"/>
      <c r="P467" s="194"/>
      <c r="Q467" s="194"/>
      <c r="R467" s="194"/>
      <c r="S467" s="194"/>
      <c r="T467" s="194"/>
      <c r="U467" s="194"/>
      <c r="V467" s="470"/>
      <c r="W467" s="194"/>
      <c r="X467" s="194"/>
      <c r="Y467" s="194"/>
      <c r="Z467" s="194"/>
      <c r="AA467" s="194"/>
      <c r="AB467" s="470"/>
      <c r="AC467" s="194"/>
      <c r="AD467" s="194"/>
      <c r="AE467" s="194"/>
      <c r="AF467" s="194"/>
      <c r="AG467" s="194"/>
      <c r="AH467" s="470"/>
      <c r="AI467" s="194"/>
      <c r="AJ467" s="194"/>
      <c r="AK467" s="194"/>
      <c r="AL467" s="194"/>
      <c r="AM467" s="470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470"/>
      <c r="P468" s="194"/>
      <c r="Q468" s="194"/>
      <c r="R468" s="194"/>
      <c r="S468" s="194"/>
      <c r="T468" s="194"/>
      <c r="U468" s="194"/>
      <c r="V468" s="470"/>
      <c r="W468" s="194"/>
      <c r="X468" s="194"/>
      <c r="Y468" s="194"/>
      <c r="Z468" s="194"/>
      <c r="AA468" s="194"/>
      <c r="AB468" s="470"/>
      <c r="AC468" s="194"/>
      <c r="AD468" s="194"/>
      <c r="AE468" s="194"/>
      <c r="AF468" s="194"/>
      <c r="AG468" s="194"/>
      <c r="AH468" s="470"/>
      <c r="AI468" s="194"/>
      <c r="AJ468" s="194"/>
      <c r="AK468" s="194"/>
      <c r="AL468" s="194"/>
      <c r="AM468" s="470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470"/>
      <c r="P469" s="194"/>
      <c r="Q469" s="194"/>
      <c r="R469" s="194"/>
      <c r="S469" s="194"/>
      <c r="T469" s="194"/>
      <c r="U469" s="194"/>
      <c r="V469" s="470"/>
      <c r="W469" s="194"/>
      <c r="X469" s="194"/>
      <c r="Y469" s="194"/>
      <c r="Z469" s="194"/>
      <c r="AA469" s="194"/>
      <c r="AB469" s="470"/>
      <c r="AC469" s="194"/>
      <c r="AD469" s="194"/>
      <c r="AE469" s="194"/>
      <c r="AF469" s="194"/>
      <c r="AG469" s="194"/>
      <c r="AH469" s="470"/>
      <c r="AI469" s="194"/>
      <c r="AJ469" s="194"/>
      <c r="AK469" s="194"/>
      <c r="AL469" s="194"/>
      <c r="AM469" s="470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470"/>
      <c r="P470" s="194"/>
      <c r="Q470" s="194"/>
      <c r="R470" s="194"/>
      <c r="S470" s="194"/>
      <c r="T470" s="194"/>
      <c r="U470" s="194"/>
      <c r="V470" s="470"/>
      <c r="W470" s="194"/>
      <c r="X470" s="194"/>
      <c r="Y470" s="194"/>
      <c r="Z470" s="194"/>
      <c r="AA470" s="194"/>
      <c r="AB470" s="470"/>
      <c r="AC470" s="194"/>
      <c r="AD470" s="194"/>
      <c r="AE470" s="194"/>
      <c r="AF470" s="194"/>
      <c r="AG470" s="194"/>
      <c r="AH470" s="470"/>
      <c r="AI470" s="194"/>
      <c r="AJ470" s="194"/>
      <c r="AK470" s="194"/>
      <c r="AL470" s="194"/>
      <c r="AM470" s="470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470"/>
      <c r="P471" s="194"/>
      <c r="Q471" s="194"/>
      <c r="R471" s="194"/>
      <c r="S471" s="194"/>
      <c r="T471" s="194"/>
      <c r="U471" s="194"/>
      <c r="V471" s="470"/>
      <c r="W471" s="194"/>
      <c r="X471" s="194"/>
      <c r="Y471" s="194"/>
      <c r="Z471" s="194"/>
      <c r="AA471" s="194"/>
      <c r="AB471" s="470"/>
      <c r="AC471" s="194"/>
      <c r="AD471" s="194"/>
      <c r="AE471" s="194"/>
      <c r="AF471" s="194"/>
      <c r="AG471" s="194"/>
      <c r="AH471" s="470"/>
      <c r="AI471" s="194"/>
      <c r="AJ471" s="194"/>
      <c r="AK471" s="194"/>
      <c r="AL471" s="194"/>
      <c r="AM471" s="470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470"/>
      <c r="P472" s="194"/>
      <c r="Q472" s="194"/>
      <c r="R472" s="194"/>
      <c r="S472" s="194"/>
      <c r="T472" s="194"/>
      <c r="U472" s="194"/>
      <c r="V472" s="470"/>
      <c r="W472" s="194"/>
      <c r="X472" s="194"/>
      <c r="Y472" s="194"/>
      <c r="Z472" s="194"/>
      <c r="AA472" s="194"/>
      <c r="AB472" s="470"/>
      <c r="AC472" s="194"/>
      <c r="AD472" s="194"/>
      <c r="AE472" s="194"/>
      <c r="AF472" s="194"/>
      <c r="AG472" s="194"/>
      <c r="AH472" s="470"/>
      <c r="AI472" s="194"/>
      <c r="AJ472" s="194"/>
      <c r="AK472" s="194"/>
      <c r="AL472" s="194"/>
      <c r="AM472" s="470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470"/>
      <c r="P473" s="194"/>
      <c r="Q473" s="194"/>
      <c r="R473" s="194"/>
      <c r="S473" s="194"/>
      <c r="T473" s="194"/>
      <c r="U473" s="194"/>
      <c r="V473" s="470"/>
      <c r="W473" s="194"/>
      <c r="X473" s="194"/>
      <c r="Y473" s="194"/>
      <c r="Z473" s="194"/>
      <c r="AA473" s="194"/>
      <c r="AB473" s="470"/>
      <c r="AC473" s="194"/>
      <c r="AD473" s="194"/>
      <c r="AE473" s="194"/>
      <c r="AF473" s="194"/>
      <c r="AG473" s="194"/>
      <c r="AH473" s="470"/>
      <c r="AI473" s="194"/>
      <c r="AJ473" s="194"/>
      <c r="AK473" s="194"/>
      <c r="AL473" s="194"/>
      <c r="AM473" s="470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470"/>
      <c r="P474" s="194"/>
      <c r="Q474" s="194"/>
      <c r="R474" s="194"/>
      <c r="S474" s="194"/>
      <c r="T474" s="194"/>
      <c r="U474" s="194"/>
      <c r="V474" s="470"/>
      <c r="W474" s="194"/>
      <c r="X474" s="194"/>
      <c r="Y474" s="194"/>
      <c r="Z474" s="194"/>
      <c r="AA474" s="194"/>
      <c r="AB474" s="470"/>
      <c r="AC474" s="194"/>
      <c r="AD474" s="194"/>
      <c r="AE474" s="194"/>
      <c r="AF474" s="194"/>
      <c r="AG474" s="194"/>
      <c r="AH474" s="470"/>
      <c r="AI474" s="194"/>
      <c r="AJ474" s="194"/>
      <c r="AK474" s="194"/>
      <c r="AL474" s="194"/>
      <c r="AM474" s="470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470"/>
      <c r="P475" s="194"/>
      <c r="Q475" s="194"/>
      <c r="R475" s="194"/>
      <c r="S475" s="194"/>
      <c r="T475" s="194"/>
      <c r="U475" s="194"/>
      <c r="V475" s="470"/>
      <c r="W475" s="194"/>
      <c r="X475" s="194"/>
      <c r="Y475" s="194"/>
      <c r="Z475" s="194"/>
      <c r="AA475" s="194"/>
      <c r="AB475" s="470"/>
      <c r="AC475" s="194"/>
      <c r="AD475" s="194"/>
      <c r="AE475" s="194"/>
      <c r="AF475" s="194"/>
      <c r="AG475" s="194"/>
      <c r="AH475" s="470"/>
      <c r="AI475" s="194"/>
      <c r="AJ475" s="194"/>
      <c r="AK475" s="194"/>
      <c r="AL475" s="194"/>
      <c r="AM475" s="470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470"/>
      <c r="P476" s="194"/>
      <c r="Q476" s="194"/>
      <c r="R476" s="194"/>
      <c r="S476" s="194"/>
      <c r="T476" s="194"/>
      <c r="U476" s="194"/>
      <c r="V476" s="470"/>
      <c r="W476" s="194"/>
      <c r="X476" s="194"/>
      <c r="Y476" s="194"/>
      <c r="Z476" s="194"/>
      <c r="AA476" s="194"/>
      <c r="AB476" s="470"/>
      <c r="AC476" s="194"/>
      <c r="AD476" s="194"/>
      <c r="AE476" s="194"/>
      <c r="AF476" s="194"/>
      <c r="AG476" s="194"/>
      <c r="AH476" s="470"/>
      <c r="AI476" s="194"/>
      <c r="AJ476" s="194"/>
      <c r="AK476" s="194"/>
      <c r="AL476" s="194"/>
      <c r="AM476" s="470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470"/>
      <c r="P477" s="194"/>
      <c r="Q477" s="194"/>
      <c r="R477" s="194"/>
      <c r="S477" s="194"/>
      <c r="T477" s="194"/>
      <c r="U477" s="194"/>
      <c r="V477" s="470"/>
      <c r="W477" s="194"/>
      <c r="X477" s="194"/>
      <c r="Y477" s="194"/>
      <c r="Z477" s="194"/>
      <c r="AA477" s="194"/>
      <c r="AB477" s="470"/>
      <c r="AC477" s="194"/>
      <c r="AD477" s="194"/>
      <c r="AE477" s="194"/>
      <c r="AF477" s="194"/>
      <c r="AG477" s="194"/>
      <c r="AH477" s="470"/>
      <c r="AI477" s="194"/>
      <c r="AJ477" s="194"/>
      <c r="AK477" s="194"/>
      <c r="AL477" s="194"/>
      <c r="AM477" s="470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470"/>
      <c r="P478" s="194"/>
      <c r="Q478" s="194"/>
      <c r="R478" s="194"/>
      <c r="S478" s="194"/>
      <c r="T478" s="194"/>
      <c r="U478" s="194"/>
      <c r="V478" s="470"/>
      <c r="W478" s="194"/>
      <c r="X478" s="194"/>
      <c r="Y478" s="194"/>
      <c r="Z478" s="194"/>
      <c r="AA478" s="194"/>
      <c r="AB478" s="470"/>
      <c r="AC478" s="194"/>
      <c r="AD478" s="194"/>
      <c r="AE478" s="194"/>
      <c r="AF478" s="194"/>
      <c r="AG478" s="194"/>
      <c r="AH478" s="470"/>
      <c r="AI478" s="194"/>
      <c r="AJ478" s="194"/>
      <c r="AK478" s="194"/>
      <c r="AL478" s="194"/>
      <c r="AM478" s="470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470"/>
      <c r="P479" s="194"/>
      <c r="Q479" s="194"/>
      <c r="R479" s="194"/>
      <c r="S479" s="194"/>
      <c r="T479" s="194"/>
      <c r="U479" s="194"/>
      <c r="V479" s="470"/>
      <c r="W479" s="194"/>
      <c r="X479" s="194"/>
      <c r="Y479" s="194"/>
      <c r="Z479" s="194"/>
      <c r="AA479" s="194"/>
      <c r="AB479" s="470"/>
      <c r="AC479" s="194"/>
      <c r="AD479" s="194"/>
      <c r="AE479" s="194"/>
      <c r="AF479" s="194"/>
      <c r="AG479" s="194"/>
      <c r="AH479" s="470"/>
      <c r="AI479" s="194"/>
      <c r="AJ479" s="194"/>
      <c r="AK479" s="194"/>
      <c r="AL479" s="194"/>
      <c r="AM479" s="470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470"/>
      <c r="P480" s="194"/>
      <c r="Q480" s="194"/>
      <c r="R480" s="194"/>
      <c r="S480" s="194"/>
      <c r="T480" s="194"/>
      <c r="U480" s="194"/>
      <c r="V480" s="470"/>
      <c r="W480" s="194"/>
      <c r="X480" s="194"/>
      <c r="Y480" s="194"/>
      <c r="Z480" s="194"/>
      <c r="AA480" s="194"/>
      <c r="AB480" s="470"/>
      <c r="AC480" s="194"/>
      <c r="AD480" s="194"/>
      <c r="AE480" s="194"/>
      <c r="AF480" s="194"/>
      <c r="AG480" s="194"/>
      <c r="AH480" s="470"/>
      <c r="AI480" s="194"/>
      <c r="AJ480" s="194"/>
      <c r="AK480" s="194"/>
      <c r="AL480" s="194"/>
      <c r="AM480" s="470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470"/>
      <c r="P481" s="194"/>
      <c r="Q481" s="194"/>
      <c r="R481" s="194"/>
      <c r="S481" s="194"/>
      <c r="T481" s="194"/>
      <c r="U481" s="194"/>
      <c r="V481" s="470"/>
      <c r="W481" s="194"/>
      <c r="X481" s="194"/>
      <c r="Y481" s="194"/>
      <c r="Z481" s="194"/>
      <c r="AA481" s="194"/>
      <c r="AB481" s="470"/>
      <c r="AC481" s="194"/>
      <c r="AD481" s="194"/>
      <c r="AE481" s="194"/>
      <c r="AF481" s="194"/>
      <c r="AG481" s="194"/>
      <c r="AH481" s="470"/>
      <c r="AI481" s="194"/>
      <c r="AJ481" s="194"/>
      <c r="AK481" s="194"/>
      <c r="AL481" s="194"/>
      <c r="AM481" s="470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470"/>
      <c r="P482" s="194"/>
      <c r="Q482" s="194"/>
      <c r="R482" s="194"/>
      <c r="S482" s="194"/>
      <c r="T482" s="194"/>
      <c r="U482" s="194"/>
      <c r="V482" s="470"/>
      <c r="W482" s="194"/>
      <c r="X482" s="194"/>
      <c r="Y482" s="194"/>
      <c r="Z482" s="194"/>
      <c r="AA482" s="194"/>
      <c r="AB482" s="470"/>
      <c r="AC482" s="194"/>
      <c r="AD482" s="194"/>
      <c r="AE482" s="194"/>
      <c r="AF482" s="194"/>
      <c r="AG482" s="194"/>
      <c r="AH482" s="470"/>
      <c r="AI482" s="194"/>
      <c r="AJ482" s="194"/>
      <c r="AK482" s="194"/>
      <c r="AL482" s="194"/>
      <c r="AM482" s="470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470"/>
      <c r="P483" s="194"/>
      <c r="Q483" s="194"/>
      <c r="R483" s="194"/>
      <c r="S483" s="194"/>
      <c r="T483" s="194"/>
      <c r="U483" s="194"/>
      <c r="V483" s="470"/>
      <c r="W483" s="194"/>
      <c r="X483" s="194"/>
      <c r="Y483" s="194"/>
      <c r="Z483" s="194"/>
      <c r="AA483" s="194"/>
      <c r="AB483" s="470"/>
      <c r="AC483" s="194"/>
      <c r="AD483" s="194"/>
      <c r="AE483" s="194"/>
      <c r="AF483" s="194"/>
      <c r="AG483" s="194"/>
      <c r="AH483" s="470"/>
      <c r="AI483" s="194"/>
      <c r="AJ483" s="194"/>
      <c r="AK483" s="194"/>
      <c r="AL483" s="194"/>
      <c r="AM483" s="470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470"/>
      <c r="P484" s="194"/>
      <c r="Q484" s="194"/>
      <c r="R484" s="194"/>
      <c r="S484" s="194"/>
      <c r="T484" s="194"/>
      <c r="U484" s="194"/>
      <c r="V484" s="470"/>
      <c r="W484" s="194"/>
      <c r="X484" s="194"/>
      <c r="Y484" s="194"/>
      <c r="Z484" s="194"/>
      <c r="AA484" s="194"/>
      <c r="AB484" s="470"/>
      <c r="AC484" s="194"/>
      <c r="AD484" s="194"/>
      <c r="AE484" s="194"/>
      <c r="AF484" s="194"/>
      <c r="AG484" s="194"/>
      <c r="AH484" s="470"/>
      <c r="AI484" s="194"/>
      <c r="AJ484" s="194"/>
      <c r="AK484" s="194"/>
      <c r="AL484" s="194"/>
      <c r="AM484" s="470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470"/>
      <c r="P485" s="194"/>
      <c r="Q485" s="194"/>
      <c r="R485" s="194"/>
      <c r="S485" s="194"/>
      <c r="T485" s="194"/>
      <c r="U485" s="194"/>
      <c r="V485" s="470"/>
      <c r="W485" s="194"/>
      <c r="X485" s="194"/>
      <c r="Y485" s="194"/>
      <c r="Z485" s="194"/>
      <c r="AA485" s="194"/>
      <c r="AB485" s="470"/>
      <c r="AC485" s="194"/>
      <c r="AD485" s="194"/>
      <c r="AE485" s="194"/>
      <c r="AF485" s="194"/>
      <c r="AG485" s="194"/>
      <c r="AH485" s="470"/>
      <c r="AI485" s="194"/>
      <c r="AJ485" s="194"/>
      <c r="AK485" s="194"/>
      <c r="AL485" s="194"/>
      <c r="AM485" s="470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470"/>
      <c r="P486" s="194"/>
      <c r="Q486" s="194"/>
      <c r="R486" s="194"/>
      <c r="S486" s="194"/>
      <c r="T486" s="194"/>
      <c r="U486" s="194"/>
      <c r="V486" s="470"/>
      <c r="W486" s="194"/>
      <c r="X486" s="194"/>
      <c r="Y486" s="194"/>
      <c r="Z486" s="194"/>
      <c r="AA486" s="194"/>
      <c r="AB486" s="470"/>
      <c r="AC486" s="194"/>
      <c r="AD486" s="194"/>
      <c r="AE486" s="194"/>
      <c r="AF486" s="194"/>
      <c r="AG486" s="194"/>
      <c r="AH486" s="470"/>
      <c r="AI486" s="194"/>
      <c r="AJ486" s="194"/>
      <c r="AK486" s="194"/>
      <c r="AL486" s="194"/>
      <c r="AM486" s="470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470"/>
      <c r="P487" s="194"/>
      <c r="Q487" s="194"/>
      <c r="R487" s="194"/>
      <c r="S487" s="194"/>
      <c r="T487" s="194"/>
      <c r="U487" s="194"/>
      <c r="V487" s="470"/>
      <c r="W487" s="194"/>
      <c r="X487" s="194"/>
      <c r="Y487" s="194"/>
      <c r="Z487" s="194"/>
      <c r="AA487" s="194"/>
      <c r="AB487" s="470"/>
      <c r="AC487" s="194"/>
      <c r="AD487" s="194"/>
      <c r="AE487" s="194"/>
      <c r="AF487" s="194"/>
      <c r="AG487" s="194"/>
      <c r="AH487" s="470"/>
      <c r="AI487" s="194"/>
      <c r="AJ487" s="194"/>
      <c r="AK487" s="194"/>
      <c r="AL487" s="194"/>
      <c r="AM487" s="470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470"/>
      <c r="P488" s="194"/>
      <c r="Q488" s="194"/>
      <c r="R488" s="194"/>
      <c r="S488" s="194"/>
      <c r="T488" s="194"/>
      <c r="U488" s="194"/>
      <c r="V488" s="470"/>
      <c r="W488" s="194"/>
      <c r="X488" s="194"/>
      <c r="Y488" s="194"/>
      <c r="Z488" s="194"/>
      <c r="AA488" s="194"/>
      <c r="AB488" s="470"/>
      <c r="AC488" s="194"/>
      <c r="AD488" s="194"/>
      <c r="AE488" s="194"/>
      <c r="AF488" s="194"/>
      <c r="AG488" s="194"/>
      <c r="AH488" s="470"/>
      <c r="AI488" s="194"/>
      <c r="AJ488" s="194"/>
      <c r="AK488" s="194"/>
      <c r="AL488" s="194"/>
      <c r="AM488" s="470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470"/>
      <c r="P489" s="194"/>
      <c r="Q489" s="194"/>
      <c r="R489" s="194"/>
      <c r="S489" s="194"/>
      <c r="T489" s="194"/>
      <c r="U489" s="194"/>
      <c r="V489" s="470"/>
      <c r="W489" s="194"/>
      <c r="X489" s="194"/>
      <c r="Y489" s="194"/>
      <c r="Z489" s="194"/>
      <c r="AA489" s="194"/>
      <c r="AB489" s="470"/>
      <c r="AC489" s="194"/>
      <c r="AD489" s="194"/>
      <c r="AE489" s="194"/>
      <c r="AF489" s="194"/>
      <c r="AG489" s="194"/>
      <c r="AH489" s="470"/>
      <c r="AI489" s="194"/>
      <c r="AJ489" s="194"/>
      <c r="AK489" s="194"/>
      <c r="AL489" s="194"/>
      <c r="AM489" s="470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470"/>
      <c r="P490" s="194"/>
      <c r="Q490" s="194"/>
      <c r="R490" s="194"/>
      <c r="S490" s="194"/>
      <c r="T490" s="194"/>
      <c r="U490" s="194"/>
      <c r="V490" s="470"/>
      <c r="W490" s="194"/>
      <c r="X490" s="194"/>
      <c r="Y490" s="194"/>
      <c r="Z490" s="194"/>
      <c r="AA490" s="194"/>
      <c r="AB490" s="470"/>
      <c r="AC490" s="194"/>
      <c r="AD490" s="194"/>
      <c r="AE490" s="194"/>
      <c r="AF490" s="194"/>
      <c r="AG490" s="194"/>
      <c r="AH490" s="470"/>
      <c r="AI490" s="194"/>
      <c r="AJ490" s="194"/>
      <c r="AK490" s="194"/>
      <c r="AL490" s="194"/>
      <c r="AM490" s="470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470"/>
      <c r="P491" s="194"/>
      <c r="Q491" s="194"/>
      <c r="R491" s="194"/>
      <c r="S491" s="194"/>
      <c r="T491" s="194"/>
      <c r="U491" s="194"/>
      <c r="V491" s="470"/>
      <c r="W491" s="194"/>
      <c r="X491" s="194"/>
      <c r="Y491" s="194"/>
      <c r="Z491" s="194"/>
      <c r="AA491" s="194"/>
      <c r="AB491" s="470"/>
      <c r="AC491" s="194"/>
      <c r="AD491" s="194"/>
      <c r="AE491" s="194"/>
      <c r="AF491" s="194"/>
      <c r="AG491" s="194"/>
      <c r="AH491" s="470"/>
      <c r="AI491" s="194"/>
      <c r="AJ491" s="194"/>
      <c r="AK491" s="194"/>
      <c r="AL491" s="194"/>
      <c r="AM491" s="470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470"/>
      <c r="P492" s="194"/>
      <c r="Q492" s="194"/>
      <c r="R492" s="194"/>
      <c r="S492" s="194"/>
      <c r="T492" s="194"/>
      <c r="U492" s="194"/>
      <c r="V492" s="470"/>
      <c r="W492" s="194"/>
      <c r="X492" s="194"/>
      <c r="Y492" s="194"/>
      <c r="Z492" s="194"/>
      <c r="AA492" s="194"/>
      <c r="AB492" s="470"/>
      <c r="AC492" s="194"/>
      <c r="AD492" s="194"/>
      <c r="AE492" s="194"/>
      <c r="AF492" s="194"/>
      <c r="AG492" s="194"/>
      <c r="AH492" s="470"/>
      <c r="AI492" s="194"/>
      <c r="AJ492" s="194"/>
      <c r="AK492" s="194"/>
      <c r="AL492" s="194"/>
      <c r="AM492" s="470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470"/>
      <c r="P493" s="194"/>
      <c r="Q493" s="194"/>
      <c r="R493" s="194"/>
      <c r="S493" s="194"/>
      <c r="T493" s="194"/>
      <c r="U493" s="194"/>
      <c r="V493" s="470"/>
      <c r="W493" s="194"/>
      <c r="X493" s="194"/>
      <c r="Y493" s="194"/>
      <c r="Z493" s="194"/>
      <c r="AA493" s="194"/>
      <c r="AB493" s="470"/>
      <c r="AC493" s="194"/>
      <c r="AD493" s="194"/>
      <c r="AE493" s="194"/>
      <c r="AF493" s="194"/>
      <c r="AG493" s="194"/>
      <c r="AH493" s="470"/>
      <c r="AI493" s="194"/>
      <c r="AJ493" s="194"/>
      <c r="AK493" s="194"/>
      <c r="AL493" s="194"/>
      <c r="AM493" s="470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470"/>
      <c r="P494" s="194"/>
      <c r="Q494" s="194"/>
      <c r="R494" s="194"/>
      <c r="S494" s="194"/>
      <c r="T494" s="194"/>
      <c r="U494" s="194"/>
      <c r="V494" s="470"/>
      <c r="W494" s="194"/>
      <c r="X494" s="194"/>
      <c r="Y494" s="194"/>
      <c r="Z494" s="194"/>
      <c r="AA494" s="194"/>
      <c r="AB494" s="470"/>
      <c r="AC494" s="194"/>
      <c r="AD494" s="194"/>
      <c r="AE494" s="194"/>
      <c r="AF494" s="194"/>
      <c r="AG494" s="194"/>
      <c r="AH494" s="470"/>
      <c r="AI494" s="194"/>
      <c r="AJ494" s="194"/>
      <c r="AK494" s="194"/>
      <c r="AL494" s="194"/>
      <c r="AM494" s="470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470"/>
      <c r="P495" s="194"/>
      <c r="Q495" s="194"/>
      <c r="R495" s="194"/>
      <c r="S495" s="194"/>
      <c r="T495" s="194"/>
      <c r="U495" s="194"/>
      <c r="V495" s="470"/>
      <c r="W495" s="194"/>
      <c r="X495" s="194"/>
      <c r="Y495" s="194"/>
      <c r="Z495" s="194"/>
      <c r="AA495" s="194"/>
      <c r="AB495" s="470"/>
      <c r="AC495" s="194"/>
      <c r="AD495" s="194"/>
      <c r="AE495" s="194"/>
      <c r="AF495" s="194"/>
      <c r="AG495" s="194"/>
      <c r="AH495" s="470"/>
      <c r="AI495" s="194"/>
      <c r="AJ495" s="194"/>
      <c r="AK495" s="194"/>
      <c r="AL495" s="194"/>
      <c r="AM495" s="470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470"/>
      <c r="P496" s="194"/>
      <c r="Q496" s="194"/>
      <c r="R496" s="194"/>
      <c r="S496" s="194"/>
      <c r="T496" s="194"/>
      <c r="U496" s="194"/>
      <c r="V496" s="470"/>
      <c r="W496" s="194"/>
      <c r="X496" s="194"/>
      <c r="Y496" s="194"/>
      <c r="Z496" s="194"/>
      <c r="AA496" s="194"/>
      <c r="AB496" s="470"/>
      <c r="AC496" s="194"/>
      <c r="AD496" s="194"/>
      <c r="AE496" s="194"/>
      <c r="AF496" s="194"/>
      <c r="AG496" s="194"/>
      <c r="AH496" s="470"/>
      <c r="AI496" s="194"/>
      <c r="AJ496" s="194"/>
      <c r="AK496" s="194"/>
      <c r="AL496" s="194"/>
      <c r="AM496" s="470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470"/>
      <c r="P497" s="194"/>
      <c r="Q497" s="194"/>
      <c r="R497" s="194"/>
      <c r="S497" s="194"/>
      <c r="T497" s="194"/>
      <c r="U497" s="194"/>
      <c r="V497" s="470"/>
      <c r="W497" s="194"/>
      <c r="X497" s="194"/>
      <c r="Y497" s="194"/>
      <c r="Z497" s="194"/>
      <c r="AA497" s="194"/>
      <c r="AB497" s="470"/>
      <c r="AC497" s="194"/>
      <c r="AD497" s="194"/>
      <c r="AE497" s="194"/>
      <c r="AF497" s="194"/>
      <c r="AG497" s="194"/>
      <c r="AH497" s="470"/>
      <c r="AI497" s="194"/>
      <c r="AJ497" s="194"/>
      <c r="AK497" s="194"/>
      <c r="AL497" s="194"/>
      <c r="AM497" s="470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470"/>
      <c r="P498" s="194"/>
      <c r="Q498" s="194"/>
      <c r="R498" s="194"/>
      <c r="S498" s="194"/>
      <c r="T498" s="194"/>
      <c r="U498" s="194"/>
      <c r="V498" s="470"/>
      <c r="W498" s="194"/>
      <c r="X498" s="194"/>
      <c r="Y498" s="194"/>
      <c r="Z498" s="194"/>
      <c r="AA498" s="194"/>
      <c r="AB498" s="470"/>
      <c r="AC498" s="194"/>
      <c r="AD498" s="194"/>
      <c r="AE498" s="194"/>
      <c r="AF498" s="194"/>
      <c r="AG498" s="194"/>
      <c r="AH498" s="470"/>
      <c r="AI498" s="194"/>
      <c r="AJ498" s="194"/>
      <c r="AK498" s="194"/>
      <c r="AL498" s="194"/>
      <c r="AM498" s="470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470"/>
      <c r="P499" s="194"/>
      <c r="Q499" s="194"/>
      <c r="R499" s="194"/>
      <c r="S499" s="194"/>
      <c r="T499" s="194"/>
      <c r="U499" s="194"/>
      <c r="V499" s="470"/>
      <c r="W499" s="194"/>
      <c r="X499" s="194"/>
      <c r="Y499" s="194"/>
      <c r="Z499" s="194"/>
      <c r="AA499" s="194"/>
      <c r="AB499" s="470"/>
      <c r="AC499" s="194"/>
      <c r="AD499" s="194"/>
      <c r="AE499" s="194"/>
      <c r="AF499" s="194"/>
      <c r="AG499" s="194"/>
      <c r="AH499" s="470"/>
      <c r="AI499" s="194"/>
      <c r="AJ499" s="194"/>
      <c r="AK499" s="194"/>
      <c r="AL499" s="194"/>
      <c r="AM499" s="470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470"/>
      <c r="P500" s="194"/>
      <c r="Q500" s="194"/>
      <c r="R500" s="194"/>
      <c r="S500" s="194"/>
      <c r="T500" s="194"/>
      <c r="U500" s="194"/>
      <c r="V500" s="470"/>
      <c r="W500" s="194"/>
      <c r="X500" s="194"/>
      <c r="Y500" s="194"/>
      <c r="Z500" s="194"/>
      <c r="AA500" s="194"/>
      <c r="AB500" s="470"/>
      <c r="AC500" s="194"/>
      <c r="AD500" s="194"/>
      <c r="AE500" s="194"/>
      <c r="AF500" s="194"/>
      <c r="AG500" s="194"/>
      <c r="AH500" s="470"/>
      <c r="AI500" s="194"/>
      <c r="AJ500" s="194"/>
      <c r="AK500" s="194"/>
      <c r="AL500" s="194"/>
      <c r="AM500" s="470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470"/>
      <c r="P501" s="194"/>
      <c r="Q501" s="194"/>
      <c r="R501" s="194"/>
      <c r="S501" s="194"/>
      <c r="T501" s="194"/>
      <c r="U501" s="194"/>
      <c r="V501" s="470"/>
      <c r="W501" s="194"/>
      <c r="X501" s="194"/>
      <c r="Y501" s="194"/>
      <c r="Z501" s="194"/>
      <c r="AA501" s="194"/>
      <c r="AB501" s="470"/>
      <c r="AC501" s="194"/>
      <c r="AD501" s="194"/>
      <c r="AE501" s="194"/>
      <c r="AF501" s="194"/>
      <c r="AG501" s="194"/>
      <c r="AH501" s="470"/>
      <c r="AI501" s="194"/>
      <c r="AJ501" s="194"/>
      <c r="AK501" s="194"/>
      <c r="AL501" s="194"/>
      <c r="AM501" s="470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470"/>
      <c r="P502" s="194"/>
      <c r="Q502" s="194"/>
      <c r="R502" s="194"/>
      <c r="S502" s="194"/>
      <c r="T502" s="194"/>
      <c r="U502" s="194"/>
      <c r="V502" s="470"/>
      <c r="W502" s="194"/>
      <c r="X502" s="194"/>
      <c r="Y502" s="194"/>
      <c r="Z502" s="194"/>
      <c r="AA502" s="194"/>
      <c r="AB502" s="470"/>
      <c r="AC502" s="194"/>
      <c r="AD502" s="194"/>
      <c r="AE502" s="194"/>
      <c r="AF502" s="194"/>
      <c r="AG502" s="194"/>
      <c r="AH502" s="470"/>
      <c r="AI502" s="194"/>
      <c r="AJ502" s="194"/>
      <c r="AK502" s="194"/>
      <c r="AL502" s="194"/>
      <c r="AM502" s="470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470"/>
      <c r="P503" s="194"/>
      <c r="Q503" s="194"/>
      <c r="R503" s="194"/>
      <c r="S503" s="194"/>
      <c r="T503" s="194"/>
      <c r="U503" s="194"/>
      <c r="V503" s="470"/>
      <c r="W503" s="194"/>
      <c r="X503" s="194"/>
      <c r="Y503" s="194"/>
      <c r="Z503" s="194"/>
      <c r="AA503" s="194"/>
      <c r="AB503" s="470"/>
      <c r="AC503" s="194"/>
      <c r="AD503" s="194"/>
      <c r="AE503" s="194"/>
      <c r="AF503" s="194"/>
      <c r="AG503" s="194"/>
      <c r="AH503" s="470"/>
      <c r="AI503" s="194"/>
      <c r="AJ503" s="194"/>
      <c r="AK503" s="194"/>
      <c r="AL503" s="194"/>
      <c r="AM503" s="470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470"/>
      <c r="P504" s="194"/>
      <c r="Q504" s="194"/>
      <c r="R504" s="194"/>
      <c r="S504" s="194"/>
      <c r="T504" s="194"/>
      <c r="U504" s="194"/>
      <c r="V504" s="470"/>
      <c r="W504" s="194"/>
      <c r="X504" s="194"/>
      <c r="Y504" s="194"/>
      <c r="Z504" s="194"/>
      <c r="AA504" s="194"/>
      <c r="AB504" s="470"/>
      <c r="AC504" s="194"/>
      <c r="AD504" s="194"/>
      <c r="AE504" s="194"/>
      <c r="AF504" s="194"/>
      <c r="AG504" s="194"/>
      <c r="AH504" s="470"/>
      <c r="AI504" s="194"/>
      <c r="AJ504" s="194"/>
      <c r="AK504" s="194"/>
      <c r="AL504" s="194"/>
      <c r="AM504" s="470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470"/>
      <c r="P505" s="194"/>
      <c r="Q505" s="194"/>
      <c r="R505" s="194"/>
      <c r="S505" s="194"/>
      <c r="T505" s="194"/>
      <c r="U505" s="194"/>
      <c r="V505" s="470"/>
      <c r="W505" s="194"/>
      <c r="X505" s="194"/>
      <c r="Y505" s="194"/>
      <c r="Z505" s="194"/>
      <c r="AA505" s="194"/>
      <c r="AB505" s="470"/>
      <c r="AC505" s="194"/>
      <c r="AD505" s="194"/>
      <c r="AE505" s="194"/>
      <c r="AF505" s="194"/>
      <c r="AG505" s="194"/>
      <c r="AH505" s="470"/>
      <c r="AI505" s="194"/>
      <c r="AJ505" s="194"/>
      <c r="AK505" s="194"/>
      <c r="AL505" s="194"/>
      <c r="AM505" s="470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470"/>
      <c r="P506" s="194"/>
      <c r="Q506" s="194"/>
      <c r="R506" s="194"/>
      <c r="S506" s="194"/>
      <c r="T506" s="194"/>
      <c r="U506" s="194"/>
      <c r="V506" s="470"/>
      <c r="W506" s="194"/>
      <c r="X506" s="194"/>
      <c r="Y506" s="194"/>
      <c r="Z506" s="194"/>
      <c r="AA506" s="194"/>
      <c r="AB506" s="470"/>
      <c r="AC506" s="194"/>
      <c r="AD506" s="194"/>
      <c r="AE506" s="194"/>
      <c r="AF506" s="194"/>
      <c r="AG506" s="194"/>
      <c r="AH506" s="470"/>
      <c r="AI506" s="194"/>
      <c r="AJ506" s="194"/>
      <c r="AK506" s="194"/>
      <c r="AL506" s="194"/>
      <c r="AM506" s="470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470"/>
      <c r="P507" s="194"/>
      <c r="Q507" s="194"/>
      <c r="R507" s="194"/>
      <c r="S507" s="194"/>
      <c r="T507" s="194"/>
      <c r="U507" s="194"/>
      <c r="V507" s="470"/>
      <c r="W507" s="194"/>
      <c r="X507" s="194"/>
      <c r="Y507" s="194"/>
      <c r="Z507" s="194"/>
      <c r="AA507" s="194"/>
      <c r="AB507" s="470"/>
      <c r="AC507" s="194"/>
      <c r="AD507" s="194"/>
      <c r="AE507" s="194"/>
      <c r="AF507" s="194"/>
      <c r="AG507" s="194"/>
      <c r="AH507" s="470"/>
      <c r="AI507" s="194"/>
      <c r="AJ507" s="194"/>
      <c r="AK507" s="194"/>
      <c r="AL507" s="194"/>
      <c r="AM507" s="470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470"/>
      <c r="P508" s="194"/>
      <c r="Q508" s="194"/>
      <c r="R508" s="194"/>
      <c r="S508" s="194"/>
      <c r="T508" s="194"/>
      <c r="U508" s="194"/>
      <c r="V508" s="470"/>
      <c r="W508" s="194"/>
      <c r="X508" s="194"/>
      <c r="Y508" s="194"/>
      <c r="Z508" s="194"/>
      <c r="AA508" s="194"/>
      <c r="AB508" s="470"/>
      <c r="AC508" s="194"/>
      <c r="AD508" s="194"/>
      <c r="AE508" s="194"/>
      <c r="AF508" s="194"/>
      <c r="AG508" s="194"/>
      <c r="AH508" s="470"/>
      <c r="AI508" s="194"/>
      <c r="AJ508" s="194"/>
      <c r="AK508" s="194"/>
      <c r="AL508" s="194"/>
      <c r="AM508" s="470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470"/>
      <c r="P509" s="194"/>
      <c r="Q509" s="194"/>
      <c r="R509" s="194"/>
      <c r="S509" s="194"/>
      <c r="T509" s="194"/>
      <c r="U509" s="194"/>
      <c r="V509" s="470"/>
      <c r="W509" s="194"/>
      <c r="X509" s="194"/>
      <c r="Y509" s="194"/>
      <c r="Z509" s="194"/>
      <c r="AA509" s="194"/>
      <c r="AB509" s="470"/>
      <c r="AC509" s="194"/>
      <c r="AD509" s="194"/>
      <c r="AE509" s="194"/>
      <c r="AF509" s="194"/>
      <c r="AG509" s="194"/>
      <c r="AH509" s="470"/>
      <c r="AI509" s="194"/>
      <c r="AJ509" s="194"/>
      <c r="AK509" s="194"/>
      <c r="AL509" s="194"/>
      <c r="AM509" s="470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470"/>
      <c r="P510" s="194"/>
      <c r="Q510" s="194"/>
      <c r="R510" s="194"/>
      <c r="S510" s="194"/>
      <c r="T510" s="194"/>
      <c r="U510" s="194"/>
      <c r="V510" s="470"/>
      <c r="W510" s="194"/>
      <c r="X510" s="194"/>
      <c r="Y510" s="194"/>
      <c r="Z510" s="194"/>
      <c r="AA510" s="194"/>
      <c r="AB510" s="470"/>
      <c r="AC510" s="194"/>
      <c r="AD510" s="194"/>
      <c r="AE510" s="194"/>
      <c r="AF510" s="194"/>
      <c r="AG510" s="194"/>
      <c r="AH510" s="470"/>
      <c r="AI510" s="194"/>
      <c r="AJ510" s="194"/>
      <c r="AK510" s="194"/>
      <c r="AL510" s="194"/>
      <c r="AM510" s="470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470"/>
      <c r="P511" s="194"/>
      <c r="Q511" s="194"/>
      <c r="R511" s="194"/>
      <c r="S511" s="194"/>
      <c r="T511" s="194"/>
      <c r="U511" s="194"/>
      <c r="V511" s="470"/>
      <c r="W511" s="194"/>
      <c r="X511" s="194"/>
      <c r="Y511" s="194"/>
      <c r="Z511" s="194"/>
      <c r="AA511" s="194"/>
      <c r="AB511" s="470"/>
      <c r="AC511" s="194"/>
      <c r="AD511" s="194"/>
      <c r="AE511" s="194"/>
      <c r="AF511" s="194"/>
      <c r="AG511" s="194"/>
      <c r="AH511" s="470"/>
      <c r="AI511" s="194"/>
      <c r="AJ511" s="194"/>
      <c r="AK511" s="194"/>
      <c r="AL511" s="194"/>
      <c r="AM511" s="470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470"/>
      <c r="P512" s="194"/>
      <c r="Q512" s="194"/>
      <c r="R512" s="194"/>
      <c r="S512" s="194"/>
      <c r="T512" s="194"/>
      <c r="U512" s="194"/>
      <c r="V512" s="470"/>
      <c r="W512" s="194"/>
      <c r="X512" s="194"/>
      <c r="Y512" s="194"/>
      <c r="Z512" s="194"/>
      <c r="AA512" s="194"/>
      <c r="AB512" s="470"/>
      <c r="AC512" s="194"/>
      <c r="AD512" s="194"/>
      <c r="AE512" s="194"/>
      <c r="AF512" s="194"/>
      <c r="AG512" s="194"/>
      <c r="AH512" s="470"/>
      <c r="AI512" s="194"/>
      <c r="AJ512" s="194"/>
      <c r="AK512" s="194"/>
      <c r="AL512" s="194"/>
      <c r="AM512" s="470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470"/>
      <c r="P513" s="194"/>
      <c r="Q513" s="194"/>
      <c r="R513" s="194"/>
      <c r="S513" s="194"/>
      <c r="T513" s="194"/>
      <c r="U513" s="194"/>
      <c r="V513" s="470"/>
      <c r="W513" s="194"/>
      <c r="X513" s="194"/>
      <c r="Y513" s="194"/>
      <c r="Z513" s="194"/>
      <c r="AA513" s="194"/>
      <c r="AB513" s="470"/>
      <c r="AC513" s="194"/>
      <c r="AD513" s="194"/>
      <c r="AE513" s="194"/>
      <c r="AF513" s="194"/>
      <c r="AG513" s="194"/>
      <c r="AH513" s="470"/>
      <c r="AI513" s="194"/>
      <c r="AJ513" s="194"/>
      <c r="AK513" s="194"/>
      <c r="AL513" s="194"/>
      <c r="AM513" s="470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470"/>
      <c r="P514" s="194"/>
      <c r="Q514" s="194"/>
      <c r="R514" s="194"/>
      <c r="S514" s="194"/>
      <c r="T514" s="194"/>
      <c r="U514" s="194"/>
      <c r="V514" s="470"/>
      <c r="W514" s="194"/>
      <c r="X514" s="194"/>
      <c r="Y514" s="194"/>
      <c r="Z514" s="194"/>
      <c r="AA514" s="194"/>
      <c r="AB514" s="470"/>
      <c r="AC514" s="194"/>
      <c r="AD514" s="194"/>
      <c r="AE514" s="194"/>
      <c r="AF514" s="194"/>
      <c r="AG514" s="194"/>
      <c r="AH514" s="470"/>
      <c r="AI514" s="194"/>
      <c r="AJ514" s="194"/>
      <c r="AK514" s="194"/>
      <c r="AL514" s="194"/>
      <c r="AM514" s="470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470"/>
      <c r="P515" s="194"/>
      <c r="Q515" s="194"/>
      <c r="R515" s="194"/>
      <c r="S515" s="194"/>
      <c r="T515" s="194"/>
      <c r="U515" s="194"/>
      <c r="V515" s="470"/>
      <c r="W515" s="194"/>
      <c r="X515" s="194"/>
      <c r="Y515" s="194"/>
      <c r="Z515" s="194"/>
      <c r="AA515" s="194"/>
      <c r="AB515" s="470"/>
      <c r="AC515" s="194"/>
      <c r="AD515" s="194"/>
      <c r="AE515" s="194"/>
      <c r="AF515" s="194"/>
      <c r="AG515" s="194"/>
      <c r="AH515" s="470"/>
      <c r="AI515" s="194"/>
      <c r="AJ515" s="194"/>
      <c r="AK515" s="194"/>
      <c r="AL515" s="194"/>
      <c r="AM515" s="470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470"/>
      <c r="P516" s="194"/>
      <c r="Q516" s="194"/>
      <c r="R516" s="194"/>
      <c r="S516" s="194"/>
      <c r="T516" s="194"/>
      <c r="U516" s="194"/>
      <c r="V516" s="470"/>
      <c r="W516" s="194"/>
      <c r="X516" s="194"/>
      <c r="Y516" s="194"/>
      <c r="Z516" s="194"/>
      <c r="AA516" s="194"/>
      <c r="AB516" s="470"/>
      <c r="AC516" s="194"/>
      <c r="AD516" s="194"/>
      <c r="AE516" s="194"/>
      <c r="AF516" s="194"/>
      <c r="AG516" s="194"/>
      <c r="AH516" s="470"/>
      <c r="AI516" s="194"/>
      <c r="AJ516" s="194"/>
      <c r="AK516" s="194"/>
      <c r="AL516" s="194"/>
      <c r="AM516" s="470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470"/>
      <c r="P517" s="194"/>
      <c r="Q517" s="194"/>
      <c r="R517" s="194"/>
      <c r="S517" s="194"/>
      <c r="T517" s="194"/>
      <c r="U517" s="194"/>
      <c r="V517" s="470"/>
      <c r="W517" s="194"/>
      <c r="X517" s="194"/>
      <c r="Y517" s="194"/>
      <c r="Z517" s="194"/>
      <c r="AA517" s="194"/>
      <c r="AB517" s="470"/>
      <c r="AC517" s="194"/>
      <c r="AD517" s="194"/>
      <c r="AE517" s="194"/>
      <c r="AF517" s="194"/>
      <c r="AG517" s="194"/>
      <c r="AH517" s="470"/>
      <c r="AI517" s="194"/>
      <c r="AJ517" s="194"/>
      <c r="AK517" s="194"/>
      <c r="AL517" s="194"/>
      <c r="AM517" s="470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470"/>
      <c r="P518" s="194"/>
      <c r="Q518" s="194"/>
      <c r="R518" s="194"/>
      <c r="S518" s="194"/>
      <c r="T518" s="194"/>
      <c r="U518" s="194"/>
      <c r="V518" s="470"/>
      <c r="W518" s="194"/>
      <c r="X518" s="194"/>
      <c r="Y518" s="194"/>
      <c r="Z518" s="194"/>
      <c r="AA518" s="194"/>
      <c r="AB518" s="470"/>
      <c r="AC518" s="194"/>
      <c r="AD518" s="194"/>
      <c r="AE518" s="194"/>
      <c r="AF518" s="194"/>
      <c r="AG518" s="194"/>
      <c r="AH518" s="470"/>
      <c r="AI518" s="194"/>
      <c r="AJ518" s="194"/>
      <c r="AK518" s="194"/>
      <c r="AL518" s="194"/>
      <c r="AM518" s="470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470"/>
      <c r="P519" s="194"/>
      <c r="Q519" s="194"/>
      <c r="R519" s="194"/>
      <c r="S519" s="194"/>
      <c r="T519" s="194"/>
      <c r="U519" s="194"/>
      <c r="V519" s="470"/>
      <c r="W519" s="194"/>
      <c r="X519" s="194"/>
      <c r="Y519" s="194"/>
      <c r="Z519" s="194"/>
      <c r="AA519" s="194"/>
      <c r="AB519" s="470"/>
      <c r="AC519" s="194"/>
      <c r="AD519" s="194"/>
      <c r="AE519" s="194"/>
      <c r="AF519" s="194"/>
      <c r="AG519" s="194"/>
      <c r="AH519" s="470"/>
      <c r="AI519" s="194"/>
      <c r="AJ519" s="194"/>
      <c r="AK519" s="194"/>
      <c r="AL519" s="194"/>
      <c r="AM519" s="470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470"/>
      <c r="P520" s="194"/>
      <c r="Q520" s="194"/>
      <c r="R520" s="194"/>
      <c r="S520" s="194"/>
      <c r="T520" s="194"/>
      <c r="U520" s="194"/>
      <c r="V520" s="470"/>
      <c r="W520" s="194"/>
      <c r="X520" s="194"/>
      <c r="Y520" s="194"/>
      <c r="Z520" s="194"/>
      <c r="AA520" s="194"/>
      <c r="AB520" s="470"/>
      <c r="AC520" s="194"/>
      <c r="AD520" s="194"/>
      <c r="AE520" s="194"/>
      <c r="AF520" s="194"/>
      <c r="AG520" s="194"/>
      <c r="AH520" s="470"/>
      <c r="AI520" s="194"/>
      <c r="AJ520" s="194"/>
      <c r="AK520" s="194"/>
      <c r="AL520" s="194"/>
      <c r="AM520" s="470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470"/>
      <c r="P521" s="194"/>
      <c r="Q521" s="194"/>
      <c r="R521" s="194"/>
      <c r="S521" s="194"/>
      <c r="T521" s="194"/>
      <c r="U521" s="194"/>
      <c r="V521" s="470"/>
      <c r="W521" s="194"/>
      <c r="X521" s="194"/>
      <c r="Y521" s="194"/>
      <c r="Z521" s="194"/>
      <c r="AA521" s="194"/>
      <c r="AB521" s="470"/>
      <c r="AC521" s="194"/>
      <c r="AD521" s="194"/>
      <c r="AE521" s="194"/>
      <c r="AF521" s="194"/>
      <c r="AG521" s="194"/>
      <c r="AH521" s="470"/>
      <c r="AI521" s="194"/>
      <c r="AJ521" s="194"/>
      <c r="AK521" s="194"/>
      <c r="AL521" s="194"/>
      <c r="AM521" s="470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470"/>
      <c r="P522" s="194"/>
      <c r="Q522" s="194"/>
      <c r="R522" s="194"/>
      <c r="S522" s="194"/>
      <c r="T522" s="194"/>
      <c r="U522" s="194"/>
      <c r="V522" s="470"/>
      <c r="W522" s="194"/>
      <c r="X522" s="194"/>
      <c r="Y522" s="194"/>
      <c r="Z522" s="194"/>
      <c r="AA522" s="194"/>
      <c r="AB522" s="470"/>
      <c r="AC522" s="194"/>
      <c r="AD522" s="194"/>
      <c r="AE522" s="194"/>
      <c r="AF522" s="194"/>
      <c r="AG522" s="194"/>
      <c r="AH522" s="470"/>
      <c r="AI522" s="194"/>
      <c r="AJ522" s="194"/>
      <c r="AK522" s="194"/>
      <c r="AL522" s="194"/>
      <c r="AM522" s="470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470"/>
      <c r="P523" s="194"/>
      <c r="Q523" s="194"/>
      <c r="R523" s="194"/>
      <c r="S523" s="194"/>
      <c r="T523" s="194"/>
      <c r="U523" s="194"/>
      <c r="V523" s="470"/>
      <c r="W523" s="194"/>
      <c r="X523" s="194"/>
      <c r="Y523" s="194"/>
      <c r="Z523" s="194"/>
      <c r="AA523" s="194"/>
      <c r="AB523" s="470"/>
      <c r="AC523" s="194"/>
      <c r="AD523" s="194"/>
      <c r="AE523" s="194"/>
      <c r="AF523" s="194"/>
      <c r="AG523" s="194"/>
      <c r="AH523" s="470"/>
      <c r="AI523" s="194"/>
      <c r="AJ523" s="194"/>
      <c r="AK523" s="194"/>
      <c r="AL523" s="194"/>
      <c r="AM523" s="470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470"/>
      <c r="P524" s="194"/>
      <c r="Q524" s="194"/>
      <c r="R524" s="194"/>
      <c r="S524" s="194"/>
      <c r="T524" s="194"/>
      <c r="U524" s="194"/>
      <c r="V524" s="470"/>
      <c r="W524" s="194"/>
      <c r="X524" s="194"/>
      <c r="Y524" s="194"/>
      <c r="Z524" s="194"/>
      <c r="AA524" s="194"/>
      <c r="AB524" s="470"/>
      <c r="AC524" s="194"/>
      <c r="AD524" s="194"/>
      <c r="AE524" s="194"/>
      <c r="AF524" s="194"/>
      <c r="AG524" s="194"/>
      <c r="AH524" s="470"/>
      <c r="AI524" s="194"/>
      <c r="AJ524" s="194"/>
      <c r="AK524" s="194"/>
      <c r="AL524" s="194"/>
      <c r="AM524" s="470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470"/>
      <c r="P525" s="194"/>
      <c r="Q525" s="194"/>
      <c r="R525" s="194"/>
      <c r="S525" s="194"/>
      <c r="T525" s="194"/>
      <c r="U525" s="194"/>
      <c r="V525" s="470"/>
      <c r="W525" s="194"/>
      <c r="X525" s="194"/>
      <c r="Y525" s="194"/>
      <c r="Z525" s="194"/>
      <c r="AA525" s="194"/>
      <c r="AB525" s="470"/>
      <c r="AC525" s="194"/>
      <c r="AD525" s="194"/>
      <c r="AE525" s="194"/>
      <c r="AF525" s="194"/>
      <c r="AG525" s="194"/>
      <c r="AH525" s="470"/>
      <c r="AI525" s="194"/>
      <c r="AJ525" s="194"/>
      <c r="AK525" s="194"/>
      <c r="AL525" s="194"/>
      <c r="AM525" s="470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470"/>
      <c r="P526" s="194"/>
      <c r="Q526" s="194"/>
      <c r="R526" s="194"/>
      <c r="S526" s="194"/>
      <c r="T526" s="194"/>
      <c r="U526" s="194"/>
      <c r="V526" s="470"/>
      <c r="W526" s="194"/>
      <c r="X526" s="194"/>
      <c r="Y526" s="194"/>
      <c r="Z526" s="194"/>
      <c r="AA526" s="194"/>
      <c r="AB526" s="470"/>
      <c r="AC526" s="194"/>
      <c r="AD526" s="194"/>
      <c r="AE526" s="194"/>
      <c r="AF526" s="194"/>
      <c r="AG526" s="194"/>
      <c r="AH526" s="470"/>
      <c r="AI526" s="194"/>
      <c r="AJ526" s="194"/>
      <c r="AK526" s="194"/>
      <c r="AL526" s="194"/>
      <c r="AM526" s="470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470"/>
      <c r="P527" s="194"/>
      <c r="Q527" s="194"/>
      <c r="R527" s="194"/>
      <c r="S527" s="194"/>
      <c r="T527" s="194"/>
      <c r="U527" s="194"/>
      <c r="V527" s="470"/>
      <c r="W527" s="194"/>
      <c r="X527" s="194"/>
      <c r="Y527" s="194"/>
      <c r="Z527" s="194"/>
      <c r="AA527" s="194"/>
      <c r="AB527" s="470"/>
      <c r="AC527" s="194"/>
      <c r="AD527" s="194"/>
      <c r="AE527" s="194"/>
      <c r="AF527" s="194"/>
      <c r="AG527" s="194"/>
      <c r="AH527" s="470"/>
      <c r="AI527" s="194"/>
      <c r="AJ527" s="194"/>
      <c r="AK527" s="194"/>
      <c r="AL527" s="194"/>
      <c r="AM527" s="470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470"/>
      <c r="P528" s="194"/>
      <c r="Q528" s="194"/>
      <c r="R528" s="194"/>
      <c r="S528" s="194"/>
      <c r="T528" s="194"/>
      <c r="U528" s="194"/>
      <c r="V528" s="470"/>
      <c r="W528" s="194"/>
      <c r="X528" s="194"/>
      <c r="Y528" s="194"/>
      <c r="Z528" s="194"/>
      <c r="AA528" s="194"/>
      <c r="AB528" s="470"/>
      <c r="AC528" s="194"/>
      <c r="AD528" s="194"/>
      <c r="AE528" s="194"/>
      <c r="AF528" s="194"/>
      <c r="AG528" s="194"/>
      <c r="AH528" s="470"/>
      <c r="AI528" s="194"/>
      <c r="AJ528" s="194"/>
      <c r="AK528" s="194"/>
      <c r="AL528" s="194"/>
      <c r="AM528" s="470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470"/>
      <c r="P529" s="194"/>
      <c r="Q529" s="194"/>
      <c r="R529" s="194"/>
      <c r="S529" s="194"/>
      <c r="T529" s="194"/>
      <c r="U529" s="194"/>
      <c r="V529" s="470"/>
      <c r="W529" s="194"/>
      <c r="X529" s="194"/>
      <c r="Y529" s="194"/>
      <c r="Z529" s="194"/>
      <c r="AA529" s="194"/>
      <c r="AB529" s="470"/>
      <c r="AC529" s="194"/>
      <c r="AD529" s="194"/>
      <c r="AE529" s="194"/>
      <c r="AF529" s="194"/>
      <c r="AG529" s="194"/>
      <c r="AH529" s="470"/>
      <c r="AI529" s="194"/>
      <c r="AJ529" s="194"/>
      <c r="AK529" s="194"/>
      <c r="AL529" s="194"/>
      <c r="AM529" s="470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470"/>
      <c r="P530" s="194"/>
      <c r="Q530" s="194"/>
      <c r="R530" s="194"/>
      <c r="S530" s="194"/>
      <c r="T530" s="194"/>
      <c r="U530" s="194"/>
      <c r="V530" s="470"/>
      <c r="W530" s="194"/>
      <c r="X530" s="194"/>
      <c r="Y530" s="194"/>
      <c r="Z530" s="194"/>
      <c r="AA530" s="194"/>
      <c r="AB530" s="470"/>
      <c r="AC530" s="194"/>
      <c r="AD530" s="194"/>
      <c r="AE530" s="194"/>
      <c r="AF530" s="194"/>
      <c r="AG530" s="194"/>
      <c r="AH530" s="470"/>
      <c r="AI530" s="194"/>
      <c r="AJ530" s="194"/>
      <c r="AK530" s="194"/>
      <c r="AL530" s="194"/>
      <c r="AM530" s="470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470"/>
      <c r="P531" s="194"/>
      <c r="Q531" s="194"/>
      <c r="R531" s="194"/>
      <c r="S531" s="194"/>
      <c r="T531" s="194"/>
      <c r="U531" s="194"/>
      <c r="V531" s="470"/>
      <c r="W531" s="194"/>
      <c r="X531" s="194"/>
      <c r="Y531" s="194"/>
      <c r="Z531" s="194"/>
      <c r="AA531" s="194"/>
      <c r="AB531" s="470"/>
      <c r="AC531" s="194"/>
      <c r="AD531" s="194"/>
      <c r="AE531" s="194"/>
      <c r="AF531" s="194"/>
      <c r="AG531" s="194"/>
      <c r="AH531" s="470"/>
      <c r="AI531" s="194"/>
      <c r="AJ531" s="194"/>
      <c r="AK531" s="194"/>
      <c r="AL531" s="194"/>
      <c r="AM531" s="470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470"/>
      <c r="P532" s="194"/>
      <c r="Q532" s="194"/>
      <c r="R532" s="194"/>
      <c r="S532" s="194"/>
      <c r="T532" s="194"/>
      <c r="U532" s="194"/>
      <c r="V532" s="470"/>
      <c r="W532" s="194"/>
      <c r="X532" s="194"/>
      <c r="Y532" s="194"/>
      <c r="Z532" s="194"/>
      <c r="AA532" s="194"/>
      <c r="AB532" s="470"/>
      <c r="AC532" s="194"/>
      <c r="AD532" s="194"/>
      <c r="AE532" s="194"/>
      <c r="AF532" s="194"/>
      <c r="AG532" s="194"/>
      <c r="AH532" s="470"/>
      <c r="AI532" s="194"/>
      <c r="AJ532" s="194"/>
      <c r="AK532" s="194"/>
      <c r="AL532" s="194"/>
      <c r="AM532" s="470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470"/>
      <c r="P533" s="194"/>
      <c r="Q533" s="194"/>
      <c r="R533" s="194"/>
      <c r="S533" s="194"/>
      <c r="T533" s="194"/>
      <c r="U533" s="194"/>
      <c r="V533" s="470"/>
      <c r="W533" s="194"/>
      <c r="X533" s="194"/>
      <c r="Y533" s="194"/>
      <c r="Z533" s="194"/>
      <c r="AA533" s="194"/>
      <c r="AB533" s="470"/>
      <c r="AC533" s="194"/>
      <c r="AD533" s="194"/>
      <c r="AE533" s="194"/>
      <c r="AF533" s="194"/>
      <c r="AG533" s="194"/>
      <c r="AH533" s="470"/>
      <c r="AI533" s="194"/>
      <c r="AJ533" s="194"/>
      <c r="AK533" s="194"/>
      <c r="AL533" s="194"/>
      <c r="AM533" s="470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470"/>
      <c r="P534" s="194"/>
      <c r="Q534" s="194"/>
      <c r="R534" s="194"/>
      <c r="S534" s="194"/>
      <c r="T534" s="194"/>
      <c r="U534" s="194"/>
      <c r="V534" s="470"/>
      <c r="W534" s="194"/>
      <c r="X534" s="194"/>
      <c r="Y534" s="194"/>
      <c r="Z534" s="194"/>
      <c r="AA534" s="194"/>
      <c r="AB534" s="470"/>
      <c r="AC534" s="194"/>
      <c r="AD534" s="194"/>
      <c r="AE534" s="194"/>
      <c r="AF534" s="194"/>
      <c r="AG534" s="194"/>
      <c r="AH534" s="470"/>
      <c r="AI534" s="194"/>
      <c r="AJ534" s="194"/>
      <c r="AK534" s="194"/>
      <c r="AL534" s="194"/>
      <c r="AM534" s="470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470"/>
      <c r="P535" s="194"/>
      <c r="Q535" s="194"/>
      <c r="R535" s="194"/>
      <c r="S535" s="194"/>
      <c r="T535" s="194"/>
      <c r="U535" s="194"/>
      <c r="V535" s="470"/>
      <c r="W535" s="194"/>
      <c r="X535" s="194"/>
      <c r="Y535" s="194"/>
      <c r="Z535" s="194"/>
      <c r="AA535" s="194"/>
      <c r="AB535" s="470"/>
      <c r="AC535" s="194"/>
      <c r="AD535" s="194"/>
      <c r="AE535" s="194"/>
      <c r="AF535" s="194"/>
      <c r="AG535" s="194"/>
      <c r="AH535" s="470"/>
      <c r="AI535" s="194"/>
      <c r="AJ535" s="194"/>
      <c r="AK535" s="194"/>
      <c r="AL535" s="194"/>
      <c r="AM535" s="470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470"/>
      <c r="P536" s="194"/>
      <c r="Q536" s="194"/>
      <c r="R536" s="194"/>
      <c r="S536" s="194"/>
      <c r="T536" s="194"/>
      <c r="U536" s="194"/>
      <c r="V536" s="470"/>
      <c r="W536" s="194"/>
      <c r="X536" s="194"/>
      <c r="Y536" s="194"/>
      <c r="Z536" s="194"/>
      <c r="AA536" s="194"/>
      <c r="AB536" s="470"/>
      <c r="AC536" s="194"/>
      <c r="AD536" s="194"/>
      <c r="AE536" s="194"/>
      <c r="AF536" s="194"/>
      <c r="AG536" s="194"/>
      <c r="AH536" s="470"/>
      <c r="AI536" s="194"/>
      <c r="AJ536" s="194"/>
      <c r="AK536" s="194"/>
      <c r="AL536" s="194"/>
      <c r="AM536" s="470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470"/>
      <c r="P537" s="194"/>
      <c r="Q537" s="194"/>
      <c r="R537" s="194"/>
      <c r="S537" s="194"/>
      <c r="T537" s="194"/>
      <c r="U537" s="194"/>
      <c r="V537" s="470"/>
      <c r="W537" s="194"/>
      <c r="X537" s="194"/>
      <c r="Y537" s="194"/>
      <c r="Z537" s="194"/>
      <c r="AA537" s="194"/>
      <c r="AB537" s="470"/>
      <c r="AC537" s="194"/>
      <c r="AD537" s="194"/>
      <c r="AE537" s="194"/>
      <c r="AF537" s="194"/>
      <c r="AG537" s="194"/>
      <c r="AH537" s="470"/>
      <c r="AI537" s="194"/>
      <c r="AJ537" s="194"/>
      <c r="AK537" s="194"/>
      <c r="AL537" s="194"/>
      <c r="AM537" s="470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470"/>
      <c r="P538" s="194"/>
      <c r="Q538" s="194"/>
      <c r="R538" s="194"/>
      <c r="S538" s="194"/>
      <c r="T538" s="194"/>
      <c r="U538" s="194"/>
      <c r="V538" s="470"/>
      <c r="W538" s="194"/>
      <c r="X538" s="194"/>
      <c r="Y538" s="194"/>
      <c r="Z538" s="194"/>
      <c r="AA538" s="194"/>
      <c r="AB538" s="470"/>
      <c r="AC538" s="194"/>
      <c r="AD538" s="194"/>
      <c r="AE538" s="194"/>
      <c r="AF538" s="194"/>
      <c r="AG538" s="194"/>
      <c r="AH538" s="470"/>
      <c r="AI538" s="194"/>
      <c r="AJ538" s="194"/>
      <c r="AK538" s="194"/>
      <c r="AL538" s="194"/>
      <c r="AM538" s="470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470"/>
      <c r="P539" s="194"/>
      <c r="Q539" s="194"/>
      <c r="R539" s="194"/>
      <c r="S539" s="194"/>
      <c r="T539" s="194"/>
      <c r="U539" s="194"/>
      <c r="V539" s="470"/>
      <c r="W539" s="194"/>
      <c r="X539" s="194"/>
      <c r="Y539" s="194"/>
      <c r="Z539" s="194"/>
      <c r="AA539" s="194"/>
      <c r="AB539" s="470"/>
      <c r="AC539" s="194"/>
      <c r="AD539" s="194"/>
      <c r="AE539" s="194"/>
      <c r="AF539" s="194"/>
      <c r="AG539" s="194"/>
      <c r="AH539" s="470"/>
      <c r="AI539" s="194"/>
      <c r="AJ539" s="194"/>
      <c r="AK539" s="194"/>
      <c r="AL539" s="194"/>
      <c r="AM539" s="470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470"/>
      <c r="P540" s="194"/>
      <c r="Q540" s="194"/>
      <c r="R540" s="194"/>
      <c r="S540" s="194"/>
      <c r="T540" s="194"/>
      <c r="U540" s="194"/>
      <c r="V540" s="470"/>
      <c r="W540" s="194"/>
      <c r="X540" s="194"/>
      <c r="Y540" s="194"/>
      <c r="Z540" s="194"/>
      <c r="AA540" s="194"/>
      <c r="AB540" s="470"/>
      <c r="AC540" s="194"/>
      <c r="AD540" s="194"/>
      <c r="AE540" s="194"/>
      <c r="AF540" s="194"/>
      <c r="AG540" s="194"/>
      <c r="AH540" s="470"/>
      <c r="AI540" s="194"/>
      <c r="AJ540" s="194"/>
      <c r="AK540" s="194"/>
      <c r="AL540" s="194"/>
      <c r="AM540" s="470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470"/>
      <c r="P541" s="194"/>
      <c r="Q541" s="194"/>
      <c r="R541" s="194"/>
      <c r="S541" s="194"/>
      <c r="T541" s="194"/>
      <c r="U541" s="194"/>
      <c r="V541" s="470"/>
      <c r="W541" s="194"/>
      <c r="X541" s="194"/>
      <c r="Y541" s="194"/>
      <c r="Z541" s="194"/>
      <c r="AA541" s="194"/>
      <c r="AB541" s="470"/>
      <c r="AC541" s="194"/>
      <c r="AD541" s="194"/>
      <c r="AE541" s="194"/>
      <c r="AF541" s="194"/>
      <c r="AG541" s="194"/>
      <c r="AH541" s="470"/>
      <c r="AI541" s="194"/>
      <c r="AJ541" s="194"/>
      <c r="AK541" s="194"/>
      <c r="AL541" s="194"/>
      <c r="AM541" s="470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470"/>
      <c r="P542" s="194"/>
      <c r="Q542" s="194"/>
      <c r="R542" s="194"/>
      <c r="S542" s="194"/>
      <c r="T542" s="194"/>
      <c r="U542" s="194"/>
      <c r="V542" s="470"/>
      <c r="W542" s="194"/>
      <c r="X542" s="194"/>
      <c r="Y542" s="194"/>
      <c r="Z542" s="194"/>
      <c r="AA542" s="194"/>
      <c r="AB542" s="470"/>
      <c r="AC542" s="194"/>
      <c r="AD542" s="194"/>
      <c r="AE542" s="194"/>
      <c r="AF542" s="194"/>
      <c r="AG542" s="194"/>
      <c r="AH542" s="470"/>
      <c r="AI542" s="194"/>
      <c r="AJ542" s="194"/>
      <c r="AK542" s="194"/>
      <c r="AL542" s="194"/>
      <c r="AM542" s="470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470"/>
      <c r="P543" s="194"/>
      <c r="Q543" s="194"/>
      <c r="R543" s="194"/>
      <c r="S543" s="194"/>
      <c r="T543" s="194"/>
      <c r="U543" s="194"/>
      <c r="V543" s="470"/>
      <c r="W543" s="194"/>
      <c r="X543" s="194"/>
      <c r="Y543" s="194"/>
      <c r="Z543" s="194"/>
      <c r="AA543" s="194"/>
      <c r="AB543" s="470"/>
      <c r="AC543" s="194"/>
      <c r="AD543" s="194"/>
      <c r="AE543" s="194"/>
      <c r="AF543" s="194"/>
      <c r="AG543" s="194"/>
      <c r="AH543" s="470"/>
      <c r="AI543" s="194"/>
      <c r="AJ543" s="194"/>
      <c r="AK543" s="194"/>
      <c r="AL543" s="194"/>
      <c r="AM543" s="470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470"/>
      <c r="P544" s="194"/>
      <c r="Q544" s="194"/>
      <c r="R544" s="194"/>
      <c r="S544" s="194"/>
      <c r="T544" s="194"/>
      <c r="U544" s="194"/>
      <c r="V544" s="470"/>
      <c r="W544" s="194"/>
      <c r="X544" s="194"/>
      <c r="Y544" s="194"/>
      <c r="Z544" s="194"/>
      <c r="AA544" s="194"/>
      <c r="AB544" s="470"/>
      <c r="AC544" s="194"/>
      <c r="AD544" s="194"/>
      <c r="AE544" s="194"/>
      <c r="AF544" s="194"/>
      <c r="AG544" s="194"/>
      <c r="AH544" s="470"/>
      <c r="AI544" s="194"/>
      <c r="AJ544" s="194"/>
      <c r="AK544" s="194"/>
      <c r="AL544" s="194"/>
      <c r="AM544" s="470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470"/>
      <c r="P545" s="194"/>
      <c r="Q545" s="194"/>
      <c r="R545" s="194"/>
      <c r="S545" s="194"/>
      <c r="T545" s="194"/>
      <c r="U545" s="194"/>
      <c r="V545" s="470"/>
      <c r="W545" s="194"/>
      <c r="X545" s="194"/>
      <c r="Y545" s="194"/>
      <c r="Z545" s="194"/>
      <c r="AA545" s="194"/>
      <c r="AB545" s="470"/>
      <c r="AC545" s="194"/>
      <c r="AD545" s="194"/>
      <c r="AE545" s="194"/>
      <c r="AF545" s="194"/>
      <c r="AG545" s="194"/>
      <c r="AH545" s="470"/>
      <c r="AI545" s="194"/>
      <c r="AJ545" s="194"/>
      <c r="AK545" s="194"/>
      <c r="AL545" s="194"/>
      <c r="AM545" s="470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470"/>
      <c r="P546" s="194"/>
      <c r="Q546" s="194"/>
      <c r="R546" s="194"/>
      <c r="S546" s="194"/>
      <c r="T546" s="194"/>
      <c r="U546" s="194"/>
      <c r="V546" s="470"/>
      <c r="W546" s="194"/>
      <c r="X546" s="194"/>
      <c r="Y546" s="194"/>
      <c r="Z546" s="194"/>
      <c r="AA546" s="194"/>
      <c r="AB546" s="470"/>
      <c r="AC546" s="194"/>
      <c r="AD546" s="194"/>
      <c r="AE546" s="194"/>
      <c r="AF546" s="194"/>
      <c r="AG546" s="194"/>
      <c r="AH546" s="470"/>
      <c r="AI546" s="194"/>
      <c r="AJ546" s="194"/>
      <c r="AK546" s="194"/>
      <c r="AL546" s="194"/>
      <c r="AM546" s="470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470"/>
      <c r="P547" s="194"/>
      <c r="Q547" s="194"/>
      <c r="R547" s="194"/>
      <c r="S547" s="194"/>
      <c r="T547" s="194"/>
      <c r="U547" s="194"/>
      <c r="V547" s="470"/>
      <c r="W547" s="194"/>
      <c r="X547" s="194"/>
      <c r="Y547" s="194"/>
      <c r="Z547" s="194"/>
      <c r="AA547" s="194"/>
      <c r="AB547" s="470"/>
      <c r="AC547" s="194"/>
      <c r="AD547" s="194"/>
      <c r="AE547" s="194"/>
      <c r="AF547" s="194"/>
      <c r="AG547" s="194"/>
      <c r="AH547" s="470"/>
      <c r="AI547" s="194"/>
      <c r="AJ547" s="194"/>
      <c r="AK547" s="194"/>
      <c r="AL547" s="194"/>
      <c r="AM547" s="470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470"/>
      <c r="P548" s="194"/>
      <c r="Q548" s="194"/>
      <c r="R548" s="194"/>
      <c r="S548" s="194"/>
      <c r="T548" s="194"/>
      <c r="U548" s="194"/>
      <c r="V548" s="470"/>
      <c r="W548" s="194"/>
      <c r="X548" s="194"/>
      <c r="Y548" s="194"/>
      <c r="Z548" s="194"/>
      <c r="AA548" s="194"/>
      <c r="AB548" s="470"/>
      <c r="AC548" s="194"/>
      <c r="AD548" s="194"/>
      <c r="AE548" s="194"/>
      <c r="AF548" s="194"/>
      <c r="AG548" s="194"/>
      <c r="AH548" s="470"/>
      <c r="AI548" s="194"/>
      <c r="AJ548" s="194"/>
      <c r="AK548" s="194"/>
      <c r="AL548" s="194"/>
      <c r="AM548" s="470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470"/>
      <c r="P549" s="194"/>
      <c r="Q549" s="194"/>
      <c r="R549" s="194"/>
      <c r="S549" s="194"/>
      <c r="T549" s="194"/>
      <c r="U549" s="194"/>
      <c r="V549" s="470"/>
      <c r="W549" s="194"/>
      <c r="X549" s="194"/>
      <c r="Y549" s="194"/>
      <c r="Z549" s="194"/>
      <c r="AA549" s="194"/>
      <c r="AB549" s="470"/>
      <c r="AC549" s="194"/>
      <c r="AD549" s="194"/>
      <c r="AE549" s="194"/>
      <c r="AF549" s="194"/>
      <c r="AG549" s="194"/>
      <c r="AH549" s="470"/>
      <c r="AI549" s="194"/>
      <c r="AJ549" s="194"/>
      <c r="AK549" s="194"/>
      <c r="AL549" s="194"/>
      <c r="AM549" s="470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470"/>
      <c r="P550" s="194"/>
      <c r="Q550" s="194"/>
      <c r="R550" s="194"/>
      <c r="S550" s="194"/>
      <c r="T550" s="194"/>
      <c r="U550" s="194"/>
      <c r="V550" s="470"/>
      <c r="W550" s="194"/>
      <c r="X550" s="194"/>
      <c r="Y550" s="194"/>
      <c r="Z550" s="194"/>
      <c r="AA550" s="194"/>
      <c r="AB550" s="470"/>
      <c r="AC550" s="194"/>
      <c r="AD550" s="194"/>
      <c r="AE550" s="194"/>
      <c r="AF550" s="194"/>
      <c r="AG550" s="194"/>
      <c r="AH550" s="470"/>
      <c r="AI550" s="194"/>
      <c r="AJ550" s="194"/>
      <c r="AK550" s="194"/>
      <c r="AL550" s="194"/>
      <c r="AM550" s="470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470"/>
      <c r="P551" s="194"/>
      <c r="Q551" s="194"/>
      <c r="R551" s="194"/>
      <c r="S551" s="194"/>
      <c r="T551" s="194"/>
      <c r="U551" s="194"/>
      <c r="V551" s="470"/>
      <c r="W551" s="194"/>
      <c r="X551" s="194"/>
      <c r="Y551" s="194"/>
      <c r="Z551" s="194"/>
      <c r="AA551" s="194"/>
      <c r="AB551" s="470"/>
      <c r="AC551" s="194"/>
      <c r="AD551" s="194"/>
      <c r="AE551" s="194"/>
      <c r="AF551" s="194"/>
      <c r="AG551" s="194"/>
      <c r="AH551" s="470"/>
      <c r="AI551" s="194"/>
      <c r="AJ551" s="194"/>
      <c r="AK551" s="194"/>
      <c r="AL551" s="194"/>
      <c r="AM551" s="470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470"/>
      <c r="P552" s="194"/>
      <c r="Q552" s="194"/>
      <c r="R552" s="194"/>
      <c r="S552" s="194"/>
      <c r="T552" s="194"/>
      <c r="U552" s="194"/>
      <c r="V552" s="470"/>
      <c r="W552" s="194"/>
      <c r="X552" s="194"/>
      <c r="Y552" s="194"/>
      <c r="Z552" s="194"/>
      <c r="AA552" s="194"/>
      <c r="AB552" s="470"/>
      <c r="AC552" s="194"/>
      <c r="AD552" s="194"/>
      <c r="AE552" s="194"/>
      <c r="AF552" s="194"/>
      <c r="AG552" s="194"/>
      <c r="AH552" s="470"/>
      <c r="AI552" s="194"/>
      <c r="AJ552" s="194"/>
      <c r="AK552" s="194"/>
      <c r="AL552" s="194"/>
      <c r="AM552" s="470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470"/>
      <c r="P553" s="194"/>
      <c r="Q553" s="194"/>
      <c r="R553" s="194"/>
      <c r="S553" s="194"/>
      <c r="T553" s="194"/>
      <c r="U553" s="194"/>
      <c r="V553" s="470"/>
      <c r="W553" s="194"/>
      <c r="X553" s="194"/>
      <c r="Y553" s="194"/>
      <c r="Z553" s="194"/>
      <c r="AA553" s="194"/>
      <c r="AB553" s="470"/>
      <c r="AC553" s="194"/>
      <c r="AD553" s="194"/>
      <c r="AE553" s="194"/>
      <c r="AF553" s="194"/>
      <c r="AG553" s="194"/>
      <c r="AH553" s="470"/>
      <c r="AI553" s="194"/>
      <c r="AJ553" s="194"/>
      <c r="AK553" s="194"/>
      <c r="AL553" s="194"/>
      <c r="AM553" s="470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470"/>
      <c r="P554" s="194"/>
      <c r="Q554" s="194"/>
      <c r="R554" s="194"/>
      <c r="S554" s="194"/>
      <c r="T554" s="194"/>
      <c r="U554" s="194"/>
      <c r="V554" s="470"/>
      <c r="W554" s="194"/>
      <c r="X554" s="194"/>
      <c r="Y554" s="194"/>
      <c r="Z554" s="194"/>
      <c r="AA554" s="194"/>
      <c r="AB554" s="470"/>
      <c r="AC554" s="194"/>
      <c r="AD554" s="194"/>
      <c r="AE554" s="194"/>
      <c r="AF554" s="194"/>
      <c r="AG554" s="194"/>
      <c r="AH554" s="470"/>
      <c r="AI554" s="194"/>
      <c r="AJ554" s="194"/>
      <c r="AK554" s="194"/>
      <c r="AL554" s="194"/>
      <c r="AM554" s="470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470"/>
      <c r="P555" s="194"/>
      <c r="Q555" s="194"/>
      <c r="R555" s="194"/>
      <c r="S555" s="194"/>
      <c r="T555" s="194"/>
      <c r="U555" s="194"/>
      <c r="V555" s="470"/>
      <c r="W555" s="194"/>
      <c r="X555" s="194"/>
      <c r="Y555" s="194"/>
      <c r="Z555" s="194"/>
      <c r="AA555" s="194"/>
      <c r="AB555" s="470"/>
      <c r="AC555" s="194"/>
      <c r="AD555" s="194"/>
      <c r="AE555" s="194"/>
      <c r="AF555" s="194"/>
      <c r="AG555" s="194"/>
      <c r="AH555" s="470"/>
      <c r="AI555" s="194"/>
      <c r="AJ555" s="194"/>
      <c r="AK555" s="194"/>
      <c r="AL555" s="194"/>
      <c r="AM555" s="470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470"/>
      <c r="P556" s="194"/>
      <c r="Q556" s="194"/>
      <c r="R556" s="194"/>
      <c r="S556" s="194"/>
      <c r="T556" s="194"/>
      <c r="U556" s="194"/>
      <c r="V556" s="470"/>
      <c r="W556" s="194"/>
      <c r="X556" s="194"/>
      <c r="Y556" s="194"/>
      <c r="Z556" s="194"/>
      <c r="AA556" s="194"/>
      <c r="AB556" s="470"/>
      <c r="AC556" s="194"/>
      <c r="AD556" s="194"/>
      <c r="AE556" s="194"/>
      <c r="AF556" s="194"/>
      <c r="AG556" s="194"/>
      <c r="AH556" s="470"/>
      <c r="AI556" s="194"/>
      <c r="AJ556" s="194"/>
      <c r="AK556" s="194"/>
      <c r="AL556" s="194"/>
      <c r="AM556" s="470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470"/>
      <c r="P557" s="194"/>
      <c r="Q557" s="194"/>
      <c r="R557" s="194"/>
      <c r="S557" s="194"/>
      <c r="T557" s="194"/>
      <c r="U557" s="194"/>
      <c r="V557" s="470"/>
      <c r="W557" s="194"/>
      <c r="X557" s="194"/>
      <c r="Y557" s="194"/>
      <c r="Z557" s="194"/>
      <c r="AA557" s="194"/>
      <c r="AB557" s="470"/>
      <c r="AC557" s="194"/>
      <c r="AD557" s="194"/>
      <c r="AE557" s="194"/>
      <c r="AF557" s="194"/>
      <c r="AG557" s="194"/>
      <c r="AH557" s="470"/>
      <c r="AI557" s="194"/>
      <c r="AJ557" s="194"/>
      <c r="AK557" s="194"/>
      <c r="AL557" s="194"/>
      <c r="AM557" s="470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470"/>
      <c r="P558" s="194"/>
      <c r="Q558" s="194"/>
      <c r="R558" s="194"/>
      <c r="S558" s="194"/>
      <c r="T558" s="194"/>
      <c r="U558" s="194"/>
      <c r="V558" s="470"/>
      <c r="W558" s="194"/>
      <c r="X558" s="194"/>
      <c r="Y558" s="194"/>
      <c r="Z558" s="194"/>
      <c r="AA558" s="194"/>
      <c r="AB558" s="470"/>
      <c r="AC558" s="194"/>
      <c r="AD558" s="194"/>
      <c r="AE558" s="194"/>
      <c r="AF558" s="194"/>
      <c r="AG558" s="194"/>
      <c r="AH558" s="470"/>
      <c r="AI558" s="194"/>
      <c r="AJ558" s="194"/>
      <c r="AK558" s="194"/>
      <c r="AL558" s="194"/>
      <c r="AM558" s="470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470"/>
      <c r="P559" s="194"/>
      <c r="Q559" s="194"/>
      <c r="R559" s="194"/>
      <c r="S559" s="194"/>
      <c r="T559" s="194"/>
      <c r="U559" s="194"/>
      <c r="V559" s="470"/>
      <c r="W559" s="194"/>
      <c r="X559" s="194"/>
      <c r="Y559" s="194"/>
      <c r="Z559" s="194"/>
      <c r="AA559" s="194"/>
      <c r="AB559" s="470"/>
      <c r="AC559" s="194"/>
      <c r="AD559" s="194"/>
      <c r="AE559" s="194"/>
      <c r="AF559" s="194"/>
      <c r="AG559" s="194"/>
      <c r="AH559" s="470"/>
      <c r="AI559" s="194"/>
      <c r="AJ559" s="194"/>
      <c r="AK559" s="194"/>
      <c r="AL559" s="194"/>
      <c r="AM559" s="470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470"/>
      <c r="P560" s="194"/>
      <c r="Q560" s="194"/>
      <c r="R560" s="194"/>
      <c r="S560" s="194"/>
      <c r="T560" s="194"/>
      <c r="U560" s="194"/>
      <c r="V560" s="470"/>
      <c r="W560" s="194"/>
      <c r="X560" s="194"/>
      <c r="Y560" s="194"/>
      <c r="Z560" s="194"/>
      <c r="AA560" s="194"/>
      <c r="AB560" s="470"/>
      <c r="AC560" s="194"/>
      <c r="AD560" s="194"/>
      <c r="AE560" s="194"/>
      <c r="AF560" s="194"/>
      <c r="AG560" s="194"/>
      <c r="AH560" s="470"/>
      <c r="AI560" s="194"/>
      <c r="AJ560" s="194"/>
      <c r="AK560" s="194"/>
      <c r="AL560" s="194"/>
      <c r="AM560" s="470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470"/>
      <c r="P561" s="194"/>
      <c r="Q561" s="194"/>
      <c r="R561" s="194"/>
      <c r="S561" s="194"/>
      <c r="T561" s="194"/>
      <c r="U561" s="194"/>
      <c r="V561" s="470"/>
      <c r="W561" s="194"/>
      <c r="X561" s="194"/>
      <c r="Y561" s="194"/>
      <c r="Z561" s="194"/>
      <c r="AA561" s="194"/>
      <c r="AB561" s="470"/>
      <c r="AC561" s="194"/>
      <c r="AD561" s="194"/>
      <c r="AE561" s="194"/>
      <c r="AF561" s="194"/>
      <c r="AG561" s="194"/>
      <c r="AH561" s="470"/>
      <c r="AI561" s="194"/>
      <c r="AJ561" s="194"/>
      <c r="AK561" s="194"/>
      <c r="AL561" s="194"/>
      <c r="AM561" s="470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470"/>
      <c r="P562" s="194"/>
      <c r="Q562" s="194"/>
      <c r="R562" s="194"/>
      <c r="S562" s="194"/>
      <c r="T562" s="194"/>
      <c r="U562" s="194"/>
      <c r="V562" s="470"/>
      <c r="W562" s="194"/>
      <c r="X562" s="194"/>
      <c r="Y562" s="194"/>
      <c r="Z562" s="194"/>
      <c r="AA562" s="194"/>
      <c r="AB562" s="470"/>
      <c r="AC562" s="194"/>
      <c r="AD562" s="194"/>
      <c r="AE562" s="194"/>
      <c r="AF562" s="194"/>
      <c r="AG562" s="194"/>
      <c r="AH562" s="470"/>
      <c r="AI562" s="194"/>
      <c r="AJ562" s="194"/>
      <c r="AK562" s="194"/>
      <c r="AL562" s="194"/>
      <c r="AM562" s="470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470"/>
      <c r="P563" s="194"/>
      <c r="Q563" s="194"/>
      <c r="R563" s="194"/>
      <c r="S563" s="194"/>
      <c r="T563" s="194"/>
      <c r="U563" s="194"/>
      <c r="V563" s="470"/>
      <c r="W563" s="194"/>
      <c r="X563" s="194"/>
      <c r="Y563" s="194"/>
      <c r="Z563" s="194"/>
      <c r="AA563" s="194"/>
      <c r="AB563" s="470"/>
      <c r="AC563" s="194"/>
      <c r="AD563" s="194"/>
      <c r="AE563" s="194"/>
      <c r="AF563" s="194"/>
      <c r="AG563" s="194"/>
      <c r="AH563" s="470"/>
      <c r="AI563" s="194"/>
      <c r="AJ563" s="194"/>
      <c r="AK563" s="194"/>
      <c r="AL563" s="194"/>
      <c r="AM563" s="470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470"/>
      <c r="P564" s="194"/>
      <c r="Q564" s="194"/>
      <c r="R564" s="194"/>
      <c r="S564" s="194"/>
      <c r="T564" s="194"/>
      <c r="U564" s="194"/>
      <c r="V564" s="470"/>
      <c r="W564" s="194"/>
      <c r="X564" s="194"/>
      <c r="Y564" s="194"/>
      <c r="Z564" s="194"/>
      <c r="AA564" s="194"/>
      <c r="AB564" s="470"/>
      <c r="AC564" s="194"/>
      <c r="AD564" s="194"/>
      <c r="AE564" s="194"/>
      <c r="AF564" s="194"/>
      <c r="AG564" s="194"/>
      <c r="AH564" s="470"/>
      <c r="AI564" s="194"/>
      <c r="AJ564" s="194"/>
      <c r="AK564" s="194"/>
      <c r="AL564" s="194"/>
      <c r="AM564" s="470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470"/>
      <c r="P565" s="194"/>
      <c r="Q565" s="194"/>
      <c r="R565" s="194"/>
      <c r="S565" s="194"/>
      <c r="T565" s="194"/>
      <c r="U565" s="194"/>
      <c r="V565" s="470"/>
      <c r="W565" s="194"/>
      <c r="X565" s="194"/>
      <c r="Y565" s="194"/>
      <c r="Z565" s="194"/>
      <c r="AA565" s="194"/>
      <c r="AB565" s="470"/>
      <c r="AC565" s="194"/>
      <c r="AD565" s="194"/>
      <c r="AE565" s="194"/>
      <c r="AF565" s="194"/>
      <c r="AG565" s="194"/>
      <c r="AH565" s="470"/>
      <c r="AI565" s="194"/>
      <c r="AJ565" s="194"/>
      <c r="AK565" s="194"/>
      <c r="AL565" s="194"/>
      <c r="AM565" s="470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470"/>
      <c r="P566" s="194"/>
      <c r="Q566" s="194"/>
      <c r="R566" s="194"/>
      <c r="S566" s="194"/>
      <c r="T566" s="194"/>
      <c r="U566" s="194"/>
      <c r="V566" s="470"/>
      <c r="W566" s="194"/>
      <c r="X566" s="194"/>
      <c r="Y566" s="194"/>
      <c r="Z566" s="194"/>
      <c r="AA566" s="194"/>
      <c r="AB566" s="470"/>
      <c r="AC566" s="194"/>
      <c r="AD566" s="194"/>
      <c r="AE566" s="194"/>
      <c r="AF566" s="194"/>
      <c r="AG566" s="194"/>
      <c r="AH566" s="470"/>
      <c r="AI566" s="194"/>
      <c r="AJ566" s="194"/>
      <c r="AK566" s="194"/>
      <c r="AL566" s="194"/>
      <c r="AM566" s="470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470"/>
      <c r="P567" s="194"/>
      <c r="Q567" s="194"/>
      <c r="R567" s="194"/>
      <c r="S567" s="194"/>
      <c r="T567" s="194"/>
      <c r="U567" s="194"/>
      <c r="V567" s="470"/>
      <c r="W567" s="194"/>
      <c r="X567" s="194"/>
      <c r="Y567" s="194"/>
      <c r="Z567" s="194"/>
      <c r="AA567" s="194"/>
      <c r="AB567" s="470"/>
      <c r="AC567" s="194"/>
      <c r="AD567" s="194"/>
      <c r="AE567" s="194"/>
      <c r="AF567" s="194"/>
      <c r="AG567" s="194"/>
      <c r="AH567" s="470"/>
      <c r="AI567" s="194"/>
      <c r="AJ567" s="194"/>
      <c r="AK567" s="194"/>
      <c r="AL567" s="194"/>
      <c r="AM567" s="470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470"/>
      <c r="P568" s="194"/>
      <c r="Q568" s="194"/>
      <c r="R568" s="194"/>
      <c r="S568" s="194"/>
      <c r="T568" s="194"/>
      <c r="U568" s="194"/>
      <c r="V568" s="470"/>
      <c r="W568" s="194"/>
      <c r="X568" s="194"/>
      <c r="Y568" s="194"/>
      <c r="Z568" s="194"/>
      <c r="AA568" s="194"/>
      <c r="AB568" s="470"/>
      <c r="AC568" s="194"/>
      <c r="AD568" s="194"/>
      <c r="AE568" s="194"/>
      <c r="AF568" s="194"/>
      <c r="AG568" s="194"/>
      <c r="AH568" s="470"/>
      <c r="AI568" s="194"/>
      <c r="AJ568" s="194"/>
      <c r="AK568" s="194"/>
      <c r="AL568" s="194"/>
      <c r="AM568" s="470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470"/>
      <c r="P569" s="194"/>
      <c r="Q569" s="194"/>
      <c r="R569" s="194"/>
      <c r="S569" s="194"/>
      <c r="T569" s="194"/>
      <c r="U569" s="194"/>
      <c r="V569" s="470"/>
      <c r="W569" s="194"/>
      <c r="X569" s="194"/>
      <c r="Y569" s="194"/>
      <c r="Z569" s="194"/>
      <c r="AA569" s="194"/>
      <c r="AB569" s="470"/>
      <c r="AC569" s="194"/>
      <c r="AD569" s="194"/>
      <c r="AE569" s="194"/>
      <c r="AF569" s="194"/>
      <c r="AG569" s="194"/>
      <c r="AH569" s="470"/>
      <c r="AI569" s="194"/>
      <c r="AJ569" s="194"/>
      <c r="AK569" s="194"/>
      <c r="AL569" s="194"/>
      <c r="AM569" s="470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470"/>
      <c r="P570" s="194"/>
      <c r="Q570" s="194"/>
      <c r="R570" s="194"/>
      <c r="S570" s="194"/>
      <c r="T570" s="194"/>
      <c r="U570" s="194"/>
      <c r="V570" s="470"/>
      <c r="W570" s="194"/>
      <c r="X570" s="194"/>
      <c r="Y570" s="194"/>
      <c r="Z570" s="194"/>
      <c r="AA570" s="194"/>
      <c r="AB570" s="470"/>
      <c r="AC570" s="194"/>
      <c r="AD570" s="194"/>
      <c r="AE570" s="194"/>
      <c r="AF570" s="194"/>
      <c r="AG570" s="194"/>
      <c r="AH570" s="470"/>
      <c r="AI570" s="194"/>
      <c r="AJ570" s="194"/>
      <c r="AK570" s="194"/>
      <c r="AL570" s="194"/>
      <c r="AM570" s="470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470"/>
      <c r="P571" s="194"/>
      <c r="Q571" s="194"/>
      <c r="R571" s="194"/>
      <c r="S571" s="194"/>
      <c r="T571" s="194"/>
      <c r="U571" s="194"/>
      <c r="V571" s="470"/>
      <c r="W571" s="194"/>
      <c r="X571" s="194"/>
      <c r="Y571" s="194"/>
      <c r="Z571" s="194"/>
      <c r="AA571" s="194"/>
      <c r="AB571" s="470"/>
      <c r="AC571" s="194"/>
      <c r="AD571" s="194"/>
      <c r="AE571" s="194"/>
      <c r="AF571" s="194"/>
      <c r="AG571" s="194"/>
      <c r="AH571" s="470"/>
      <c r="AI571" s="194"/>
      <c r="AJ571" s="194"/>
      <c r="AK571" s="194"/>
      <c r="AL571" s="194"/>
      <c r="AM571" s="470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470"/>
      <c r="P572" s="194"/>
      <c r="Q572" s="194"/>
      <c r="R572" s="194"/>
      <c r="S572" s="194"/>
      <c r="T572" s="194"/>
      <c r="U572" s="194"/>
      <c r="V572" s="470"/>
      <c r="W572" s="194"/>
      <c r="X572" s="194"/>
      <c r="Y572" s="194"/>
      <c r="Z572" s="194"/>
      <c r="AA572" s="194"/>
      <c r="AB572" s="470"/>
      <c r="AC572" s="194"/>
      <c r="AD572" s="194"/>
      <c r="AE572" s="194"/>
      <c r="AF572" s="194"/>
      <c r="AG572" s="194"/>
      <c r="AH572" s="470"/>
      <c r="AI572" s="194"/>
      <c r="AJ572" s="194"/>
      <c r="AK572" s="194"/>
      <c r="AL572" s="194"/>
      <c r="AM572" s="470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470"/>
      <c r="P573" s="194"/>
      <c r="Q573" s="194"/>
      <c r="R573" s="194"/>
      <c r="S573" s="194"/>
      <c r="T573" s="194"/>
      <c r="U573" s="194"/>
      <c r="V573" s="470"/>
      <c r="W573" s="194"/>
      <c r="X573" s="194"/>
      <c r="Y573" s="194"/>
      <c r="Z573" s="194"/>
      <c r="AA573" s="194"/>
      <c r="AB573" s="470"/>
      <c r="AC573" s="194"/>
      <c r="AD573" s="194"/>
      <c r="AE573" s="194"/>
      <c r="AF573" s="194"/>
      <c r="AG573" s="194"/>
      <c r="AH573" s="470"/>
      <c r="AI573" s="194"/>
      <c r="AJ573" s="194"/>
      <c r="AK573" s="194"/>
      <c r="AL573" s="194"/>
      <c r="AM573" s="470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470"/>
      <c r="P574" s="194"/>
      <c r="Q574" s="194"/>
      <c r="R574" s="194"/>
      <c r="S574" s="194"/>
      <c r="T574" s="194"/>
      <c r="U574" s="194"/>
      <c r="V574" s="470"/>
      <c r="W574" s="194"/>
      <c r="X574" s="194"/>
      <c r="Y574" s="194"/>
      <c r="Z574" s="194"/>
      <c r="AA574" s="194"/>
      <c r="AB574" s="470"/>
      <c r="AC574" s="194"/>
      <c r="AD574" s="194"/>
      <c r="AE574" s="194"/>
      <c r="AF574" s="194"/>
      <c r="AG574" s="194"/>
      <c r="AH574" s="470"/>
      <c r="AI574" s="194"/>
      <c r="AJ574" s="194"/>
      <c r="AK574" s="194"/>
      <c r="AL574" s="194"/>
      <c r="AM574" s="470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470"/>
      <c r="P575" s="194"/>
      <c r="Q575" s="194"/>
      <c r="R575" s="194"/>
      <c r="S575" s="194"/>
      <c r="T575" s="194"/>
      <c r="U575" s="194"/>
      <c r="V575" s="470"/>
      <c r="W575" s="194"/>
      <c r="X575" s="194"/>
      <c r="Y575" s="194"/>
      <c r="Z575" s="194"/>
      <c r="AA575" s="194"/>
      <c r="AB575" s="470"/>
      <c r="AC575" s="194"/>
      <c r="AD575" s="194"/>
      <c r="AE575" s="194"/>
      <c r="AF575" s="194"/>
      <c r="AG575" s="194"/>
      <c r="AH575" s="470"/>
      <c r="AI575" s="194"/>
      <c r="AJ575" s="194"/>
      <c r="AK575" s="194"/>
      <c r="AL575" s="194"/>
      <c r="AM575" s="470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470"/>
      <c r="P576" s="194"/>
      <c r="Q576" s="194"/>
      <c r="R576" s="194"/>
      <c r="S576" s="194"/>
      <c r="T576" s="194"/>
      <c r="U576" s="194"/>
      <c r="V576" s="470"/>
      <c r="W576" s="194"/>
      <c r="X576" s="194"/>
      <c r="Y576" s="194"/>
      <c r="Z576" s="194"/>
      <c r="AA576" s="194"/>
      <c r="AB576" s="470"/>
      <c r="AC576" s="194"/>
      <c r="AD576" s="194"/>
      <c r="AE576" s="194"/>
      <c r="AF576" s="194"/>
      <c r="AG576" s="194"/>
      <c r="AH576" s="470"/>
      <c r="AI576" s="194"/>
      <c r="AJ576" s="194"/>
      <c r="AK576" s="194"/>
      <c r="AL576" s="194"/>
      <c r="AM576" s="470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470"/>
      <c r="P577" s="194"/>
      <c r="Q577" s="194"/>
      <c r="R577" s="194"/>
      <c r="S577" s="194"/>
      <c r="T577" s="194"/>
      <c r="U577" s="194"/>
      <c r="V577" s="470"/>
      <c r="W577" s="194"/>
      <c r="X577" s="194"/>
      <c r="Y577" s="194"/>
      <c r="Z577" s="194"/>
      <c r="AA577" s="194"/>
      <c r="AB577" s="470"/>
      <c r="AC577" s="194"/>
      <c r="AD577" s="194"/>
      <c r="AE577" s="194"/>
      <c r="AF577" s="194"/>
      <c r="AG577" s="194"/>
      <c r="AH577" s="470"/>
      <c r="AI577" s="194"/>
      <c r="AJ577" s="194"/>
      <c r="AK577" s="194"/>
      <c r="AL577" s="194"/>
      <c r="AM577" s="470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470"/>
      <c r="P578" s="194"/>
      <c r="Q578" s="194"/>
      <c r="R578" s="194"/>
      <c r="S578" s="194"/>
      <c r="T578" s="194"/>
      <c r="U578" s="194"/>
      <c r="V578" s="470"/>
      <c r="W578" s="194"/>
      <c r="X578" s="194"/>
      <c r="Y578" s="194"/>
      <c r="Z578" s="194"/>
      <c r="AA578" s="194"/>
      <c r="AB578" s="470"/>
      <c r="AC578" s="194"/>
      <c r="AD578" s="194"/>
      <c r="AE578" s="194"/>
      <c r="AF578" s="194"/>
      <c r="AG578" s="194"/>
      <c r="AH578" s="470"/>
      <c r="AI578" s="194"/>
      <c r="AJ578" s="194"/>
      <c r="AK578" s="194"/>
      <c r="AL578" s="194"/>
      <c r="AM578" s="470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470"/>
      <c r="P579" s="194"/>
      <c r="Q579" s="194"/>
      <c r="R579" s="194"/>
      <c r="S579" s="194"/>
      <c r="T579" s="194"/>
      <c r="U579" s="194"/>
      <c r="V579" s="470"/>
      <c r="W579" s="194"/>
      <c r="X579" s="194"/>
      <c r="Y579" s="194"/>
      <c r="Z579" s="194"/>
      <c r="AA579" s="194"/>
      <c r="AB579" s="470"/>
      <c r="AC579" s="194"/>
      <c r="AD579" s="194"/>
      <c r="AE579" s="194"/>
      <c r="AF579" s="194"/>
      <c r="AG579" s="194"/>
      <c r="AH579" s="470"/>
      <c r="AI579" s="194"/>
      <c r="AJ579" s="194"/>
      <c r="AK579" s="194"/>
      <c r="AL579" s="194"/>
      <c r="AM579" s="470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470"/>
      <c r="P580" s="194"/>
      <c r="Q580" s="194"/>
      <c r="R580" s="194"/>
      <c r="S580" s="194"/>
      <c r="T580" s="194"/>
      <c r="U580" s="194"/>
      <c r="V580" s="470"/>
      <c r="W580" s="194"/>
      <c r="X580" s="194"/>
      <c r="Y580" s="194"/>
      <c r="Z580" s="194"/>
      <c r="AA580" s="194"/>
      <c r="AB580" s="470"/>
      <c r="AC580" s="194"/>
      <c r="AD580" s="194"/>
      <c r="AE580" s="194"/>
      <c r="AF580" s="194"/>
      <c r="AG580" s="194"/>
      <c r="AH580" s="470"/>
      <c r="AI580" s="194"/>
      <c r="AJ580" s="194"/>
      <c r="AK580" s="194"/>
      <c r="AL580" s="194"/>
      <c r="AM580" s="470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470"/>
      <c r="P581" s="194"/>
      <c r="Q581" s="194"/>
      <c r="R581" s="194"/>
      <c r="S581" s="194"/>
      <c r="T581" s="194"/>
      <c r="U581" s="194"/>
      <c r="V581" s="470"/>
      <c r="W581" s="194"/>
      <c r="X581" s="194"/>
      <c r="Y581" s="194"/>
      <c r="Z581" s="194"/>
      <c r="AA581" s="194"/>
      <c r="AB581" s="470"/>
      <c r="AC581" s="194"/>
      <c r="AD581" s="194"/>
      <c r="AE581" s="194"/>
      <c r="AF581" s="194"/>
      <c r="AG581" s="194"/>
      <c r="AH581" s="470"/>
      <c r="AI581" s="194"/>
      <c r="AJ581" s="194"/>
      <c r="AK581" s="194"/>
      <c r="AL581" s="194"/>
      <c r="AM581" s="470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470"/>
      <c r="P582" s="194"/>
      <c r="Q582" s="194"/>
      <c r="R582" s="194"/>
      <c r="S582" s="194"/>
      <c r="T582" s="194"/>
      <c r="U582" s="194"/>
      <c r="V582" s="470"/>
      <c r="W582" s="194"/>
      <c r="X582" s="194"/>
      <c r="Y582" s="194"/>
      <c r="Z582" s="194"/>
      <c r="AA582" s="194"/>
      <c r="AB582" s="470"/>
      <c r="AC582" s="194"/>
      <c r="AD582" s="194"/>
      <c r="AE582" s="194"/>
      <c r="AF582" s="194"/>
      <c r="AG582" s="194"/>
      <c r="AH582" s="470"/>
      <c r="AI582" s="194"/>
      <c r="AJ582" s="194"/>
      <c r="AK582" s="194"/>
      <c r="AL582" s="194"/>
      <c r="AM582" s="470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470"/>
      <c r="P583" s="194"/>
      <c r="Q583" s="194"/>
      <c r="R583" s="194"/>
      <c r="S583" s="194"/>
      <c r="T583" s="194"/>
      <c r="U583" s="194"/>
      <c r="V583" s="470"/>
      <c r="W583" s="194"/>
      <c r="X583" s="194"/>
      <c r="Y583" s="194"/>
      <c r="Z583" s="194"/>
      <c r="AA583" s="194"/>
      <c r="AB583" s="470"/>
      <c r="AC583" s="194"/>
      <c r="AD583" s="194"/>
      <c r="AE583" s="194"/>
      <c r="AF583" s="194"/>
      <c r="AG583" s="194"/>
      <c r="AH583" s="470"/>
      <c r="AI583" s="194"/>
      <c r="AJ583" s="194"/>
      <c r="AK583" s="194"/>
      <c r="AL583" s="194"/>
      <c r="AM583" s="470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470"/>
      <c r="P584" s="194"/>
      <c r="Q584" s="194"/>
      <c r="R584" s="194"/>
      <c r="S584" s="194"/>
      <c r="T584" s="194"/>
      <c r="U584" s="194"/>
      <c r="V584" s="470"/>
      <c r="W584" s="194"/>
      <c r="X584" s="194"/>
      <c r="Y584" s="194"/>
      <c r="Z584" s="194"/>
      <c r="AA584" s="194"/>
      <c r="AB584" s="470"/>
      <c r="AC584" s="194"/>
      <c r="AD584" s="194"/>
      <c r="AE584" s="194"/>
      <c r="AF584" s="194"/>
      <c r="AG584" s="194"/>
      <c r="AH584" s="470"/>
      <c r="AI584" s="194"/>
      <c r="AJ584" s="194"/>
      <c r="AK584" s="194"/>
      <c r="AL584" s="194"/>
      <c r="AM584" s="470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470"/>
      <c r="P585" s="194"/>
      <c r="Q585" s="194"/>
      <c r="R585" s="194"/>
      <c r="S585" s="194"/>
      <c r="T585" s="194"/>
      <c r="U585" s="194"/>
      <c r="V585" s="470"/>
      <c r="W585" s="194"/>
      <c r="X585" s="194"/>
      <c r="Y585" s="194"/>
      <c r="Z585" s="194"/>
      <c r="AA585" s="194"/>
      <c r="AB585" s="470"/>
      <c r="AC585" s="194"/>
      <c r="AD585" s="194"/>
      <c r="AE585" s="194"/>
      <c r="AF585" s="194"/>
      <c r="AG585" s="194"/>
      <c r="AH585" s="470"/>
      <c r="AI585" s="194"/>
      <c r="AJ585" s="194"/>
      <c r="AK585" s="194"/>
      <c r="AL585" s="194"/>
      <c r="AM585" s="470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470"/>
      <c r="P586" s="194"/>
      <c r="Q586" s="194"/>
      <c r="R586" s="194"/>
      <c r="S586" s="194"/>
      <c r="T586" s="194"/>
      <c r="U586" s="194"/>
      <c r="V586" s="470"/>
      <c r="W586" s="194"/>
      <c r="X586" s="194"/>
      <c r="Y586" s="194"/>
      <c r="Z586" s="194"/>
      <c r="AA586" s="194"/>
      <c r="AB586" s="470"/>
      <c r="AC586" s="194"/>
      <c r="AD586" s="194"/>
      <c r="AE586" s="194"/>
      <c r="AF586" s="194"/>
      <c r="AG586" s="194"/>
      <c r="AH586" s="470"/>
      <c r="AI586" s="194"/>
      <c r="AJ586" s="194"/>
      <c r="AK586" s="194"/>
      <c r="AL586" s="194"/>
      <c r="AM586" s="470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470"/>
      <c r="P587" s="194"/>
      <c r="Q587" s="194"/>
      <c r="R587" s="194"/>
      <c r="S587" s="194"/>
      <c r="T587" s="194"/>
      <c r="U587" s="194"/>
      <c r="V587" s="470"/>
      <c r="W587" s="194"/>
      <c r="X587" s="194"/>
      <c r="Y587" s="194"/>
      <c r="Z587" s="194"/>
      <c r="AA587" s="194"/>
      <c r="AB587" s="470"/>
      <c r="AC587" s="194"/>
      <c r="AD587" s="194"/>
      <c r="AE587" s="194"/>
      <c r="AF587" s="194"/>
      <c r="AG587" s="194"/>
      <c r="AH587" s="470"/>
      <c r="AI587" s="194"/>
      <c r="AJ587" s="194"/>
      <c r="AK587" s="194"/>
      <c r="AL587" s="194"/>
      <c r="AM587" s="470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470"/>
      <c r="P588" s="194"/>
      <c r="Q588" s="194"/>
      <c r="R588" s="194"/>
      <c r="S588" s="194"/>
      <c r="T588" s="194"/>
      <c r="U588" s="194"/>
      <c r="V588" s="470"/>
      <c r="W588" s="194"/>
      <c r="X588" s="194"/>
      <c r="Y588" s="194"/>
      <c r="Z588" s="194"/>
      <c r="AA588" s="194"/>
      <c r="AB588" s="470"/>
      <c r="AC588" s="194"/>
      <c r="AD588" s="194"/>
      <c r="AE588" s="194"/>
      <c r="AF588" s="194"/>
      <c r="AG588" s="194"/>
      <c r="AH588" s="470"/>
      <c r="AI588" s="194"/>
      <c r="AJ588" s="194"/>
      <c r="AK588" s="194"/>
      <c r="AL588" s="194"/>
      <c r="AM588" s="470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470"/>
      <c r="P589" s="194"/>
      <c r="Q589" s="194"/>
      <c r="R589" s="194"/>
      <c r="S589" s="194"/>
      <c r="T589" s="194"/>
      <c r="U589" s="194"/>
      <c r="V589" s="470"/>
      <c r="W589" s="194"/>
      <c r="X589" s="194"/>
      <c r="Y589" s="194"/>
      <c r="Z589" s="194"/>
      <c r="AA589" s="194"/>
      <c r="AB589" s="470"/>
      <c r="AC589" s="194"/>
      <c r="AD589" s="194"/>
      <c r="AE589" s="194"/>
      <c r="AF589" s="194"/>
      <c r="AG589" s="194"/>
      <c r="AH589" s="470"/>
      <c r="AI589" s="194"/>
      <c r="AJ589" s="194"/>
      <c r="AK589" s="194"/>
      <c r="AL589" s="194"/>
      <c r="AM589" s="470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470"/>
      <c r="P590" s="194"/>
      <c r="Q590" s="194"/>
      <c r="R590" s="194"/>
      <c r="S590" s="194"/>
      <c r="T590" s="194"/>
      <c r="U590" s="194"/>
      <c r="V590" s="470"/>
      <c r="W590" s="194"/>
      <c r="X590" s="194"/>
      <c r="Y590" s="194"/>
      <c r="Z590" s="194"/>
      <c r="AA590" s="194"/>
      <c r="AB590" s="470"/>
      <c r="AC590" s="194"/>
      <c r="AD590" s="194"/>
      <c r="AE590" s="194"/>
      <c r="AF590" s="194"/>
      <c r="AG590" s="194"/>
      <c r="AH590" s="470"/>
      <c r="AI590" s="194"/>
      <c r="AJ590" s="194"/>
      <c r="AK590" s="194"/>
      <c r="AL590" s="194"/>
      <c r="AM590" s="470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470"/>
      <c r="P591" s="194"/>
      <c r="Q591" s="194"/>
      <c r="R591" s="194"/>
      <c r="S591" s="194"/>
      <c r="T591" s="194"/>
      <c r="U591" s="194"/>
      <c r="V591" s="470"/>
      <c r="W591" s="194"/>
      <c r="X591" s="194"/>
      <c r="Y591" s="194"/>
      <c r="Z591" s="194"/>
      <c r="AA591" s="194"/>
      <c r="AB591" s="470"/>
      <c r="AC591" s="194"/>
      <c r="AD591" s="194"/>
      <c r="AE591" s="194"/>
      <c r="AF591" s="194"/>
      <c r="AG591" s="194"/>
      <c r="AH591" s="470"/>
      <c r="AI591" s="194"/>
      <c r="AJ591" s="194"/>
      <c r="AK591" s="194"/>
      <c r="AL591" s="194"/>
      <c r="AM591" s="470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470"/>
      <c r="P592" s="194"/>
      <c r="Q592" s="194"/>
      <c r="R592" s="194"/>
      <c r="S592" s="194"/>
      <c r="T592" s="194"/>
      <c r="U592" s="194"/>
      <c r="V592" s="470"/>
      <c r="W592" s="194"/>
      <c r="X592" s="194"/>
      <c r="Y592" s="194"/>
      <c r="Z592" s="194"/>
      <c r="AA592" s="194"/>
      <c r="AB592" s="470"/>
      <c r="AC592" s="194"/>
      <c r="AD592" s="194"/>
      <c r="AE592" s="194"/>
      <c r="AF592" s="194"/>
      <c r="AG592" s="194"/>
      <c r="AH592" s="470"/>
      <c r="AI592" s="194"/>
      <c r="AJ592" s="194"/>
      <c r="AK592" s="194"/>
      <c r="AL592" s="194"/>
      <c r="AM592" s="470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470"/>
      <c r="P593" s="194"/>
      <c r="Q593" s="194"/>
      <c r="R593" s="194"/>
      <c r="S593" s="194"/>
      <c r="T593" s="194"/>
      <c r="U593" s="194"/>
      <c r="V593" s="470"/>
      <c r="W593" s="194"/>
      <c r="X593" s="194"/>
      <c r="Y593" s="194"/>
      <c r="Z593" s="194"/>
      <c r="AA593" s="194"/>
      <c r="AB593" s="470"/>
      <c r="AC593" s="194"/>
      <c r="AD593" s="194"/>
      <c r="AE593" s="194"/>
      <c r="AF593" s="194"/>
      <c r="AG593" s="194"/>
      <c r="AH593" s="470"/>
      <c r="AI593" s="194"/>
      <c r="AJ593" s="194"/>
      <c r="AK593" s="194"/>
      <c r="AL593" s="194"/>
      <c r="AM593" s="470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470"/>
      <c r="P594" s="194"/>
      <c r="Q594" s="194"/>
      <c r="R594" s="194"/>
      <c r="S594" s="194"/>
      <c r="T594" s="194"/>
      <c r="U594" s="194"/>
      <c r="V594" s="470"/>
      <c r="W594" s="194"/>
      <c r="X594" s="194"/>
      <c r="Y594" s="194"/>
      <c r="Z594" s="194"/>
      <c r="AA594" s="194"/>
      <c r="AB594" s="470"/>
      <c r="AC594" s="194"/>
      <c r="AD594" s="194"/>
      <c r="AE594" s="194"/>
      <c r="AF594" s="194"/>
      <c r="AG594" s="194"/>
      <c r="AH594" s="470"/>
      <c r="AI594" s="194"/>
      <c r="AJ594" s="194"/>
      <c r="AK594" s="194"/>
      <c r="AL594" s="194"/>
      <c r="AM594" s="470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470"/>
      <c r="P595" s="194"/>
      <c r="Q595" s="194"/>
      <c r="R595" s="194"/>
      <c r="S595" s="194"/>
      <c r="T595" s="194"/>
      <c r="U595" s="194"/>
      <c r="V595" s="470"/>
      <c r="W595" s="194"/>
      <c r="X595" s="194"/>
      <c r="Y595" s="194"/>
      <c r="Z595" s="194"/>
      <c r="AA595" s="194"/>
      <c r="AB595" s="470"/>
      <c r="AC595" s="194"/>
      <c r="AD595" s="194"/>
      <c r="AE595" s="194"/>
      <c r="AF595" s="194"/>
      <c r="AG595" s="194"/>
      <c r="AH595" s="470"/>
      <c r="AI595" s="194"/>
      <c r="AJ595" s="194"/>
      <c r="AK595" s="194"/>
      <c r="AL595" s="194"/>
      <c r="AM595" s="470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470"/>
      <c r="P596" s="194"/>
      <c r="Q596" s="194"/>
      <c r="R596" s="194"/>
      <c r="S596" s="194"/>
      <c r="T596" s="194"/>
      <c r="U596" s="194"/>
      <c r="V596" s="470"/>
      <c r="W596" s="194"/>
      <c r="X596" s="194"/>
      <c r="Y596" s="194"/>
      <c r="Z596" s="194"/>
      <c r="AA596" s="194"/>
      <c r="AB596" s="470"/>
      <c r="AC596" s="194"/>
      <c r="AD596" s="194"/>
      <c r="AE596" s="194"/>
      <c r="AF596" s="194"/>
      <c r="AG596" s="194"/>
      <c r="AH596" s="470"/>
      <c r="AI596" s="194"/>
      <c r="AJ596" s="194"/>
      <c r="AK596" s="194"/>
      <c r="AL596" s="194"/>
      <c r="AM596" s="470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470"/>
      <c r="P597" s="194"/>
      <c r="Q597" s="194"/>
      <c r="R597" s="194"/>
      <c r="S597" s="194"/>
      <c r="T597" s="194"/>
      <c r="U597" s="194"/>
      <c r="V597" s="470"/>
      <c r="W597" s="194"/>
      <c r="X597" s="194"/>
      <c r="Y597" s="194"/>
      <c r="Z597" s="194"/>
      <c r="AA597" s="194"/>
      <c r="AB597" s="470"/>
      <c r="AC597" s="194"/>
      <c r="AD597" s="194"/>
      <c r="AE597" s="194"/>
      <c r="AF597" s="194"/>
      <c r="AG597" s="194"/>
      <c r="AH597" s="470"/>
      <c r="AI597" s="194"/>
      <c r="AJ597" s="194"/>
      <c r="AK597" s="194"/>
      <c r="AL597" s="194"/>
      <c r="AM597" s="470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470"/>
      <c r="P598" s="194"/>
      <c r="Q598" s="194"/>
      <c r="R598" s="194"/>
      <c r="S598" s="194"/>
      <c r="T598" s="194"/>
      <c r="U598" s="194"/>
      <c r="V598" s="470"/>
      <c r="W598" s="194"/>
      <c r="X598" s="194"/>
      <c r="Y598" s="194"/>
      <c r="Z598" s="194"/>
      <c r="AA598" s="194"/>
      <c r="AB598" s="470"/>
      <c r="AC598" s="194"/>
      <c r="AD598" s="194"/>
      <c r="AE598" s="194"/>
      <c r="AF598" s="194"/>
      <c r="AG598" s="194"/>
      <c r="AH598" s="470"/>
      <c r="AI598" s="194"/>
      <c r="AJ598" s="194"/>
      <c r="AK598" s="194"/>
      <c r="AL598" s="194"/>
      <c r="AM598" s="470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470"/>
      <c r="P599" s="194"/>
      <c r="Q599" s="194"/>
      <c r="R599" s="194"/>
      <c r="S599" s="194"/>
      <c r="T599" s="194"/>
      <c r="U599" s="194"/>
      <c r="V599" s="470"/>
      <c r="W599" s="194"/>
      <c r="X599" s="194"/>
      <c r="Y599" s="194"/>
      <c r="Z599" s="194"/>
      <c r="AA599" s="194"/>
      <c r="AB599" s="470"/>
      <c r="AC599" s="194"/>
      <c r="AD599" s="194"/>
      <c r="AE599" s="194"/>
      <c r="AF599" s="194"/>
      <c r="AG599" s="194"/>
      <c r="AH599" s="470"/>
      <c r="AI599" s="194"/>
      <c r="AJ599" s="194"/>
      <c r="AK599" s="194"/>
      <c r="AL599" s="194"/>
      <c r="AM599" s="470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470"/>
      <c r="P600" s="194"/>
      <c r="Q600" s="194"/>
      <c r="R600" s="194"/>
      <c r="S600" s="194"/>
      <c r="T600" s="194"/>
      <c r="U600" s="194"/>
      <c r="V600" s="470"/>
      <c r="W600" s="194"/>
      <c r="X600" s="194"/>
      <c r="Y600" s="194"/>
      <c r="Z600" s="194"/>
      <c r="AA600" s="194"/>
      <c r="AB600" s="470"/>
      <c r="AC600" s="194"/>
      <c r="AD600" s="194"/>
      <c r="AE600" s="194"/>
      <c r="AF600" s="194"/>
      <c r="AG600" s="194"/>
      <c r="AH600" s="470"/>
      <c r="AI600" s="194"/>
      <c r="AJ600" s="194"/>
      <c r="AK600" s="194"/>
      <c r="AL600" s="194"/>
      <c r="AM600" s="470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470"/>
      <c r="P601" s="194"/>
      <c r="Q601" s="194"/>
      <c r="R601" s="194"/>
      <c r="S601" s="194"/>
      <c r="T601" s="194"/>
      <c r="U601" s="194"/>
      <c r="V601" s="470"/>
      <c r="W601" s="194"/>
      <c r="X601" s="194"/>
      <c r="Y601" s="194"/>
      <c r="Z601" s="194"/>
      <c r="AA601" s="194"/>
      <c r="AB601" s="470"/>
      <c r="AC601" s="194"/>
      <c r="AD601" s="194"/>
      <c r="AE601" s="194"/>
      <c r="AF601" s="194"/>
      <c r="AG601" s="194"/>
      <c r="AH601" s="470"/>
      <c r="AI601" s="194"/>
      <c r="AJ601" s="194"/>
      <c r="AK601" s="194"/>
      <c r="AL601" s="194"/>
      <c r="AM601" s="470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470"/>
      <c r="P602" s="194"/>
      <c r="Q602" s="194"/>
      <c r="R602" s="194"/>
      <c r="S602" s="194"/>
      <c r="T602" s="194"/>
      <c r="U602" s="194"/>
      <c r="V602" s="470"/>
      <c r="W602" s="194"/>
      <c r="X602" s="194"/>
      <c r="Y602" s="194"/>
      <c r="Z602" s="194"/>
      <c r="AA602" s="194"/>
      <c r="AB602" s="470"/>
      <c r="AC602" s="194"/>
      <c r="AD602" s="194"/>
      <c r="AE602" s="194"/>
      <c r="AF602" s="194"/>
      <c r="AG602" s="194"/>
      <c r="AH602" s="470"/>
      <c r="AI602" s="194"/>
      <c r="AJ602" s="194"/>
      <c r="AK602" s="194"/>
      <c r="AL602" s="194"/>
      <c r="AM602" s="470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470"/>
      <c r="P603" s="194"/>
      <c r="Q603" s="194"/>
      <c r="R603" s="194"/>
      <c r="S603" s="194"/>
      <c r="T603" s="194"/>
      <c r="U603" s="194"/>
      <c r="V603" s="470"/>
      <c r="W603" s="194"/>
      <c r="X603" s="194"/>
      <c r="Y603" s="194"/>
      <c r="Z603" s="194"/>
      <c r="AA603" s="194"/>
      <c r="AB603" s="470"/>
      <c r="AC603" s="194"/>
      <c r="AD603" s="194"/>
      <c r="AE603" s="194"/>
      <c r="AF603" s="194"/>
      <c r="AG603" s="194"/>
      <c r="AH603" s="470"/>
      <c r="AI603" s="194"/>
      <c r="AJ603" s="194"/>
      <c r="AK603" s="194"/>
      <c r="AL603" s="194"/>
      <c r="AM603" s="470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470"/>
      <c r="P604" s="194"/>
      <c r="Q604" s="194"/>
      <c r="R604" s="194"/>
      <c r="S604" s="194"/>
      <c r="T604" s="194"/>
      <c r="U604" s="194"/>
      <c r="V604" s="470"/>
      <c r="W604" s="194"/>
      <c r="X604" s="194"/>
      <c r="Y604" s="194"/>
      <c r="Z604" s="194"/>
      <c r="AA604" s="194"/>
      <c r="AB604" s="470"/>
      <c r="AC604" s="194"/>
      <c r="AD604" s="194"/>
      <c r="AE604" s="194"/>
      <c r="AF604" s="194"/>
      <c r="AG604" s="194"/>
      <c r="AH604" s="470"/>
      <c r="AI604" s="194"/>
      <c r="AJ604" s="194"/>
      <c r="AK604" s="194"/>
      <c r="AL604" s="194"/>
      <c r="AM604" s="470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470"/>
      <c r="P605" s="194"/>
      <c r="Q605" s="194"/>
      <c r="R605" s="194"/>
      <c r="S605" s="194"/>
      <c r="T605" s="194"/>
      <c r="U605" s="194"/>
      <c r="V605" s="470"/>
      <c r="W605" s="194"/>
      <c r="X605" s="194"/>
      <c r="Y605" s="194"/>
      <c r="Z605" s="194"/>
      <c r="AA605" s="194"/>
      <c r="AB605" s="470"/>
      <c r="AC605" s="194"/>
      <c r="AD605" s="194"/>
      <c r="AE605" s="194"/>
      <c r="AF605" s="194"/>
      <c r="AG605" s="194"/>
      <c r="AH605" s="470"/>
      <c r="AI605" s="194"/>
      <c r="AJ605" s="194"/>
      <c r="AK605" s="194"/>
      <c r="AL605" s="194"/>
      <c r="AM605" s="470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470"/>
      <c r="P606" s="194"/>
      <c r="Q606" s="194"/>
      <c r="R606" s="194"/>
      <c r="S606" s="194"/>
      <c r="T606" s="194"/>
      <c r="U606" s="194"/>
      <c r="V606" s="470"/>
      <c r="W606" s="194"/>
      <c r="X606" s="194"/>
      <c r="Y606" s="194"/>
      <c r="Z606" s="194"/>
      <c r="AA606" s="194"/>
      <c r="AB606" s="470"/>
      <c r="AC606" s="194"/>
      <c r="AD606" s="194"/>
      <c r="AE606" s="194"/>
      <c r="AF606" s="194"/>
      <c r="AG606" s="194"/>
      <c r="AH606" s="470"/>
      <c r="AI606" s="194"/>
      <c r="AJ606" s="194"/>
      <c r="AK606" s="194"/>
      <c r="AL606" s="194"/>
      <c r="AM606" s="470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470"/>
      <c r="P607" s="194"/>
      <c r="Q607" s="194"/>
      <c r="R607" s="194"/>
      <c r="S607" s="194"/>
      <c r="T607" s="194"/>
      <c r="U607" s="194"/>
      <c r="V607" s="470"/>
      <c r="W607" s="194"/>
      <c r="X607" s="194"/>
      <c r="Y607" s="194"/>
      <c r="Z607" s="194"/>
      <c r="AA607" s="194"/>
      <c r="AB607" s="470"/>
      <c r="AC607" s="194"/>
      <c r="AD607" s="194"/>
      <c r="AE607" s="194"/>
      <c r="AF607" s="194"/>
      <c r="AG607" s="194"/>
      <c r="AH607" s="470"/>
      <c r="AI607" s="194"/>
      <c r="AJ607" s="194"/>
      <c r="AK607" s="194"/>
      <c r="AL607" s="194"/>
      <c r="AM607" s="470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470"/>
      <c r="P608" s="194"/>
      <c r="Q608" s="194"/>
      <c r="R608" s="194"/>
      <c r="S608" s="194"/>
      <c r="T608" s="194"/>
      <c r="U608" s="194"/>
      <c r="V608" s="470"/>
      <c r="W608" s="194"/>
      <c r="X608" s="194"/>
      <c r="Y608" s="194"/>
      <c r="Z608" s="194"/>
      <c r="AA608" s="194"/>
      <c r="AB608" s="470"/>
      <c r="AC608" s="194"/>
      <c r="AD608" s="194"/>
      <c r="AE608" s="194"/>
      <c r="AF608" s="194"/>
      <c r="AG608" s="194"/>
      <c r="AH608" s="470"/>
      <c r="AI608" s="194"/>
      <c r="AJ608" s="194"/>
      <c r="AK608" s="194"/>
      <c r="AL608" s="194"/>
      <c r="AM608" s="470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470"/>
      <c r="P609" s="194"/>
      <c r="Q609" s="194"/>
      <c r="R609" s="194"/>
      <c r="S609" s="194"/>
      <c r="T609" s="194"/>
      <c r="U609" s="194"/>
      <c r="V609" s="470"/>
      <c r="W609" s="194"/>
      <c r="X609" s="194"/>
      <c r="Y609" s="194"/>
      <c r="Z609" s="194"/>
      <c r="AA609" s="194"/>
      <c r="AB609" s="470"/>
      <c r="AC609" s="194"/>
      <c r="AD609" s="194"/>
      <c r="AE609" s="194"/>
      <c r="AF609" s="194"/>
      <c r="AG609" s="194"/>
      <c r="AH609" s="470"/>
      <c r="AI609" s="194"/>
      <c r="AJ609" s="194"/>
      <c r="AK609" s="194"/>
      <c r="AL609" s="194"/>
      <c r="AM609" s="470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470"/>
      <c r="P610" s="194"/>
      <c r="Q610" s="194"/>
      <c r="R610" s="194"/>
      <c r="S610" s="194"/>
      <c r="T610" s="194"/>
      <c r="U610" s="194"/>
      <c r="V610" s="470"/>
      <c r="W610" s="194"/>
      <c r="X610" s="194"/>
      <c r="Y610" s="194"/>
      <c r="Z610" s="194"/>
      <c r="AA610" s="194"/>
      <c r="AB610" s="470"/>
      <c r="AC610" s="194"/>
      <c r="AD610" s="194"/>
      <c r="AE610" s="194"/>
      <c r="AF610" s="194"/>
      <c r="AG610" s="194"/>
      <c r="AH610" s="470"/>
      <c r="AI610" s="194"/>
      <c r="AJ610" s="194"/>
      <c r="AK610" s="194"/>
      <c r="AL610" s="194"/>
      <c r="AM610" s="470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470"/>
      <c r="P611" s="194"/>
      <c r="Q611" s="194"/>
      <c r="R611" s="194"/>
      <c r="S611" s="194"/>
      <c r="T611" s="194"/>
      <c r="U611" s="194"/>
      <c r="V611" s="470"/>
      <c r="W611" s="194"/>
      <c r="X611" s="194"/>
      <c r="Y611" s="194"/>
      <c r="Z611" s="194"/>
      <c r="AA611" s="194"/>
      <c r="AB611" s="470"/>
      <c r="AC611" s="194"/>
      <c r="AD611" s="194"/>
      <c r="AE611" s="194"/>
      <c r="AF611" s="194"/>
      <c r="AG611" s="194"/>
      <c r="AH611" s="470"/>
      <c r="AI611" s="194"/>
      <c r="AJ611" s="194"/>
      <c r="AK611" s="194"/>
      <c r="AL611" s="194"/>
      <c r="AM611" s="470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470"/>
      <c r="P612" s="194"/>
      <c r="Q612" s="194"/>
      <c r="R612" s="194"/>
      <c r="S612" s="194"/>
      <c r="T612" s="194"/>
      <c r="U612" s="194"/>
      <c r="V612" s="470"/>
      <c r="W612" s="194"/>
      <c r="X612" s="194"/>
      <c r="Y612" s="194"/>
      <c r="Z612" s="194"/>
      <c r="AA612" s="194"/>
      <c r="AB612" s="470"/>
      <c r="AC612" s="194"/>
      <c r="AD612" s="194"/>
      <c r="AE612" s="194"/>
      <c r="AF612" s="194"/>
      <c r="AG612" s="194"/>
      <c r="AH612" s="470"/>
      <c r="AI612" s="194"/>
      <c r="AJ612" s="194"/>
      <c r="AK612" s="194"/>
      <c r="AL612" s="194"/>
      <c r="AM612" s="470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470"/>
      <c r="P613" s="194"/>
      <c r="Q613" s="194"/>
      <c r="R613" s="194"/>
      <c r="S613" s="194"/>
      <c r="T613" s="194"/>
      <c r="U613" s="194"/>
      <c r="V613" s="470"/>
      <c r="W613" s="194"/>
      <c r="X613" s="194"/>
      <c r="Y613" s="194"/>
      <c r="Z613" s="194"/>
      <c r="AA613" s="194"/>
      <c r="AB613" s="470"/>
      <c r="AC613" s="194"/>
      <c r="AD613" s="194"/>
      <c r="AE613" s="194"/>
      <c r="AF613" s="194"/>
      <c r="AG613" s="194"/>
      <c r="AH613" s="470"/>
      <c r="AI613" s="194"/>
      <c r="AJ613" s="194"/>
      <c r="AK613" s="194"/>
      <c r="AL613" s="194"/>
      <c r="AM613" s="470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470"/>
      <c r="P614" s="194"/>
      <c r="Q614" s="194"/>
      <c r="R614" s="194"/>
      <c r="S614" s="194"/>
      <c r="T614" s="194"/>
      <c r="U614" s="194"/>
      <c r="V614" s="470"/>
      <c r="W614" s="194"/>
      <c r="X614" s="194"/>
      <c r="Y614" s="194"/>
      <c r="Z614" s="194"/>
      <c r="AA614" s="194"/>
      <c r="AB614" s="470"/>
      <c r="AC614" s="194"/>
      <c r="AD614" s="194"/>
      <c r="AE614" s="194"/>
      <c r="AF614" s="194"/>
      <c r="AG614" s="194"/>
      <c r="AH614" s="470"/>
      <c r="AI614" s="194"/>
      <c r="AJ614" s="194"/>
      <c r="AK614" s="194"/>
      <c r="AL614" s="194"/>
      <c r="AM614" s="470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470"/>
      <c r="P615" s="194"/>
      <c r="Q615" s="194"/>
      <c r="R615" s="194"/>
      <c r="S615" s="194"/>
      <c r="T615" s="194"/>
      <c r="U615" s="194"/>
      <c r="V615" s="470"/>
      <c r="W615" s="194"/>
      <c r="X615" s="194"/>
      <c r="Y615" s="194"/>
      <c r="Z615" s="194"/>
      <c r="AA615" s="194"/>
      <c r="AB615" s="470"/>
      <c r="AC615" s="194"/>
      <c r="AD615" s="194"/>
      <c r="AE615" s="194"/>
      <c r="AF615" s="194"/>
      <c r="AG615" s="194"/>
      <c r="AH615" s="470"/>
      <c r="AI615" s="194"/>
      <c r="AJ615" s="194"/>
      <c r="AK615" s="194"/>
      <c r="AL615" s="194"/>
      <c r="AM615" s="470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470"/>
      <c r="P616" s="194"/>
      <c r="Q616" s="194"/>
      <c r="R616" s="194"/>
      <c r="S616" s="194"/>
      <c r="T616" s="194"/>
      <c r="U616" s="194"/>
      <c r="V616" s="470"/>
      <c r="W616" s="194"/>
      <c r="X616" s="194"/>
      <c r="Y616" s="194"/>
      <c r="Z616" s="194"/>
      <c r="AA616" s="194"/>
      <c r="AB616" s="470"/>
      <c r="AC616" s="194"/>
      <c r="AD616" s="194"/>
      <c r="AE616" s="194"/>
      <c r="AF616" s="194"/>
      <c r="AG616" s="194"/>
      <c r="AH616" s="470"/>
      <c r="AI616" s="194"/>
      <c r="AJ616" s="194"/>
      <c r="AK616" s="194"/>
      <c r="AL616" s="194"/>
      <c r="AM616" s="470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470"/>
      <c r="P617" s="194"/>
      <c r="Q617" s="194"/>
      <c r="R617" s="194"/>
      <c r="S617" s="194"/>
      <c r="T617" s="194"/>
      <c r="U617" s="194"/>
      <c r="V617" s="470"/>
      <c r="W617" s="194"/>
      <c r="X617" s="194"/>
      <c r="Y617" s="194"/>
      <c r="Z617" s="194"/>
      <c r="AA617" s="194"/>
      <c r="AB617" s="470"/>
      <c r="AC617" s="194"/>
      <c r="AD617" s="194"/>
      <c r="AE617" s="194"/>
      <c r="AF617" s="194"/>
      <c r="AG617" s="194"/>
      <c r="AH617" s="470"/>
      <c r="AI617" s="194"/>
      <c r="AJ617" s="194"/>
      <c r="AK617" s="194"/>
      <c r="AL617" s="194"/>
      <c r="AM617" s="470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470"/>
      <c r="P618" s="194"/>
      <c r="Q618" s="194"/>
      <c r="R618" s="194"/>
      <c r="S618" s="194"/>
      <c r="T618" s="194"/>
      <c r="U618" s="194"/>
      <c r="V618" s="470"/>
      <c r="W618" s="194"/>
      <c r="X618" s="194"/>
      <c r="Y618" s="194"/>
      <c r="Z618" s="194"/>
      <c r="AA618" s="194"/>
      <c r="AB618" s="470"/>
      <c r="AC618" s="194"/>
      <c r="AD618" s="194"/>
      <c r="AE618" s="194"/>
      <c r="AF618" s="194"/>
      <c r="AG618" s="194"/>
      <c r="AH618" s="470"/>
      <c r="AI618" s="194"/>
      <c r="AJ618" s="194"/>
      <c r="AK618" s="194"/>
      <c r="AL618" s="194"/>
      <c r="AM618" s="470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470"/>
      <c r="P619" s="194"/>
      <c r="Q619" s="194"/>
      <c r="R619" s="194"/>
      <c r="S619" s="194"/>
      <c r="T619" s="194"/>
      <c r="U619" s="194"/>
      <c r="V619" s="470"/>
      <c r="W619" s="194"/>
      <c r="X619" s="194"/>
      <c r="Y619" s="194"/>
      <c r="Z619" s="194"/>
      <c r="AA619" s="194"/>
      <c r="AB619" s="470"/>
      <c r="AC619" s="194"/>
      <c r="AD619" s="194"/>
      <c r="AE619" s="194"/>
      <c r="AF619" s="194"/>
      <c r="AG619" s="194"/>
      <c r="AH619" s="470"/>
      <c r="AI619" s="194"/>
      <c r="AJ619" s="194"/>
      <c r="AK619" s="194"/>
      <c r="AL619" s="194"/>
      <c r="AM619" s="470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470"/>
      <c r="P620" s="194"/>
      <c r="Q620" s="194"/>
      <c r="R620" s="194"/>
      <c r="S620" s="194"/>
      <c r="T620" s="194"/>
      <c r="U620" s="194"/>
      <c r="V620" s="470"/>
      <c r="W620" s="194"/>
      <c r="X620" s="194"/>
      <c r="Y620" s="194"/>
      <c r="Z620" s="194"/>
      <c r="AA620" s="194"/>
      <c r="AB620" s="470"/>
      <c r="AC620" s="194"/>
      <c r="AD620" s="194"/>
      <c r="AE620" s="194"/>
      <c r="AF620" s="194"/>
      <c r="AG620" s="194"/>
      <c r="AH620" s="470"/>
      <c r="AI620" s="194"/>
      <c r="AJ620" s="194"/>
      <c r="AK620" s="194"/>
      <c r="AL620" s="194"/>
      <c r="AM620" s="470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470"/>
      <c r="P621" s="194"/>
      <c r="Q621" s="194"/>
      <c r="R621" s="194"/>
      <c r="S621" s="194"/>
      <c r="T621" s="194"/>
      <c r="U621" s="194"/>
      <c r="V621" s="470"/>
      <c r="W621" s="194"/>
      <c r="X621" s="194"/>
      <c r="Y621" s="194"/>
      <c r="Z621" s="194"/>
      <c r="AA621" s="194"/>
      <c r="AB621" s="470"/>
      <c r="AC621" s="194"/>
      <c r="AD621" s="194"/>
      <c r="AE621" s="194"/>
      <c r="AF621" s="194"/>
      <c r="AG621" s="194"/>
      <c r="AH621" s="470"/>
      <c r="AI621" s="194"/>
      <c r="AJ621" s="194"/>
      <c r="AK621" s="194"/>
      <c r="AL621" s="194"/>
      <c r="AM621" s="470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470"/>
      <c r="P622" s="194"/>
      <c r="Q622" s="194"/>
      <c r="R622" s="194"/>
      <c r="S622" s="194"/>
      <c r="T622" s="194"/>
      <c r="U622" s="194"/>
      <c r="V622" s="470"/>
      <c r="W622" s="194"/>
      <c r="X622" s="194"/>
      <c r="Y622" s="194"/>
      <c r="Z622" s="194"/>
      <c r="AA622" s="194"/>
      <c r="AB622" s="470"/>
      <c r="AC622" s="194"/>
      <c r="AD622" s="194"/>
      <c r="AE622" s="194"/>
      <c r="AF622" s="194"/>
      <c r="AG622" s="194"/>
      <c r="AH622" s="470"/>
      <c r="AI622" s="194"/>
      <c r="AJ622" s="194"/>
      <c r="AK622" s="194"/>
      <c r="AL622" s="194"/>
      <c r="AM622" s="470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470"/>
      <c r="P623" s="194"/>
      <c r="Q623" s="194"/>
      <c r="R623" s="194"/>
      <c r="S623" s="194"/>
      <c r="T623" s="194"/>
      <c r="U623" s="194"/>
      <c r="V623" s="470"/>
      <c r="W623" s="194"/>
      <c r="X623" s="194"/>
      <c r="Y623" s="194"/>
      <c r="Z623" s="194"/>
      <c r="AA623" s="194"/>
      <c r="AB623" s="470"/>
      <c r="AC623" s="194"/>
      <c r="AD623" s="194"/>
      <c r="AE623" s="194"/>
      <c r="AF623" s="194"/>
      <c r="AG623" s="194"/>
      <c r="AH623" s="470"/>
      <c r="AI623" s="194"/>
      <c r="AJ623" s="194"/>
      <c r="AK623" s="194"/>
      <c r="AL623" s="194"/>
      <c r="AM623" s="470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470"/>
      <c r="P624" s="194"/>
      <c r="Q624" s="194"/>
      <c r="R624" s="194"/>
      <c r="S624" s="194"/>
      <c r="T624" s="194"/>
      <c r="U624" s="194"/>
      <c r="V624" s="470"/>
      <c r="W624" s="194"/>
      <c r="X624" s="194"/>
      <c r="Y624" s="194"/>
      <c r="Z624" s="194"/>
      <c r="AA624" s="194"/>
      <c r="AB624" s="470"/>
      <c r="AC624" s="194"/>
      <c r="AD624" s="194"/>
      <c r="AE624" s="194"/>
      <c r="AF624" s="194"/>
      <c r="AG624" s="194"/>
      <c r="AH624" s="470"/>
      <c r="AI624" s="194"/>
      <c r="AJ624" s="194"/>
      <c r="AK624" s="194"/>
      <c r="AL624" s="194"/>
      <c r="AM624" s="470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470"/>
      <c r="P625" s="194"/>
      <c r="Q625" s="194"/>
      <c r="R625" s="194"/>
      <c r="S625" s="194"/>
      <c r="T625" s="194"/>
      <c r="U625" s="194"/>
      <c r="V625" s="470"/>
      <c r="W625" s="194"/>
      <c r="X625" s="194"/>
      <c r="Y625" s="194"/>
      <c r="Z625" s="194"/>
      <c r="AA625" s="194"/>
      <c r="AB625" s="470"/>
      <c r="AC625" s="194"/>
      <c r="AD625" s="194"/>
      <c r="AE625" s="194"/>
      <c r="AF625" s="194"/>
      <c r="AG625" s="194"/>
      <c r="AH625" s="470"/>
      <c r="AI625" s="194"/>
      <c r="AJ625" s="194"/>
      <c r="AK625" s="194"/>
      <c r="AL625" s="194"/>
      <c r="AM625" s="470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470"/>
      <c r="P626" s="194"/>
      <c r="Q626" s="194"/>
      <c r="R626" s="194"/>
      <c r="S626" s="194"/>
      <c r="T626" s="194"/>
      <c r="U626" s="194"/>
      <c r="V626" s="470"/>
      <c r="W626" s="194"/>
      <c r="X626" s="194"/>
      <c r="Y626" s="194"/>
      <c r="Z626" s="194"/>
      <c r="AA626" s="194"/>
      <c r="AB626" s="470"/>
      <c r="AC626" s="194"/>
      <c r="AD626" s="194"/>
      <c r="AE626" s="194"/>
      <c r="AF626" s="194"/>
      <c r="AG626" s="194"/>
      <c r="AH626" s="470"/>
      <c r="AI626" s="194"/>
      <c r="AJ626" s="194"/>
      <c r="AK626" s="194"/>
      <c r="AL626" s="194"/>
      <c r="AM626" s="470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470"/>
      <c r="P627" s="194"/>
      <c r="Q627" s="194"/>
      <c r="R627" s="194"/>
      <c r="S627" s="194"/>
      <c r="T627" s="194"/>
      <c r="U627" s="194"/>
      <c r="V627" s="470"/>
      <c r="W627" s="194"/>
      <c r="X627" s="194"/>
      <c r="Y627" s="194"/>
      <c r="Z627" s="194"/>
      <c r="AA627" s="194"/>
      <c r="AB627" s="470"/>
      <c r="AC627" s="194"/>
      <c r="AD627" s="194"/>
      <c r="AE627" s="194"/>
      <c r="AF627" s="194"/>
      <c r="AG627" s="194"/>
      <c r="AH627" s="470"/>
      <c r="AI627" s="194"/>
      <c r="AJ627" s="194"/>
      <c r="AK627" s="194"/>
      <c r="AL627" s="194"/>
      <c r="AM627" s="470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470"/>
      <c r="P628" s="194"/>
      <c r="Q628" s="194"/>
      <c r="R628" s="194"/>
      <c r="S628" s="194"/>
      <c r="T628" s="194"/>
      <c r="U628" s="194"/>
      <c r="V628" s="470"/>
      <c r="W628" s="194"/>
      <c r="X628" s="194"/>
      <c r="Y628" s="194"/>
      <c r="Z628" s="194"/>
      <c r="AA628" s="194"/>
      <c r="AB628" s="470"/>
      <c r="AC628" s="194"/>
      <c r="AD628" s="194"/>
      <c r="AE628" s="194"/>
      <c r="AF628" s="194"/>
      <c r="AG628" s="194"/>
      <c r="AH628" s="470"/>
      <c r="AI628" s="194"/>
      <c r="AJ628" s="194"/>
      <c r="AK628" s="194"/>
      <c r="AL628" s="194"/>
      <c r="AM628" s="470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470"/>
      <c r="P629" s="194"/>
      <c r="Q629" s="194"/>
      <c r="R629" s="194"/>
      <c r="S629" s="194"/>
      <c r="T629" s="194"/>
      <c r="U629" s="194"/>
      <c r="V629" s="470"/>
      <c r="W629" s="194"/>
      <c r="X629" s="194"/>
      <c r="Y629" s="194"/>
      <c r="Z629" s="194"/>
      <c r="AA629" s="194"/>
      <c r="AB629" s="470"/>
      <c r="AC629" s="194"/>
      <c r="AD629" s="194"/>
      <c r="AE629" s="194"/>
      <c r="AF629" s="194"/>
      <c r="AG629" s="194"/>
      <c r="AH629" s="470"/>
      <c r="AI629" s="194"/>
      <c r="AJ629" s="194"/>
      <c r="AK629" s="194"/>
      <c r="AL629" s="194"/>
      <c r="AM629" s="470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470"/>
      <c r="P630" s="194"/>
      <c r="Q630" s="194"/>
      <c r="R630" s="194"/>
      <c r="S630" s="194"/>
      <c r="T630" s="194"/>
      <c r="U630" s="194"/>
      <c r="V630" s="470"/>
      <c r="W630" s="194"/>
      <c r="X630" s="194"/>
      <c r="Y630" s="194"/>
      <c r="Z630" s="194"/>
      <c r="AA630" s="194"/>
      <c r="AB630" s="470"/>
      <c r="AC630" s="194"/>
      <c r="AD630" s="194"/>
      <c r="AE630" s="194"/>
      <c r="AF630" s="194"/>
      <c r="AG630" s="194"/>
      <c r="AH630" s="470"/>
      <c r="AI630" s="194"/>
      <c r="AJ630" s="194"/>
      <c r="AK630" s="194"/>
      <c r="AL630" s="194"/>
      <c r="AM630" s="470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470"/>
      <c r="P631" s="194"/>
      <c r="Q631" s="194"/>
      <c r="R631" s="194"/>
      <c r="S631" s="194"/>
      <c r="T631" s="194"/>
      <c r="U631" s="194"/>
      <c r="V631" s="470"/>
      <c r="W631" s="194"/>
      <c r="X631" s="194"/>
      <c r="Y631" s="194"/>
      <c r="Z631" s="194"/>
      <c r="AA631" s="194"/>
      <c r="AB631" s="470"/>
      <c r="AC631" s="194"/>
      <c r="AD631" s="194"/>
      <c r="AE631" s="194"/>
      <c r="AF631" s="194"/>
      <c r="AG631" s="194"/>
      <c r="AH631" s="470"/>
      <c r="AI631" s="194"/>
      <c r="AJ631" s="194"/>
      <c r="AK631" s="194"/>
      <c r="AL631" s="194"/>
      <c r="AM631" s="470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470"/>
      <c r="P632" s="194"/>
      <c r="Q632" s="194"/>
      <c r="R632" s="194"/>
      <c r="S632" s="194"/>
      <c r="T632" s="194"/>
      <c r="U632" s="194"/>
      <c r="V632" s="470"/>
      <c r="W632" s="194"/>
      <c r="X632" s="194"/>
      <c r="Y632" s="194"/>
      <c r="Z632" s="194"/>
      <c r="AA632" s="194"/>
      <c r="AB632" s="470"/>
      <c r="AC632" s="194"/>
      <c r="AD632" s="194"/>
      <c r="AE632" s="194"/>
      <c r="AF632" s="194"/>
      <c r="AG632" s="194"/>
      <c r="AH632" s="470"/>
      <c r="AI632" s="194"/>
      <c r="AJ632" s="194"/>
      <c r="AK632" s="194"/>
      <c r="AL632" s="194"/>
      <c r="AM632" s="470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470"/>
      <c r="P633" s="194"/>
      <c r="Q633" s="194"/>
      <c r="R633" s="194"/>
      <c r="S633" s="194"/>
      <c r="T633" s="194"/>
      <c r="U633" s="194"/>
      <c r="V633" s="470"/>
      <c r="W633" s="194"/>
      <c r="X633" s="194"/>
      <c r="Y633" s="194"/>
      <c r="Z633" s="194"/>
      <c r="AA633" s="194"/>
      <c r="AB633" s="470"/>
      <c r="AC633" s="194"/>
      <c r="AD633" s="194"/>
      <c r="AE633" s="194"/>
      <c r="AF633" s="194"/>
      <c r="AG633" s="194"/>
      <c r="AH633" s="470"/>
      <c r="AI633" s="194"/>
      <c r="AJ633" s="194"/>
      <c r="AK633" s="194"/>
      <c r="AL633" s="194"/>
      <c r="AM633" s="470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470"/>
      <c r="P634" s="194"/>
      <c r="Q634" s="194"/>
      <c r="R634" s="194"/>
      <c r="S634" s="194"/>
      <c r="T634" s="194"/>
      <c r="U634" s="194"/>
      <c r="V634" s="470"/>
      <c r="W634" s="194"/>
      <c r="X634" s="194"/>
      <c r="Y634" s="194"/>
      <c r="Z634" s="194"/>
      <c r="AA634" s="194"/>
      <c r="AB634" s="470"/>
      <c r="AC634" s="194"/>
      <c r="AD634" s="194"/>
      <c r="AE634" s="194"/>
      <c r="AF634" s="194"/>
      <c r="AG634" s="194"/>
      <c r="AH634" s="470"/>
      <c r="AI634" s="194"/>
      <c r="AJ634" s="194"/>
      <c r="AK634" s="194"/>
      <c r="AL634" s="194"/>
      <c r="AM634" s="470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470"/>
      <c r="P635" s="194"/>
      <c r="Q635" s="194"/>
      <c r="R635" s="194"/>
      <c r="S635" s="194"/>
      <c r="T635" s="194"/>
      <c r="U635" s="194"/>
      <c r="V635" s="470"/>
      <c r="W635" s="194"/>
      <c r="X635" s="194"/>
      <c r="Y635" s="194"/>
      <c r="Z635" s="194"/>
      <c r="AA635" s="194"/>
      <c r="AB635" s="470"/>
      <c r="AC635" s="194"/>
      <c r="AD635" s="194"/>
      <c r="AE635" s="194"/>
      <c r="AF635" s="194"/>
      <c r="AG635" s="194"/>
      <c r="AH635" s="470"/>
      <c r="AI635" s="194"/>
      <c r="AJ635" s="194"/>
      <c r="AK635" s="194"/>
      <c r="AL635" s="194"/>
      <c r="AM635" s="470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470"/>
      <c r="P636" s="194"/>
      <c r="Q636" s="194"/>
      <c r="R636" s="194"/>
      <c r="S636" s="194"/>
      <c r="T636" s="194"/>
      <c r="U636" s="194"/>
      <c r="V636" s="470"/>
      <c r="W636" s="194"/>
      <c r="X636" s="194"/>
      <c r="Y636" s="194"/>
      <c r="Z636" s="194"/>
      <c r="AA636" s="194"/>
      <c r="AB636" s="470"/>
      <c r="AC636" s="194"/>
      <c r="AD636" s="194"/>
      <c r="AE636" s="194"/>
      <c r="AF636" s="194"/>
      <c r="AG636" s="194"/>
      <c r="AH636" s="470"/>
      <c r="AI636" s="194"/>
      <c r="AJ636" s="194"/>
      <c r="AK636" s="194"/>
      <c r="AL636" s="194"/>
      <c r="AM636" s="470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470"/>
      <c r="P637" s="194"/>
      <c r="Q637" s="194"/>
      <c r="R637" s="194"/>
      <c r="S637" s="194"/>
      <c r="T637" s="194"/>
      <c r="U637" s="194"/>
      <c r="V637" s="470"/>
      <c r="W637" s="194"/>
      <c r="X637" s="194"/>
      <c r="Y637" s="194"/>
      <c r="Z637" s="194"/>
      <c r="AA637" s="194"/>
      <c r="AB637" s="470"/>
      <c r="AC637" s="194"/>
      <c r="AD637" s="194"/>
      <c r="AE637" s="194"/>
      <c r="AF637" s="194"/>
      <c r="AG637" s="194"/>
      <c r="AH637" s="470"/>
      <c r="AI637" s="194"/>
      <c r="AJ637" s="194"/>
      <c r="AK637" s="194"/>
      <c r="AL637" s="194"/>
      <c r="AM637" s="470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470"/>
      <c r="P638" s="194"/>
      <c r="Q638" s="194"/>
      <c r="R638" s="194"/>
      <c r="S638" s="194"/>
      <c r="T638" s="194"/>
      <c r="U638" s="194"/>
      <c r="V638" s="470"/>
      <c r="W638" s="194"/>
      <c r="X638" s="194"/>
      <c r="Y638" s="194"/>
      <c r="Z638" s="194"/>
      <c r="AA638" s="194"/>
      <c r="AB638" s="470"/>
      <c r="AC638" s="194"/>
      <c r="AD638" s="194"/>
      <c r="AE638" s="194"/>
      <c r="AF638" s="194"/>
      <c r="AG638" s="194"/>
      <c r="AH638" s="470"/>
      <c r="AI638" s="194"/>
      <c r="AJ638" s="194"/>
      <c r="AK638" s="194"/>
      <c r="AL638" s="194"/>
      <c r="AM638" s="470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470"/>
      <c r="P639" s="194"/>
      <c r="Q639" s="194"/>
      <c r="R639" s="194"/>
      <c r="S639" s="194"/>
      <c r="T639" s="194"/>
      <c r="U639" s="194"/>
      <c r="V639" s="470"/>
      <c r="W639" s="194"/>
      <c r="X639" s="194"/>
      <c r="Y639" s="194"/>
      <c r="Z639" s="194"/>
      <c r="AA639" s="194"/>
      <c r="AB639" s="470"/>
      <c r="AC639" s="194"/>
      <c r="AD639" s="194"/>
      <c r="AE639" s="194"/>
      <c r="AF639" s="194"/>
      <c r="AG639" s="194"/>
      <c r="AH639" s="470"/>
      <c r="AI639" s="194"/>
      <c r="AJ639" s="194"/>
      <c r="AK639" s="194"/>
      <c r="AL639" s="194"/>
      <c r="AM639" s="470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470"/>
      <c r="P640" s="194"/>
      <c r="Q640" s="194"/>
      <c r="R640" s="194"/>
      <c r="S640" s="194"/>
      <c r="T640" s="194"/>
      <c r="U640" s="194"/>
      <c r="V640" s="470"/>
      <c r="W640" s="194"/>
      <c r="X640" s="194"/>
      <c r="Y640" s="194"/>
      <c r="Z640" s="194"/>
      <c r="AA640" s="194"/>
      <c r="AB640" s="470"/>
      <c r="AC640" s="194"/>
      <c r="AD640" s="194"/>
      <c r="AE640" s="194"/>
      <c r="AF640" s="194"/>
      <c r="AG640" s="194"/>
      <c r="AH640" s="470"/>
      <c r="AI640" s="194"/>
      <c r="AJ640" s="194"/>
      <c r="AK640" s="194"/>
      <c r="AL640" s="194"/>
      <c r="AM640" s="470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470"/>
      <c r="P641" s="194"/>
      <c r="Q641" s="194"/>
      <c r="R641" s="194"/>
      <c r="S641" s="194"/>
      <c r="T641" s="194"/>
      <c r="U641" s="194"/>
      <c r="V641" s="470"/>
      <c r="W641" s="194"/>
      <c r="X641" s="194"/>
      <c r="Y641" s="194"/>
      <c r="Z641" s="194"/>
      <c r="AA641" s="194"/>
      <c r="AB641" s="470"/>
      <c r="AC641" s="194"/>
      <c r="AD641" s="194"/>
      <c r="AE641" s="194"/>
      <c r="AF641" s="194"/>
      <c r="AG641" s="194"/>
      <c r="AH641" s="470"/>
      <c r="AI641" s="194"/>
      <c r="AJ641" s="194"/>
      <c r="AK641" s="194"/>
      <c r="AL641" s="194"/>
      <c r="AM641" s="470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470"/>
      <c r="P642" s="194"/>
      <c r="Q642" s="194"/>
      <c r="R642" s="194"/>
      <c r="S642" s="194"/>
      <c r="T642" s="194"/>
      <c r="U642" s="194"/>
      <c r="V642" s="470"/>
      <c r="W642" s="194"/>
      <c r="X642" s="194"/>
      <c r="Y642" s="194"/>
      <c r="Z642" s="194"/>
      <c r="AA642" s="194"/>
      <c r="AB642" s="470"/>
      <c r="AC642" s="194"/>
      <c r="AD642" s="194"/>
      <c r="AE642" s="194"/>
      <c r="AF642" s="194"/>
      <c r="AG642" s="194"/>
      <c r="AH642" s="470"/>
      <c r="AI642" s="194"/>
      <c r="AJ642" s="194"/>
      <c r="AK642" s="194"/>
      <c r="AL642" s="194"/>
      <c r="AM642" s="470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470"/>
      <c r="P643" s="194"/>
      <c r="Q643" s="194"/>
      <c r="R643" s="194"/>
      <c r="S643" s="194"/>
      <c r="T643" s="194"/>
      <c r="U643" s="194"/>
      <c r="V643" s="470"/>
      <c r="W643" s="194"/>
      <c r="X643" s="194"/>
      <c r="Y643" s="194"/>
      <c r="Z643" s="194"/>
      <c r="AA643" s="194"/>
      <c r="AB643" s="470"/>
      <c r="AC643" s="194"/>
      <c r="AD643" s="194"/>
      <c r="AE643" s="194"/>
      <c r="AF643" s="194"/>
      <c r="AG643" s="194"/>
      <c r="AH643" s="470"/>
      <c r="AI643" s="194"/>
      <c r="AJ643" s="194"/>
      <c r="AK643" s="194"/>
      <c r="AL643" s="194"/>
      <c r="AM643" s="470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470"/>
      <c r="P644" s="194"/>
      <c r="Q644" s="194"/>
      <c r="R644" s="194"/>
      <c r="S644" s="194"/>
      <c r="T644" s="194"/>
      <c r="U644" s="194"/>
      <c r="V644" s="470"/>
      <c r="W644" s="194"/>
      <c r="X644" s="194"/>
      <c r="Y644" s="194"/>
      <c r="Z644" s="194"/>
      <c r="AA644" s="194"/>
      <c r="AB644" s="470"/>
      <c r="AC644" s="194"/>
      <c r="AD644" s="194"/>
      <c r="AE644" s="194"/>
      <c r="AF644" s="194"/>
      <c r="AG644" s="194"/>
      <c r="AH644" s="470"/>
      <c r="AI644" s="194"/>
      <c r="AJ644" s="194"/>
      <c r="AK644" s="194"/>
      <c r="AL644" s="194"/>
      <c r="AM644" s="470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470"/>
      <c r="P645" s="194"/>
      <c r="Q645" s="194"/>
      <c r="R645" s="194"/>
      <c r="S645" s="194"/>
      <c r="T645" s="194"/>
      <c r="U645" s="194"/>
      <c r="V645" s="470"/>
      <c r="W645" s="194"/>
      <c r="X645" s="194"/>
      <c r="Y645" s="194"/>
      <c r="Z645" s="194"/>
      <c r="AA645" s="194"/>
      <c r="AB645" s="470"/>
      <c r="AC645" s="194"/>
      <c r="AD645" s="194"/>
      <c r="AE645" s="194"/>
      <c r="AF645" s="194"/>
      <c r="AG645" s="194"/>
      <c r="AH645" s="470"/>
      <c r="AI645" s="194"/>
      <c r="AJ645" s="194"/>
      <c r="AK645" s="194"/>
      <c r="AL645" s="194"/>
      <c r="AM645" s="470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470"/>
      <c r="P646" s="194"/>
      <c r="Q646" s="194"/>
      <c r="R646" s="194"/>
      <c r="S646" s="194"/>
      <c r="T646" s="194"/>
      <c r="U646" s="194"/>
      <c r="V646" s="470"/>
      <c r="W646" s="194"/>
      <c r="X646" s="194"/>
      <c r="Y646" s="194"/>
      <c r="Z646" s="194"/>
      <c r="AA646" s="194"/>
      <c r="AB646" s="470"/>
      <c r="AC646" s="194"/>
      <c r="AD646" s="194"/>
      <c r="AE646" s="194"/>
      <c r="AF646" s="194"/>
      <c r="AG646" s="194"/>
      <c r="AH646" s="470"/>
      <c r="AI646" s="194"/>
      <c r="AJ646" s="194"/>
      <c r="AK646" s="194"/>
      <c r="AL646" s="194"/>
      <c r="AM646" s="470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470"/>
      <c r="P647" s="194"/>
      <c r="Q647" s="194"/>
      <c r="R647" s="194"/>
      <c r="S647" s="194"/>
      <c r="T647" s="194"/>
      <c r="U647" s="194"/>
      <c r="V647" s="470"/>
      <c r="W647" s="194"/>
      <c r="X647" s="194"/>
      <c r="Y647" s="194"/>
      <c r="Z647" s="194"/>
      <c r="AA647" s="194"/>
      <c r="AB647" s="470"/>
      <c r="AC647" s="194"/>
      <c r="AD647" s="194"/>
      <c r="AE647" s="194"/>
      <c r="AF647" s="194"/>
      <c r="AG647" s="194"/>
      <c r="AH647" s="470"/>
      <c r="AI647" s="194"/>
      <c r="AJ647" s="194"/>
      <c r="AK647" s="194"/>
      <c r="AL647" s="194"/>
      <c r="AM647" s="470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470"/>
      <c r="P648" s="194"/>
      <c r="Q648" s="194"/>
      <c r="R648" s="194"/>
      <c r="S648" s="194"/>
      <c r="T648" s="194"/>
      <c r="U648" s="194"/>
      <c r="V648" s="470"/>
      <c r="W648" s="194"/>
      <c r="X648" s="194"/>
      <c r="Y648" s="194"/>
      <c r="Z648" s="194"/>
      <c r="AA648" s="194"/>
      <c r="AB648" s="470"/>
      <c r="AC648" s="194"/>
      <c r="AD648" s="194"/>
      <c r="AE648" s="194"/>
      <c r="AF648" s="194"/>
      <c r="AG648" s="194"/>
      <c r="AH648" s="470"/>
      <c r="AI648" s="194"/>
      <c r="AJ648" s="194"/>
      <c r="AK648" s="194"/>
      <c r="AL648" s="194"/>
      <c r="AM648" s="470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470"/>
      <c r="P649" s="194"/>
      <c r="Q649" s="194"/>
      <c r="R649" s="194"/>
      <c r="S649" s="194"/>
      <c r="T649" s="194"/>
      <c r="U649" s="194"/>
      <c r="V649" s="470"/>
      <c r="W649" s="194"/>
      <c r="X649" s="194"/>
      <c r="Y649" s="194"/>
      <c r="Z649" s="194"/>
      <c r="AA649" s="194"/>
      <c r="AB649" s="470"/>
      <c r="AC649" s="194"/>
      <c r="AD649" s="194"/>
      <c r="AE649" s="194"/>
      <c r="AF649" s="194"/>
      <c r="AG649" s="194"/>
      <c r="AH649" s="470"/>
      <c r="AI649" s="194"/>
      <c r="AJ649" s="194"/>
      <c r="AK649" s="194"/>
      <c r="AL649" s="194"/>
      <c r="AM649" s="470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470"/>
      <c r="P650" s="194"/>
      <c r="Q650" s="194"/>
      <c r="R650" s="194"/>
      <c r="S650" s="194"/>
      <c r="T650" s="194"/>
      <c r="U650" s="194"/>
      <c r="V650" s="470"/>
      <c r="W650" s="194"/>
      <c r="X650" s="194"/>
      <c r="Y650" s="194"/>
      <c r="Z650" s="194"/>
      <c r="AA650" s="194"/>
      <c r="AB650" s="470"/>
      <c r="AC650" s="194"/>
      <c r="AD650" s="194"/>
      <c r="AE650" s="194"/>
      <c r="AF650" s="194"/>
      <c r="AG650" s="194"/>
      <c r="AH650" s="470"/>
      <c r="AI650" s="194"/>
      <c r="AJ650" s="194"/>
      <c r="AK650" s="194"/>
      <c r="AL650" s="194"/>
      <c r="AM650" s="470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470"/>
      <c r="P651" s="194"/>
      <c r="Q651" s="194"/>
      <c r="R651" s="194"/>
      <c r="S651" s="194"/>
      <c r="T651" s="194"/>
      <c r="U651" s="194"/>
      <c r="V651" s="470"/>
      <c r="W651" s="194"/>
      <c r="X651" s="194"/>
      <c r="Y651" s="194"/>
      <c r="Z651" s="194"/>
      <c r="AA651" s="194"/>
      <c r="AB651" s="470"/>
      <c r="AC651" s="194"/>
      <c r="AD651" s="194"/>
      <c r="AE651" s="194"/>
      <c r="AF651" s="194"/>
      <c r="AG651" s="194"/>
      <c r="AH651" s="470"/>
      <c r="AI651" s="194"/>
      <c r="AJ651" s="194"/>
      <c r="AK651" s="194"/>
      <c r="AL651" s="194"/>
      <c r="AM651" s="470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470"/>
      <c r="P652" s="194"/>
      <c r="Q652" s="194"/>
      <c r="R652" s="194"/>
      <c r="S652" s="194"/>
      <c r="T652" s="194"/>
      <c r="U652" s="194"/>
      <c r="V652" s="470"/>
      <c r="W652" s="194"/>
      <c r="X652" s="194"/>
      <c r="Y652" s="194"/>
      <c r="Z652" s="194"/>
      <c r="AA652" s="194"/>
      <c r="AB652" s="470"/>
      <c r="AC652" s="194"/>
      <c r="AD652" s="194"/>
      <c r="AE652" s="194"/>
      <c r="AF652" s="194"/>
      <c r="AG652" s="194"/>
      <c r="AH652" s="470"/>
      <c r="AI652" s="194"/>
      <c r="AJ652" s="194"/>
      <c r="AK652" s="194"/>
      <c r="AL652" s="194"/>
      <c r="AM652" s="470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470"/>
      <c r="P653" s="194"/>
      <c r="Q653" s="194"/>
      <c r="R653" s="194"/>
      <c r="S653" s="194"/>
      <c r="T653" s="194"/>
      <c r="U653" s="194"/>
      <c r="V653" s="470"/>
      <c r="W653" s="194"/>
      <c r="X653" s="194"/>
      <c r="Y653" s="194"/>
      <c r="Z653" s="194"/>
      <c r="AA653" s="194"/>
      <c r="AB653" s="470"/>
      <c r="AC653" s="194"/>
      <c r="AD653" s="194"/>
      <c r="AE653" s="194"/>
      <c r="AF653" s="194"/>
      <c r="AG653" s="194"/>
      <c r="AH653" s="470"/>
      <c r="AI653" s="194"/>
      <c r="AJ653" s="194"/>
      <c r="AK653" s="194"/>
      <c r="AL653" s="194"/>
      <c r="AM653" s="470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470"/>
      <c r="P654" s="194"/>
      <c r="Q654" s="194"/>
      <c r="R654" s="194"/>
      <c r="S654" s="194"/>
      <c r="T654" s="194"/>
      <c r="U654" s="194"/>
      <c r="V654" s="470"/>
      <c r="W654" s="194"/>
      <c r="X654" s="194"/>
      <c r="Y654" s="194"/>
      <c r="Z654" s="194"/>
      <c r="AA654" s="194"/>
      <c r="AB654" s="470"/>
      <c r="AC654" s="194"/>
      <c r="AD654" s="194"/>
      <c r="AE654" s="194"/>
      <c r="AF654" s="194"/>
      <c r="AG654" s="194"/>
      <c r="AH654" s="470"/>
      <c r="AI654" s="194"/>
      <c r="AJ654" s="194"/>
      <c r="AK654" s="194"/>
      <c r="AL654" s="194"/>
      <c r="AM654" s="470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470"/>
      <c r="P655" s="194"/>
      <c r="Q655" s="194"/>
      <c r="R655" s="194"/>
      <c r="S655" s="194"/>
      <c r="T655" s="194"/>
      <c r="U655" s="194"/>
      <c r="V655" s="470"/>
      <c r="W655" s="194"/>
      <c r="X655" s="194"/>
      <c r="Y655" s="194"/>
      <c r="Z655" s="194"/>
      <c r="AA655" s="194"/>
      <c r="AB655" s="470"/>
      <c r="AC655" s="194"/>
      <c r="AD655" s="194"/>
      <c r="AE655" s="194"/>
      <c r="AF655" s="194"/>
      <c r="AG655" s="194"/>
      <c r="AH655" s="470"/>
      <c r="AI655" s="194"/>
      <c r="AJ655" s="194"/>
      <c r="AK655" s="194"/>
      <c r="AL655" s="194"/>
      <c r="AM655" s="470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470"/>
      <c r="P656" s="194"/>
      <c r="Q656" s="194"/>
      <c r="R656" s="194"/>
      <c r="S656" s="194"/>
      <c r="T656" s="194"/>
      <c r="U656" s="194"/>
      <c r="V656" s="470"/>
      <c r="W656" s="194"/>
      <c r="X656" s="194"/>
      <c r="Y656" s="194"/>
      <c r="Z656" s="194"/>
      <c r="AA656" s="194"/>
      <c r="AB656" s="470"/>
      <c r="AC656" s="194"/>
      <c r="AD656" s="194"/>
      <c r="AE656" s="194"/>
      <c r="AF656" s="194"/>
      <c r="AG656" s="194"/>
      <c r="AH656" s="470"/>
      <c r="AI656" s="194"/>
      <c r="AJ656" s="194"/>
      <c r="AK656" s="194"/>
      <c r="AL656" s="194"/>
      <c r="AM656" s="470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470"/>
      <c r="P657" s="194"/>
      <c r="Q657" s="194"/>
      <c r="R657" s="194"/>
      <c r="S657" s="194"/>
      <c r="T657" s="194"/>
      <c r="U657" s="194"/>
      <c r="V657" s="470"/>
      <c r="W657" s="194"/>
      <c r="X657" s="194"/>
      <c r="Y657" s="194"/>
      <c r="Z657" s="194"/>
      <c r="AA657" s="194"/>
      <c r="AB657" s="470"/>
      <c r="AC657" s="194"/>
      <c r="AD657" s="194"/>
      <c r="AE657" s="194"/>
      <c r="AF657" s="194"/>
      <c r="AG657" s="194"/>
      <c r="AH657" s="470"/>
      <c r="AI657" s="194"/>
      <c r="AJ657" s="194"/>
      <c r="AK657" s="194"/>
      <c r="AL657" s="194"/>
      <c r="AM657" s="470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470"/>
      <c r="P658" s="194"/>
      <c r="Q658" s="194"/>
      <c r="R658" s="194"/>
      <c r="S658" s="194"/>
      <c r="T658" s="194"/>
      <c r="U658" s="194"/>
      <c r="V658" s="470"/>
      <c r="W658" s="194"/>
      <c r="X658" s="194"/>
      <c r="Y658" s="194"/>
      <c r="Z658" s="194"/>
      <c r="AA658" s="194"/>
      <c r="AB658" s="470"/>
      <c r="AC658" s="194"/>
      <c r="AD658" s="194"/>
      <c r="AE658" s="194"/>
      <c r="AF658" s="194"/>
      <c r="AG658" s="194"/>
      <c r="AH658" s="470"/>
      <c r="AI658" s="194"/>
      <c r="AJ658" s="194"/>
      <c r="AK658" s="194"/>
      <c r="AL658" s="194"/>
      <c r="AM658" s="470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470"/>
      <c r="P659" s="194"/>
      <c r="Q659" s="194"/>
      <c r="R659" s="194"/>
      <c r="S659" s="194"/>
      <c r="T659" s="194"/>
      <c r="U659" s="194"/>
      <c r="V659" s="470"/>
      <c r="W659" s="194"/>
      <c r="X659" s="194"/>
      <c r="Y659" s="194"/>
      <c r="Z659" s="194"/>
      <c r="AA659" s="194"/>
      <c r="AB659" s="470"/>
      <c r="AC659" s="194"/>
      <c r="AD659" s="194"/>
      <c r="AE659" s="194"/>
      <c r="AF659" s="194"/>
      <c r="AG659" s="194"/>
      <c r="AH659" s="470"/>
      <c r="AI659" s="194"/>
      <c r="AJ659" s="194"/>
      <c r="AK659" s="194"/>
      <c r="AL659" s="194"/>
      <c r="AM659" s="470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470"/>
      <c r="P660" s="194"/>
      <c r="Q660" s="194"/>
      <c r="R660" s="194"/>
      <c r="S660" s="194"/>
      <c r="T660" s="194"/>
      <c r="U660" s="194"/>
      <c r="V660" s="470"/>
      <c r="W660" s="194"/>
      <c r="X660" s="194"/>
      <c r="Y660" s="194"/>
      <c r="Z660" s="194"/>
      <c r="AA660" s="194"/>
      <c r="AB660" s="470"/>
      <c r="AC660" s="194"/>
      <c r="AD660" s="194"/>
      <c r="AE660" s="194"/>
      <c r="AF660" s="194"/>
      <c r="AG660" s="194"/>
      <c r="AH660" s="470"/>
      <c r="AI660" s="194"/>
      <c r="AJ660" s="194"/>
      <c r="AK660" s="194"/>
      <c r="AL660" s="194"/>
      <c r="AM660" s="470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470"/>
      <c r="P661" s="194"/>
      <c r="Q661" s="194"/>
      <c r="R661" s="194"/>
      <c r="S661" s="194"/>
      <c r="T661" s="194"/>
      <c r="U661" s="194"/>
      <c r="V661" s="470"/>
      <c r="W661" s="194"/>
      <c r="X661" s="194"/>
      <c r="Y661" s="194"/>
      <c r="Z661" s="194"/>
      <c r="AA661" s="194"/>
      <c r="AB661" s="470"/>
      <c r="AC661" s="194"/>
      <c r="AD661" s="194"/>
      <c r="AE661" s="194"/>
      <c r="AF661" s="194"/>
      <c r="AG661" s="194"/>
      <c r="AH661" s="470"/>
      <c r="AI661" s="194"/>
      <c r="AJ661" s="194"/>
      <c r="AK661" s="194"/>
      <c r="AL661" s="194"/>
      <c r="AM661" s="470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470"/>
      <c r="P662" s="194"/>
      <c r="Q662" s="194"/>
      <c r="R662" s="194"/>
      <c r="S662" s="194"/>
      <c r="T662" s="194"/>
      <c r="U662" s="194"/>
      <c r="V662" s="470"/>
      <c r="W662" s="194"/>
      <c r="X662" s="194"/>
      <c r="Y662" s="194"/>
      <c r="Z662" s="194"/>
      <c r="AA662" s="194"/>
      <c r="AB662" s="470"/>
      <c r="AC662" s="194"/>
      <c r="AD662" s="194"/>
      <c r="AE662" s="194"/>
      <c r="AF662" s="194"/>
      <c r="AG662" s="194"/>
      <c r="AH662" s="470"/>
      <c r="AI662" s="194"/>
      <c r="AJ662" s="194"/>
      <c r="AK662" s="194"/>
      <c r="AL662" s="194"/>
      <c r="AM662" s="470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470"/>
      <c r="P663" s="194"/>
      <c r="Q663" s="194"/>
      <c r="R663" s="194"/>
      <c r="S663" s="194"/>
      <c r="T663" s="194"/>
      <c r="U663" s="194"/>
      <c r="V663" s="470"/>
      <c r="W663" s="194"/>
      <c r="X663" s="194"/>
      <c r="Y663" s="194"/>
      <c r="Z663" s="194"/>
      <c r="AA663" s="194"/>
      <c r="AB663" s="470"/>
      <c r="AC663" s="194"/>
      <c r="AD663" s="194"/>
      <c r="AE663" s="194"/>
      <c r="AF663" s="194"/>
      <c r="AG663" s="194"/>
      <c r="AH663" s="470"/>
      <c r="AI663" s="194"/>
      <c r="AJ663" s="194"/>
      <c r="AK663" s="194"/>
      <c r="AL663" s="194"/>
      <c r="AM663" s="470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470"/>
      <c r="P664" s="194"/>
      <c r="Q664" s="194"/>
      <c r="R664" s="194"/>
      <c r="S664" s="194"/>
      <c r="T664" s="194"/>
      <c r="U664" s="194"/>
      <c r="V664" s="470"/>
      <c r="W664" s="194"/>
      <c r="X664" s="194"/>
      <c r="Y664" s="194"/>
      <c r="Z664" s="194"/>
      <c r="AA664" s="194"/>
      <c r="AB664" s="470"/>
      <c r="AC664" s="194"/>
      <c r="AD664" s="194"/>
      <c r="AE664" s="194"/>
      <c r="AF664" s="194"/>
      <c r="AG664" s="194"/>
      <c r="AH664" s="470"/>
      <c r="AI664" s="194"/>
      <c r="AJ664" s="194"/>
      <c r="AK664" s="194"/>
      <c r="AL664" s="194"/>
      <c r="AM664" s="470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470"/>
      <c r="P665" s="194"/>
      <c r="Q665" s="194"/>
      <c r="R665" s="194"/>
      <c r="S665" s="194"/>
      <c r="T665" s="194"/>
      <c r="U665" s="194"/>
      <c r="V665" s="470"/>
      <c r="W665" s="194"/>
      <c r="X665" s="194"/>
      <c r="Y665" s="194"/>
      <c r="Z665" s="194"/>
      <c r="AA665" s="194"/>
      <c r="AB665" s="470"/>
      <c r="AC665" s="194"/>
      <c r="AD665" s="194"/>
      <c r="AE665" s="194"/>
      <c r="AF665" s="194"/>
      <c r="AG665" s="194"/>
      <c r="AH665" s="470"/>
      <c r="AI665" s="194"/>
      <c r="AJ665" s="194"/>
      <c r="AK665" s="194"/>
      <c r="AL665" s="194"/>
      <c r="AM665" s="470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470"/>
      <c r="P666" s="194"/>
      <c r="Q666" s="194"/>
      <c r="R666" s="194"/>
      <c r="S666" s="194"/>
      <c r="T666" s="194"/>
      <c r="U666" s="194"/>
      <c r="V666" s="470"/>
      <c r="W666" s="194"/>
      <c r="X666" s="194"/>
      <c r="Y666" s="194"/>
      <c r="Z666" s="194"/>
      <c r="AA666" s="194"/>
      <c r="AB666" s="470"/>
      <c r="AC666" s="194"/>
      <c r="AD666" s="194"/>
      <c r="AE666" s="194"/>
      <c r="AF666" s="194"/>
      <c r="AG666" s="194"/>
      <c r="AH666" s="470"/>
      <c r="AI666" s="194"/>
      <c r="AJ666" s="194"/>
      <c r="AK666" s="194"/>
      <c r="AL666" s="194"/>
      <c r="AM666" s="470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470"/>
      <c r="P667" s="194"/>
      <c r="Q667" s="194"/>
      <c r="R667" s="194"/>
      <c r="S667" s="194"/>
      <c r="T667" s="194"/>
      <c r="U667" s="194"/>
      <c r="V667" s="470"/>
      <c r="W667" s="194"/>
      <c r="X667" s="194"/>
      <c r="Y667" s="194"/>
      <c r="Z667" s="194"/>
      <c r="AA667" s="194"/>
      <c r="AB667" s="470"/>
      <c r="AC667" s="194"/>
      <c r="AD667" s="194"/>
      <c r="AE667" s="194"/>
      <c r="AF667" s="194"/>
      <c r="AG667" s="194"/>
      <c r="AH667" s="470"/>
      <c r="AI667" s="194"/>
      <c r="AJ667" s="194"/>
      <c r="AK667" s="194"/>
      <c r="AL667" s="194"/>
      <c r="AM667" s="470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470"/>
      <c r="P668" s="194"/>
      <c r="Q668" s="194"/>
      <c r="R668" s="194"/>
      <c r="S668" s="194"/>
      <c r="T668" s="194"/>
      <c r="U668" s="194"/>
      <c r="V668" s="470"/>
      <c r="W668" s="194"/>
      <c r="X668" s="194"/>
      <c r="Y668" s="194"/>
      <c r="Z668" s="194"/>
      <c r="AA668" s="194"/>
      <c r="AB668" s="470"/>
      <c r="AC668" s="194"/>
      <c r="AD668" s="194"/>
      <c r="AE668" s="194"/>
      <c r="AF668" s="194"/>
      <c r="AG668" s="194"/>
      <c r="AH668" s="470"/>
      <c r="AI668" s="194"/>
      <c r="AJ668" s="194"/>
      <c r="AK668" s="194"/>
      <c r="AL668" s="194"/>
      <c r="AM668" s="470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470"/>
      <c r="P669" s="194"/>
      <c r="Q669" s="194"/>
      <c r="R669" s="194"/>
      <c r="S669" s="194"/>
      <c r="T669" s="194"/>
      <c r="U669" s="194"/>
      <c r="V669" s="470"/>
      <c r="W669" s="194"/>
      <c r="X669" s="194"/>
      <c r="Y669" s="194"/>
      <c r="Z669" s="194"/>
      <c r="AA669" s="194"/>
      <c r="AB669" s="470"/>
      <c r="AC669" s="194"/>
      <c r="AD669" s="194"/>
      <c r="AE669" s="194"/>
      <c r="AF669" s="194"/>
      <c r="AG669" s="194"/>
      <c r="AH669" s="470"/>
      <c r="AI669" s="194"/>
      <c r="AJ669" s="194"/>
      <c r="AK669" s="194"/>
      <c r="AL669" s="194"/>
      <c r="AM669" s="470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470"/>
      <c r="P670" s="194"/>
      <c r="Q670" s="194"/>
      <c r="R670" s="194"/>
      <c r="S670" s="194"/>
      <c r="T670" s="194"/>
      <c r="U670" s="194"/>
      <c r="V670" s="470"/>
      <c r="W670" s="194"/>
      <c r="X670" s="194"/>
      <c r="Y670" s="194"/>
      <c r="Z670" s="194"/>
      <c r="AA670" s="194"/>
      <c r="AB670" s="470"/>
      <c r="AC670" s="194"/>
      <c r="AD670" s="194"/>
      <c r="AE670" s="194"/>
      <c r="AF670" s="194"/>
      <c r="AG670" s="194"/>
      <c r="AH670" s="470"/>
      <c r="AI670" s="194"/>
      <c r="AJ670" s="194"/>
      <c r="AK670" s="194"/>
      <c r="AL670" s="194"/>
      <c r="AM670" s="470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470"/>
      <c r="P671" s="194"/>
      <c r="Q671" s="194"/>
      <c r="R671" s="194"/>
      <c r="S671" s="194"/>
      <c r="T671" s="194"/>
      <c r="U671" s="194"/>
      <c r="V671" s="470"/>
      <c r="W671" s="194"/>
      <c r="X671" s="194"/>
      <c r="Y671" s="194"/>
      <c r="Z671" s="194"/>
      <c r="AA671" s="194"/>
      <c r="AB671" s="470"/>
      <c r="AC671" s="194"/>
      <c r="AD671" s="194"/>
      <c r="AE671" s="194"/>
      <c r="AF671" s="194"/>
      <c r="AG671" s="194"/>
      <c r="AH671" s="470"/>
      <c r="AI671" s="194"/>
      <c r="AJ671" s="194"/>
      <c r="AK671" s="194"/>
      <c r="AL671" s="194"/>
      <c r="AM671" s="470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470"/>
      <c r="P672" s="194"/>
      <c r="Q672" s="194"/>
      <c r="R672" s="194"/>
      <c r="S672" s="194"/>
      <c r="T672" s="194"/>
      <c r="U672" s="194"/>
      <c r="V672" s="470"/>
      <c r="W672" s="194"/>
      <c r="X672" s="194"/>
      <c r="Y672" s="194"/>
      <c r="Z672" s="194"/>
      <c r="AA672" s="194"/>
      <c r="AB672" s="470"/>
      <c r="AC672" s="194"/>
      <c r="AD672" s="194"/>
      <c r="AE672" s="194"/>
      <c r="AF672" s="194"/>
      <c r="AG672" s="194"/>
      <c r="AH672" s="470"/>
      <c r="AI672" s="194"/>
      <c r="AJ672" s="194"/>
      <c r="AK672" s="194"/>
      <c r="AL672" s="194"/>
      <c r="AM672" s="470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470"/>
      <c r="P673" s="194"/>
      <c r="Q673" s="194"/>
      <c r="R673" s="194"/>
      <c r="S673" s="194"/>
      <c r="T673" s="194"/>
      <c r="U673" s="194"/>
      <c r="V673" s="470"/>
      <c r="W673" s="194"/>
      <c r="X673" s="194"/>
      <c r="Y673" s="194"/>
      <c r="Z673" s="194"/>
      <c r="AA673" s="194"/>
      <c r="AB673" s="470"/>
      <c r="AC673" s="194"/>
      <c r="AD673" s="194"/>
      <c r="AE673" s="194"/>
      <c r="AF673" s="194"/>
      <c r="AG673" s="194"/>
      <c r="AH673" s="470"/>
      <c r="AI673" s="194"/>
      <c r="AJ673" s="194"/>
      <c r="AK673" s="194"/>
      <c r="AL673" s="194"/>
      <c r="AM673" s="470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470"/>
      <c r="P674" s="194"/>
      <c r="Q674" s="194"/>
      <c r="R674" s="194"/>
      <c r="S674" s="194"/>
      <c r="T674" s="194"/>
      <c r="U674" s="194"/>
      <c r="V674" s="470"/>
      <c r="W674" s="194"/>
      <c r="X674" s="194"/>
      <c r="Y674" s="194"/>
      <c r="Z674" s="194"/>
      <c r="AA674" s="194"/>
      <c r="AB674" s="470"/>
      <c r="AC674" s="194"/>
      <c r="AD674" s="194"/>
      <c r="AE674" s="194"/>
      <c r="AF674" s="194"/>
      <c r="AG674" s="194"/>
      <c r="AH674" s="470"/>
      <c r="AI674" s="194"/>
      <c r="AJ674" s="194"/>
      <c r="AK674" s="194"/>
      <c r="AL674" s="194"/>
      <c r="AM674" s="470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470"/>
      <c r="P675" s="194"/>
      <c r="Q675" s="194"/>
      <c r="R675" s="194"/>
      <c r="S675" s="194"/>
      <c r="T675" s="194"/>
      <c r="U675" s="194"/>
      <c r="V675" s="470"/>
      <c r="W675" s="194"/>
      <c r="X675" s="194"/>
      <c r="Y675" s="194"/>
      <c r="Z675" s="194"/>
      <c r="AA675" s="194"/>
      <c r="AB675" s="470"/>
      <c r="AC675" s="194"/>
      <c r="AD675" s="194"/>
      <c r="AE675" s="194"/>
      <c r="AF675" s="194"/>
      <c r="AG675" s="194"/>
      <c r="AH675" s="470"/>
      <c r="AI675" s="194"/>
      <c r="AJ675" s="194"/>
      <c r="AK675" s="194"/>
      <c r="AL675" s="194"/>
      <c r="AM675" s="470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470"/>
      <c r="P676" s="194"/>
      <c r="Q676" s="194"/>
      <c r="R676" s="194"/>
      <c r="S676" s="194"/>
      <c r="T676" s="194"/>
      <c r="U676" s="194"/>
      <c r="V676" s="470"/>
      <c r="W676" s="194"/>
      <c r="X676" s="194"/>
      <c r="Y676" s="194"/>
      <c r="Z676" s="194"/>
      <c r="AA676" s="194"/>
      <c r="AB676" s="470"/>
      <c r="AC676" s="194"/>
      <c r="AD676" s="194"/>
      <c r="AE676" s="194"/>
      <c r="AF676" s="194"/>
      <c r="AG676" s="194"/>
      <c r="AH676" s="470"/>
      <c r="AI676" s="194"/>
      <c r="AJ676" s="194"/>
      <c r="AK676" s="194"/>
      <c r="AL676" s="194"/>
      <c r="AM676" s="470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470"/>
      <c r="P677" s="194"/>
      <c r="Q677" s="194"/>
      <c r="R677" s="194"/>
      <c r="S677" s="194"/>
      <c r="T677" s="194"/>
      <c r="U677" s="194"/>
      <c r="V677" s="470"/>
      <c r="W677" s="194"/>
      <c r="X677" s="194"/>
      <c r="Y677" s="194"/>
      <c r="Z677" s="194"/>
      <c r="AA677" s="194"/>
      <c r="AB677" s="470"/>
      <c r="AC677" s="194"/>
      <c r="AD677" s="194"/>
      <c r="AE677" s="194"/>
      <c r="AF677" s="194"/>
      <c r="AG677" s="194"/>
      <c r="AH677" s="470"/>
      <c r="AI677" s="194"/>
      <c r="AJ677" s="194"/>
      <c r="AK677" s="194"/>
      <c r="AL677" s="194"/>
      <c r="AM677" s="470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470"/>
      <c r="P678" s="194"/>
      <c r="Q678" s="194"/>
      <c r="R678" s="194"/>
      <c r="S678" s="194"/>
      <c r="T678" s="194"/>
      <c r="U678" s="194"/>
      <c r="V678" s="470"/>
      <c r="W678" s="194"/>
      <c r="X678" s="194"/>
      <c r="Y678" s="194"/>
      <c r="Z678" s="194"/>
      <c r="AA678" s="194"/>
      <c r="AB678" s="470"/>
      <c r="AC678" s="194"/>
      <c r="AD678" s="194"/>
      <c r="AE678" s="194"/>
      <c r="AF678" s="194"/>
      <c r="AG678" s="194"/>
      <c r="AH678" s="470"/>
      <c r="AI678" s="194"/>
      <c r="AJ678" s="194"/>
      <c r="AK678" s="194"/>
      <c r="AL678" s="194"/>
      <c r="AM678" s="470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470"/>
      <c r="P679" s="194"/>
      <c r="Q679" s="194"/>
      <c r="R679" s="194"/>
      <c r="S679" s="194"/>
      <c r="T679" s="194"/>
      <c r="U679" s="194"/>
      <c r="V679" s="470"/>
      <c r="W679" s="194"/>
      <c r="X679" s="194"/>
      <c r="Y679" s="194"/>
      <c r="Z679" s="194"/>
      <c r="AA679" s="194"/>
      <c r="AB679" s="470"/>
      <c r="AC679" s="194"/>
      <c r="AD679" s="194"/>
      <c r="AE679" s="194"/>
      <c r="AF679" s="194"/>
      <c r="AG679" s="194"/>
      <c r="AH679" s="470"/>
      <c r="AI679" s="194"/>
      <c r="AJ679" s="194"/>
      <c r="AK679" s="194"/>
      <c r="AL679" s="194"/>
      <c r="AM679" s="470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470"/>
      <c r="P680" s="194"/>
      <c r="Q680" s="194"/>
      <c r="R680" s="194"/>
      <c r="S680" s="194"/>
      <c r="T680" s="194"/>
      <c r="U680" s="194"/>
      <c r="V680" s="470"/>
      <c r="W680" s="194"/>
      <c r="X680" s="194"/>
      <c r="Y680" s="194"/>
      <c r="Z680" s="194"/>
      <c r="AA680" s="194"/>
      <c r="AB680" s="470"/>
      <c r="AC680" s="194"/>
      <c r="AD680" s="194"/>
      <c r="AE680" s="194"/>
      <c r="AF680" s="194"/>
      <c r="AG680" s="194"/>
      <c r="AH680" s="470"/>
      <c r="AI680" s="194"/>
      <c r="AJ680" s="194"/>
      <c r="AK680" s="194"/>
      <c r="AL680" s="194"/>
      <c r="AM680" s="470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470"/>
      <c r="P681" s="194"/>
      <c r="Q681" s="194"/>
      <c r="R681" s="194"/>
      <c r="S681" s="194"/>
      <c r="T681" s="194"/>
      <c r="U681" s="194"/>
      <c r="V681" s="470"/>
      <c r="W681" s="194"/>
      <c r="X681" s="194"/>
      <c r="Y681" s="194"/>
      <c r="Z681" s="194"/>
      <c r="AA681" s="194"/>
      <c r="AB681" s="470"/>
      <c r="AC681" s="194"/>
      <c r="AD681" s="194"/>
      <c r="AE681" s="194"/>
      <c r="AF681" s="194"/>
      <c r="AG681" s="194"/>
      <c r="AH681" s="470"/>
      <c r="AI681" s="194"/>
      <c r="AJ681" s="194"/>
      <c r="AK681" s="194"/>
      <c r="AL681" s="194"/>
      <c r="AM681" s="470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470"/>
      <c r="P682" s="194"/>
      <c r="Q682" s="194"/>
      <c r="R682" s="194"/>
      <c r="S682" s="194"/>
      <c r="T682" s="194"/>
      <c r="U682" s="194"/>
      <c r="V682" s="470"/>
      <c r="W682" s="194"/>
      <c r="X682" s="194"/>
      <c r="Y682" s="194"/>
      <c r="Z682" s="194"/>
      <c r="AA682" s="194"/>
      <c r="AB682" s="470"/>
      <c r="AC682" s="194"/>
      <c r="AD682" s="194"/>
      <c r="AE682" s="194"/>
      <c r="AF682" s="194"/>
      <c r="AG682" s="194"/>
      <c r="AH682" s="470"/>
      <c r="AI682" s="194"/>
      <c r="AJ682" s="194"/>
      <c r="AK682" s="194"/>
      <c r="AL682" s="194"/>
      <c r="AM682" s="470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470"/>
      <c r="P683" s="194"/>
      <c r="Q683" s="194"/>
      <c r="R683" s="194"/>
      <c r="S683" s="194"/>
      <c r="T683" s="194"/>
      <c r="U683" s="194"/>
      <c r="V683" s="470"/>
      <c r="W683" s="194"/>
      <c r="X683" s="194"/>
      <c r="Y683" s="194"/>
      <c r="Z683" s="194"/>
      <c r="AA683" s="194"/>
      <c r="AB683" s="470"/>
      <c r="AC683" s="194"/>
      <c r="AD683" s="194"/>
      <c r="AE683" s="194"/>
      <c r="AF683" s="194"/>
      <c r="AG683" s="194"/>
      <c r="AH683" s="470"/>
      <c r="AI683" s="194"/>
      <c r="AJ683" s="194"/>
      <c r="AK683" s="194"/>
      <c r="AL683" s="194"/>
      <c r="AM683" s="470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470"/>
      <c r="P684" s="194"/>
      <c r="Q684" s="194"/>
      <c r="R684" s="194"/>
      <c r="S684" s="194"/>
      <c r="T684" s="194"/>
      <c r="U684" s="194"/>
      <c r="V684" s="470"/>
      <c r="W684" s="194"/>
      <c r="X684" s="194"/>
      <c r="Y684" s="194"/>
      <c r="Z684" s="194"/>
      <c r="AA684" s="194"/>
      <c r="AB684" s="470"/>
      <c r="AC684" s="194"/>
      <c r="AD684" s="194"/>
      <c r="AE684" s="194"/>
      <c r="AF684" s="194"/>
      <c r="AG684" s="194"/>
      <c r="AH684" s="470"/>
      <c r="AI684" s="194"/>
      <c r="AJ684" s="194"/>
      <c r="AK684" s="194"/>
      <c r="AL684" s="194"/>
      <c r="AM684" s="470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470"/>
      <c r="P685" s="194"/>
      <c r="Q685" s="194"/>
      <c r="R685" s="194"/>
      <c r="S685" s="194"/>
      <c r="T685" s="194"/>
      <c r="U685" s="194"/>
      <c r="V685" s="470"/>
      <c r="W685" s="194"/>
      <c r="X685" s="194"/>
      <c r="Y685" s="194"/>
      <c r="Z685" s="194"/>
      <c r="AA685" s="194"/>
      <c r="AB685" s="470"/>
      <c r="AC685" s="194"/>
      <c r="AD685" s="194"/>
      <c r="AE685" s="194"/>
      <c r="AF685" s="194"/>
      <c r="AG685" s="194"/>
      <c r="AH685" s="470"/>
      <c r="AI685" s="194"/>
      <c r="AJ685" s="194"/>
      <c r="AK685" s="194"/>
      <c r="AL685" s="194"/>
      <c r="AM685" s="470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470"/>
      <c r="P686" s="194"/>
      <c r="Q686" s="194"/>
      <c r="R686" s="194"/>
      <c r="S686" s="194"/>
      <c r="T686" s="194"/>
      <c r="U686" s="194"/>
      <c r="V686" s="470"/>
      <c r="W686" s="194"/>
      <c r="X686" s="194"/>
      <c r="Y686" s="194"/>
      <c r="Z686" s="194"/>
      <c r="AA686" s="194"/>
      <c r="AB686" s="470"/>
      <c r="AC686" s="194"/>
      <c r="AD686" s="194"/>
      <c r="AE686" s="194"/>
      <c r="AF686" s="194"/>
      <c r="AG686" s="194"/>
      <c r="AH686" s="470"/>
      <c r="AI686" s="194"/>
      <c r="AJ686" s="194"/>
      <c r="AK686" s="194"/>
      <c r="AL686" s="194"/>
      <c r="AM686" s="470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470"/>
      <c r="P687" s="194"/>
      <c r="Q687" s="194"/>
      <c r="R687" s="194"/>
      <c r="S687" s="194"/>
      <c r="T687" s="194"/>
      <c r="U687" s="194"/>
      <c r="V687" s="470"/>
      <c r="W687" s="194"/>
      <c r="X687" s="194"/>
      <c r="Y687" s="194"/>
      <c r="Z687" s="194"/>
      <c r="AA687" s="194"/>
      <c r="AB687" s="470"/>
      <c r="AC687" s="194"/>
      <c r="AD687" s="194"/>
      <c r="AE687" s="194"/>
      <c r="AF687" s="194"/>
      <c r="AG687" s="194"/>
      <c r="AH687" s="470"/>
      <c r="AI687" s="194"/>
      <c r="AJ687" s="194"/>
      <c r="AK687" s="194"/>
      <c r="AL687" s="194"/>
      <c r="AM687" s="470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470"/>
      <c r="P688" s="194"/>
      <c r="Q688" s="194"/>
      <c r="R688" s="194"/>
      <c r="S688" s="194"/>
      <c r="T688" s="194"/>
      <c r="U688" s="194"/>
      <c r="V688" s="470"/>
      <c r="W688" s="194"/>
      <c r="X688" s="194"/>
      <c r="Y688" s="194"/>
      <c r="Z688" s="194"/>
      <c r="AA688" s="194"/>
      <c r="AB688" s="470"/>
      <c r="AC688" s="194"/>
      <c r="AD688" s="194"/>
      <c r="AE688" s="194"/>
      <c r="AF688" s="194"/>
      <c r="AG688" s="194"/>
      <c r="AH688" s="470"/>
      <c r="AI688" s="194"/>
      <c r="AJ688" s="194"/>
      <c r="AK688" s="194"/>
      <c r="AL688" s="194"/>
      <c r="AM688" s="470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470"/>
      <c r="P689" s="194"/>
      <c r="Q689" s="194"/>
      <c r="R689" s="194"/>
      <c r="S689" s="194"/>
      <c r="T689" s="194"/>
      <c r="U689" s="194"/>
      <c r="V689" s="470"/>
      <c r="W689" s="194"/>
      <c r="X689" s="194"/>
      <c r="Y689" s="194"/>
      <c r="Z689" s="194"/>
      <c r="AA689" s="194"/>
      <c r="AB689" s="470"/>
      <c r="AC689" s="194"/>
      <c r="AD689" s="194"/>
      <c r="AE689" s="194"/>
      <c r="AF689" s="194"/>
      <c r="AG689" s="194"/>
      <c r="AH689" s="470"/>
      <c r="AI689" s="194"/>
      <c r="AJ689" s="194"/>
      <c r="AK689" s="194"/>
      <c r="AL689" s="194"/>
      <c r="AM689" s="470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470"/>
      <c r="P690" s="194"/>
      <c r="Q690" s="194"/>
      <c r="R690" s="194"/>
      <c r="S690" s="194"/>
      <c r="T690" s="194"/>
      <c r="U690" s="194"/>
      <c r="V690" s="470"/>
      <c r="W690" s="194"/>
      <c r="X690" s="194"/>
      <c r="Y690" s="194"/>
      <c r="Z690" s="194"/>
      <c r="AA690" s="194"/>
      <c r="AB690" s="470"/>
      <c r="AC690" s="194"/>
      <c r="AD690" s="194"/>
      <c r="AE690" s="194"/>
      <c r="AF690" s="194"/>
      <c r="AG690" s="194"/>
      <c r="AH690" s="470"/>
      <c r="AI690" s="194"/>
      <c r="AJ690" s="194"/>
      <c r="AK690" s="194"/>
      <c r="AL690" s="194"/>
      <c r="AM690" s="470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470"/>
      <c r="P691" s="194"/>
      <c r="Q691" s="194"/>
      <c r="R691" s="194"/>
      <c r="S691" s="194"/>
      <c r="T691" s="194"/>
      <c r="U691" s="194"/>
      <c r="V691" s="470"/>
      <c r="W691" s="194"/>
      <c r="X691" s="194"/>
      <c r="Y691" s="194"/>
      <c r="Z691" s="194"/>
      <c r="AA691" s="194"/>
      <c r="AB691" s="470"/>
      <c r="AC691" s="194"/>
      <c r="AD691" s="194"/>
      <c r="AE691" s="194"/>
      <c r="AF691" s="194"/>
      <c r="AG691" s="194"/>
      <c r="AH691" s="470"/>
      <c r="AI691" s="194"/>
      <c r="AJ691" s="194"/>
      <c r="AK691" s="194"/>
      <c r="AL691" s="194"/>
      <c r="AM691" s="470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470"/>
      <c r="P692" s="194"/>
      <c r="Q692" s="194"/>
      <c r="R692" s="194"/>
      <c r="S692" s="194"/>
      <c r="T692" s="194"/>
      <c r="U692" s="194"/>
      <c r="V692" s="470"/>
      <c r="W692" s="194"/>
      <c r="X692" s="194"/>
      <c r="Y692" s="194"/>
      <c r="Z692" s="194"/>
      <c r="AA692" s="194"/>
      <c r="AB692" s="470"/>
      <c r="AC692" s="194"/>
      <c r="AD692" s="194"/>
      <c r="AE692" s="194"/>
      <c r="AF692" s="194"/>
      <c r="AG692" s="194"/>
      <c r="AH692" s="470"/>
      <c r="AI692" s="194"/>
      <c r="AJ692" s="194"/>
      <c r="AK692" s="194"/>
      <c r="AL692" s="194"/>
      <c r="AM692" s="470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470"/>
      <c r="P693" s="194"/>
      <c r="Q693" s="194"/>
      <c r="R693" s="194"/>
      <c r="S693" s="194"/>
      <c r="T693" s="194"/>
      <c r="U693" s="194"/>
      <c r="V693" s="470"/>
      <c r="W693" s="194"/>
      <c r="X693" s="194"/>
      <c r="Y693" s="194"/>
      <c r="Z693" s="194"/>
      <c r="AA693" s="194"/>
      <c r="AB693" s="470"/>
      <c r="AC693" s="194"/>
      <c r="AD693" s="194"/>
      <c r="AE693" s="194"/>
      <c r="AF693" s="194"/>
      <c r="AG693" s="194"/>
      <c r="AH693" s="470"/>
      <c r="AI693" s="194"/>
      <c r="AJ693" s="194"/>
      <c r="AK693" s="194"/>
      <c r="AL693" s="194"/>
      <c r="AM693" s="470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470"/>
      <c r="P694" s="194"/>
      <c r="Q694" s="194"/>
      <c r="R694" s="194"/>
      <c r="S694" s="194"/>
      <c r="T694" s="194"/>
      <c r="U694" s="194"/>
      <c r="V694" s="470"/>
      <c r="W694" s="194"/>
      <c r="X694" s="194"/>
      <c r="Y694" s="194"/>
      <c r="Z694" s="194"/>
      <c r="AA694" s="194"/>
      <c r="AB694" s="470"/>
      <c r="AC694" s="194"/>
      <c r="AD694" s="194"/>
      <c r="AE694" s="194"/>
      <c r="AF694" s="194"/>
      <c r="AG694" s="194"/>
      <c r="AH694" s="470"/>
      <c r="AI694" s="194"/>
      <c r="AJ694" s="194"/>
      <c r="AK694" s="194"/>
      <c r="AL694" s="194"/>
      <c r="AM694" s="470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470"/>
      <c r="P695" s="194"/>
      <c r="Q695" s="194"/>
      <c r="R695" s="194"/>
      <c r="S695" s="194"/>
      <c r="T695" s="194"/>
      <c r="U695" s="194"/>
      <c r="V695" s="470"/>
      <c r="W695" s="194"/>
      <c r="X695" s="194"/>
      <c r="Y695" s="194"/>
      <c r="Z695" s="194"/>
      <c r="AA695" s="194"/>
      <c r="AB695" s="470"/>
      <c r="AC695" s="194"/>
      <c r="AD695" s="194"/>
      <c r="AE695" s="194"/>
      <c r="AF695" s="194"/>
      <c r="AG695" s="194"/>
      <c r="AH695" s="470"/>
      <c r="AI695" s="194"/>
      <c r="AJ695" s="194"/>
      <c r="AK695" s="194"/>
      <c r="AL695" s="194"/>
      <c r="AM695" s="470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470"/>
      <c r="P696" s="194"/>
      <c r="Q696" s="194"/>
      <c r="R696" s="194"/>
      <c r="S696" s="194"/>
      <c r="T696" s="194"/>
      <c r="U696" s="194"/>
      <c r="V696" s="470"/>
      <c r="W696" s="194"/>
      <c r="X696" s="194"/>
      <c r="Y696" s="194"/>
      <c r="Z696" s="194"/>
      <c r="AA696" s="194"/>
      <c r="AB696" s="470"/>
      <c r="AC696" s="194"/>
      <c r="AD696" s="194"/>
      <c r="AE696" s="194"/>
      <c r="AF696" s="194"/>
      <c r="AG696" s="194"/>
      <c r="AH696" s="470"/>
      <c r="AI696" s="194"/>
      <c r="AJ696" s="194"/>
      <c r="AK696" s="194"/>
      <c r="AL696" s="194"/>
      <c r="AM696" s="470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470"/>
      <c r="P697" s="194"/>
      <c r="Q697" s="194"/>
      <c r="R697" s="194"/>
      <c r="S697" s="194"/>
      <c r="T697" s="194"/>
      <c r="U697" s="194"/>
      <c r="V697" s="470"/>
      <c r="W697" s="194"/>
      <c r="X697" s="194"/>
      <c r="Y697" s="194"/>
      <c r="Z697" s="194"/>
      <c r="AA697" s="194"/>
      <c r="AB697" s="470"/>
      <c r="AC697" s="194"/>
      <c r="AD697" s="194"/>
      <c r="AE697" s="194"/>
      <c r="AF697" s="194"/>
      <c r="AG697" s="194"/>
      <c r="AH697" s="470"/>
      <c r="AI697" s="194"/>
      <c r="AJ697" s="194"/>
      <c r="AK697" s="194"/>
      <c r="AL697" s="194"/>
      <c r="AM697" s="470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470"/>
      <c r="P698" s="194"/>
      <c r="Q698" s="194"/>
      <c r="R698" s="194"/>
      <c r="S698" s="194"/>
      <c r="T698" s="194"/>
      <c r="U698" s="194"/>
      <c r="V698" s="470"/>
      <c r="W698" s="194"/>
      <c r="X698" s="194"/>
      <c r="Y698" s="194"/>
      <c r="Z698" s="194"/>
      <c r="AA698" s="194"/>
      <c r="AB698" s="470"/>
      <c r="AC698" s="194"/>
      <c r="AD698" s="194"/>
      <c r="AE698" s="194"/>
      <c r="AF698" s="194"/>
      <c r="AG698" s="194"/>
      <c r="AH698" s="470"/>
      <c r="AI698" s="194"/>
      <c r="AJ698" s="194"/>
      <c r="AK698" s="194"/>
      <c r="AL698" s="194"/>
      <c r="AM698" s="470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470"/>
      <c r="P699" s="194"/>
      <c r="Q699" s="194"/>
      <c r="R699" s="194"/>
      <c r="S699" s="194"/>
      <c r="T699" s="194"/>
      <c r="U699" s="194"/>
      <c r="V699" s="470"/>
      <c r="W699" s="194"/>
      <c r="X699" s="194"/>
      <c r="Y699" s="194"/>
      <c r="Z699" s="194"/>
      <c r="AA699" s="194"/>
      <c r="AB699" s="470"/>
      <c r="AC699" s="194"/>
      <c r="AD699" s="194"/>
      <c r="AE699" s="194"/>
      <c r="AF699" s="194"/>
      <c r="AG699" s="194"/>
      <c r="AH699" s="470"/>
      <c r="AI699" s="194"/>
      <c r="AJ699" s="194"/>
      <c r="AK699" s="194"/>
      <c r="AL699" s="194"/>
      <c r="AM699" s="470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470"/>
      <c r="P700" s="194"/>
      <c r="Q700" s="194"/>
      <c r="R700" s="194"/>
      <c r="S700" s="194"/>
      <c r="T700" s="194"/>
      <c r="U700" s="194"/>
      <c r="V700" s="470"/>
      <c r="W700" s="194"/>
      <c r="X700" s="194"/>
      <c r="Y700" s="194"/>
      <c r="Z700" s="194"/>
      <c r="AA700" s="194"/>
      <c r="AB700" s="470"/>
      <c r="AC700" s="194"/>
      <c r="AD700" s="194"/>
      <c r="AE700" s="194"/>
      <c r="AF700" s="194"/>
      <c r="AG700" s="194"/>
      <c r="AH700" s="470"/>
      <c r="AI700" s="194"/>
      <c r="AJ700" s="194"/>
      <c r="AK700" s="194"/>
      <c r="AL700" s="194"/>
      <c r="AM700" s="470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470"/>
      <c r="P701" s="194"/>
      <c r="Q701" s="194"/>
      <c r="R701" s="194"/>
      <c r="S701" s="194"/>
      <c r="T701" s="194"/>
      <c r="U701" s="194"/>
      <c r="V701" s="470"/>
      <c r="W701" s="194"/>
      <c r="X701" s="194"/>
      <c r="Y701" s="194"/>
      <c r="Z701" s="194"/>
      <c r="AA701" s="194"/>
      <c r="AB701" s="470"/>
      <c r="AC701" s="194"/>
      <c r="AD701" s="194"/>
      <c r="AE701" s="194"/>
      <c r="AF701" s="194"/>
      <c r="AG701" s="194"/>
      <c r="AH701" s="470"/>
      <c r="AI701" s="194"/>
      <c r="AJ701" s="194"/>
      <c r="AK701" s="194"/>
      <c r="AL701" s="194"/>
      <c r="AM701" s="470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470"/>
      <c r="P702" s="194"/>
      <c r="Q702" s="194"/>
      <c r="R702" s="194"/>
      <c r="S702" s="194"/>
      <c r="T702" s="194"/>
      <c r="U702" s="194"/>
      <c r="V702" s="470"/>
      <c r="W702" s="194"/>
      <c r="X702" s="194"/>
      <c r="Y702" s="194"/>
      <c r="Z702" s="194"/>
      <c r="AA702" s="194"/>
      <c r="AB702" s="470"/>
      <c r="AC702" s="194"/>
      <c r="AD702" s="194"/>
      <c r="AE702" s="194"/>
      <c r="AF702" s="194"/>
      <c r="AG702" s="194"/>
      <c r="AH702" s="470"/>
      <c r="AI702" s="194"/>
      <c r="AJ702" s="194"/>
      <c r="AK702" s="194"/>
      <c r="AL702" s="194"/>
      <c r="AM702" s="470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470"/>
      <c r="P703" s="194"/>
      <c r="Q703" s="194"/>
      <c r="R703" s="194"/>
      <c r="S703" s="194"/>
      <c r="T703" s="194"/>
      <c r="U703" s="194"/>
      <c r="V703" s="470"/>
      <c r="W703" s="194"/>
      <c r="X703" s="194"/>
      <c r="Y703" s="194"/>
      <c r="Z703" s="194"/>
      <c r="AA703" s="194"/>
      <c r="AB703" s="470"/>
      <c r="AC703" s="194"/>
      <c r="AD703" s="194"/>
      <c r="AE703" s="194"/>
      <c r="AF703" s="194"/>
      <c r="AG703" s="194"/>
      <c r="AH703" s="470"/>
      <c r="AI703" s="194"/>
      <c r="AJ703" s="194"/>
      <c r="AK703" s="194"/>
      <c r="AL703" s="194"/>
      <c r="AM703" s="470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470"/>
      <c r="P704" s="194"/>
      <c r="Q704" s="194"/>
      <c r="R704" s="194"/>
      <c r="S704" s="194"/>
      <c r="T704" s="194"/>
      <c r="U704" s="194"/>
      <c r="V704" s="470"/>
      <c r="W704" s="194"/>
      <c r="X704" s="194"/>
      <c r="Y704" s="194"/>
      <c r="Z704" s="194"/>
      <c r="AA704" s="194"/>
      <c r="AB704" s="470"/>
      <c r="AC704" s="194"/>
      <c r="AD704" s="194"/>
      <c r="AE704" s="194"/>
      <c r="AF704" s="194"/>
      <c r="AG704" s="194"/>
      <c r="AH704" s="470"/>
      <c r="AI704" s="194"/>
      <c r="AJ704" s="194"/>
      <c r="AK704" s="194"/>
      <c r="AL704" s="194"/>
      <c r="AM704" s="470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470"/>
      <c r="P705" s="194"/>
      <c r="Q705" s="194"/>
      <c r="R705" s="194"/>
      <c r="S705" s="194"/>
      <c r="T705" s="194"/>
      <c r="U705" s="194"/>
      <c r="V705" s="470"/>
      <c r="W705" s="194"/>
      <c r="X705" s="194"/>
      <c r="Y705" s="194"/>
      <c r="Z705" s="194"/>
      <c r="AA705" s="194"/>
      <c r="AB705" s="470"/>
      <c r="AC705" s="194"/>
      <c r="AD705" s="194"/>
      <c r="AE705" s="194"/>
      <c r="AF705" s="194"/>
      <c r="AG705" s="194"/>
      <c r="AH705" s="470"/>
      <c r="AI705" s="194"/>
      <c r="AJ705" s="194"/>
      <c r="AK705" s="194"/>
      <c r="AL705" s="194"/>
      <c r="AM705" s="470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470"/>
      <c r="P706" s="194"/>
      <c r="Q706" s="194"/>
      <c r="R706" s="194"/>
      <c r="S706" s="194"/>
      <c r="T706" s="194"/>
      <c r="U706" s="194"/>
      <c r="V706" s="470"/>
      <c r="W706" s="194"/>
      <c r="X706" s="194"/>
      <c r="Y706" s="194"/>
      <c r="Z706" s="194"/>
      <c r="AA706" s="194"/>
      <c r="AB706" s="470"/>
      <c r="AC706" s="194"/>
      <c r="AD706" s="194"/>
      <c r="AE706" s="194"/>
      <c r="AF706" s="194"/>
      <c r="AG706" s="194"/>
      <c r="AH706" s="470"/>
      <c r="AI706" s="194"/>
      <c r="AJ706" s="194"/>
      <c r="AK706" s="194"/>
      <c r="AL706" s="194"/>
      <c r="AM706" s="470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470"/>
      <c r="P707" s="194"/>
      <c r="Q707" s="194"/>
      <c r="R707" s="194"/>
      <c r="S707" s="194"/>
      <c r="T707" s="194"/>
      <c r="U707" s="194"/>
      <c r="V707" s="470"/>
      <c r="W707" s="194"/>
      <c r="X707" s="194"/>
      <c r="Y707" s="194"/>
      <c r="Z707" s="194"/>
      <c r="AA707" s="194"/>
      <c r="AB707" s="470"/>
      <c r="AC707" s="194"/>
      <c r="AD707" s="194"/>
      <c r="AE707" s="194"/>
      <c r="AF707" s="194"/>
      <c r="AG707" s="194"/>
      <c r="AH707" s="470"/>
      <c r="AI707" s="194"/>
      <c r="AJ707" s="194"/>
      <c r="AK707" s="194"/>
      <c r="AL707" s="194"/>
      <c r="AM707" s="470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470"/>
      <c r="P708" s="194"/>
      <c r="Q708" s="194"/>
      <c r="R708" s="194"/>
      <c r="S708" s="194"/>
      <c r="T708" s="194"/>
      <c r="U708" s="194"/>
      <c r="V708" s="470"/>
      <c r="W708" s="194"/>
      <c r="X708" s="194"/>
      <c r="Y708" s="194"/>
      <c r="Z708" s="194"/>
      <c r="AA708" s="194"/>
      <c r="AB708" s="470"/>
      <c r="AC708" s="194"/>
      <c r="AD708" s="194"/>
      <c r="AE708" s="194"/>
      <c r="AF708" s="194"/>
      <c r="AG708" s="194"/>
      <c r="AH708" s="470"/>
      <c r="AI708" s="194"/>
      <c r="AJ708" s="194"/>
      <c r="AK708" s="194"/>
      <c r="AL708" s="194"/>
      <c r="AM708" s="470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470"/>
      <c r="P709" s="194"/>
      <c r="Q709" s="194"/>
      <c r="R709" s="194"/>
      <c r="S709" s="194"/>
      <c r="T709" s="194"/>
      <c r="U709" s="194"/>
      <c r="V709" s="470"/>
      <c r="W709" s="194"/>
      <c r="X709" s="194"/>
      <c r="Y709" s="194"/>
      <c r="Z709" s="194"/>
      <c r="AA709" s="194"/>
      <c r="AB709" s="470"/>
      <c r="AC709" s="194"/>
      <c r="AD709" s="194"/>
      <c r="AE709" s="194"/>
      <c r="AF709" s="194"/>
      <c r="AG709" s="194"/>
      <c r="AH709" s="470"/>
      <c r="AI709" s="194"/>
      <c r="AJ709" s="194"/>
      <c r="AK709" s="194"/>
      <c r="AL709" s="194"/>
      <c r="AM709" s="470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470"/>
      <c r="P710" s="194"/>
      <c r="Q710" s="194"/>
      <c r="R710" s="194"/>
      <c r="S710" s="194"/>
      <c r="T710" s="194"/>
      <c r="U710" s="194"/>
      <c r="V710" s="470"/>
      <c r="W710" s="194"/>
      <c r="X710" s="194"/>
      <c r="Y710" s="194"/>
      <c r="Z710" s="194"/>
      <c r="AA710" s="194"/>
      <c r="AB710" s="470"/>
      <c r="AC710" s="194"/>
      <c r="AD710" s="194"/>
      <c r="AE710" s="194"/>
      <c r="AF710" s="194"/>
      <c r="AG710" s="194"/>
      <c r="AH710" s="470"/>
      <c r="AI710" s="194"/>
      <c r="AJ710" s="194"/>
      <c r="AK710" s="194"/>
      <c r="AL710" s="194"/>
      <c r="AM710" s="470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470"/>
      <c r="P711" s="194"/>
      <c r="Q711" s="194"/>
      <c r="R711" s="194"/>
      <c r="S711" s="194"/>
      <c r="T711" s="194"/>
      <c r="U711" s="194"/>
      <c r="V711" s="470"/>
      <c r="W711" s="194"/>
      <c r="X711" s="194"/>
      <c r="Y711" s="194"/>
      <c r="Z711" s="194"/>
      <c r="AA711" s="194"/>
      <c r="AB711" s="470"/>
      <c r="AC711" s="194"/>
      <c r="AD711" s="194"/>
      <c r="AE711" s="194"/>
      <c r="AF711" s="194"/>
      <c r="AG711" s="194"/>
      <c r="AH711" s="470"/>
      <c r="AI711" s="194"/>
      <c r="AJ711" s="194"/>
      <c r="AK711" s="194"/>
      <c r="AL711" s="194"/>
      <c r="AM711" s="470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470"/>
      <c r="P712" s="194"/>
      <c r="Q712" s="194"/>
      <c r="R712" s="194"/>
      <c r="S712" s="194"/>
      <c r="T712" s="194"/>
      <c r="U712" s="194"/>
      <c r="V712" s="470"/>
      <c r="W712" s="194"/>
      <c r="X712" s="194"/>
      <c r="Y712" s="194"/>
      <c r="Z712" s="194"/>
      <c r="AA712" s="194"/>
      <c r="AB712" s="470"/>
      <c r="AC712" s="194"/>
      <c r="AD712" s="194"/>
      <c r="AE712" s="194"/>
      <c r="AF712" s="194"/>
      <c r="AG712" s="194"/>
      <c r="AH712" s="470"/>
      <c r="AI712" s="194"/>
      <c r="AJ712" s="194"/>
      <c r="AK712" s="194"/>
      <c r="AL712" s="194"/>
      <c r="AM712" s="470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470"/>
      <c r="P713" s="194"/>
      <c r="Q713" s="194"/>
      <c r="R713" s="194"/>
      <c r="S713" s="194"/>
      <c r="T713" s="194"/>
      <c r="U713" s="194"/>
      <c r="V713" s="470"/>
      <c r="W713" s="194"/>
      <c r="X713" s="194"/>
      <c r="Y713" s="194"/>
      <c r="Z713" s="194"/>
      <c r="AA713" s="194"/>
      <c r="AB713" s="470"/>
      <c r="AC713" s="194"/>
      <c r="AD713" s="194"/>
      <c r="AE713" s="194"/>
      <c r="AF713" s="194"/>
      <c r="AG713" s="194"/>
      <c r="AH713" s="470"/>
      <c r="AI713" s="194"/>
      <c r="AJ713" s="194"/>
      <c r="AK713" s="194"/>
      <c r="AL713" s="194"/>
      <c r="AM713" s="470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470"/>
      <c r="P714" s="194"/>
      <c r="Q714" s="194"/>
      <c r="R714" s="194"/>
      <c r="S714" s="194"/>
      <c r="T714" s="194"/>
      <c r="U714" s="194"/>
      <c r="V714" s="470"/>
      <c r="W714" s="194"/>
      <c r="X714" s="194"/>
      <c r="Y714" s="194"/>
      <c r="Z714" s="194"/>
      <c r="AA714" s="194"/>
      <c r="AB714" s="470"/>
      <c r="AC714" s="194"/>
      <c r="AD714" s="194"/>
      <c r="AE714" s="194"/>
      <c r="AF714" s="194"/>
      <c r="AG714" s="194"/>
      <c r="AH714" s="470"/>
      <c r="AI714" s="194"/>
      <c r="AJ714" s="194"/>
      <c r="AK714" s="194"/>
      <c r="AL714" s="194"/>
      <c r="AM714" s="470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470"/>
      <c r="P715" s="194"/>
      <c r="Q715" s="194"/>
      <c r="R715" s="194"/>
      <c r="S715" s="194"/>
      <c r="T715" s="194"/>
      <c r="U715" s="194"/>
      <c r="V715" s="470"/>
      <c r="W715" s="194"/>
      <c r="X715" s="194"/>
      <c r="Y715" s="194"/>
      <c r="Z715" s="194"/>
      <c r="AA715" s="194"/>
      <c r="AB715" s="470"/>
      <c r="AC715" s="194"/>
      <c r="AD715" s="194"/>
      <c r="AE715" s="194"/>
      <c r="AF715" s="194"/>
      <c r="AG715" s="194"/>
      <c r="AH715" s="470"/>
      <c r="AI715" s="194"/>
      <c r="AJ715" s="194"/>
      <c r="AK715" s="194"/>
      <c r="AL715" s="194"/>
      <c r="AM715" s="470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470"/>
      <c r="P716" s="194"/>
      <c r="Q716" s="194"/>
      <c r="R716" s="194"/>
      <c r="S716" s="194"/>
      <c r="T716" s="194"/>
      <c r="U716" s="194"/>
      <c r="V716" s="470"/>
      <c r="W716" s="194"/>
      <c r="X716" s="194"/>
      <c r="Y716" s="194"/>
      <c r="Z716" s="194"/>
      <c r="AA716" s="194"/>
      <c r="AB716" s="470"/>
      <c r="AC716" s="194"/>
      <c r="AD716" s="194"/>
      <c r="AE716" s="194"/>
      <c r="AF716" s="194"/>
      <c r="AG716" s="194"/>
      <c r="AH716" s="470"/>
      <c r="AI716" s="194"/>
      <c r="AJ716" s="194"/>
      <c r="AK716" s="194"/>
      <c r="AL716" s="194"/>
      <c r="AM716" s="470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470"/>
      <c r="P717" s="194"/>
      <c r="Q717" s="194"/>
      <c r="R717" s="194"/>
      <c r="S717" s="194"/>
      <c r="T717" s="194"/>
      <c r="U717" s="194"/>
      <c r="V717" s="470"/>
      <c r="W717" s="194"/>
      <c r="X717" s="194"/>
      <c r="Y717" s="194"/>
      <c r="Z717" s="194"/>
      <c r="AA717" s="194"/>
      <c r="AB717" s="470"/>
      <c r="AC717" s="194"/>
      <c r="AD717" s="194"/>
      <c r="AE717" s="194"/>
      <c r="AF717" s="194"/>
      <c r="AG717" s="194"/>
      <c r="AH717" s="470"/>
      <c r="AI717" s="194"/>
      <c r="AJ717" s="194"/>
      <c r="AK717" s="194"/>
      <c r="AL717" s="194"/>
      <c r="AM717" s="470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470"/>
      <c r="P718" s="194"/>
      <c r="Q718" s="194"/>
      <c r="R718" s="194"/>
      <c r="S718" s="194"/>
      <c r="T718" s="194"/>
      <c r="U718" s="194"/>
      <c r="V718" s="470"/>
      <c r="W718" s="194"/>
      <c r="X718" s="194"/>
      <c r="Y718" s="194"/>
      <c r="Z718" s="194"/>
      <c r="AA718" s="194"/>
      <c r="AB718" s="470"/>
      <c r="AC718" s="194"/>
      <c r="AD718" s="194"/>
      <c r="AE718" s="194"/>
      <c r="AF718" s="194"/>
      <c r="AG718" s="194"/>
      <c r="AH718" s="470"/>
      <c r="AI718" s="194"/>
      <c r="AJ718" s="194"/>
      <c r="AK718" s="194"/>
      <c r="AL718" s="194"/>
      <c r="AM718" s="470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470"/>
      <c r="P719" s="194"/>
      <c r="Q719" s="194"/>
      <c r="R719" s="194"/>
      <c r="S719" s="194"/>
      <c r="T719" s="194"/>
      <c r="U719" s="194"/>
      <c r="V719" s="470"/>
      <c r="W719" s="194"/>
      <c r="X719" s="194"/>
      <c r="Y719" s="194"/>
      <c r="Z719" s="194"/>
      <c r="AA719" s="194"/>
      <c r="AB719" s="470"/>
      <c r="AC719" s="194"/>
      <c r="AD719" s="194"/>
      <c r="AE719" s="194"/>
      <c r="AF719" s="194"/>
      <c r="AG719" s="194"/>
      <c r="AH719" s="470"/>
      <c r="AI719" s="194"/>
      <c r="AJ719" s="194"/>
      <c r="AK719" s="194"/>
      <c r="AL719" s="194"/>
      <c r="AM719" s="470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470"/>
      <c r="P720" s="194"/>
      <c r="Q720" s="194"/>
      <c r="R720" s="194"/>
      <c r="S720" s="194"/>
      <c r="T720" s="194"/>
      <c r="U720" s="194"/>
      <c r="V720" s="470"/>
      <c r="W720" s="194"/>
      <c r="X720" s="194"/>
      <c r="Y720" s="194"/>
      <c r="Z720" s="194"/>
      <c r="AA720" s="194"/>
      <c r="AB720" s="470"/>
      <c r="AC720" s="194"/>
      <c r="AD720" s="194"/>
      <c r="AE720" s="194"/>
      <c r="AF720" s="194"/>
      <c r="AG720" s="194"/>
      <c r="AH720" s="470"/>
      <c r="AI720" s="194"/>
      <c r="AJ720" s="194"/>
      <c r="AK720" s="194"/>
      <c r="AL720" s="194"/>
      <c r="AM720" s="470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470"/>
      <c r="P721" s="194"/>
      <c r="Q721" s="194"/>
      <c r="R721" s="194"/>
      <c r="S721" s="194"/>
      <c r="T721" s="194"/>
      <c r="U721" s="194"/>
      <c r="V721" s="470"/>
      <c r="W721" s="194"/>
      <c r="X721" s="194"/>
      <c r="Y721" s="194"/>
      <c r="Z721" s="194"/>
      <c r="AA721" s="194"/>
      <c r="AB721" s="470"/>
      <c r="AC721" s="194"/>
      <c r="AD721" s="194"/>
      <c r="AE721" s="194"/>
      <c r="AF721" s="194"/>
      <c r="AG721" s="194"/>
      <c r="AH721" s="470"/>
      <c r="AI721" s="194"/>
      <c r="AJ721" s="194"/>
      <c r="AK721" s="194"/>
      <c r="AL721" s="194"/>
      <c r="AM721" s="470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470"/>
      <c r="P722" s="194"/>
      <c r="Q722" s="194"/>
      <c r="R722" s="194"/>
      <c r="S722" s="194"/>
      <c r="T722" s="194"/>
      <c r="U722" s="194"/>
      <c r="V722" s="470"/>
      <c r="W722" s="194"/>
      <c r="X722" s="194"/>
      <c r="Y722" s="194"/>
      <c r="Z722" s="194"/>
      <c r="AA722" s="194"/>
      <c r="AB722" s="470"/>
      <c r="AC722" s="194"/>
      <c r="AD722" s="194"/>
      <c r="AE722" s="194"/>
      <c r="AF722" s="194"/>
      <c r="AG722" s="194"/>
      <c r="AH722" s="470"/>
      <c r="AI722" s="194"/>
      <c r="AJ722" s="194"/>
      <c r="AK722" s="194"/>
      <c r="AL722" s="194"/>
      <c r="AM722" s="470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470"/>
      <c r="P723" s="194"/>
      <c r="Q723" s="194"/>
      <c r="R723" s="194"/>
      <c r="S723" s="194"/>
      <c r="T723" s="194"/>
      <c r="U723" s="194"/>
      <c r="V723" s="470"/>
      <c r="W723" s="194"/>
      <c r="X723" s="194"/>
      <c r="Y723" s="194"/>
      <c r="Z723" s="194"/>
      <c r="AA723" s="194"/>
      <c r="AB723" s="470"/>
      <c r="AC723" s="194"/>
      <c r="AD723" s="194"/>
      <c r="AE723" s="194"/>
      <c r="AF723" s="194"/>
      <c r="AG723" s="194"/>
      <c r="AH723" s="470"/>
      <c r="AI723" s="194"/>
      <c r="AJ723" s="194"/>
      <c r="AK723" s="194"/>
      <c r="AL723" s="194"/>
      <c r="AM723" s="470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470"/>
      <c r="P724" s="194"/>
      <c r="Q724" s="194"/>
      <c r="R724" s="194"/>
      <c r="S724" s="194"/>
      <c r="T724" s="194"/>
      <c r="U724" s="194"/>
      <c r="V724" s="470"/>
      <c r="W724" s="194"/>
      <c r="X724" s="194"/>
      <c r="Y724" s="194"/>
      <c r="Z724" s="194"/>
      <c r="AA724" s="194"/>
      <c r="AB724" s="470"/>
      <c r="AC724" s="194"/>
      <c r="AD724" s="194"/>
      <c r="AE724" s="194"/>
      <c r="AF724" s="194"/>
      <c r="AG724" s="194"/>
      <c r="AH724" s="470"/>
      <c r="AI724" s="194"/>
      <c r="AJ724" s="194"/>
      <c r="AK724" s="194"/>
      <c r="AL724" s="194"/>
      <c r="AM724" s="470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470"/>
      <c r="P725" s="194"/>
      <c r="Q725" s="194"/>
      <c r="R725" s="194"/>
      <c r="S725" s="194"/>
      <c r="T725" s="194"/>
      <c r="U725" s="194"/>
      <c r="V725" s="470"/>
      <c r="W725" s="194"/>
      <c r="X725" s="194"/>
      <c r="Y725" s="194"/>
      <c r="Z725" s="194"/>
      <c r="AA725" s="194"/>
      <c r="AB725" s="470"/>
      <c r="AC725" s="194"/>
      <c r="AD725" s="194"/>
      <c r="AE725" s="194"/>
      <c r="AF725" s="194"/>
      <c r="AG725" s="194"/>
      <c r="AH725" s="470"/>
      <c r="AI725" s="194"/>
      <c r="AJ725" s="194"/>
      <c r="AK725" s="194"/>
      <c r="AL725" s="194"/>
      <c r="AM725" s="470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470"/>
      <c r="P726" s="194"/>
      <c r="Q726" s="194"/>
      <c r="R726" s="194"/>
      <c r="S726" s="194"/>
      <c r="T726" s="194"/>
      <c r="U726" s="194"/>
      <c r="V726" s="470"/>
      <c r="W726" s="194"/>
      <c r="X726" s="194"/>
      <c r="Y726" s="194"/>
      <c r="Z726" s="194"/>
      <c r="AA726" s="194"/>
      <c r="AB726" s="470"/>
      <c r="AC726" s="194"/>
      <c r="AD726" s="194"/>
      <c r="AE726" s="194"/>
      <c r="AF726" s="194"/>
      <c r="AG726" s="194"/>
      <c r="AH726" s="470"/>
      <c r="AI726" s="194"/>
      <c r="AJ726" s="194"/>
      <c r="AK726" s="194"/>
      <c r="AL726" s="194"/>
      <c r="AM726" s="470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470"/>
      <c r="P727" s="194"/>
      <c r="Q727" s="194"/>
      <c r="R727" s="194"/>
      <c r="S727" s="194"/>
      <c r="T727" s="194"/>
      <c r="U727" s="194"/>
      <c r="V727" s="470"/>
      <c r="W727" s="194"/>
      <c r="X727" s="194"/>
      <c r="Y727" s="194"/>
      <c r="Z727" s="194"/>
      <c r="AA727" s="194"/>
      <c r="AB727" s="470"/>
      <c r="AC727" s="194"/>
      <c r="AD727" s="194"/>
      <c r="AE727" s="194"/>
      <c r="AF727" s="194"/>
      <c r="AG727" s="194"/>
      <c r="AH727" s="470"/>
      <c r="AI727" s="194"/>
      <c r="AJ727" s="194"/>
      <c r="AK727" s="194"/>
      <c r="AL727" s="194"/>
      <c r="AM727" s="470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470"/>
      <c r="P728" s="194"/>
      <c r="Q728" s="194"/>
      <c r="R728" s="194"/>
      <c r="S728" s="194"/>
      <c r="T728" s="194"/>
      <c r="U728" s="194"/>
      <c r="V728" s="470"/>
      <c r="W728" s="194"/>
      <c r="X728" s="194"/>
      <c r="Y728" s="194"/>
      <c r="Z728" s="194"/>
      <c r="AA728" s="194"/>
      <c r="AB728" s="470"/>
      <c r="AC728" s="194"/>
      <c r="AD728" s="194"/>
      <c r="AE728" s="194"/>
      <c r="AF728" s="194"/>
      <c r="AG728" s="194"/>
      <c r="AH728" s="470"/>
      <c r="AI728" s="194"/>
      <c r="AJ728" s="194"/>
      <c r="AK728" s="194"/>
      <c r="AL728" s="194"/>
      <c r="AM728" s="470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470"/>
      <c r="P729" s="194"/>
      <c r="Q729" s="194"/>
      <c r="R729" s="194"/>
      <c r="S729" s="194"/>
      <c r="T729" s="194"/>
      <c r="U729" s="194"/>
      <c r="V729" s="470"/>
      <c r="W729" s="194"/>
      <c r="X729" s="194"/>
      <c r="Y729" s="194"/>
      <c r="Z729" s="194"/>
      <c r="AA729" s="194"/>
      <c r="AB729" s="470"/>
      <c r="AC729" s="194"/>
      <c r="AD729" s="194"/>
      <c r="AE729" s="194"/>
      <c r="AF729" s="194"/>
      <c r="AG729" s="194"/>
      <c r="AH729" s="470"/>
      <c r="AI729" s="194"/>
      <c r="AJ729" s="194"/>
      <c r="AK729" s="194"/>
      <c r="AL729" s="194"/>
      <c r="AM729" s="470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470"/>
      <c r="P730" s="194"/>
      <c r="Q730" s="194"/>
      <c r="R730" s="194"/>
      <c r="S730" s="194"/>
      <c r="T730" s="194"/>
      <c r="U730" s="194"/>
      <c r="V730" s="470"/>
      <c r="W730" s="194"/>
      <c r="X730" s="194"/>
      <c r="Y730" s="194"/>
      <c r="Z730" s="194"/>
      <c r="AA730" s="194"/>
      <c r="AB730" s="470"/>
      <c r="AC730" s="194"/>
      <c r="AD730" s="194"/>
      <c r="AE730" s="194"/>
      <c r="AF730" s="194"/>
      <c r="AG730" s="194"/>
      <c r="AH730" s="470"/>
      <c r="AI730" s="194"/>
      <c r="AJ730" s="194"/>
      <c r="AK730" s="194"/>
      <c r="AL730" s="194"/>
      <c r="AM730" s="470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470"/>
      <c r="P731" s="194"/>
      <c r="Q731" s="194"/>
      <c r="R731" s="194"/>
      <c r="S731" s="194"/>
      <c r="T731" s="194"/>
      <c r="U731" s="194"/>
      <c r="V731" s="470"/>
      <c r="W731" s="194"/>
      <c r="X731" s="194"/>
      <c r="Y731" s="194"/>
      <c r="Z731" s="194"/>
      <c r="AA731" s="194"/>
      <c r="AB731" s="470"/>
      <c r="AC731" s="194"/>
      <c r="AD731" s="194"/>
      <c r="AE731" s="194"/>
      <c r="AF731" s="194"/>
      <c r="AG731" s="194"/>
      <c r="AH731" s="470"/>
      <c r="AI731" s="194"/>
      <c r="AJ731" s="194"/>
      <c r="AK731" s="194"/>
      <c r="AL731" s="194"/>
      <c r="AM731" s="470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470"/>
      <c r="P732" s="194"/>
      <c r="Q732" s="194"/>
      <c r="R732" s="194"/>
      <c r="S732" s="194"/>
      <c r="T732" s="194"/>
      <c r="U732" s="194"/>
      <c r="V732" s="470"/>
      <c r="W732" s="194"/>
      <c r="X732" s="194"/>
      <c r="Y732" s="194"/>
      <c r="Z732" s="194"/>
      <c r="AA732" s="194"/>
      <c r="AB732" s="470"/>
      <c r="AC732" s="194"/>
      <c r="AD732" s="194"/>
      <c r="AE732" s="194"/>
      <c r="AF732" s="194"/>
      <c r="AG732" s="194"/>
      <c r="AH732" s="470"/>
      <c r="AI732" s="194"/>
      <c r="AJ732" s="194"/>
      <c r="AK732" s="194"/>
      <c r="AL732" s="194"/>
      <c r="AM732" s="470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470"/>
      <c r="P733" s="194"/>
      <c r="Q733" s="194"/>
      <c r="R733" s="194"/>
      <c r="S733" s="194"/>
      <c r="T733" s="194"/>
      <c r="U733" s="194"/>
      <c r="V733" s="470"/>
      <c r="W733" s="194"/>
      <c r="X733" s="194"/>
      <c r="Y733" s="194"/>
      <c r="Z733" s="194"/>
      <c r="AA733" s="194"/>
      <c r="AB733" s="470"/>
      <c r="AC733" s="194"/>
      <c r="AD733" s="194"/>
      <c r="AE733" s="194"/>
      <c r="AF733" s="194"/>
      <c r="AG733" s="194"/>
      <c r="AH733" s="470"/>
      <c r="AI733" s="194"/>
      <c r="AJ733" s="194"/>
      <c r="AK733" s="194"/>
      <c r="AL733" s="194"/>
      <c r="AM733" s="470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470"/>
      <c r="P734" s="194"/>
      <c r="Q734" s="194"/>
      <c r="R734" s="194"/>
      <c r="S734" s="194"/>
      <c r="T734" s="194"/>
      <c r="U734" s="194"/>
      <c r="V734" s="470"/>
      <c r="W734" s="194"/>
      <c r="X734" s="194"/>
      <c r="Y734" s="194"/>
      <c r="Z734" s="194"/>
      <c r="AA734" s="194"/>
      <c r="AB734" s="470"/>
      <c r="AC734" s="194"/>
      <c r="AD734" s="194"/>
      <c r="AE734" s="194"/>
      <c r="AF734" s="194"/>
      <c r="AG734" s="194"/>
      <c r="AH734" s="470"/>
      <c r="AI734" s="194"/>
      <c r="AJ734" s="194"/>
      <c r="AK734" s="194"/>
      <c r="AL734" s="194"/>
      <c r="AM734" s="470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470"/>
      <c r="P735" s="194"/>
      <c r="Q735" s="194"/>
      <c r="R735" s="194"/>
      <c r="S735" s="194"/>
      <c r="T735" s="194"/>
      <c r="U735" s="194"/>
      <c r="V735" s="470"/>
      <c r="W735" s="194"/>
      <c r="X735" s="194"/>
      <c r="Y735" s="194"/>
      <c r="Z735" s="194"/>
      <c r="AA735" s="194"/>
      <c r="AB735" s="470"/>
      <c r="AC735" s="194"/>
      <c r="AD735" s="194"/>
      <c r="AE735" s="194"/>
      <c r="AF735" s="194"/>
      <c r="AG735" s="194"/>
      <c r="AH735" s="470"/>
      <c r="AI735" s="194"/>
      <c r="AJ735" s="194"/>
      <c r="AK735" s="194"/>
      <c r="AL735" s="194"/>
      <c r="AM735" s="470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470"/>
      <c r="P736" s="194"/>
      <c r="Q736" s="194"/>
      <c r="R736" s="194"/>
      <c r="S736" s="194"/>
      <c r="T736" s="194"/>
      <c r="U736" s="194"/>
      <c r="V736" s="470"/>
      <c r="W736" s="194"/>
      <c r="X736" s="194"/>
      <c r="Y736" s="194"/>
      <c r="Z736" s="194"/>
      <c r="AA736" s="194"/>
      <c r="AB736" s="470"/>
      <c r="AC736" s="194"/>
      <c r="AD736" s="194"/>
      <c r="AE736" s="194"/>
      <c r="AF736" s="194"/>
      <c r="AG736" s="194"/>
      <c r="AH736" s="470"/>
      <c r="AI736" s="194"/>
      <c r="AJ736" s="194"/>
      <c r="AK736" s="194"/>
      <c r="AL736" s="194"/>
      <c r="AM736" s="470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470"/>
      <c r="P737" s="194"/>
      <c r="Q737" s="194"/>
      <c r="R737" s="194"/>
      <c r="S737" s="194"/>
      <c r="T737" s="194"/>
      <c r="U737" s="194"/>
      <c r="V737" s="470"/>
      <c r="W737" s="194"/>
      <c r="X737" s="194"/>
      <c r="Y737" s="194"/>
      <c r="Z737" s="194"/>
      <c r="AA737" s="194"/>
      <c r="AB737" s="470"/>
      <c r="AC737" s="194"/>
      <c r="AD737" s="194"/>
      <c r="AE737" s="194"/>
      <c r="AF737" s="194"/>
      <c r="AG737" s="194"/>
      <c r="AH737" s="470"/>
      <c r="AI737" s="194"/>
      <c r="AJ737" s="194"/>
      <c r="AK737" s="194"/>
      <c r="AL737" s="194"/>
      <c r="AM737" s="470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470"/>
      <c r="P738" s="194"/>
      <c r="Q738" s="194"/>
      <c r="R738" s="194"/>
      <c r="S738" s="194"/>
      <c r="T738" s="194"/>
      <c r="U738" s="194"/>
      <c r="V738" s="470"/>
      <c r="W738" s="194"/>
      <c r="X738" s="194"/>
      <c r="Y738" s="194"/>
      <c r="Z738" s="194"/>
      <c r="AA738" s="194"/>
      <c r="AB738" s="470"/>
      <c r="AC738" s="194"/>
      <c r="AD738" s="194"/>
      <c r="AE738" s="194"/>
      <c r="AF738" s="194"/>
      <c r="AG738" s="194"/>
      <c r="AH738" s="470"/>
      <c r="AI738" s="194"/>
      <c r="AJ738" s="194"/>
      <c r="AK738" s="194"/>
      <c r="AL738" s="194"/>
      <c r="AM738" s="470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470"/>
      <c r="P739" s="194"/>
      <c r="Q739" s="194"/>
      <c r="R739" s="194"/>
      <c r="S739" s="194"/>
      <c r="T739" s="194"/>
      <c r="U739" s="194"/>
      <c r="V739" s="470"/>
      <c r="W739" s="194"/>
      <c r="X739" s="194"/>
      <c r="Y739" s="194"/>
      <c r="Z739" s="194"/>
      <c r="AA739" s="194"/>
      <c r="AB739" s="470"/>
      <c r="AC739" s="194"/>
      <c r="AD739" s="194"/>
      <c r="AE739" s="194"/>
      <c r="AF739" s="194"/>
      <c r="AG739" s="194"/>
      <c r="AH739" s="470"/>
      <c r="AI739" s="194"/>
      <c r="AJ739" s="194"/>
      <c r="AK739" s="194"/>
      <c r="AL739" s="194"/>
      <c r="AM739" s="470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470"/>
      <c r="P740" s="194"/>
      <c r="Q740" s="194"/>
      <c r="R740" s="194"/>
      <c r="S740" s="194"/>
      <c r="T740" s="194"/>
      <c r="U740" s="194"/>
      <c r="V740" s="470"/>
      <c r="W740" s="194"/>
      <c r="X740" s="194"/>
      <c r="Y740" s="194"/>
      <c r="Z740" s="194"/>
      <c r="AA740" s="194"/>
      <c r="AB740" s="470"/>
      <c r="AC740" s="194"/>
      <c r="AD740" s="194"/>
      <c r="AE740" s="194"/>
      <c r="AF740" s="194"/>
      <c r="AG740" s="194"/>
      <c r="AH740" s="470"/>
      <c r="AI740" s="194"/>
      <c r="AJ740" s="194"/>
      <c r="AK740" s="194"/>
      <c r="AL740" s="194"/>
      <c r="AM740" s="470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470"/>
      <c r="P741" s="194"/>
      <c r="Q741" s="194"/>
      <c r="R741" s="194"/>
      <c r="S741" s="194"/>
      <c r="T741" s="194"/>
      <c r="U741" s="194"/>
      <c r="V741" s="470"/>
      <c r="W741" s="194"/>
      <c r="X741" s="194"/>
      <c r="Y741" s="194"/>
      <c r="Z741" s="194"/>
      <c r="AA741" s="194"/>
      <c r="AB741" s="470"/>
      <c r="AC741" s="194"/>
      <c r="AD741" s="194"/>
      <c r="AE741" s="194"/>
      <c r="AF741" s="194"/>
      <c r="AG741" s="194"/>
      <c r="AH741" s="470"/>
      <c r="AI741" s="194"/>
      <c r="AJ741" s="194"/>
      <c r="AK741" s="194"/>
      <c r="AL741" s="194"/>
      <c r="AM741" s="470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470"/>
      <c r="P742" s="194"/>
      <c r="Q742" s="194"/>
      <c r="R742" s="194"/>
      <c r="S742" s="194"/>
      <c r="T742" s="194"/>
      <c r="U742" s="194"/>
      <c r="V742" s="470"/>
      <c r="W742" s="194"/>
      <c r="X742" s="194"/>
      <c r="Y742" s="194"/>
      <c r="Z742" s="194"/>
      <c r="AA742" s="194"/>
      <c r="AB742" s="470"/>
      <c r="AC742" s="194"/>
      <c r="AD742" s="194"/>
      <c r="AE742" s="194"/>
      <c r="AF742" s="194"/>
      <c r="AG742" s="194"/>
      <c r="AH742" s="470"/>
      <c r="AI742" s="194"/>
      <c r="AJ742" s="194"/>
      <c r="AK742" s="194"/>
      <c r="AL742" s="194"/>
      <c r="AM742" s="470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470"/>
      <c r="P743" s="194"/>
      <c r="Q743" s="194"/>
      <c r="R743" s="194"/>
      <c r="S743" s="194"/>
      <c r="T743" s="194"/>
      <c r="U743" s="194"/>
      <c r="V743" s="470"/>
      <c r="W743" s="194"/>
      <c r="X743" s="194"/>
      <c r="Y743" s="194"/>
      <c r="Z743" s="194"/>
      <c r="AA743" s="194"/>
      <c r="AB743" s="470"/>
      <c r="AC743" s="194"/>
      <c r="AD743" s="194"/>
      <c r="AE743" s="194"/>
      <c r="AF743" s="194"/>
      <c r="AG743" s="194"/>
      <c r="AH743" s="470"/>
      <c r="AI743" s="194"/>
      <c r="AJ743" s="194"/>
      <c r="AK743" s="194"/>
      <c r="AL743" s="194"/>
      <c r="AM743" s="470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470"/>
      <c r="P744" s="194"/>
      <c r="Q744" s="194"/>
      <c r="R744" s="194"/>
      <c r="S744" s="194"/>
      <c r="T744" s="194"/>
      <c r="U744" s="194"/>
      <c r="V744" s="470"/>
      <c r="W744" s="194"/>
      <c r="X744" s="194"/>
      <c r="Y744" s="194"/>
      <c r="Z744" s="194"/>
      <c r="AA744" s="194"/>
      <c r="AB744" s="470"/>
      <c r="AC744" s="194"/>
      <c r="AD744" s="194"/>
      <c r="AE744" s="194"/>
      <c r="AF744" s="194"/>
      <c r="AG744" s="194"/>
      <c r="AH744" s="470"/>
      <c r="AI744" s="194"/>
      <c r="AJ744" s="194"/>
      <c r="AK744" s="194"/>
      <c r="AL744" s="194"/>
      <c r="AM744" s="470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470"/>
      <c r="P745" s="194"/>
      <c r="Q745" s="194"/>
      <c r="R745" s="194"/>
      <c r="S745" s="194"/>
      <c r="T745" s="194"/>
      <c r="U745" s="194"/>
      <c r="V745" s="470"/>
      <c r="W745" s="194"/>
      <c r="X745" s="194"/>
      <c r="Y745" s="194"/>
      <c r="Z745" s="194"/>
      <c r="AA745" s="194"/>
      <c r="AB745" s="470"/>
      <c r="AC745" s="194"/>
      <c r="AD745" s="194"/>
      <c r="AE745" s="194"/>
      <c r="AF745" s="194"/>
      <c r="AG745" s="194"/>
      <c r="AH745" s="470"/>
      <c r="AI745" s="194"/>
      <c r="AJ745" s="194"/>
      <c r="AK745" s="194"/>
      <c r="AL745" s="194"/>
      <c r="AM745" s="470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470"/>
      <c r="P746" s="194"/>
      <c r="Q746" s="194"/>
      <c r="R746" s="194"/>
      <c r="S746" s="194"/>
      <c r="T746" s="194"/>
      <c r="U746" s="194"/>
      <c r="V746" s="470"/>
      <c r="W746" s="194"/>
      <c r="X746" s="194"/>
      <c r="Y746" s="194"/>
      <c r="Z746" s="194"/>
      <c r="AA746" s="194"/>
      <c r="AB746" s="470"/>
      <c r="AC746" s="194"/>
      <c r="AD746" s="194"/>
      <c r="AE746" s="194"/>
      <c r="AF746" s="194"/>
      <c r="AG746" s="194"/>
      <c r="AH746" s="470"/>
      <c r="AI746" s="194"/>
      <c r="AJ746" s="194"/>
      <c r="AK746" s="194"/>
      <c r="AL746" s="194"/>
      <c r="AM746" s="470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470"/>
      <c r="P747" s="194"/>
      <c r="Q747" s="194"/>
      <c r="R747" s="194"/>
      <c r="S747" s="194"/>
      <c r="T747" s="194"/>
      <c r="U747" s="194"/>
      <c r="V747" s="470"/>
      <c r="W747" s="194"/>
      <c r="X747" s="194"/>
      <c r="Y747" s="194"/>
      <c r="Z747" s="194"/>
      <c r="AA747" s="194"/>
      <c r="AB747" s="470"/>
      <c r="AC747" s="194"/>
      <c r="AD747" s="194"/>
      <c r="AE747" s="194"/>
      <c r="AF747" s="194"/>
      <c r="AG747" s="194"/>
      <c r="AH747" s="470"/>
      <c r="AI747" s="194"/>
      <c r="AJ747" s="194"/>
      <c r="AK747" s="194"/>
      <c r="AL747" s="194"/>
      <c r="AM747" s="470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470"/>
      <c r="P748" s="194"/>
      <c r="Q748" s="194"/>
      <c r="R748" s="194"/>
      <c r="S748" s="194"/>
      <c r="T748" s="194"/>
      <c r="U748" s="194"/>
      <c r="V748" s="470"/>
      <c r="W748" s="194"/>
      <c r="X748" s="194"/>
      <c r="Y748" s="194"/>
      <c r="Z748" s="194"/>
      <c r="AA748" s="194"/>
      <c r="AB748" s="470"/>
      <c r="AC748" s="194"/>
      <c r="AD748" s="194"/>
      <c r="AE748" s="194"/>
      <c r="AF748" s="194"/>
      <c r="AG748" s="194"/>
      <c r="AH748" s="470"/>
      <c r="AI748" s="194"/>
      <c r="AJ748" s="194"/>
      <c r="AK748" s="194"/>
      <c r="AL748" s="194"/>
      <c r="AM748" s="470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470"/>
      <c r="P749" s="194"/>
      <c r="Q749" s="194"/>
      <c r="R749" s="194"/>
      <c r="S749" s="194"/>
      <c r="T749" s="194"/>
      <c r="U749" s="194"/>
      <c r="V749" s="470"/>
      <c r="W749" s="194"/>
      <c r="X749" s="194"/>
      <c r="Y749" s="194"/>
      <c r="Z749" s="194"/>
      <c r="AA749" s="194"/>
      <c r="AB749" s="470"/>
      <c r="AC749" s="194"/>
      <c r="AD749" s="194"/>
      <c r="AE749" s="194"/>
      <c r="AF749" s="194"/>
      <c r="AG749" s="194"/>
      <c r="AH749" s="470"/>
      <c r="AI749" s="194"/>
      <c r="AJ749" s="194"/>
      <c r="AK749" s="194"/>
      <c r="AL749" s="194"/>
      <c r="AM749" s="470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470"/>
      <c r="P750" s="194"/>
      <c r="Q750" s="194"/>
      <c r="R750" s="194"/>
      <c r="S750" s="194"/>
      <c r="T750" s="194"/>
      <c r="U750" s="194"/>
      <c r="V750" s="470"/>
      <c r="W750" s="194"/>
      <c r="X750" s="194"/>
      <c r="Y750" s="194"/>
      <c r="Z750" s="194"/>
      <c r="AA750" s="194"/>
      <c r="AB750" s="470"/>
      <c r="AC750" s="194"/>
      <c r="AD750" s="194"/>
      <c r="AE750" s="194"/>
      <c r="AF750" s="194"/>
      <c r="AG750" s="194"/>
      <c r="AH750" s="470"/>
      <c r="AI750" s="194"/>
      <c r="AJ750" s="194"/>
      <c r="AK750" s="194"/>
      <c r="AL750" s="194"/>
      <c r="AM750" s="470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470"/>
      <c r="P751" s="194"/>
      <c r="Q751" s="194"/>
      <c r="R751" s="194"/>
      <c r="S751" s="194"/>
      <c r="T751" s="194"/>
      <c r="U751" s="194"/>
      <c r="V751" s="470"/>
      <c r="W751" s="194"/>
      <c r="X751" s="194"/>
      <c r="Y751" s="194"/>
      <c r="Z751" s="194"/>
      <c r="AA751" s="194"/>
      <c r="AB751" s="470"/>
      <c r="AC751" s="194"/>
      <c r="AD751" s="194"/>
      <c r="AE751" s="194"/>
      <c r="AF751" s="194"/>
      <c r="AG751" s="194"/>
      <c r="AH751" s="470"/>
      <c r="AI751" s="194"/>
      <c r="AJ751" s="194"/>
      <c r="AK751" s="194"/>
      <c r="AL751" s="194"/>
      <c r="AM751" s="470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470"/>
      <c r="P752" s="194"/>
      <c r="Q752" s="194"/>
      <c r="R752" s="194"/>
      <c r="S752" s="194"/>
      <c r="T752" s="194"/>
      <c r="U752" s="194"/>
      <c r="V752" s="470"/>
      <c r="W752" s="194"/>
      <c r="X752" s="194"/>
      <c r="Y752" s="194"/>
      <c r="Z752" s="194"/>
      <c r="AA752" s="194"/>
      <c r="AB752" s="470"/>
      <c r="AC752" s="194"/>
      <c r="AD752" s="194"/>
      <c r="AE752" s="194"/>
      <c r="AF752" s="194"/>
      <c r="AG752" s="194"/>
      <c r="AH752" s="470"/>
      <c r="AI752" s="194"/>
      <c r="AJ752" s="194"/>
      <c r="AK752" s="194"/>
      <c r="AL752" s="194"/>
      <c r="AM752" s="470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470"/>
      <c r="P753" s="194"/>
      <c r="Q753" s="194"/>
      <c r="R753" s="194"/>
      <c r="S753" s="194"/>
      <c r="T753" s="194"/>
      <c r="U753" s="194"/>
      <c r="V753" s="470"/>
      <c r="W753" s="194"/>
      <c r="X753" s="194"/>
      <c r="Y753" s="194"/>
      <c r="Z753" s="194"/>
      <c r="AA753" s="194"/>
      <c r="AB753" s="470"/>
      <c r="AC753" s="194"/>
      <c r="AD753" s="194"/>
      <c r="AE753" s="194"/>
      <c r="AF753" s="194"/>
      <c r="AG753" s="194"/>
      <c r="AH753" s="470"/>
      <c r="AI753" s="194"/>
      <c r="AJ753" s="194"/>
      <c r="AK753" s="194"/>
      <c r="AL753" s="194"/>
      <c r="AM753" s="470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470"/>
      <c r="P754" s="194"/>
      <c r="Q754" s="194"/>
      <c r="R754" s="194"/>
      <c r="S754" s="194"/>
      <c r="T754" s="194"/>
      <c r="U754" s="194"/>
      <c r="V754" s="470"/>
      <c r="W754" s="194"/>
      <c r="X754" s="194"/>
      <c r="Y754" s="194"/>
      <c r="Z754" s="194"/>
      <c r="AA754" s="194"/>
      <c r="AB754" s="470"/>
      <c r="AC754" s="194"/>
      <c r="AD754" s="194"/>
      <c r="AE754" s="194"/>
      <c r="AF754" s="194"/>
      <c r="AG754" s="194"/>
      <c r="AH754" s="470"/>
      <c r="AI754" s="194"/>
      <c r="AJ754" s="194"/>
      <c r="AK754" s="194"/>
      <c r="AL754" s="194"/>
      <c r="AM754" s="470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470"/>
      <c r="P755" s="194"/>
      <c r="Q755" s="194"/>
      <c r="R755" s="194"/>
      <c r="S755" s="194"/>
      <c r="T755" s="194"/>
      <c r="U755" s="194"/>
      <c r="V755" s="470"/>
      <c r="W755" s="194"/>
      <c r="X755" s="194"/>
      <c r="Y755" s="194"/>
      <c r="Z755" s="194"/>
      <c r="AA755" s="194"/>
      <c r="AB755" s="470"/>
      <c r="AC755" s="194"/>
      <c r="AD755" s="194"/>
      <c r="AE755" s="194"/>
      <c r="AF755" s="194"/>
      <c r="AG755" s="194"/>
      <c r="AH755" s="470"/>
      <c r="AI755" s="194"/>
      <c r="AJ755" s="194"/>
      <c r="AK755" s="194"/>
      <c r="AL755" s="194"/>
      <c r="AM755" s="470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470"/>
      <c r="P756" s="194"/>
      <c r="Q756" s="194"/>
      <c r="R756" s="194"/>
      <c r="S756" s="194"/>
      <c r="T756" s="194"/>
      <c r="U756" s="194"/>
      <c r="V756" s="470"/>
      <c r="W756" s="194"/>
      <c r="X756" s="194"/>
      <c r="Y756" s="194"/>
      <c r="Z756" s="194"/>
      <c r="AA756" s="194"/>
      <c r="AB756" s="470"/>
      <c r="AC756" s="194"/>
      <c r="AD756" s="194"/>
      <c r="AE756" s="194"/>
      <c r="AF756" s="194"/>
      <c r="AG756" s="194"/>
      <c r="AH756" s="470"/>
      <c r="AI756" s="194"/>
      <c r="AJ756" s="194"/>
      <c r="AK756" s="194"/>
      <c r="AL756" s="194"/>
      <c r="AM756" s="470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470"/>
      <c r="P757" s="194"/>
      <c r="Q757" s="194"/>
      <c r="R757" s="194"/>
      <c r="S757" s="194"/>
      <c r="T757" s="194"/>
      <c r="U757" s="194"/>
      <c r="V757" s="470"/>
      <c r="W757" s="194"/>
      <c r="X757" s="194"/>
      <c r="Y757" s="194"/>
      <c r="Z757" s="194"/>
      <c r="AA757" s="194"/>
      <c r="AB757" s="470"/>
      <c r="AC757" s="194"/>
      <c r="AD757" s="194"/>
      <c r="AE757" s="194"/>
      <c r="AF757" s="194"/>
      <c r="AG757" s="194"/>
      <c r="AH757" s="470"/>
      <c r="AI757" s="194"/>
      <c r="AJ757" s="194"/>
      <c r="AK757" s="194"/>
      <c r="AL757" s="194"/>
      <c r="AM757" s="470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470"/>
      <c r="P758" s="194"/>
      <c r="Q758" s="194"/>
      <c r="R758" s="194"/>
      <c r="S758" s="194"/>
      <c r="T758" s="194"/>
      <c r="U758" s="194"/>
      <c r="V758" s="470"/>
      <c r="W758" s="194"/>
      <c r="X758" s="194"/>
      <c r="Y758" s="194"/>
      <c r="Z758" s="194"/>
      <c r="AA758" s="194"/>
      <c r="AB758" s="470"/>
      <c r="AC758" s="194"/>
      <c r="AD758" s="194"/>
      <c r="AE758" s="194"/>
      <c r="AF758" s="194"/>
      <c r="AG758" s="194"/>
      <c r="AH758" s="470"/>
      <c r="AI758" s="194"/>
      <c r="AJ758" s="194"/>
      <c r="AK758" s="194"/>
      <c r="AL758" s="194"/>
      <c r="AM758" s="470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470"/>
      <c r="P759" s="194"/>
      <c r="Q759" s="194"/>
      <c r="R759" s="194"/>
      <c r="S759" s="194"/>
      <c r="T759" s="194"/>
      <c r="U759" s="194"/>
      <c r="V759" s="470"/>
      <c r="W759" s="194"/>
      <c r="X759" s="194"/>
      <c r="Y759" s="194"/>
      <c r="Z759" s="194"/>
      <c r="AA759" s="194"/>
      <c r="AB759" s="470"/>
      <c r="AC759" s="194"/>
      <c r="AD759" s="194"/>
      <c r="AE759" s="194"/>
      <c r="AF759" s="194"/>
      <c r="AG759" s="194"/>
      <c r="AH759" s="470"/>
      <c r="AI759" s="194"/>
      <c r="AJ759" s="194"/>
      <c r="AK759" s="194"/>
      <c r="AL759" s="194"/>
      <c r="AM759" s="470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470"/>
      <c r="P760" s="194"/>
      <c r="Q760" s="194"/>
      <c r="R760" s="194"/>
      <c r="S760" s="194"/>
      <c r="T760" s="194"/>
      <c r="U760" s="194"/>
      <c r="V760" s="470"/>
      <c r="W760" s="194"/>
      <c r="X760" s="194"/>
      <c r="Y760" s="194"/>
      <c r="Z760" s="194"/>
      <c r="AA760" s="194"/>
      <c r="AB760" s="470"/>
      <c r="AC760" s="194"/>
      <c r="AD760" s="194"/>
      <c r="AE760" s="194"/>
      <c r="AF760" s="194"/>
      <c r="AG760" s="194"/>
      <c r="AH760" s="470"/>
      <c r="AI760" s="194"/>
      <c r="AJ760" s="194"/>
      <c r="AK760" s="194"/>
      <c r="AL760" s="194"/>
      <c r="AM760" s="470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470"/>
      <c r="P761" s="194"/>
      <c r="Q761" s="194"/>
      <c r="R761" s="194"/>
      <c r="S761" s="194"/>
      <c r="T761" s="194"/>
      <c r="U761" s="194"/>
      <c r="V761" s="470"/>
      <c r="W761" s="194"/>
      <c r="X761" s="194"/>
      <c r="Y761" s="194"/>
      <c r="Z761" s="194"/>
      <c r="AA761" s="194"/>
      <c r="AB761" s="470"/>
      <c r="AC761" s="194"/>
      <c r="AD761" s="194"/>
      <c r="AE761" s="194"/>
      <c r="AF761" s="194"/>
      <c r="AG761" s="194"/>
      <c r="AH761" s="470"/>
      <c r="AI761" s="194"/>
      <c r="AJ761" s="194"/>
      <c r="AK761" s="194"/>
      <c r="AL761" s="194"/>
      <c r="AM761" s="470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470"/>
      <c r="P762" s="194"/>
      <c r="Q762" s="194"/>
      <c r="R762" s="194"/>
      <c r="S762" s="194"/>
      <c r="T762" s="194"/>
      <c r="U762" s="194"/>
      <c r="V762" s="470"/>
      <c r="W762" s="194"/>
      <c r="X762" s="194"/>
      <c r="Y762" s="194"/>
      <c r="Z762" s="194"/>
      <c r="AA762" s="194"/>
      <c r="AB762" s="470"/>
      <c r="AC762" s="194"/>
      <c r="AD762" s="194"/>
      <c r="AE762" s="194"/>
      <c r="AF762" s="194"/>
      <c r="AG762" s="194"/>
      <c r="AH762" s="470"/>
      <c r="AI762" s="194"/>
      <c r="AJ762" s="194"/>
      <c r="AK762" s="194"/>
      <c r="AL762" s="194"/>
      <c r="AM762" s="470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470"/>
      <c r="P763" s="194"/>
      <c r="Q763" s="194"/>
      <c r="R763" s="194"/>
      <c r="S763" s="194"/>
      <c r="T763" s="194"/>
      <c r="U763" s="194"/>
      <c r="V763" s="470"/>
      <c r="W763" s="194"/>
      <c r="X763" s="194"/>
      <c r="Y763" s="194"/>
      <c r="Z763" s="194"/>
      <c r="AA763" s="194"/>
      <c r="AB763" s="470"/>
      <c r="AC763" s="194"/>
      <c r="AD763" s="194"/>
      <c r="AE763" s="194"/>
      <c r="AF763" s="194"/>
      <c r="AG763" s="194"/>
      <c r="AH763" s="470"/>
      <c r="AI763" s="194"/>
      <c r="AJ763" s="194"/>
      <c r="AK763" s="194"/>
      <c r="AL763" s="194"/>
      <c r="AM763" s="470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470"/>
      <c r="P764" s="194"/>
      <c r="Q764" s="194"/>
      <c r="R764" s="194"/>
      <c r="S764" s="194"/>
      <c r="T764" s="194"/>
      <c r="U764" s="194"/>
      <c r="V764" s="470"/>
      <c r="W764" s="194"/>
      <c r="X764" s="194"/>
      <c r="Y764" s="194"/>
      <c r="Z764" s="194"/>
      <c r="AA764" s="194"/>
      <c r="AB764" s="470"/>
      <c r="AC764" s="194"/>
      <c r="AD764" s="194"/>
      <c r="AE764" s="194"/>
      <c r="AF764" s="194"/>
      <c r="AG764" s="194"/>
      <c r="AH764" s="470"/>
      <c r="AI764" s="194"/>
      <c r="AJ764" s="194"/>
      <c r="AK764" s="194"/>
      <c r="AL764" s="194"/>
      <c r="AM764" s="470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470"/>
      <c r="P765" s="194"/>
      <c r="Q765" s="194"/>
      <c r="R765" s="194"/>
      <c r="S765" s="194"/>
      <c r="T765" s="194"/>
      <c r="U765" s="194"/>
      <c r="V765" s="470"/>
      <c r="W765" s="194"/>
      <c r="X765" s="194"/>
      <c r="Y765" s="194"/>
      <c r="Z765" s="194"/>
      <c r="AA765" s="194"/>
      <c r="AB765" s="470"/>
      <c r="AC765" s="194"/>
      <c r="AD765" s="194"/>
      <c r="AE765" s="194"/>
      <c r="AF765" s="194"/>
      <c r="AG765" s="194"/>
      <c r="AH765" s="470"/>
      <c r="AI765" s="194"/>
      <c r="AJ765" s="194"/>
      <c r="AK765" s="194"/>
      <c r="AL765" s="194"/>
      <c r="AM765" s="470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470"/>
      <c r="P766" s="194"/>
      <c r="Q766" s="194"/>
      <c r="R766" s="194"/>
      <c r="S766" s="194"/>
      <c r="T766" s="194"/>
      <c r="U766" s="194"/>
      <c r="V766" s="470"/>
      <c r="W766" s="194"/>
      <c r="X766" s="194"/>
      <c r="Y766" s="194"/>
      <c r="Z766" s="194"/>
      <c r="AA766" s="194"/>
      <c r="AB766" s="470"/>
      <c r="AC766" s="194"/>
      <c r="AD766" s="194"/>
      <c r="AE766" s="194"/>
      <c r="AF766" s="194"/>
      <c r="AG766" s="194"/>
      <c r="AH766" s="470"/>
      <c r="AI766" s="194"/>
      <c r="AJ766" s="194"/>
      <c r="AK766" s="194"/>
      <c r="AL766" s="194"/>
      <c r="AM766" s="470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470"/>
      <c r="P767" s="194"/>
      <c r="Q767" s="194"/>
      <c r="R767" s="194"/>
      <c r="S767" s="194"/>
      <c r="T767" s="194"/>
      <c r="U767" s="194"/>
      <c r="V767" s="470"/>
      <c r="W767" s="194"/>
      <c r="X767" s="194"/>
      <c r="Y767" s="194"/>
      <c r="Z767" s="194"/>
      <c r="AA767" s="194"/>
      <c r="AB767" s="470"/>
      <c r="AC767" s="194"/>
      <c r="AD767" s="194"/>
      <c r="AE767" s="194"/>
      <c r="AF767" s="194"/>
      <c r="AG767" s="194"/>
      <c r="AH767" s="470"/>
      <c r="AI767" s="194"/>
      <c r="AJ767" s="194"/>
      <c r="AK767" s="194"/>
      <c r="AL767" s="194"/>
      <c r="AM767" s="470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470"/>
      <c r="P768" s="194"/>
      <c r="Q768" s="194"/>
      <c r="R768" s="194"/>
      <c r="S768" s="194"/>
      <c r="T768" s="194"/>
      <c r="U768" s="194"/>
      <c r="V768" s="470"/>
      <c r="W768" s="194"/>
      <c r="X768" s="194"/>
      <c r="Y768" s="194"/>
      <c r="Z768" s="194"/>
      <c r="AA768" s="194"/>
      <c r="AB768" s="470"/>
      <c r="AC768" s="194"/>
      <c r="AD768" s="194"/>
      <c r="AE768" s="194"/>
      <c r="AF768" s="194"/>
      <c r="AG768" s="194"/>
      <c r="AH768" s="470"/>
      <c r="AI768" s="194"/>
      <c r="AJ768" s="194"/>
      <c r="AK768" s="194"/>
      <c r="AL768" s="194"/>
      <c r="AM768" s="470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470"/>
      <c r="P769" s="194"/>
      <c r="Q769" s="194"/>
      <c r="R769" s="194"/>
      <c r="S769" s="194"/>
      <c r="T769" s="194"/>
      <c r="U769" s="194"/>
      <c r="V769" s="470"/>
      <c r="W769" s="194"/>
      <c r="X769" s="194"/>
      <c r="Y769" s="194"/>
      <c r="Z769" s="194"/>
      <c r="AA769" s="194"/>
      <c r="AB769" s="470"/>
      <c r="AC769" s="194"/>
      <c r="AD769" s="194"/>
      <c r="AE769" s="194"/>
      <c r="AF769" s="194"/>
      <c r="AG769" s="194"/>
      <c r="AH769" s="470"/>
      <c r="AI769" s="194"/>
      <c r="AJ769" s="194"/>
      <c r="AK769" s="194"/>
      <c r="AL769" s="194"/>
      <c r="AM769" s="470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470"/>
      <c r="P770" s="194"/>
      <c r="Q770" s="194"/>
      <c r="R770" s="194"/>
      <c r="S770" s="194"/>
      <c r="T770" s="194"/>
      <c r="U770" s="194"/>
      <c r="V770" s="470"/>
      <c r="W770" s="194"/>
      <c r="X770" s="194"/>
      <c r="Y770" s="194"/>
      <c r="Z770" s="194"/>
      <c r="AA770" s="194"/>
      <c r="AB770" s="470"/>
      <c r="AC770" s="194"/>
      <c r="AD770" s="194"/>
      <c r="AE770" s="194"/>
      <c r="AF770" s="194"/>
      <c r="AG770" s="194"/>
      <c r="AH770" s="470"/>
      <c r="AI770" s="194"/>
      <c r="AJ770" s="194"/>
      <c r="AK770" s="194"/>
      <c r="AL770" s="194"/>
      <c r="AM770" s="470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470"/>
      <c r="P771" s="194"/>
      <c r="Q771" s="194"/>
      <c r="R771" s="194"/>
      <c r="S771" s="194"/>
      <c r="T771" s="194"/>
      <c r="U771" s="194"/>
      <c r="V771" s="470"/>
      <c r="W771" s="194"/>
      <c r="X771" s="194"/>
      <c r="Y771" s="194"/>
      <c r="Z771" s="194"/>
      <c r="AA771" s="194"/>
      <c r="AB771" s="470"/>
      <c r="AC771" s="194"/>
      <c r="AD771" s="194"/>
      <c r="AE771" s="194"/>
      <c r="AF771" s="194"/>
      <c r="AG771" s="194"/>
      <c r="AH771" s="470"/>
      <c r="AI771" s="194"/>
      <c r="AJ771" s="194"/>
      <c r="AK771" s="194"/>
      <c r="AL771" s="194"/>
      <c r="AM771" s="470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470"/>
      <c r="P772" s="194"/>
      <c r="Q772" s="194"/>
      <c r="R772" s="194"/>
      <c r="S772" s="194"/>
      <c r="T772" s="194"/>
      <c r="U772" s="194"/>
      <c r="V772" s="470"/>
      <c r="W772" s="194"/>
      <c r="X772" s="194"/>
      <c r="Y772" s="194"/>
      <c r="Z772" s="194"/>
      <c r="AA772" s="194"/>
      <c r="AB772" s="470"/>
      <c r="AC772" s="194"/>
      <c r="AD772" s="194"/>
      <c r="AE772" s="194"/>
      <c r="AF772" s="194"/>
      <c r="AG772" s="194"/>
      <c r="AH772" s="470"/>
      <c r="AI772" s="194"/>
      <c r="AJ772" s="194"/>
      <c r="AK772" s="194"/>
      <c r="AL772" s="194"/>
      <c r="AM772" s="470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470"/>
      <c r="P773" s="194"/>
      <c r="Q773" s="194"/>
      <c r="R773" s="194"/>
      <c r="S773" s="194"/>
      <c r="T773" s="194"/>
      <c r="U773" s="194"/>
      <c r="V773" s="470"/>
      <c r="W773" s="194"/>
      <c r="X773" s="194"/>
      <c r="Y773" s="194"/>
      <c r="Z773" s="194"/>
      <c r="AA773" s="194"/>
      <c r="AB773" s="470"/>
      <c r="AC773" s="194"/>
      <c r="AD773" s="194"/>
      <c r="AE773" s="194"/>
      <c r="AF773" s="194"/>
      <c r="AG773" s="194"/>
      <c r="AH773" s="470"/>
      <c r="AI773" s="194"/>
      <c r="AJ773" s="194"/>
      <c r="AK773" s="194"/>
      <c r="AL773" s="194"/>
      <c r="AM773" s="470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470"/>
      <c r="P774" s="194"/>
      <c r="Q774" s="194"/>
      <c r="R774" s="194"/>
      <c r="S774" s="194"/>
      <c r="T774" s="194"/>
      <c r="U774" s="194"/>
      <c r="V774" s="470"/>
      <c r="W774" s="194"/>
      <c r="X774" s="194"/>
      <c r="Y774" s="194"/>
      <c r="Z774" s="194"/>
      <c r="AA774" s="194"/>
      <c r="AB774" s="470"/>
      <c r="AC774" s="194"/>
      <c r="AD774" s="194"/>
      <c r="AE774" s="194"/>
      <c r="AF774" s="194"/>
      <c r="AG774" s="194"/>
      <c r="AH774" s="470"/>
      <c r="AI774" s="194"/>
      <c r="AJ774" s="194"/>
      <c r="AK774" s="194"/>
      <c r="AL774" s="194"/>
      <c r="AM774" s="470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470"/>
      <c r="P775" s="194"/>
      <c r="Q775" s="194"/>
      <c r="R775" s="194"/>
      <c r="S775" s="194"/>
      <c r="T775" s="194"/>
      <c r="U775" s="194"/>
      <c r="V775" s="470"/>
      <c r="W775" s="194"/>
      <c r="X775" s="194"/>
      <c r="Y775" s="194"/>
      <c r="Z775" s="194"/>
      <c r="AA775" s="194"/>
      <c r="AB775" s="470"/>
      <c r="AC775" s="194"/>
      <c r="AD775" s="194"/>
      <c r="AE775" s="194"/>
      <c r="AF775" s="194"/>
      <c r="AG775" s="194"/>
      <c r="AH775" s="470"/>
      <c r="AI775" s="194"/>
      <c r="AJ775" s="194"/>
      <c r="AK775" s="194"/>
      <c r="AL775" s="194"/>
      <c r="AM775" s="470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470"/>
      <c r="P776" s="194"/>
      <c r="Q776" s="194"/>
      <c r="R776" s="194"/>
      <c r="S776" s="194"/>
      <c r="T776" s="194"/>
      <c r="U776" s="194"/>
      <c r="V776" s="470"/>
      <c r="W776" s="194"/>
      <c r="X776" s="194"/>
      <c r="Y776" s="194"/>
      <c r="Z776" s="194"/>
      <c r="AA776" s="194"/>
      <c r="AB776" s="470"/>
      <c r="AC776" s="194"/>
      <c r="AD776" s="194"/>
      <c r="AE776" s="194"/>
      <c r="AF776" s="194"/>
      <c r="AG776" s="194"/>
      <c r="AH776" s="470"/>
      <c r="AI776" s="194"/>
      <c r="AJ776" s="194"/>
      <c r="AK776" s="194"/>
      <c r="AL776" s="194"/>
      <c r="AM776" s="470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470"/>
      <c r="P777" s="194"/>
      <c r="Q777" s="194"/>
      <c r="R777" s="194"/>
      <c r="S777" s="194"/>
      <c r="T777" s="194"/>
      <c r="U777" s="194"/>
      <c r="V777" s="470"/>
      <c r="W777" s="194"/>
      <c r="X777" s="194"/>
      <c r="Y777" s="194"/>
      <c r="Z777" s="194"/>
      <c r="AA777" s="194"/>
      <c r="AB777" s="470"/>
      <c r="AC777" s="194"/>
      <c r="AD777" s="194"/>
      <c r="AE777" s="194"/>
      <c r="AF777" s="194"/>
      <c r="AG777" s="194"/>
      <c r="AH777" s="470"/>
      <c r="AI777" s="194"/>
      <c r="AJ777" s="194"/>
      <c r="AK777" s="194"/>
      <c r="AL777" s="194"/>
      <c r="AM777" s="470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470"/>
      <c r="P778" s="194"/>
      <c r="Q778" s="194"/>
      <c r="R778" s="194"/>
      <c r="S778" s="194"/>
      <c r="T778" s="194"/>
      <c r="U778" s="194"/>
      <c r="V778" s="470"/>
      <c r="W778" s="194"/>
      <c r="X778" s="194"/>
      <c r="Y778" s="194"/>
      <c r="Z778" s="194"/>
      <c r="AA778" s="194"/>
      <c r="AB778" s="470"/>
      <c r="AC778" s="194"/>
      <c r="AD778" s="194"/>
      <c r="AE778" s="194"/>
      <c r="AF778" s="194"/>
      <c r="AG778" s="194"/>
      <c r="AH778" s="470"/>
      <c r="AI778" s="194"/>
      <c r="AJ778" s="194"/>
      <c r="AK778" s="194"/>
      <c r="AL778" s="194"/>
      <c r="AM778" s="470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470"/>
      <c r="P779" s="194"/>
      <c r="Q779" s="194"/>
      <c r="R779" s="194"/>
      <c r="S779" s="194"/>
      <c r="T779" s="194"/>
      <c r="U779" s="194"/>
      <c r="V779" s="470"/>
      <c r="W779" s="194"/>
      <c r="X779" s="194"/>
      <c r="Y779" s="194"/>
      <c r="Z779" s="194"/>
      <c r="AA779" s="194"/>
      <c r="AB779" s="470"/>
      <c r="AC779" s="194"/>
      <c r="AD779" s="194"/>
      <c r="AE779" s="194"/>
      <c r="AF779" s="194"/>
      <c r="AG779" s="194"/>
      <c r="AH779" s="470"/>
      <c r="AI779" s="194"/>
      <c r="AJ779" s="194"/>
      <c r="AK779" s="194"/>
      <c r="AL779" s="194"/>
      <c r="AM779" s="470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470"/>
      <c r="P780" s="194"/>
      <c r="Q780" s="194"/>
      <c r="R780" s="194"/>
      <c r="S780" s="194"/>
      <c r="T780" s="194"/>
      <c r="U780" s="194"/>
      <c r="V780" s="470"/>
      <c r="W780" s="194"/>
      <c r="X780" s="194"/>
      <c r="Y780" s="194"/>
      <c r="Z780" s="194"/>
      <c r="AA780" s="194"/>
      <c r="AB780" s="470"/>
      <c r="AC780" s="194"/>
      <c r="AD780" s="194"/>
      <c r="AE780" s="194"/>
      <c r="AF780" s="194"/>
      <c r="AG780" s="194"/>
      <c r="AH780" s="470"/>
      <c r="AI780" s="194"/>
      <c r="AJ780" s="194"/>
      <c r="AK780" s="194"/>
      <c r="AL780" s="194"/>
      <c r="AM780" s="470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470"/>
      <c r="P781" s="194"/>
      <c r="Q781" s="194"/>
      <c r="R781" s="194"/>
      <c r="S781" s="194"/>
      <c r="T781" s="194"/>
      <c r="U781" s="194"/>
      <c r="V781" s="470"/>
      <c r="W781" s="194"/>
      <c r="X781" s="194"/>
      <c r="Y781" s="194"/>
      <c r="Z781" s="194"/>
      <c r="AA781" s="194"/>
      <c r="AB781" s="470"/>
      <c r="AC781" s="194"/>
      <c r="AD781" s="194"/>
      <c r="AE781" s="194"/>
      <c r="AF781" s="194"/>
      <c r="AG781" s="194"/>
      <c r="AH781" s="470"/>
      <c r="AI781" s="194"/>
      <c r="AJ781" s="194"/>
      <c r="AK781" s="194"/>
      <c r="AL781" s="194"/>
      <c r="AM781" s="470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470"/>
      <c r="P782" s="194"/>
      <c r="Q782" s="194"/>
      <c r="R782" s="194"/>
      <c r="S782" s="194"/>
      <c r="T782" s="194"/>
      <c r="U782" s="194"/>
      <c r="V782" s="470"/>
      <c r="W782" s="194"/>
      <c r="X782" s="194"/>
      <c r="Y782" s="194"/>
      <c r="Z782" s="194"/>
      <c r="AA782" s="194"/>
      <c r="AB782" s="470"/>
      <c r="AC782" s="194"/>
      <c r="AD782" s="194"/>
      <c r="AE782" s="194"/>
      <c r="AF782" s="194"/>
      <c r="AG782" s="194"/>
      <c r="AH782" s="470"/>
      <c r="AI782" s="194"/>
      <c r="AJ782" s="194"/>
      <c r="AK782" s="194"/>
      <c r="AL782" s="194"/>
      <c r="AM782" s="470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470"/>
      <c r="P783" s="194"/>
      <c r="Q783" s="194"/>
      <c r="R783" s="194"/>
      <c r="S783" s="194"/>
      <c r="T783" s="194"/>
      <c r="U783" s="194"/>
      <c r="V783" s="470"/>
      <c r="W783" s="194"/>
      <c r="X783" s="194"/>
      <c r="Y783" s="194"/>
      <c r="Z783" s="194"/>
      <c r="AA783" s="194"/>
      <c r="AB783" s="470"/>
      <c r="AC783" s="194"/>
      <c r="AD783" s="194"/>
      <c r="AE783" s="194"/>
      <c r="AF783" s="194"/>
      <c r="AG783" s="194"/>
      <c r="AH783" s="470"/>
      <c r="AI783" s="194"/>
      <c r="AJ783" s="194"/>
      <c r="AK783" s="194"/>
      <c r="AL783" s="194"/>
      <c r="AM783" s="470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470"/>
      <c r="P784" s="194"/>
      <c r="Q784" s="194"/>
      <c r="R784" s="194"/>
      <c r="S784" s="194"/>
      <c r="T784" s="194"/>
      <c r="U784" s="194"/>
      <c r="V784" s="470"/>
      <c r="W784" s="194"/>
      <c r="X784" s="194"/>
      <c r="Y784" s="194"/>
      <c r="Z784" s="194"/>
      <c r="AA784" s="194"/>
      <c r="AB784" s="470"/>
      <c r="AC784" s="194"/>
      <c r="AD784" s="194"/>
      <c r="AE784" s="194"/>
      <c r="AF784" s="194"/>
      <c r="AG784" s="194"/>
      <c r="AH784" s="470"/>
      <c r="AI784" s="194"/>
      <c r="AJ784" s="194"/>
      <c r="AK784" s="194"/>
      <c r="AL784" s="194"/>
      <c r="AM784" s="470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470"/>
      <c r="P785" s="194"/>
      <c r="Q785" s="194"/>
      <c r="R785" s="194"/>
      <c r="S785" s="194"/>
      <c r="T785" s="194"/>
      <c r="U785" s="194"/>
      <c r="V785" s="470"/>
      <c r="W785" s="194"/>
      <c r="X785" s="194"/>
      <c r="Y785" s="194"/>
      <c r="Z785" s="194"/>
      <c r="AA785" s="194"/>
      <c r="AB785" s="470"/>
      <c r="AC785" s="194"/>
      <c r="AD785" s="194"/>
      <c r="AE785" s="194"/>
      <c r="AF785" s="194"/>
      <c r="AG785" s="194"/>
      <c r="AH785" s="470"/>
      <c r="AI785" s="194"/>
      <c r="AJ785" s="194"/>
      <c r="AK785" s="194"/>
      <c r="AL785" s="194"/>
      <c r="AM785" s="470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470"/>
      <c r="P786" s="194"/>
      <c r="Q786" s="194"/>
      <c r="R786" s="194"/>
      <c r="S786" s="194"/>
      <c r="T786" s="194"/>
      <c r="U786" s="194"/>
      <c r="V786" s="470"/>
      <c r="W786" s="194"/>
      <c r="X786" s="194"/>
      <c r="Y786" s="194"/>
      <c r="Z786" s="194"/>
      <c r="AA786" s="194"/>
      <c r="AB786" s="470"/>
      <c r="AC786" s="194"/>
      <c r="AD786" s="194"/>
      <c r="AE786" s="194"/>
      <c r="AF786" s="194"/>
      <c r="AG786" s="194"/>
      <c r="AH786" s="470"/>
      <c r="AI786" s="194"/>
      <c r="AJ786" s="194"/>
      <c r="AK786" s="194"/>
      <c r="AL786" s="194"/>
      <c r="AM786" s="470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470"/>
      <c r="P787" s="194"/>
      <c r="Q787" s="194"/>
      <c r="R787" s="194"/>
      <c r="S787" s="194"/>
      <c r="T787" s="194"/>
      <c r="U787" s="194"/>
      <c r="V787" s="470"/>
      <c r="W787" s="194"/>
      <c r="X787" s="194"/>
      <c r="Y787" s="194"/>
      <c r="Z787" s="194"/>
      <c r="AA787" s="194"/>
      <c r="AB787" s="470"/>
      <c r="AC787" s="194"/>
      <c r="AD787" s="194"/>
      <c r="AE787" s="194"/>
      <c r="AF787" s="194"/>
      <c r="AG787" s="194"/>
      <c r="AH787" s="470"/>
      <c r="AI787" s="194"/>
      <c r="AJ787" s="194"/>
      <c r="AK787" s="194"/>
      <c r="AL787" s="194"/>
      <c r="AM787" s="470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470"/>
      <c r="P788" s="194"/>
      <c r="Q788" s="194"/>
      <c r="R788" s="194"/>
      <c r="S788" s="194"/>
      <c r="T788" s="194"/>
      <c r="U788" s="194"/>
      <c r="V788" s="470"/>
      <c r="W788" s="194"/>
      <c r="X788" s="194"/>
      <c r="Y788" s="194"/>
      <c r="Z788" s="194"/>
      <c r="AA788" s="194"/>
      <c r="AB788" s="470"/>
      <c r="AC788" s="194"/>
      <c r="AD788" s="194"/>
      <c r="AE788" s="194"/>
      <c r="AF788" s="194"/>
      <c r="AG788" s="194"/>
      <c r="AH788" s="470"/>
      <c r="AI788" s="194"/>
      <c r="AJ788" s="194"/>
      <c r="AK788" s="194"/>
      <c r="AL788" s="194"/>
      <c r="AM788" s="470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470"/>
      <c r="P789" s="194"/>
      <c r="Q789" s="194"/>
      <c r="R789" s="194"/>
      <c r="S789" s="194"/>
      <c r="T789" s="194"/>
      <c r="U789" s="194"/>
      <c r="V789" s="470"/>
      <c r="W789" s="194"/>
      <c r="X789" s="194"/>
      <c r="Y789" s="194"/>
      <c r="Z789" s="194"/>
      <c r="AA789" s="194"/>
      <c r="AB789" s="470"/>
      <c r="AC789" s="194"/>
      <c r="AD789" s="194"/>
      <c r="AE789" s="194"/>
      <c r="AF789" s="194"/>
      <c r="AG789" s="194"/>
      <c r="AH789" s="470"/>
      <c r="AI789" s="194"/>
      <c r="AJ789" s="194"/>
      <c r="AK789" s="194"/>
      <c r="AL789" s="194"/>
      <c r="AM789" s="470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470"/>
      <c r="P790" s="194"/>
      <c r="Q790" s="194"/>
      <c r="R790" s="194"/>
      <c r="S790" s="194"/>
      <c r="T790" s="194"/>
      <c r="U790" s="194"/>
      <c r="V790" s="470"/>
      <c r="W790" s="194"/>
      <c r="X790" s="194"/>
      <c r="Y790" s="194"/>
      <c r="Z790" s="194"/>
      <c r="AA790" s="194"/>
      <c r="AB790" s="470"/>
      <c r="AC790" s="194"/>
      <c r="AD790" s="194"/>
      <c r="AE790" s="194"/>
      <c r="AF790" s="194"/>
      <c r="AG790" s="194"/>
      <c r="AH790" s="470"/>
      <c r="AI790" s="194"/>
      <c r="AJ790" s="194"/>
      <c r="AK790" s="194"/>
      <c r="AL790" s="194"/>
      <c r="AM790" s="470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470"/>
      <c r="P791" s="194"/>
      <c r="Q791" s="194"/>
      <c r="R791" s="194"/>
      <c r="S791" s="194"/>
      <c r="T791" s="194"/>
      <c r="U791" s="194"/>
      <c r="V791" s="470"/>
      <c r="W791" s="194"/>
      <c r="X791" s="194"/>
      <c r="Y791" s="194"/>
      <c r="Z791" s="194"/>
      <c r="AA791" s="194"/>
      <c r="AB791" s="470"/>
      <c r="AC791" s="194"/>
      <c r="AD791" s="194"/>
      <c r="AE791" s="194"/>
      <c r="AF791" s="194"/>
      <c r="AG791" s="194"/>
      <c r="AH791" s="470"/>
      <c r="AI791" s="194"/>
      <c r="AJ791" s="194"/>
      <c r="AK791" s="194"/>
      <c r="AL791" s="194"/>
      <c r="AM791" s="470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470"/>
      <c r="P792" s="194"/>
      <c r="Q792" s="194"/>
      <c r="R792" s="194"/>
      <c r="S792" s="194"/>
      <c r="T792" s="194"/>
      <c r="U792" s="194"/>
      <c r="V792" s="470"/>
      <c r="W792" s="194"/>
      <c r="X792" s="194"/>
      <c r="Y792" s="194"/>
      <c r="Z792" s="194"/>
      <c r="AA792" s="194"/>
      <c r="AB792" s="470"/>
      <c r="AC792" s="194"/>
      <c r="AD792" s="194"/>
      <c r="AE792" s="194"/>
      <c r="AF792" s="194"/>
      <c r="AG792" s="194"/>
      <c r="AH792" s="470"/>
      <c r="AI792" s="194"/>
      <c r="AJ792" s="194"/>
      <c r="AK792" s="194"/>
      <c r="AL792" s="194"/>
      <c r="AM792" s="470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470"/>
      <c r="P793" s="194"/>
      <c r="Q793" s="194"/>
      <c r="R793" s="194"/>
      <c r="S793" s="194"/>
      <c r="T793" s="194"/>
      <c r="U793" s="194"/>
      <c r="V793" s="470"/>
      <c r="W793" s="194"/>
      <c r="X793" s="194"/>
      <c r="Y793" s="194"/>
      <c r="Z793" s="194"/>
      <c r="AA793" s="194"/>
      <c r="AB793" s="470"/>
      <c r="AC793" s="194"/>
      <c r="AD793" s="194"/>
      <c r="AE793" s="194"/>
      <c r="AF793" s="194"/>
      <c r="AG793" s="194"/>
      <c r="AH793" s="470"/>
      <c r="AI793" s="194"/>
      <c r="AJ793" s="194"/>
      <c r="AK793" s="194"/>
      <c r="AL793" s="194"/>
      <c r="AM793" s="470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470"/>
      <c r="P794" s="194"/>
      <c r="Q794" s="194"/>
      <c r="R794" s="194"/>
      <c r="S794" s="194"/>
      <c r="T794" s="194"/>
      <c r="U794" s="194"/>
      <c r="V794" s="470"/>
      <c r="W794" s="194"/>
      <c r="X794" s="194"/>
      <c r="Y794" s="194"/>
      <c r="Z794" s="194"/>
      <c r="AA794" s="194"/>
      <c r="AB794" s="470"/>
      <c r="AC794" s="194"/>
      <c r="AD794" s="194"/>
      <c r="AE794" s="194"/>
      <c r="AF794" s="194"/>
      <c r="AG794" s="194"/>
      <c r="AH794" s="470"/>
      <c r="AI794" s="194"/>
      <c r="AJ794" s="194"/>
      <c r="AK794" s="194"/>
      <c r="AL794" s="194"/>
      <c r="AM794" s="470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470"/>
      <c r="P795" s="194"/>
      <c r="Q795" s="194"/>
      <c r="R795" s="194"/>
      <c r="S795" s="194"/>
      <c r="T795" s="194"/>
      <c r="U795" s="194"/>
      <c r="V795" s="470"/>
      <c r="W795" s="194"/>
      <c r="X795" s="194"/>
      <c r="Y795" s="194"/>
      <c r="Z795" s="194"/>
      <c r="AA795" s="194"/>
      <c r="AB795" s="470"/>
      <c r="AC795" s="194"/>
      <c r="AD795" s="194"/>
      <c r="AE795" s="194"/>
      <c r="AF795" s="194"/>
      <c r="AG795" s="194"/>
      <c r="AH795" s="470"/>
      <c r="AI795" s="194"/>
      <c r="AJ795" s="194"/>
      <c r="AK795" s="194"/>
      <c r="AL795" s="194"/>
      <c r="AM795" s="470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470"/>
      <c r="P796" s="194"/>
      <c r="Q796" s="194"/>
      <c r="R796" s="194"/>
      <c r="S796" s="194"/>
      <c r="T796" s="194"/>
      <c r="U796" s="194"/>
      <c r="V796" s="470"/>
      <c r="W796" s="194"/>
      <c r="X796" s="194"/>
      <c r="Y796" s="194"/>
      <c r="Z796" s="194"/>
      <c r="AA796" s="194"/>
      <c r="AB796" s="470"/>
      <c r="AC796" s="194"/>
      <c r="AD796" s="194"/>
      <c r="AE796" s="194"/>
      <c r="AF796" s="194"/>
      <c r="AG796" s="194"/>
      <c r="AH796" s="470"/>
      <c r="AI796" s="194"/>
      <c r="AJ796" s="194"/>
      <c r="AK796" s="194"/>
      <c r="AL796" s="194"/>
      <c r="AM796" s="470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470"/>
      <c r="P797" s="194"/>
      <c r="Q797" s="194"/>
      <c r="R797" s="194"/>
      <c r="S797" s="194"/>
      <c r="T797" s="194"/>
      <c r="U797" s="194"/>
      <c r="V797" s="470"/>
      <c r="W797" s="194"/>
      <c r="X797" s="194"/>
      <c r="Y797" s="194"/>
      <c r="Z797" s="194"/>
      <c r="AA797" s="194"/>
      <c r="AB797" s="470"/>
      <c r="AC797" s="194"/>
      <c r="AD797" s="194"/>
      <c r="AE797" s="194"/>
      <c r="AF797" s="194"/>
      <c r="AG797" s="194"/>
      <c r="AH797" s="470"/>
      <c r="AI797" s="194"/>
      <c r="AJ797" s="194"/>
      <c r="AK797" s="194"/>
      <c r="AL797" s="194"/>
      <c r="AM797" s="470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470"/>
      <c r="P798" s="194"/>
      <c r="Q798" s="194"/>
      <c r="R798" s="194"/>
      <c r="S798" s="194"/>
      <c r="T798" s="194"/>
      <c r="U798" s="194"/>
      <c r="V798" s="470"/>
      <c r="W798" s="194"/>
      <c r="X798" s="194"/>
      <c r="Y798" s="194"/>
      <c r="Z798" s="194"/>
      <c r="AA798" s="194"/>
      <c r="AB798" s="470"/>
      <c r="AC798" s="194"/>
      <c r="AD798" s="194"/>
      <c r="AE798" s="194"/>
      <c r="AF798" s="194"/>
      <c r="AG798" s="194"/>
      <c r="AH798" s="470"/>
      <c r="AI798" s="194"/>
      <c r="AJ798" s="194"/>
      <c r="AK798" s="194"/>
      <c r="AL798" s="194"/>
      <c r="AM798" s="470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470"/>
      <c r="P799" s="194"/>
      <c r="Q799" s="194"/>
      <c r="R799" s="194"/>
      <c r="S799" s="194"/>
      <c r="T799" s="194"/>
      <c r="U799" s="194"/>
      <c r="V799" s="470"/>
      <c r="W799" s="194"/>
      <c r="X799" s="194"/>
      <c r="Y799" s="194"/>
      <c r="Z799" s="194"/>
      <c r="AA799" s="194"/>
      <c r="AB799" s="470"/>
      <c r="AC799" s="194"/>
      <c r="AD799" s="194"/>
      <c r="AE799" s="194"/>
      <c r="AF799" s="194"/>
      <c r="AG799" s="194"/>
      <c r="AH799" s="470"/>
      <c r="AI799" s="194"/>
      <c r="AJ799" s="194"/>
      <c r="AK799" s="194"/>
      <c r="AL799" s="194"/>
      <c r="AM799" s="470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470"/>
      <c r="P800" s="194"/>
      <c r="Q800" s="194"/>
      <c r="R800" s="194"/>
      <c r="S800" s="194"/>
      <c r="T800" s="194"/>
      <c r="U800" s="194"/>
      <c r="V800" s="470"/>
      <c r="W800" s="194"/>
      <c r="X800" s="194"/>
      <c r="Y800" s="194"/>
      <c r="Z800" s="194"/>
      <c r="AA800" s="194"/>
      <c r="AB800" s="470"/>
      <c r="AC800" s="194"/>
      <c r="AD800" s="194"/>
      <c r="AE800" s="194"/>
      <c r="AF800" s="194"/>
      <c r="AG800" s="194"/>
      <c r="AH800" s="470"/>
      <c r="AI800" s="194"/>
      <c r="AJ800" s="194"/>
      <c r="AK800" s="194"/>
      <c r="AL800" s="194"/>
      <c r="AM800" s="470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470"/>
      <c r="P801" s="194"/>
      <c r="Q801" s="194"/>
      <c r="R801" s="194"/>
      <c r="S801" s="194"/>
      <c r="T801" s="194"/>
      <c r="U801" s="194"/>
      <c r="V801" s="470"/>
      <c r="W801" s="194"/>
      <c r="X801" s="194"/>
      <c r="Y801" s="194"/>
      <c r="Z801" s="194"/>
      <c r="AA801" s="194"/>
      <c r="AB801" s="470"/>
      <c r="AC801" s="194"/>
      <c r="AD801" s="194"/>
      <c r="AE801" s="194"/>
      <c r="AF801" s="194"/>
      <c r="AG801" s="194"/>
      <c r="AH801" s="470"/>
      <c r="AI801" s="194"/>
      <c r="AJ801" s="194"/>
      <c r="AK801" s="194"/>
      <c r="AL801" s="194"/>
      <c r="AM801" s="470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470"/>
      <c r="P802" s="194"/>
      <c r="Q802" s="194"/>
      <c r="R802" s="194"/>
      <c r="S802" s="194"/>
      <c r="T802" s="194"/>
      <c r="U802" s="194"/>
      <c r="V802" s="470"/>
      <c r="W802" s="194"/>
      <c r="X802" s="194"/>
      <c r="Y802" s="194"/>
      <c r="Z802" s="194"/>
      <c r="AA802" s="194"/>
      <c r="AB802" s="470"/>
      <c r="AC802" s="194"/>
      <c r="AD802" s="194"/>
      <c r="AE802" s="194"/>
      <c r="AF802" s="194"/>
      <c r="AG802" s="194"/>
      <c r="AH802" s="470"/>
      <c r="AI802" s="194"/>
      <c r="AJ802" s="194"/>
      <c r="AK802" s="194"/>
      <c r="AL802" s="194"/>
      <c r="AM802" s="470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470"/>
      <c r="P803" s="194"/>
      <c r="Q803" s="194"/>
      <c r="R803" s="194"/>
      <c r="S803" s="194"/>
      <c r="T803" s="194"/>
      <c r="U803" s="194"/>
      <c r="V803" s="470"/>
      <c r="W803" s="194"/>
      <c r="X803" s="194"/>
      <c r="Y803" s="194"/>
      <c r="Z803" s="194"/>
      <c r="AA803" s="194"/>
      <c r="AB803" s="470"/>
      <c r="AC803" s="194"/>
      <c r="AD803" s="194"/>
      <c r="AE803" s="194"/>
      <c r="AF803" s="194"/>
      <c r="AG803" s="194"/>
      <c r="AH803" s="470"/>
      <c r="AI803" s="194"/>
      <c r="AJ803" s="194"/>
      <c r="AK803" s="194"/>
      <c r="AL803" s="194"/>
      <c r="AM803" s="470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470"/>
      <c r="P804" s="194"/>
      <c r="Q804" s="194"/>
      <c r="R804" s="194"/>
      <c r="S804" s="194"/>
      <c r="T804" s="194"/>
      <c r="U804" s="194"/>
      <c r="V804" s="470"/>
      <c r="W804" s="194"/>
      <c r="X804" s="194"/>
      <c r="Y804" s="194"/>
      <c r="Z804" s="194"/>
      <c r="AA804" s="194"/>
      <c r="AB804" s="470"/>
      <c r="AC804" s="194"/>
      <c r="AD804" s="194"/>
      <c r="AE804" s="194"/>
      <c r="AF804" s="194"/>
      <c r="AG804" s="194"/>
      <c r="AH804" s="470"/>
      <c r="AI804" s="194"/>
      <c r="AJ804" s="194"/>
      <c r="AK804" s="194"/>
      <c r="AL804" s="194"/>
      <c r="AM804" s="470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470"/>
      <c r="P805" s="194"/>
      <c r="Q805" s="194"/>
      <c r="R805" s="194"/>
      <c r="S805" s="194"/>
      <c r="T805" s="194"/>
      <c r="U805" s="194"/>
      <c r="V805" s="470"/>
      <c r="W805" s="194"/>
      <c r="X805" s="194"/>
      <c r="Y805" s="194"/>
      <c r="Z805" s="194"/>
      <c r="AA805" s="194"/>
      <c r="AB805" s="470"/>
      <c r="AC805" s="194"/>
      <c r="AD805" s="194"/>
      <c r="AE805" s="194"/>
      <c r="AF805" s="194"/>
      <c r="AG805" s="194"/>
      <c r="AH805" s="470"/>
      <c r="AI805" s="194"/>
      <c r="AJ805" s="194"/>
      <c r="AK805" s="194"/>
      <c r="AL805" s="194"/>
      <c r="AM805" s="470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470"/>
      <c r="P806" s="194"/>
      <c r="Q806" s="194"/>
      <c r="R806" s="194"/>
      <c r="S806" s="194"/>
      <c r="T806" s="194"/>
      <c r="U806" s="194"/>
      <c r="V806" s="470"/>
      <c r="W806" s="194"/>
      <c r="X806" s="194"/>
      <c r="Y806" s="194"/>
      <c r="Z806" s="194"/>
      <c r="AA806" s="194"/>
      <c r="AB806" s="470"/>
      <c r="AC806" s="194"/>
      <c r="AD806" s="194"/>
      <c r="AE806" s="194"/>
      <c r="AF806" s="194"/>
      <c r="AG806" s="194"/>
      <c r="AH806" s="470"/>
      <c r="AI806" s="194"/>
      <c r="AJ806" s="194"/>
      <c r="AK806" s="194"/>
      <c r="AL806" s="194"/>
      <c r="AM806" s="470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470"/>
      <c r="P807" s="194"/>
      <c r="Q807" s="194"/>
      <c r="R807" s="194"/>
      <c r="S807" s="194"/>
      <c r="T807" s="194"/>
      <c r="U807" s="194"/>
      <c r="V807" s="470"/>
      <c r="W807" s="194"/>
      <c r="X807" s="194"/>
      <c r="Y807" s="194"/>
      <c r="Z807" s="194"/>
      <c r="AA807" s="194"/>
      <c r="AB807" s="470"/>
      <c r="AC807" s="194"/>
      <c r="AD807" s="194"/>
      <c r="AE807" s="194"/>
      <c r="AF807" s="194"/>
      <c r="AG807" s="194"/>
      <c r="AH807" s="470"/>
      <c r="AI807" s="194"/>
      <c r="AJ807" s="194"/>
      <c r="AK807" s="194"/>
      <c r="AL807" s="194"/>
      <c r="AM807" s="470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470"/>
      <c r="P808" s="194"/>
      <c r="Q808" s="194"/>
      <c r="R808" s="194"/>
      <c r="S808" s="194"/>
      <c r="T808" s="194"/>
      <c r="U808" s="194"/>
      <c r="V808" s="470"/>
      <c r="W808" s="194"/>
      <c r="X808" s="194"/>
      <c r="Y808" s="194"/>
      <c r="Z808" s="194"/>
      <c r="AA808" s="194"/>
      <c r="AB808" s="470"/>
      <c r="AC808" s="194"/>
      <c r="AD808" s="194"/>
      <c r="AE808" s="194"/>
      <c r="AF808" s="194"/>
      <c r="AG808" s="194"/>
      <c r="AH808" s="470"/>
      <c r="AI808" s="194"/>
      <c r="AJ808" s="194"/>
      <c r="AK808" s="194"/>
      <c r="AL808" s="194"/>
      <c r="AM808" s="470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470"/>
      <c r="P809" s="194"/>
      <c r="Q809" s="194"/>
      <c r="R809" s="194"/>
      <c r="S809" s="194"/>
      <c r="T809" s="194"/>
      <c r="U809" s="194"/>
      <c r="V809" s="470"/>
      <c r="W809" s="194"/>
      <c r="X809" s="194"/>
      <c r="Y809" s="194"/>
      <c r="Z809" s="194"/>
      <c r="AA809" s="194"/>
      <c r="AB809" s="470"/>
      <c r="AC809" s="194"/>
      <c r="AD809" s="194"/>
      <c r="AE809" s="194"/>
      <c r="AF809" s="194"/>
      <c r="AG809" s="194"/>
      <c r="AH809" s="470"/>
      <c r="AI809" s="194"/>
      <c r="AJ809" s="194"/>
      <c r="AK809" s="194"/>
      <c r="AL809" s="194"/>
      <c r="AM809" s="470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470"/>
      <c r="P810" s="194"/>
      <c r="Q810" s="194"/>
      <c r="R810" s="194"/>
      <c r="S810" s="194"/>
      <c r="T810" s="194"/>
      <c r="U810" s="194"/>
      <c r="V810" s="470"/>
      <c r="W810" s="194"/>
      <c r="X810" s="194"/>
      <c r="Y810" s="194"/>
      <c r="Z810" s="194"/>
      <c r="AA810" s="194"/>
      <c r="AB810" s="470"/>
      <c r="AC810" s="194"/>
      <c r="AD810" s="194"/>
      <c r="AE810" s="194"/>
      <c r="AF810" s="194"/>
      <c r="AG810" s="194"/>
      <c r="AH810" s="470"/>
      <c r="AI810" s="194"/>
      <c r="AJ810" s="194"/>
      <c r="AK810" s="194"/>
      <c r="AL810" s="194"/>
      <c r="AM810" s="470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470"/>
      <c r="P811" s="194"/>
      <c r="Q811" s="194"/>
      <c r="R811" s="194"/>
      <c r="S811" s="194"/>
      <c r="T811" s="194"/>
      <c r="U811" s="194"/>
      <c r="V811" s="470"/>
      <c r="W811" s="194"/>
      <c r="X811" s="194"/>
      <c r="Y811" s="194"/>
      <c r="Z811" s="194"/>
      <c r="AA811" s="194"/>
      <c r="AB811" s="470"/>
      <c r="AC811" s="194"/>
      <c r="AD811" s="194"/>
      <c r="AE811" s="194"/>
      <c r="AF811" s="194"/>
      <c r="AG811" s="194"/>
      <c r="AH811" s="470"/>
      <c r="AI811" s="194"/>
      <c r="AJ811" s="194"/>
      <c r="AK811" s="194"/>
      <c r="AL811" s="194"/>
      <c r="AM811" s="470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470"/>
      <c r="P812" s="194"/>
      <c r="Q812" s="194"/>
      <c r="R812" s="194"/>
      <c r="S812" s="194"/>
      <c r="T812" s="194"/>
      <c r="U812" s="194"/>
      <c r="V812" s="470"/>
      <c r="W812" s="194"/>
      <c r="X812" s="194"/>
      <c r="Y812" s="194"/>
      <c r="Z812" s="194"/>
      <c r="AA812" s="194"/>
      <c r="AB812" s="470"/>
      <c r="AC812" s="194"/>
      <c r="AD812" s="194"/>
      <c r="AE812" s="194"/>
      <c r="AF812" s="194"/>
      <c r="AG812" s="194"/>
      <c r="AH812" s="470"/>
      <c r="AI812" s="194"/>
      <c r="AJ812" s="194"/>
      <c r="AK812" s="194"/>
      <c r="AL812" s="194"/>
      <c r="AM812" s="470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470"/>
      <c r="P813" s="194"/>
      <c r="Q813" s="194"/>
      <c r="R813" s="194"/>
      <c r="S813" s="194"/>
      <c r="T813" s="194"/>
      <c r="U813" s="194"/>
      <c r="V813" s="470"/>
      <c r="W813" s="194"/>
      <c r="X813" s="194"/>
      <c r="Y813" s="194"/>
      <c r="Z813" s="194"/>
      <c r="AA813" s="194"/>
      <c r="AB813" s="470"/>
      <c r="AC813" s="194"/>
      <c r="AD813" s="194"/>
      <c r="AE813" s="194"/>
      <c r="AF813" s="194"/>
      <c r="AG813" s="194"/>
      <c r="AH813" s="470"/>
      <c r="AI813" s="194"/>
      <c r="AJ813" s="194"/>
      <c r="AK813" s="194"/>
      <c r="AL813" s="194"/>
      <c r="AM813" s="470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470"/>
      <c r="P814" s="194"/>
      <c r="Q814" s="194"/>
      <c r="R814" s="194"/>
      <c r="S814" s="194"/>
      <c r="T814" s="194"/>
      <c r="U814" s="194"/>
      <c r="V814" s="470"/>
      <c r="W814" s="194"/>
      <c r="X814" s="194"/>
      <c r="Y814" s="194"/>
      <c r="Z814" s="194"/>
      <c r="AA814" s="194"/>
      <c r="AB814" s="470"/>
      <c r="AC814" s="194"/>
      <c r="AD814" s="194"/>
      <c r="AE814" s="194"/>
      <c r="AF814" s="194"/>
      <c r="AG814" s="194"/>
      <c r="AH814" s="470"/>
      <c r="AI814" s="194"/>
      <c r="AJ814" s="194"/>
      <c r="AK814" s="194"/>
      <c r="AL814" s="194"/>
      <c r="AM814" s="470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470"/>
      <c r="P815" s="194"/>
      <c r="Q815" s="194"/>
      <c r="R815" s="194"/>
      <c r="S815" s="194"/>
      <c r="T815" s="194"/>
      <c r="U815" s="194"/>
      <c r="V815" s="470"/>
      <c r="W815" s="194"/>
      <c r="X815" s="194"/>
      <c r="Y815" s="194"/>
      <c r="Z815" s="194"/>
      <c r="AA815" s="194"/>
      <c r="AB815" s="470"/>
      <c r="AC815" s="194"/>
      <c r="AD815" s="194"/>
      <c r="AE815" s="194"/>
      <c r="AF815" s="194"/>
      <c r="AG815" s="194"/>
      <c r="AH815" s="470"/>
      <c r="AI815" s="194"/>
      <c r="AJ815" s="194"/>
      <c r="AK815" s="194"/>
      <c r="AL815" s="194"/>
      <c r="AM815" s="470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470"/>
      <c r="P816" s="194"/>
      <c r="Q816" s="194"/>
      <c r="R816" s="194"/>
      <c r="S816" s="194"/>
      <c r="T816" s="194"/>
      <c r="U816" s="194"/>
      <c r="V816" s="470"/>
      <c r="W816" s="194"/>
      <c r="X816" s="194"/>
      <c r="Y816" s="194"/>
      <c r="Z816" s="194"/>
      <c r="AA816" s="194"/>
      <c r="AB816" s="470"/>
      <c r="AC816" s="194"/>
      <c r="AD816" s="194"/>
      <c r="AE816" s="194"/>
      <c r="AF816" s="194"/>
      <c r="AG816" s="194"/>
      <c r="AH816" s="470"/>
      <c r="AI816" s="194"/>
      <c r="AJ816" s="194"/>
      <c r="AK816" s="194"/>
      <c r="AL816" s="194"/>
      <c r="AM816" s="470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470"/>
      <c r="P817" s="194"/>
      <c r="Q817" s="194"/>
      <c r="R817" s="194"/>
      <c r="S817" s="194"/>
      <c r="T817" s="194"/>
      <c r="U817" s="194"/>
      <c r="V817" s="470"/>
      <c r="W817" s="194"/>
      <c r="X817" s="194"/>
      <c r="Y817" s="194"/>
      <c r="Z817" s="194"/>
      <c r="AA817" s="194"/>
      <c r="AB817" s="470"/>
      <c r="AC817" s="194"/>
      <c r="AD817" s="194"/>
      <c r="AE817" s="194"/>
      <c r="AF817" s="194"/>
      <c r="AG817" s="194"/>
      <c r="AH817" s="470"/>
      <c r="AI817" s="194"/>
      <c r="AJ817" s="194"/>
      <c r="AK817" s="194"/>
      <c r="AL817" s="194"/>
      <c r="AM817" s="470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470"/>
      <c r="P818" s="194"/>
      <c r="Q818" s="194"/>
      <c r="R818" s="194"/>
      <c r="S818" s="194"/>
      <c r="T818" s="194"/>
      <c r="U818" s="194"/>
      <c r="V818" s="470"/>
      <c r="W818" s="194"/>
      <c r="X818" s="194"/>
      <c r="Y818" s="194"/>
      <c r="Z818" s="194"/>
      <c r="AA818" s="194"/>
      <c r="AB818" s="470"/>
      <c r="AC818" s="194"/>
      <c r="AD818" s="194"/>
      <c r="AE818" s="194"/>
      <c r="AF818" s="194"/>
      <c r="AG818" s="194"/>
      <c r="AH818" s="470"/>
      <c r="AI818" s="194"/>
      <c r="AJ818" s="194"/>
      <c r="AK818" s="194"/>
      <c r="AL818" s="194"/>
      <c r="AM818" s="470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470"/>
      <c r="P819" s="194"/>
      <c r="Q819" s="194"/>
      <c r="R819" s="194"/>
      <c r="S819" s="194"/>
      <c r="T819" s="194"/>
      <c r="U819" s="194"/>
      <c r="V819" s="470"/>
      <c r="W819" s="194"/>
      <c r="X819" s="194"/>
      <c r="Y819" s="194"/>
      <c r="Z819" s="194"/>
      <c r="AA819" s="194"/>
      <c r="AB819" s="470"/>
      <c r="AC819" s="194"/>
      <c r="AD819" s="194"/>
      <c r="AE819" s="194"/>
      <c r="AF819" s="194"/>
      <c r="AG819" s="194"/>
      <c r="AH819" s="470"/>
      <c r="AI819" s="194"/>
      <c r="AJ819" s="194"/>
      <c r="AK819" s="194"/>
      <c r="AL819" s="194"/>
      <c r="AM819" s="470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470"/>
      <c r="P820" s="194"/>
      <c r="Q820" s="194"/>
      <c r="R820" s="194"/>
      <c r="S820" s="194"/>
      <c r="T820" s="194"/>
      <c r="U820" s="194"/>
      <c r="V820" s="470"/>
      <c r="W820" s="194"/>
      <c r="X820" s="194"/>
      <c r="Y820" s="194"/>
      <c r="Z820" s="194"/>
      <c r="AA820" s="194"/>
      <c r="AB820" s="470"/>
      <c r="AC820" s="194"/>
      <c r="AD820" s="194"/>
      <c r="AE820" s="194"/>
      <c r="AF820" s="194"/>
      <c r="AG820" s="194"/>
      <c r="AH820" s="470"/>
      <c r="AI820" s="194"/>
      <c r="AJ820" s="194"/>
      <c r="AK820" s="194"/>
      <c r="AL820" s="194"/>
      <c r="AM820" s="470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470"/>
      <c r="P821" s="194"/>
      <c r="Q821" s="194"/>
      <c r="R821" s="194"/>
      <c r="S821" s="194"/>
      <c r="T821" s="194"/>
      <c r="U821" s="194"/>
      <c r="V821" s="470"/>
      <c r="W821" s="194"/>
      <c r="X821" s="194"/>
      <c r="Y821" s="194"/>
      <c r="Z821" s="194"/>
      <c r="AA821" s="194"/>
      <c r="AB821" s="470"/>
      <c r="AC821" s="194"/>
      <c r="AD821" s="194"/>
      <c r="AE821" s="194"/>
      <c r="AF821" s="194"/>
      <c r="AG821" s="194"/>
      <c r="AH821" s="470"/>
      <c r="AI821" s="194"/>
      <c r="AJ821" s="194"/>
      <c r="AK821" s="194"/>
      <c r="AL821" s="194"/>
      <c r="AM821" s="470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470"/>
      <c r="P822" s="194"/>
      <c r="Q822" s="194"/>
      <c r="R822" s="194"/>
      <c r="S822" s="194"/>
      <c r="T822" s="194"/>
      <c r="U822" s="194"/>
      <c r="V822" s="470"/>
      <c r="W822" s="194"/>
      <c r="X822" s="194"/>
      <c r="Y822" s="194"/>
      <c r="Z822" s="194"/>
      <c r="AA822" s="194"/>
      <c r="AB822" s="470"/>
      <c r="AC822" s="194"/>
      <c r="AD822" s="194"/>
      <c r="AE822" s="194"/>
      <c r="AF822" s="194"/>
      <c r="AG822" s="194"/>
      <c r="AH822" s="470"/>
      <c r="AI822" s="194"/>
      <c r="AJ822" s="194"/>
      <c r="AK822" s="194"/>
      <c r="AL822" s="194"/>
      <c r="AM822" s="470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470"/>
      <c r="P823" s="194"/>
      <c r="Q823" s="194"/>
      <c r="R823" s="194"/>
      <c r="S823" s="194"/>
      <c r="T823" s="194"/>
      <c r="U823" s="194"/>
      <c r="V823" s="470"/>
      <c r="W823" s="194"/>
      <c r="X823" s="194"/>
      <c r="Y823" s="194"/>
      <c r="Z823" s="194"/>
      <c r="AA823" s="194"/>
      <c r="AB823" s="470"/>
      <c r="AC823" s="194"/>
      <c r="AD823" s="194"/>
      <c r="AE823" s="194"/>
      <c r="AF823" s="194"/>
      <c r="AG823" s="194"/>
      <c r="AH823" s="470"/>
      <c r="AI823" s="194"/>
      <c r="AJ823" s="194"/>
      <c r="AK823" s="194"/>
      <c r="AL823" s="194"/>
      <c r="AM823" s="470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470"/>
      <c r="P824" s="194"/>
      <c r="Q824" s="194"/>
      <c r="R824" s="194"/>
      <c r="S824" s="194"/>
      <c r="T824" s="194"/>
      <c r="U824" s="194"/>
      <c r="V824" s="470"/>
      <c r="W824" s="194"/>
      <c r="X824" s="194"/>
      <c r="Y824" s="194"/>
      <c r="Z824" s="194"/>
      <c r="AA824" s="194"/>
      <c r="AB824" s="470"/>
      <c r="AC824" s="194"/>
      <c r="AD824" s="194"/>
      <c r="AE824" s="194"/>
      <c r="AF824" s="194"/>
      <c r="AG824" s="194"/>
      <c r="AH824" s="470"/>
      <c r="AI824" s="194"/>
      <c r="AJ824" s="194"/>
      <c r="AK824" s="194"/>
      <c r="AL824" s="194"/>
      <c r="AM824" s="470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470"/>
      <c r="P825" s="194"/>
      <c r="Q825" s="194"/>
      <c r="R825" s="194"/>
      <c r="S825" s="194"/>
      <c r="T825" s="194"/>
      <c r="U825" s="194"/>
      <c r="V825" s="470"/>
      <c r="W825" s="194"/>
      <c r="X825" s="194"/>
      <c r="Y825" s="194"/>
      <c r="Z825" s="194"/>
      <c r="AA825" s="194"/>
      <c r="AB825" s="470"/>
      <c r="AC825" s="194"/>
      <c r="AD825" s="194"/>
      <c r="AE825" s="194"/>
      <c r="AF825" s="194"/>
      <c r="AG825" s="194"/>
      <c r="AH825" s="470"/>
      <c r="AI825" s="194"/>
      <c r="AJ825" s="194"/>
      <c r="AK825" s="194"/>
      <c r="AL825" s="194"/>
      <c r="AM825" s="470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470"/>
      <c r="P826" s="194"/>
      <c r="Q826" s="194"/>
      <c r="R826" s="194"/>
      <c r="S826" s="194"/>
      <c r="T826" s="194"/>
      <c r="U826" s="194"/>
      <c r="V826" s="470"/>
      <c r="W826" s="194"/>
      <c r="X826" s="194"/>
      <c r="Y826" s="194"/>
      <c r="Z826" s="194"/>
      <c r="AA826" s="194"/>
      <c r="AB826" s="470"/>
      <c r="AC826" s="194"/>
      <c r="AD826" s="194"/>
      <c r="AE826" s="194"/>
      <c r="AF826" s="194"/>
      <c r="AG826" s="194"/>
      <c r="AH826" s="470"/>
      <c r="AI826" s="194"/>
      <c r="AJ826" s="194"/>
      <c r="AK826" s="194"/>
      <c r="AL826" s="194"/>
      <c r="AM826" s="470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470"/>
      <c r="P827" s="194"/>
      <c r="Q827" s="194"/>
      <c r="R827" s="194"/>
      <c r="S827" s="194"/>
      <c r="T827" s="194"/>
      <c r="U827" s="194"/>
      <c r="V827" s="470"/>
      <c r="W827" s="194"/>
      <c r="X827" s="194"/>
      <c r="Y827" s="194"/>
      <c r="Z827" s="194"/>
      <c r="AA827" s="194"/>
      <c r="AB827" s="470"/>
      <c r="AC827" s="194"/>
      <c r="AD827" s="194"/>
      <c r="AE827" s="194"/>
      <c r="AF827" s="194"/>
      <c r="AG827" s="194"/>
      <c r="AH827" s="470"/>
      <c r="AI827" s="194"/>
      <c r="AJ827" s="194"/>
      <c r="AK827" s="194"/>
      <c r="AL827" s="194"/>
      <c r="AM827" s="470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470"/>
      <c r="P828" s="194"/>
      <c r="Q828" s="194"/>
      <c r="R828" s="194"/>
      <c r="S828" s="194"/>
      <c r="T828" s="194"/>
      <c r="U828" s="194"/>
      <c r="V828" s="470"/>
      <c r="W828" s="194"/>
      <c r="X828" s="194"/>
      <c r="Y828" s="194"/>
      <c r="Z828" s="194"/>
      <c r="AA828" s="194"/>
      <c r="AB828" s="470"/>
      <c r="AC828" s="194"/>
      <c r="AD828" s="194"/>
      <c r="AE828" s="194"/>
      <c r="AF828" s="194"/>
      <c r="AG828" s="194"/>
      <c r="AH828" s="470"/>
      <c r="AI828" s="194"/>
      <c r="AJ828" s="194"/>
      <c r="AK828" s="194"/>
      <c r="AL828" s="194"/>
      <c r="AM828" s="470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470"/>
      <c r="P829" s="194"/>
      <c r="Q829" s="194"/>
      <c r="R829" s="194"/>
      <c r="S829" s="194"/>
      <c r="T829" s="194"/>
      <c r="U829" s="194"/>
      <c r="V829" s="470"/>
      <c r="W829" s="194"/>
      <c r="X829" s="194"/>
      <c r="Y829" s="194"/>
      <c r="Z829" s="194"/>
      <c r="AA829" s="194"/>
      <c r="AB829" s="470"/>
      <c r="AC829" s="194"/>
      <c r="AD829" s="194"/>
      <c r="AE829" s="194"/>
      <c r="AF829" s="194"/>
      <c r="AG829" s="194"/>
      <c r="AH829" s="470"/>
      <c r="AI829" s="194"/>
      <c r="AJ829" s="194"/>
      <c r="AK829" s="194"/>
      <c r="AL829" s="194"/>
      <c r="AM829" s="470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470"/>
      <c r="P830" s="194"/>
      <c r="Q830" s="194"/>
      <c r="R830" s="194"/>
      <c r="S830" s="194"/>
      <c r="T830" s="194"/>
      <c r="U830" s="194"/>
      <c r="V830" s="470"/>
      <c r="W830" s="194"/>
      <c r="X830" s="194"/>
      <c r="Y830" s="194"/>
      <c r="Z830" s="194"/>
      <c r="AA830" s="194"/>
      <c r="AB830" s="470"/>
      <c r="AC830" s="194"/>
      <c r="AD830" s="194"/>
      <c r="AE830" s="194"/>
      <c r="AF830" s="194"/>
      <c r="AG830" s="194"/>
      <c r="AH830" s="470"/>
      <c r="AI830" s="194"/>
      <c r="AJ830" s="194"/>
      <c r="AK830" s="194"/>
      <c r="AL830" s="194"/>
      <c r="AM830" s="470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470"/>
      <c r="P831" s="194"/>
      <c r="Q831" s="194"/>
      <c r="R831" s="194"/>
      <c r="S831" s="194"/>
      <c r="T831" s="194"/>
      <c r="U831" s="194"/>
      <c r="V831" s="470"/>
      <c r="W831" s="194"/>
      <c r="X831" s="194"/>
      <c r="Y831" s="194"/>
      <c r="Z831" s="194"/>
      <c r="AA831" s="194"/>
      <c r="AB831" s="470"/>
      <c r="AC831" s="194"/>
      <c r="AD831" s="194"/>
      <c r="AE831" s="194"/>
      <c r="AF831" s="194"/>
      <c r="AG831" s="194"/>
      <c r="AH831" s="470"/>
      <c r="AI831" s="194"/>
      <c r="AJ831" s="194"/>
      <c r="AK831" s="194"/>
      <c r="AL831" s="194"/>
      <c r="AM831" s="470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470"/>
      <c r="P832" s="194"/>
      <c r="Q832" s="194"/>
      <c r="R832" s="194"/>
      <c r="S832" s="194"/>
      <c r="T832" s="194"/>
      <c r="U832" s="194"/>
      <c r="V832" s="470"/>
      <c r="W832" s="194"/>
      <c r="X832" s="194"/>
      <c r="Y832" s="194"/>
      <c r="Z832" s="194"/>
      <c r="AA832" s="194"/>
      <c r="AB832" s="470"/>
      <c r="AC832" s="194"/>
      <c r="AD832" s="194"/>
      <c r="AE832" s="194"/>
      <c r="AF832" s="194"/>
      <c r="AG832" s="194"/>
      <c r="AH832" s="470"/>
      <c r="AI832" s="194"/>
      <c r="AJ832" s="194"/>
      <c r="AK832" s="194"/>
      <c r="AL832" s="194"/>
      <c r="AM832" s="470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470"/>
      <c r="P833" s="194"/>
      <c r="Q833" s="194"/>
      <c r="R833" s="194"/>
      <c r="S833" s="194"/>
      <c r="T833" s="194"/>
      <c r="U833" s="194"/>
      <c r="V833" s="470"/>
      <c r="W833" s="194"/>
      <c r="X833" s="194"/>
      <c r="Y833" s="194"/>
      <c r="Z833" s="194"/>
      <c r="AA833" s="194"/>
      <c r="AB833" s="470"/>
      <c r="AC833" s="194"/>
      <c r="AD833" s="194"/>
      <c r="AE833" s="194"/>
      <c r="AF833" s="194"/>
      <c r="AG833" s="194"/>
      <c r="AH833" s="470"/>
      <c r="AI833" s="194"/>
      <c r="AJ833" s="194"/>
      <c r="AK833" s="194"/>
      <c r="AL833" s="194"/>
      <c r="AM833" s="470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470"/>
      <c r="P834" s="194"/>
      <c r="Q834" s="194"/>
      <c r="R834" s="194"/>
      <c r="S834" s="194"/>
      <c r="T834" s="194"/>
      <c r="U834" s="194"/>
      <c r="V834" s="470"/>
      <c r="W834" s="194"/>
      <c r="X834" s="194"/>
      <c r="Y834" s="194"/>
      <c r="Z834" s="194"/>
      <c r="AA834" s="194"/>
      <c r="AB834" s="470"/>
      <c r="AC834" s="194"/>
      <c r="AD834" s="194"/>
      <c r="AE834" s="194"/>
      <c r="AF834" s="194"/>
      <c r="AG834" s="194"/>
      <c r="AH834" s="470"/>
      <c r="AI834" s="194"/>
      <c r="AJ834" s="194"/>
      <c r="AK834" s="194"/>
      <c r="AL834" s="194"/>
      <c r="AM834" s="470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470"/>
      <c r="P835" s="194"/>
      <c r="Q835" s="194"/>
      <c r="R835" s="194"/>
      <c r="S835" s="194"/>
      <c r="T835" s="194"/>
      <c r="U835" s="194"/>
      <c r="V835" s="470"/>
      <c r="W835" s="194"/>
      <c r="X835" s="194"/>
      <c r="Y835" s="194"/>
      <c r="Z835" s="194"/>
      <c r="AA835" s="194"/>
      <c r="AB835" s="470"/>
      <c r="AC835" s="194"/>
      <c r="AD835" s="194"/>
      <c r="AE835" s="194"/>
      <c r="AF835" s="194"/>
      <c r="AG835" s="194"/>
      <c r="AH835" s="470"/>
      <c r="AI835" s="194"/>
      <c r="AJ835" s="194"/>
      <c r="AK835" s="194"/>
      <c r="AL835" s="194"/>
      <c r="AM835" s="470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470"/>
      <c r="P836" s="194"/>
      <c r="Q836" s="194"/>
      <c r="R836" s="194"/>
      <c r="S836" s="194"/>
      <c r="T836" s="194"/>
      <c r="U836" s="194"/>
      <c r="V836" s="470"/>
      <c r="W836" s="194"/>
      <c r="X836" s="194"/>
      <c r="Y836" s="194"/>
      <c r="Z836" s="194"/>
      <c r="AA836" s="194"/>
      <c r="AB836" s="470"/>
      <c r="AC836" s="194"/>
      <c r="AD836" s="194"/>
      <c r="AE836" s="194"/>
      <c r="AF836" s="194"/>
      <c r="AG836" s="194"/>
      <c r="AH836" s="470"/>
      <c r="AI836" s="194"/>
      <c r="AJ836" s="194"/>
      <c r="AK836" s="194"/>
      <c r="AL836" s="194"/>
      <c r="AM836" s="470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470"/>
      <c r="P837" s="194"/>
      <c r="Q837" s="194"/>
      <c r="R837" s="194"/>
      <c r="S837" s="194"/>
      <c r="T837" s="194"/>
      <c r="U837" s="194"/>
      <c r="V837" s="470"/>
      <c r="W837" s="194"/>
      <c r="X837" s="194"/>
      <c r="Y837" s="194"/>
      <c r="Z837" s="194"/>
      <c r="AA837" s="194"/>
      <c r="AB837" s="470"/>
      <c r="AC837" s="194"/>
      <c r="AD837" s="194"/>
      <c r="AE837" s="194"/>
      <c r="AF837" s="194"/>
      <c r="AG837" s="194"/>
      <c r="AH837" s="470"/>
      <c r="AI837" s="194"/>
      <c r="AJ837" s="194"/>
      <c r="AK837" s="194"/>
      <c r="AL837" s="194"/>
      <c r="AM837" s="470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470"/>
      <c r="P838" s="194"/>
      <c r="Q838" s="194"/>
      <c r="R838" s="194"/>
      <c r="S838" s="194"/>
      <c r="T838" s="194"/>
      <c r="U838" s="194"/>
      <c r="V838" s="470"/>
      <c r="W838" s="194"/>
      <c r="X838" s="194"/>
      <c r="Y838" s="194"/>
      <c r="Z838" s="194"/>
      <c r="AA838" s="194"/>
      <c r="AB838" s="470"/>
      <c r="AC838" s="194"/>
      <c r="AD838" s="194"/>
      <c r="AE838" s="194"/>
      <c r="AF838" s="194"/>
      <c r="AG838" s="194"/>
      <c r="AH838" s="470"/>
      <c r="AI838" s="194"/>
      <c r="AJ838" s="194"/>
      <c r="AK838" s="194"/>
      <c r="AL838" s="194"/>
      <c r="AM838" s="470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470"/>
      <c r="P839" s="194"/>
      <c r="Q839" s="194"/>
      <c r="R839" s="194"/>
      <c r="S839" s="194"/>
      <c r="T839" s="194"/>
      <c r="U839" s="194"/>
      <c r="V839" s="470"/>
      <c r="W839" s="194"/>
      <c r="X839" s="194"/>
      <c r="Y839" s="194"/>
      <c r="Z839" s="194"/>
      <c r="AA839" s="194"/>
      <c r="AB839" s="470"/>
      <c r="AC839" s="194"/>
      <c r="AD839" s="194"/>
      <c r="AE839" s="194"/>
      <c r="AF839" s="194"/>
      <c r="AG839" s="194"/>
      <c r="AH839" s="470"/>
      <c r="AI839" s="194"/>
      <c r="AJ839" s="194"/>
      <c r="AK839" s="194"/>
      <c r="AL839" s="194"/>
      <c r="AM839" s="470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470"/>
      <c r="P840" s="194"/>
      <c r="Q840" s="194"/>
      <c r="R840" s="194"/>
      <c r="S840" s="194"/>
      <c r="T840" s="194"/>
      <c r="U840" s="194"/>
      <c r="V840" s="470"/>
      <c r="W840" s="194"/>
      <c r="X840" s="194"/>
      <c r="Y840" s="194"/>
      <c r="Z840" s="194"/>
      <c r="AA840" s="194"/>
      <c r="AB840" s="470"/>
      <c r="AC840" s="194"/>
      <c r="AD840" s="194"/>
      <c r="AE840" s="194"/>
      <c r="AF840" s="194"/>
      <c r="AG840" s="194"/>
      <c r="AH840" s="470"/>
      <c r="AI840" s="194"/>
      <c r="AJ840" s="194"/>
      <c r="AK840" s="194"/>
      <c r="AL840" s="194"/>
      <c r="AM840" s="470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470"/>
      <c r="P841" s="194"/>
      <c r="Q841" s="194"/>
      <c r="R841" s="194"/>
      <c r="S841" s="194"/>
      <c r="T841" s="194"/>
      <c r="U841" s="194"/>
      <c r="V841" s="470"/>
      <c r="W841" s="194"/>
      <c r="X841" s="194"/>
      <c r="Y841" s="194"/>
      <c r="Z841" s="194"/>
      <c r="AA841" s="194"/>
      <c r="AB841" s="470"/>
      <c r="AC841" s="194"/>
      <c r="AD841" s="194"/>
      <c r="AE841" s="194"/>
      <c r="AF841" s="194"/>
      <c r="AG841" s="194"/>
      <c r="AH841" s="470"/>
      <c r="AI841" s="194"/>
      <c r="AJ841" s="194"/>
      <c r="AK841" s="194"/>
      <c r="AL841" s="194"/>
      <c r="AM841" s="470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470"/>
      <c r="P842" s="194"/>
      <c r="Q842" s="194"/>
      <c r="R842" s="194"/>
      <c r="S842" s="194"/>
      <c r="T842" s="194"/>
      <c r="U842" s="194"/>
      <c r="V842" s="470"/>
      <c r="W842" s="194"/>
      <c r="X842" s="194"/>
      <c r="Y842" s="194"/>
      <c r="Z842" s="194"/>
      <c r="AA842" s="194"/>
      <c r="AB842" s="470"/>
      <c r="AC842" s="194"/>
      <c r="AD842" s="194"/>
      <c r="AE842" s="194"/>
      <c r="AF842" s="194"/>
      <c r="AG842" s="194"/>
      <c r="AH842" s="470"/>
      <c r="AI842" s="194"/>
      <c r="AJ842" s="194"/>
      <c r="AK842" s="194"/>
      <c r="AL842" s="194"/>
      <c r="AM842" s="470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470"/>
      <c r="P843" s="194"/>
      <c r="Q843" s="194"/>
      <c r="R843" s="194"/>
      <c r="S843" s="194"/>
      <c r="T843" s="194"/>
      <c r="U843" s="194"/>
      <c r="V843" s="470"/>
      <c r="W843" s="194"/>
      <c r="X843" s="194"/>
      <c r="Y843" s="194"/>
      <c r="Z843" s="194"/>
      <c r="AA843" s="194"/>
      <c r="AB843" s="470"/>
      <c r="AC843" s="194"/>
      <c r="AD843" s="194"/>
      <c r="AE843" s="194"/>
      <c r="AF843" s="194"/>
      <c r="AG843" s="194"/>
      <c r="AH843" s="470"/>
      <c r="AI843" s="194"/>
      <c r="AJ843" s="194"/>
      <c r="AK843" s="194"/>
      <c r="AL843" s="194"/>
      <c r="AM843" s="470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470"/>
      <c r="P844" s="194"/>
      <c r="Q844" s="194"/>
      <c r="R844" s="194"/>
      <c r="S844" s="194"/>
      <c r="T844" s="194"/>
      <c r="U844" s="194"/>
      <c r="V844" s="470"/>
      <c r="W844" s="194"/>
      <c r="X844" s="194"/>
      <c r="Y844" s="194"/>
      <c r="Z844" s="194"/>
      <c r="AA844" s="194"/>
      <c r="AB844" s="470"/>
      <c r="AC844" s="194"/>
      <c r="AD844" s="194"/>
      <c r="AE844" s="194"/>
      <c r="AF844" s="194"/>
      <c r="AG844" s="194"/>
      <c r="AH844" s="470"/>
      <c r="AI844" s="194"/>
      <c r="AJ844" s="194"/>
      <c r="AK844" s="194"/>
      <c r="AL844" s="194"/>
      <c r="AM844" s="470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470"/>
      <c r="P845" s="194"/>
      <c r="Q845" s="194"/>
      <c r="R845" s="194"/>
      <c r="S845" s="194"/>
      <c r="T845" s="194"/>
      <c r="U845" s="194"/>
      <c r="V845" s="470"/>
      <c r="W845" s="194"/>
      <c r="X845" s="194"/>
      <c r="Y845" s="194"/>
      <c r="Z845" s="194"/>
      <c r="AA845" s="194"/>
      <c r="AB845" s="470"/>
      <c r="AC845" s="194"/>
      <c r="AD845" s="194"/>
      <c r="AE845" s="194"/>
      <c r="AF845" s="194"/>
      <c r="AG845" s="194"/>
      <c r="AH845" s="470"/>
      <c r="AI845" s="194"/>
      <c r="AJ845" s="194"/>
      <c r="AK845" s="194"/>
      <c r="AL845" s="194"/>
      <c r="AM845" s="470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470"/>
      <c r="P846" s="194"/>
      <c r="Q846" s="194"/>
      <c r="R846" s="194"/>
      <c r="S846" s="194"/>
      <c r="T846" s="194"/>
      <c r="U846" s="194"/>
      <c r="V846" s="470"/>
      <c r="W846" s="194"/>
      <c r="X846" s="194"/>
      <c r="Y846" s="194"/>
      <c r="Z846" s="194"/>
      <c r="AA846" s="194"/>
      <c r="AB846" s="470"/>
      <c r="AC846" s="194"/>
      <c r="AD846" s="194"/>
      <c r="AE846" s="194"/>
      <c r="AF846" s="194"/>
      <c r="AG846" s="194"/>
      <c r="AH846" s="470"/>
      <c r="AI846" s="194"/>
      <c r="AJ846" s="194"/>
      <c r="AK846" s="194"/>
      <c r="AL846" s="194"/>
      <c r="AM846" s="470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470"/>
      <c r="P847" s="194"/>
      <c r="Q847" s="194"/>
      <c r="R847" s="194"/>
      <c r="S847" s="194"/>
      <c r="T847" s="194"/>
      <c r="U847" s="194"/>
      <c r="V847" s="470"/>
      <c r="W847" s="194"/>
      <c r="X847" s="194"/>
      <c r="Y847" s="194"/>
      <c r="Z847" s="194"/>
      <c r="AA847" s="194"/>
      <c r="AB847" s="470"/>
      <c r="AC847" s="194"/>
      <c r="AD847" s="194"/>
      <c r="AE847" s="194"/>
      <c r="AF847" s="194"/>
      <c r="AG847" s="194"/>
      <c r="AH847" s="470"/>
      <c r="AI847" s="194"/>
      <c r="AJ847" s="194"/>
      <c r="AK847" s="194"/>
      <c r="AL847" s="194"/>
      <c r="AM847" s="470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470"/>
      <c r="P848" s="194"/>
      <c r="Q848" s="194"/>
      <c r="R848" s="194"/>
      <c r="S848" s="194"/>
      <c r="T848" s="194"/>
      <c r="U848" s="194"/>
      <c r="V848" s="470"/>
      <c r="W848" s="194"/>
      <c r="X848" s="194"/>
      <c r="Y848" s="194"/>
      <c r="Z848" s="194"/>
      <c r="AA848" s="194"/>
      <c r="AB848" s="470"/>
      <c r="AC848" s="194"/>
      <c r="AD848" s="194"/>
      <c r="AE848" s="194"/>
      <c r="AF848" s="194"/>
      <c r="AG848" s="194"/>
      <c r="AH848" s="470"/>
      <c r="AI848" s="194"/>
      <c r="AJ848" s="194"/>
      <c r="AK848" s="194"/>
      <c r="AL848" s="194"/>
      <c r="AM848" s="470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470"/>
      <c r="P849" s="194"/>
      <c r="Q849" s="194"/>
      <c r="R849" s="194"/>
      <c r="S849" s="194"/>
      <c r="T849" s="194"/>
      <c r="U849" s="194"/>
      <c r="V849" s="470"/>
      <c r="W849" s="194"/>
      <c r="X849" s="194"/>
      <c r="Y849" s="194"/>
      <c r="Z849" s="194"/>
      <c r="AA849" s="194"/>
      <c r="AB849" s="470"/>
      <c r="AC849" s="194"/>
      <c r="AD849" s="194"/>
      <c r="AE849" s="194"/>
      <c r="AF849" s="194"/>
      <c r="AG849" s="194"/>
      <c r="AH849" s="470"/>
      <c r="AI849" s="194"/>
      <c r="AJ849" s="194"/>
      <c r="AK849" s="194"/>
      <c r="AL849" s="194"/>
      <c r="AM849" s="470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470"/>
      <c r="P850" s="194"/>
      <c r="Q850" s="194"/>
      <c r="R850" s="194"/>
      <c r="S850" s="194"/>
      <c r="T850" s="194"/>
      <c r="U850" s="194"/>
      <c r="V850" s="470"/>
      <c r="W850" s="194"/>
      <c r="X850" s="194"/>
      <c r="Y850" s="194"/>
      <c r="Z850" s="194"/>
      <c r="AA850" s="194"/>
      <c r="AB850" s="470"/>
      <c r="AC850" s="194"/>
      <c r="AD850" s="194"/>
      <c r="AE850" s="194"/>
      <c r="AF850" s="194"/>
      <c r="AG850" s="194"/>
      <c r="AH850" s="470"/>
      <c r="AI850" s="194"/>
      <c r="AJ850" s="194"/>
      <c r="AK850" s="194"/>
      <c r="AL850" s="194"/>
      <c r="AM850" s="470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470"/>
      <c r="P851" s="194"/>
      <c r="Q851" s="194"/>
      <c r="R851" s="194"/>
      <c r="S851" s="194"/>
      <c r="T851" s="194"/>
      <c r="U851" s="194"/>
      <c r="V851" s="470"/>
      <c r="W851" s="194"/>
      <c r="X851" s="194"/>
      <c r="Y851" s="194"/>
      <c r="Z851" s="194"/>
      <c r="AA851" s="194"/>
      <c r="AB851" s="470"/>
      <c r="AC851" s="194"/>
      <c r="AD851" s="194"/>
      <c r="AE851" s="194"/>
      <c r="AF851" s="194"/>
      <c r="AG851" s="194"/>
      <c r="AH851" s="470"/>
      <c r="AI851" s="194"/>
      <c r="AJ851" s="194"/>
      <c r="AK851" s="194"/>
      <c r="AL851" s="194"/>
      <c r="AM851" s="470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470"/>
      <c r="P852" s="194"/>
      <c r="Q852" s="194"/>
      <c r="R852" s="194"/>
      <c r="S852" s="194"/>
      <c r="T852" s="194"/>
      <c r="U852" s="194"/>
      <c r="V852" s="470"/>
      <c r="W852" s="194"/>
      <c r="X852" s="194"/>
      <c r="Y852" s="194"/>
      <c r="Z852" s="194"/>
      <c r="AA852" s="194"/>
      <c r="AB852" s="470"/>
      <c r="AC852" s="194"/>
      <c r="AD852" s="194"/>
      <c r="AE852" s="194"/>
      <c r="AF852" s="194"/>
      <c r="AG852" s="194"/>
      <c r="AH852" s="470"/>
      <c r="AI852" s="194"/>
      <c r="AJ852" s="194"/>
      <c r="AK852" s="194"/>
      <c r="AL852" s="194"/>
      <c r="AM852" s="470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470"/>
      <c r="P853" s="194"/>
      <c r="Q853" s="194"/>
      <c r="R853" s="194"/>
      <c r="S853" s="194"/>
      <c r="T853" s="194"/>
      <c r="U853" s="194"/>
      <c r="V853" s="470"/>
      <c r="W853" s="194"/>
      <c r="X853" s="194"/>
      <c r="Y853" s="194"/>
      <c r="Z853" s="194"/>
      <c r="AA853" s="194"/>
      <c r="AB853" s="470"/>
      <c r="AC853" s="194"/>
      <c r="AD853" s="194"/>
      <c r="AE853" s="194"/>
      <c r="AF853" s="194"/>
      <c r="AG853" s="194"/>
      <c r="AH853" s="470"/>
      <c r="AI853" s="194"/>
      <c r="AJ853" s="194"/>
      <c r="AK853" s="194"/>
      <c r="AL853" s="194"/>
      <c r="AM853" s="470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470"/>
      <c r="P854" s="194"/>
      <c r="Q854" s="194"/>
      <c r="R854" s="194"/>
      <c r="S854" s="194"/>
      <c r="T854" s="194"/>
      <c r="U854" s="194"/>
      <c r="V854" s="470"/>
      <c r="W854" s="194"/>
      <c r="X854" s="194"/>
      <c r="Y854" s="194"/>
      <c r="Z854" s="194"/>
      <c r="AA854" s="194"/>
      <c r="AB854" s="470"/>
      <c r="AC854" s="194"/>
      <c r="AD854" s="194"/>
      <c r="AE854" s="194"/>
      <c r="AF854" s="194"/>
      <c r="AG854" s="194"/>
      <c r="AH854" s="470"/>
      <c r="AI854" s="194"/>
      <c r="AJ854" s="194"/>
      <c r="AK854" s="194"/>
      <c r="AL854" s="194"/>
      <c r="AM854" s="470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470"/>
      <c r="P855" s="194"/>
      <c r="Q855" s="194"/>
      <c r="R855" s="194"/>
      <c r="S855" s="194"/>
      <c r="T855" s="194"/>
      <c r="U855" s="194"/>
      <c r="V855" s="470"/>
      <c r="W855" s="194"/>
      <c r="X855" s="194"/>
      <c r="Y855" s="194"/>
      <c r="Z855" s="194"/>
      <c r="AA855" s="194"/>
      <c r="AB855" s="470"/>
      <c r="AC855" s="194"/>
      <c r="AD855" s="194"/>
      <c r="AE855" s="194"/>
      <c r="AF855" s="194"/>
      <c r="AG855" s="194"/>
      <c r="AH855" s="470"/>
      <c r="AI855" s="194"/>
      <c r="AJ855" s="194"/>
      <c r="AK855" s="194"/>
      <c r="AL855" s="194"/>
      <c r="AM855" s="470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470"/>
      <c r="P856" s="194"/>
      <c r="Q856" s="194"/>
      <c r="R856" s="194"/>
      <c r="S856" s="194"/>
      <c r="T856" s="194"/>
      <c r="U856" s="194"/>
      <c r="V856" s="470"/>
      <c r="W856" s="194"/>
      <c r="X856" s="194"/>
      <c r="Y856" s="194"/>
      <c r="Z856" s="194"/>
      <c r="AA856" s="194"/>
      <c r="AB856" s="470"/>
      <c r="AC856" s="194"/>
      <c r="AD856" s="194"/>
      <c r="AE856" s="194"/>
      <c r="AF856" s="194"/>
      <c r="AG856" s="194"/>
      <c r="AH856" s="470"/>
      <c r="AI856" s="194"/>
      <c r="AJ856" s="194"/>
      <c r="AK856" s="194"/>
      <c r="AL856" s="194"/>
      <c r="AM856" s="470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470"/>
      <c r="P857" s="194"/>
      <c r="Q857" s="194"/>
      <c r="R857" s="194"/>
      <c r="S857" s="194"/>
      <c r="T857" s="194"/>
      <c r="U857" s="194"/>
      <c r="V857" s="470"/>
      <c r="W857" s="194"/>
      <c r="X857" s="194"/>
      <c r="Y857" s="194"/>
      <c r="Z857" s="194"/>
      <c r="AA857" s="194"/>
      <c r="AB857" s="470"/>
      <c r="AC857" s="194"/>
      <c r="AD857" s="194"/>
      <c r="AE857" s="194"/>
      <c r="AF857" s="194"/>
      <c r="AG857" s="194"/>
      <c r="AH857" s="470"/>
      <c r="AI857" s="194"/>
      <c r="AJ857" s="194"/>
      <c r="AK857" s="194"/>
      <c r="AL857" s="194"/>
      <c r="AM857" s="470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470"/>
      <c r="P858" s="194"/>
      <c r="Q858" s="194"/>
      <c r="R858" s="194"/>
      <c r="S858" s="194"/>
      <c r="T858" s="194"/>
      <c r="U858" s="194"/>
      <c r="V858" s="470"/>
      <c r="W858" s="194"/>
      <c r="X858" s="194"/>
      <c r="Y858" s="194"/>
      <c r="Z858" s="194"/>
      <c r="AA858" s="194"/>
      <c r="AB858" s="470"/>
      <c r="AC858" s="194"/>
      <c r="AD858" s="194"/>
      <c r="AE858" s="194"/>
      <c r="AF858" s="194"/>
      <c r="AG858" s="194"/>
      <c r="AH858" s="470"/>
      <c r="AI858" s="194"/>
      <c r="AJ858" s="194"/>
      <c r="AK858" s="194"/>
      <c r="AL858" s="194"/>
      <c r="AM858" s="470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470"/>
      <c r="P859" s="194"/>
      <c r="Q859" s="194"/>
      <c r="R859" s="194"/>
      <c r="S859" s="194"/>
      <c r="T859" s="194"/>
      <c r="U859" s="194"/>
      <c r="V859" s="470"/>
      <c r="W859" s="194"/>
      <c r="X859" s="194"/>
      <c r="Y859" s="194"/>
      <c r="Z859" s="194"/>
      <c r="AA859" s="194"/>
      <c r="AB859" s="470"/>
      <c r="AC859" s="194"/>
      <c r="AD859" s="194"/>
      <c r="AE859" s="194"/>
      <c r="AF859" s="194"/>
      <c r="AG859" s="194"/>
      <c r="AH859" s="470"/>
      <c r="AI859" s="194"/>
      <c r="AJ859" s="194"/>
      <c r="AK859" s="194"/>
      <c r="AL859" s="194"/>
      <c r="AM859" s="470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470"/>
      <c r="P860" s="194"/>
      <c r="Q860" s="194"/>
      <c r="R860" s="194"/>
      <c r="S860" s="194"/>
      <c r="T860" s="194"/>
      <c r="U860" s="194"/>
      <c r="V860" s="470"/>
      <c r="W860" s="194"/>
      <c r="X860" s="194"/>
      <c r="Y860" s="194"/>
      <c r="Z860" s="194"/>
      <c r="AA860" s="194"/>
      <c r="AB860" s="470"/>
      <c r="AC860" s="194"/>
      <c r="AD860" s="194"/>
      <c r="AE860" s="194"/>
      <c r="AF860" s="194"/>
      <c r="AG860" s="194"/>
      <c r="AH860" s="470"/>
      <c r="AI860" s="194"/>
      <c r="AJ860" s="194"/>
      <c r="AK860" s="194"/>
      <c r="AL860" s="194"/>
      <c r="AM860" s="470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470"/>
      <c r="P861" s="194"/>
      <c r="Q861" s="194"/>
      <c r="R861" s="194"/>
      <c r="S861" s="194"/>
      <c r="T861" s="194"/>
      <c r="U861" s="194"/>
      <c r="V861" s="470"/>
      <c r="W861" s="194"/>
      <c r="X861" s="194"/>
      <c r="Y861" s="194"/>
      <c r="Z861" s="194"/>
      <c r="AA861" s="194"/>
      <c r="AB861" s="470"/>
      <c r="AC861" s="194"/>
      <c r="AD861" s="194"/>
      <c r="AE861" s="194"/>
      <c r="AF861" s="194"/>
      <c r="AG861" s="194"/>
      <c r="AH861" s="470"/>
      <c r="AI861" s="194"/>
      <c r="AJ861" s="194"/>
      <c r="AK861" s="194"/>
      <c r="AL861" s="194"/>
      <c r="AM861" s="470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470"/>
      <c r="P862" s="194"/>
      <c r="Q862" s="194"/>
      <c r="R862" s="194"/>
      <c r="S862" s="194"/>
      <c r="T862" s="194"/>
      <c r="U862" s="194"/>
      <c r="V862" s="470"/>
      <c r="W862" s="194"/>
      <c r="X862" s="194"/>
      <c r="Y862" s="194"/>
      <c r="Z862" s="194"/>
      <c r="AA862" s="194"/>
      <c r="AB862" s="470"/>
      <c r="AC862" s="194"/>
      <c r="AD862" s="194"/>
      <c r="AE862" s="194"/>
      <c r="AF862" s="194"/>
      <c r="AG862" s="194"/>
      <c r="AH862" s="470"/>
      <c r="AI862" s="194"/>
      <c r="AJ862" s="194"/>
      <c r="AK862" s="194"/>
      <c r="AL862" s="194"/>
      <c r="AM862" s="470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470"/>
      <c r="P863" s="194"/>
      <c r="Q863" s="194"/>
      <c r="R863" s="194"/>
      <c r="S863" s="194"/>
      <c r="T863" s="194"/>
      <c r="U863" s="194"/>
      <c r="V863" s="470"/>
      <c r="W863" s="194"/>
      <c r="X863" s="194"/>
      <c r="Y863" s="194"/>
      <c r="Z863" s="194"/>
      <c r="AA863" s="194"/>
      <c r="AB863" s="470"/>
      <c r="AC863" s="194"/>
      <c r="AD863" s="194"/>
      <c r="AE863" s="194"/>
      <c r="AF863" s="194"/>
      <c r="AG863" s="194"/>
      <c r="AH863" s="470"/>
      <c r="AI863" s="194"/>
      <c r="AJ863" s="194"/>
      <c r="AK863" s="194"/>
      <c r="AL863" s="194"/>
      <c r="AM863" s="470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470"/>
      <c r="P864" s="194"/>
      <c r="Q864" s="194"/>
      <c r="R864" s="194"/>
      <c r="S864" s="194"/>
      <c r="T864" s="194"/>
      <c r="U864" s="194"/>
      <c r="V864" s="470"/>
      <c r="W864" s="194"/>
      <c r="X864" s="194"/>
      <c r="Y864" s="194"/>
      <c r="Z864" s="194"/>
      <c r="AA864" s="194"/>
      <c r="AB864" s="470"/>
      <c r="AC864" s="194"/>
      <c r="AD864" s="194"/>
      <c r="AE864" s="194"/>
      <c r="AF864" s="194"/>
      <c r="AG864" s="194"/>
      <c r="AH864" s="470"/>
      <c r="AI864" s="194"/>
      <c r="AJ864" s="194"/>
      <c r="AK864" s="194"/>
      <c r="AL864" s="194"/>
      <c r="AM864" s="470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470"/>
      <c r="P865" s="194"/>
      <c r="Q865" s="194"/>
      <c r="R865" s="194"/>
      <c r="S865" s="194"/>
      <c r="T865" s="194"/>
      <c r="U865" s="194"/>
      <c r="V865" s="470"/>
      <c r="W865" s="194"/>
      <c r="X865" s="194"/>
      <c r="Y865" s="194"/>
      <c r="Z865" s="194"/>
      <c r="AA865" s="194"/>
      <c r="AB865" s="470"/>
      <c r="AC865" s="194"/>
      <c r="AD865" s="194"/>
      <c r="AE865" s="194"/>
      <c r="AF865" s="194"/>
      <c r="AG865" s="194"/>
      <c r="AH865" s="470"/>
      <c r="AI865" s="194"/>
      <c r="AJ865" s="194"/>
      <c r="AK865" s="194"/>
      <c r="AL865" s="194"/>
      <c r="AM865" s="470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470"/>
      <c r="P866" s="194"/>
      <c r="Q866" s="194"/>
      <c r="R866" s="194"/>
      <c r="S866" s="194"/>
      <c r="T866" s="194"/>
      <c r="U866" s="194"/>
      <c r="V866" s="470"/>
      <c r="W866" s="194"/>
      <c r="X866" s="194"/>
      <c r="Y866" s="194"/>
      <c r="Z866" s="194"/>
      <c r="AA866" s="194"/>
      <c r="AB866" s="470"/>
      <c r="AC866" s="194"/>
      <c r="AD866" s="194"/>
      <c r="AE866" s="194"/>
      <c r="AF866" s="194"/>
      <c r="AG866" s="194"/>
      <c r="AH866" s="470"/>
      <c r="AI866" s="194"/>
      <c r="AJ866" s="194"/>
      <c r="AK866" s="194"/>
      <c r="AL866" s="194"/>
      <c r="AM866" s="470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470"/>
      <c r="P867" s="194"/>
      <c r="Q867" s="194"/>
      <c r="R867" s="194"/>
      <c r="S867" s="194"/>
      <c r="T867" s="194"/>
      <c r="U867" s="194"/>
      <c r="V867" s="470"/>
      <c r="W867" s="194"/>
      <c r="X867" s="194"/>
      <c r="Y867" s="194"/>
      <c r="Z867" s="194"/>
      <c r="AA867" s="194"/>
      <c r="AB867" s="470"/>
      <c r="AC867" s="194"/>
      <c r="AD867" s="194"/>
      <c r="AE867" s="194"/>
      <c r="AF867" s="194"/>
      <c r="AG867" s="194"/>
      <c r="AH867" s="470"/>
      <c r="AI867" s="194"/>
      <c r="AJ867" s="194"/>
      <c r="AK867" s="194"/>
      <c r="AL867" s="194"/>
      <c r="AM867" s="470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470"/>
      <c r="P868" s="194"/>
      <c r="Q868" s="194"/>
      <c r="R868" s="194"/>
      <c r="S868" s="194"/>
      <c r="T868" s="194"/>
      <c r="U868" s="194"/>
      <c r="V868" s="470"/>
      <c r="W868" s="194"/>
      <c r="X868" s="194"/>
      <c r="Y868" s="194"/>
      <c r="Z868" s="194"/>
      <c r="AA868" s="194"/>
      <c r="AB868" s="470"/>
      <c r="AC868" s="194"/>
      <c r="AD868" s="194"/>
      <c r="AE868" s="194"/>
      <c r="AF868" s="194"/>
      <c r="AG868" s="194"/>
      <c r="AH868" s="470"/>
      <c r="AI868" s="194"/>
      <c r="AJ868" s="194"/>
      <c r="AK868" s="194"/>
      <c r="AL868" s="194"/>
      <c r="AM868" s="470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470"/>
      <c r="P869" s="194"/>
      <c r="Q869" s="194"/>
      <c r="R869" s="194"/>
      <c r="S869" s="194"/>
      <c r="T869" s="194"/>
      <c r="U869" s="194"/>
      <c r="V869" s="470"/>
      <c r="W869" s="194"/>
      <c r="X869" s="194"/>
      <c r="Y869" s="194"/>
      <c r="Z869" s="194"/>
      <c r="AA869" s="194"/>
      <c r="AB869" s="470"/>
      <c r="AC869" s="194"/>
      <c r="AD869" s="194"/>
      <c r="AE869" s="194"/>
      <c r="AF869" s="194"/>
      <c r="AG869" s="194"/>
      <c r="AH869" s="470"/>
      <c r="AI869" s="194"/>
      <c r="AJ869" s="194"/>
      <c r="AK869" s="194"/>
      <c r="AL869" s="194"/>
      <c r="AM869" s="470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470"/>
      <c r="P870" s="194"/>
      <c r="Q870" s="194"/>
      <c r="R870" s="194"/>
      <c r="S870" s="194"/>
      <c r="T870" s="194"/>
      <c r="U870" s="194"/>
      <c r="V870" s="470"/>
      <c r="W870" s="194"/>
      <c r="X870" s="194"/>
      <c r="Y870" s="194"/>
      <c r="Z870" s="194"/>
      <c r="AA870" s="194"/>
      <c r="AB870" s="470"/>
      <c r="AC870" s="194"/>
      <c r="AD870" s="194"/>
      <c r="AE870" s="194"/>
      <c r="AF870" s="194"/>
      <c r="AG870" s="194"/>
      <c r="AH870" s="470"/>
      <c r="AI870" s="194"/>
      <c r="AJ870" s="194"/>
      <c r="AK870" s="194"/>
      <c r="AL870" s="194"/>
      <c r="AM870" s="470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470"/>
      <c r="P871" s="194"/>
      <c r="Q871" s="194"/>
      <c r="R871" s="194"/>
      <c r="S871" s="194"/>
      <c r="T871" s="194"/>
      <c r="U871" s="194"/>
      <c r="V871" s="470"/>
      <c r="W871" s="194"/>
      <c r="X871" s="194"/>
      <c r="Y871" s="194"/>
      <c r="Z871" s="194"/>
      <c r="AA871" s="194"/>
      <c r="AB871" s="470"/>
      <c r="AC871" s="194"/>
      <c r="AD871" s="194"/>
      <c r="AE871" s="194"/>
      <c r="AF871" s="194"/>
      <c r="AG871" s="194"/>
      <c r="AH871" s="470"/>
      <c r="AI871" s="194"/>
      <c r="AJ871" s="194"/>
      <c r="AK871" s="194"/>
      <c r="AL871" s="194"/>
      <c r="AM871" s="470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470"/>
      <c r="P872" s="194"/>
      <c r="Q872" s="194"/>
      <c r="R872" s="194"/>
      <c r="S872" s="194"/>
      <c r="T872" s="194"/>
      <c r="U872" s="194"/>
      <c r="V872" s="470"/>
      <c r="W872" s="194"/>
      <c r="X872" s="194"/>
      <c r="Y872" s="194"/>
      <c r="Z872" s="194"/>
      <c r="AA872" s="194"/>
      <c r="AB872" s="470"/>
      <c r="AC872" s="194"/>
      <c r="AD872" s="194"/>
      <c r="AE872" s="194"/>
      <c r="AF872" s="194"/>
      <c r="AG872" s="194"/>
      <c r="AH872" s="470"/>
      <c r="AI872" s="194"/>
      <c r="AJ872" s="194"/>
      <c r="AK872" s="194"/>
      <c r="AL872" s="194"/>
      <c r="AM872" s="470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470"/>
      <c r="P873" s="194"/>
      <c r="Q873" s="194"/>
      <c r="R873" s="194"/>
      <c r="S873" s="194"/>
      <c r="T873" s="194"/>
      <c r="U873" s="194"/>
      <c r="V873" s="470"/>
      <c r="W873" s="194"/>
      <c r="X873" s="194"/>
      <c r="Y873" s="194"/>
      <c r="Z873" s="194"/>
      <c r="AA873" s="194"/>
      <c r="AB873" s="470"/>
      <c r="AC873" s="194"/>
      <c r="AD873" s="194"/>
      <c r="AE873" s="194"/>
      <c r="AF873" s="194"/>
      <c r="AG873" s="194"/>
      <c r="AH873" s="470"/>
      <c r="AI873" s="194"/>
      <c r="AJ873" s="194"/>
      <c r="AK873" s="194"/>
      <c r="AL873" s="194"/>
      <c r="AM873" s="470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470"/>
      <c r="P874" s="194"/>
      <c r="Q874" s="194"/>
      <c r="R874" s="194"/>
      <c r="S874" s="194"/>
      <c r="T874" s="194"/>
      <c r="U874" s="194"/>
      <c r="V874" s="470"/>
      <c r="W874" s="194"/>
      <c r="X874" s="194"/>
      <c r="Y874" s="194"/>
      <c r="Z874" s="194"/>
      <c r="AA874" s="194"/>
      <c r="AB874" s="470"/>
      <c r="AC874" s="194"/>
      <c r="AD874" s="194"/>
      <c r="AE874" s="194"/>
      <c r="AF874" s="194"/>
      <c r="AG874" s="194"/>
      <c r="AH874" s="470"/>
      <c r="AI874" s="194"/>
      <c r="AJ874" s="194"/>
      <c r="AK874" s="194"/>
      <c r="AL874" s="194"/>
      <c r="AM874" s="470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470"/>
      <c r="P875" s="194"/>
      <c r="Q875" s="194"/>
      <c r="R875" s="194"/>
      <c r="S875" s="194"/>
      <c r="T875" s="194"/>
      <c r="U875" s="194"/>
      <c r="V875" s="470"/>
      <c r="W875" s="194"/>
      <c r="X875" s="194"/>
      <c r="Y875" s="194"/>
      <c r="Z875" s="194"/>
      <c r="AA875" s="194"/>
      <c r="AB875" s="470"/>
      <c r="AC875" s="194"/>
      <c r="AD875" s="194"/>
      <c r="AE875" s="194"/>
      <c r="AF875" s="194"/>
      <c r="AG875" s="194"/>
      <c r="AH875" s="470"/>
      <c r="AI875" s="194"/>
      <c r="AJ875" s="194"/>
      <c r="AK875" s="194"/>
      <c r="AL875" s="194"/>
      <c r="AM875" s="470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470"/>
      <c r="P876" s="194"/>
      <c r="Q876" s="194"/>
      <c r="R876" s="194"/>
      <c r="S876" s="194"/>
      <c r="T876" s="194"/>
      <c r="U876" s="194"/>
      <c r="V876" s="470"/>
      <c r="W876" s="194"/>
      <c r="X876" s="194"/>
      <c r="Y876" s="194"/>
      <c r="Z876" s="194"/>
      <c r="AA876" s="194"/>
      <c r="AB876" s="470"/>
      <c r="AC876" s="194"/>
      <c r="AD876" s="194"/>
      <c r="AE876" s="194"/>
      <c r="AF876" s="194"/>
      <c r="AG876" s="194"/>
      <c r="AH876" s="470"/>
      <c r="AI876" s="194"/>
      <c r="AJ876" s="194"/>
      <c r="AK876" s="194"/>
      <c r="AL876" s="194"/>
      <c r="AM876" s="470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470"/>
      <c r="P877" s="194"/>
      <c r="Q877" s="194"/>
      <c r="R877" s="194"/>
      <c r="S877" s="194"/>
      <c r="T877" s="194"/>
      <c r="U877" s="194"/>
      <c r="V877" s="470"/>
      <c r="W877" s="194"/>
      <c r="X877" s="194"/>
      <c r="Y877" s="194"/>
      <c r="Z877" s="194"/>
      <c r="AA877" s="194"/>
      <c r="AB877" s="470"/>
      <c r="AC877" s="194"/>
      <c r="AD877" s="194"/>
      <c r="AE877" s="194"/>
      <c r="AF877" s="194"/>
      <c r="AG877" s="194"/>
      <c r="AH877" s="470"/>
      <c r="AI877" s="194"/>
      <c r="AJ877" s="194"/>
      <c r="AK877" s="194"/>
      <c r="AL877" s="194"/>
      <c r="AM877" s="470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470"/>
      <c r="P878" s="194"/>
      <c r="Q878" s="194"/>
      <c r="R878" s="194"/>
      <c r="S878" s="194"/>
      <c r="T878" s="194"/>
      <c r="U878" s="194"/>
      <c r="V878" s="470"/>
      <c r="W878" s="194"/>
      <c r="X878" s="194"/>
      <c r="Y878" s="194"/>
      <c r="Z878" s="194"/>
      <c r="AA878" s="194"/>
      <c r="AB878" s="470"/>
      <c r="AC878" s="194"/>
      <c r="AD878" s="194"/>
      <c r="AE878" s="194"/>
      <c r="AF878" s="194"/>
      <c r="AG878" s="194"/>
      <c r="AH878" s="470"/>
      <c r="AI878" s="194"/>
      <c r="AJ878" s="194"/>
      <c r="AK878" s="194"/>
      <c r="AL878" s="194"/>
      <c r="AM878" s="470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470"/>
      <c r="P879" s="194"/>
      <c r="Q879" s="194"/>
      <c r="R879" s="194"/>
      <c r="S879" s="194"/>
      <c r="T879" s="194"/>
      <c r="U879" s="194"/>
      <c r="V879" s="470"/>
      <c r="W879" s="194"/>
      <c r="X879" s="194"/>
      <c r="Y879" s="194"/>
      <c r="Z879" s="194"/>
      <c r="AA879" s="194"/>
      <c r="AB879" s="470"/>
      <c r="AC879" s="194"/>
      <c r="AD879" s="194"/>
      <c r="AE879" s="194"/>
      <c r="AF879" s="194"/>
      <c r="AG879" s="194"/>
      <c r="AH879" s="470"/>
      <c r="AI879" s="194"/>
      <c r="AJ879" s="194"/>
      <c r="AK879" s="194"/>
      <c r="AL879" s="194"/>
      <c r="AM879" s="470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470"/>
      <c r="P880" s="194"/>
      <c r="Q880" s="194"/>
      <c r="R880" s="194"/>
      <c r="S880" s="194"/>
      <c r="T880" s="194"/>
      <c r="U880" s="194"/>
      <c r="V880" s="470"/>
      <c r="W880" s="194"/>
      <c r="X880" s="194"/>
      <c r="Y880" s="194"/>
      <c r="Z880" s="194"/>
      <c r="AA880" s="194"/>
      <c r="AB880" s="470"/>
      <c r="AC880" s="194"/>
      <c r="AD880" s="194"/>
      <c r="AE880" s="194"/>
      <c r="AF880" s="194"/>
      <c r="AG880" s="194"/>
      <c r="AH880" s="470"/>
      <c r="AI880" s="194"/>
      <c r="AJ880" s="194"/>
      <c r="AK880" s="194"/>
      <c r="AL880" s="194"/>
      <c r="AM880" s="470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470"/>
      <c r="P881" s="194"/>
      <c r="Q881" s="194"/>
      <c r="R881" s="194"/>
      <c r="S881" s="194"/>
      <c r="T881" s="194"/>
      <c r="U881" s="194"/>
      <c r="V881" s="470"/>
      <c r="W881" s="194"/>
      <c r="X881" s="194"/>
      <c r="Y881" s="194"/>
      <c r="Z881" s="194"/>
      <c r="AA881" s="194"/>
      <c r="AB881" s="470"/>
      <c r="AC881" s="194"/>
      <c r="AD881" s="194"/>
      <c r="AE881" s="194"/>
      <c r="AF881" s="194"/>
      <c r="AG881" s="194"/>
      <c r="AH881" s="470"/>
      <c r="AI881" s="194"/>
      <c r="AJ881" s="194"/>
      <c r="AK881" s="194"/>
      <c r="AL881" s="194"/>
      <c r="AM881" s="470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470"/>
      <c r="P882" s="194"/>
      <c r="Q882" s="194"/>
      <c r="R882" s="194"/>
      <c r="S882" s="194"/>
      <c r="T882" s="194"/>
      <c r="U882" s="194"/>
      <c r="V882" s="470"/>
      <c r="W882" s="194"/>
      <c r="X882" s="194"/>
      <c r="Y882" s="194"/>
      <c r="Z882" s="194"/>
      <c r="AA882" s="194"/>
      <c r="AB882" s="470"/>
      <c r="AC882" s="194"/>
      <c r="AD882" s="194"/>
      <c r="AE882" s="194"/>
      <c r="AF882" s="194"/>
      <c r="AG882" s="194"/>
      <c r="AH882" s="470"/>
      <c r="AI882" s="194"/>
      <c r="AJ882" s="194"/>
      <c r="AK882" s="194"/>
      <c r="AL882" s="194"/>
      <c r="AM882" s="470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470"/>
      <c r="P883" s="194"/>
      <c r="Q883" s="194"/>
      <c r="R883" s="194"/>
      <c r="S883" s="194"/>
      <c r="T883" s="194"/>
      <c r="U883" s="194"/>
      <c r="V883" s="470"/>
      <c r="W883" s="194"/>
      <c r="X883" s="194"/>
      <c r="Y883" s="194"/>
      <c r="Z883" s="194"/>
      <c r="AA883" s="194"/>
      <c r="AB883" s="470"/>
      <c r="AC883" s="194"/>
      <c r="AD883" s="194"/>
      <c r="AE883" s="194"/>
      <c r="AF883" s="194"/>
      <c r="AG883" s="194"/>
      <c r="AH883" s="470"/>
      <c r="AI883" s="194"/>
      <c r="AJ883" s="194"/>
      <c r="AK883" s="194"/>
      <c r="AL883" s="194"/>
      <c r="AM883" s="470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470"/>
      <c r="P884" s="194"/>
      <c r="Q884" s="194"/>
      <c r="R884" s="194"/>
      <c r="S884" s="194"/>
      <c r="T884" s="194"/>
      <c r="U884" s="194"/>
      <c r="V884" s="470"/>
      <c r="W884" s="194"/>
      <c r="X884" s="194"/>
      <c r="Y884" s="194"/>
      <c r="Z884" s="194"/>
      <c r="AA884" s="194"/>
      <c r="AB884" s="470"/>
      <c r="AC884" s="194"/>
      <c r="AD884" s="194"/>
      <c r="AE884" s="194"/>
      <c r="AF884" s="194"/>
      <c r="AG884" s="194"/>
      <c r="AH884" s="470"/>
      <c r="AI884" s="194"/>
      <c r="AJ884" s="194"/>
      <c r="AK884" s="194"/>
      <c r="AL884" s="194"/>
      <c r="AM884" s="470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470"/>
      <c r="P885" s="194"/>
      <c r="Q885" s="194"/>
      <c r="R885" s="194"/>
      <c r="S885" s="194"/>
      <c r="T885" s="194"/>
      <c r="U885" s="194"/>
      <c r="V885" s="470"/>
      <c r="W885" s="194"/>
      <c r="X885" s="194"/>
      <c r="Y885" s="194"/>
      <c r="Z885" s="194"/>
      <c r="AA885" s="194"/>
      <c r="AB885" s="470"/>
      <c r="AC885" s="194"/>
      <c r="AD885" s="194"/>
      <c r="AE885" s="194"/>
      <c r="AF885" s="194"/>
      <c r="AG885" s="194"/>
      <c r="AH885" s="470"/>
      <c r="AI885" s="194"/>
      <c r="AJ885" s="194"/>
      <c r="AK885" s="194"/>
      <c r="AL885" s="194"/>
      <c r="AM885" s="470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470"/>
      <c r="P886" s="194"/>
      <c r="Q886" s="194"/>
      <c r="R886" s="194"/>
      <c r="S886" s="194"/>
      <c r="T886" s="194"/>
      <c r="U886" s="194"/>
      <c r="V886" s="470"/>
      <c r="W886" s="194"/>
      <c r="X886" s="194"/>
      <c r="Y886" s="194"/>
      <c r="Z886" s="194"/>
      <c r="AA886" s="194"/>
      <c r="AB886" s="470"/>
      <c r="AC886" s="194"/>
      <c r="AD886" s="194"/>
      <c r="AE886" s="194"/>
      <c r="AF886" s="194"/>
      <c r="AG886" s="194"/>
      <c r="AH886" s="470"/>
      <c r="AI886" s="194"/>
      <c r="AJ886" s="194"/>
      <c r="AK886" s="194"/>
      <c r="AL886" s="194"/>
      <c r="AM886" s="470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470"/>
      <c r="P887" s="194"/>
      <c r="Q887" s="194"/>
      <c r="R887" s="194"/>
      <c r="S887" s="194"/>
      <c r="T887" s="194"/>
      <c r="U887" s="194"/>
      <c r="V887" s="470"/>
      <c r="W887" s="194"/>
      <c r="X887" s="194"/>
      <c r="Y887" s="194"/>
      <c r="Z887" s="194"/>
      <c r="AA887" s="194"/>
      <c r="AB887" s="470"/>
      <c r="AC887" s="194"/>
      <c r="AD887" s="194"/>
      <c r="AE887" s="194"/>
      <c r="AF887" s="194"/>
      <c r="AG887" s="194"/>
      <c r="AH887" s="470"/>
      <c r="AI887" s="194"/>
      <c r="AJ887" s="194"/>
      <c r="AK887" s="194"/>
      <c r="AL887" s="194"/>
      <c r="AM887" s="470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470"/>
      <c r="P888" s="194"/>
      <c r="Q888" s="194"/>
      <c r="R888" s="194"/>
      <c r="S888" s="194"/>
      <c r="T888" s="194"/>
      <c r="U888" s="194"/>
      <c r="V888" s="470"/>
      <c r="W888" s="194"/>
      <c r="X888" s="194"/>
      <c r="Y888" s="194"/>
      <c r="Z888" s="194"/>
      <c r="AA888" s="194"/>
      <c r="AB888" s="470"/>
      <c r="AC888" s="194"/>
      <c r="AD888" s="194"/>
      <c r="AE888" s="194"/>
      <c r="AF888" s="194"/>
      <c r="AG888" s="194"/>
      <c r="AH888" s="470"/>
      <c r="AI888" s="194"/>
      <c r="AJ888" s="194"/>
      <c r="AK888" s="194"/>
      <c r="AL888" s="194"/>
      <c r="AM888" s="470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470"/>
      <c r="P889" s="194"/>
      <c r="Q889" s="194"/>
      <c r="R889" s="194"/>
      <c r="S889" s="194"/>
      <c r="T889" s="194"/>
      <c r="U889" s="194"/>
      <c r="V889" s="470"/>
      <c r="W889" s="194"/>
      <c r="X889" s="194"/>
      <c r="Y889" s="194"/>
      <c r="Z889" s="194"/>
      <c r="AA889" s="194"/>
      <c r="AB889" s="470"/>
      <c r="AC889" s="194"/>
      <c r="AD889" s="194"/>
      <c r="AE889" s="194"/>
      <c r="AF889" s="194"/>
      <c r="AG889" s="194"/>
      <c r="AH889" s="470"/>
      <c r="AI889" s="194"/>
      <c r="AJ889" s="194"/>
      <c r="AK889" s="194"/>
      <c r="AL889" s="194"/>
      <c r="AM889" s="470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470"/>
      <c r="P890" s="194"/>
      <c r="Q890" s="194"/>
      <c r="R890" s="194"/>
      <c r="S890" s="194"/>
      <c r="T890" s="194"/>
      <c r="U890" s="194"/>
      <c r="V890" s="470"/>
      <c r="W890" s="194"/>
      <c r="X890" s="194"/>
      <c r="Y890" s="194"/>
      <c r="Z890" s="194"/>
      <c r="AA890" s="194"/>
      <c r="AB890" s="470"/>
      <c r="AC890" s="194"/>
      <c r="AD890" s="194"/>
      <c r="AE890" s="194"/>
      <c r="AF890" s="194"/>
      <c r="AG890" s="194"/>
      <c r="AH890" s="470"/>
      <c r="AI890" s="194"/>
      <c r="AJ890" s="194"/>
      <c r="AK890" s="194"/>
      <c r="AL890" s="194"/>
      <c r="AM890" s="470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470"/>
      <c r="P891" s="194"/>
      <c r="Q891" s="194"/>
      <c r="R891" s="194"/>
      <c r="S891" s="194"/>
      <c r="T891" s="194"/>
      <c r="U891" s="194"/>
      <c r="V891" s="470"/>
      <c r="W891" s="194"/>
      <c r="X891" s="194"/>
      <c r="Y891" s="194"/>
      <c r="Z891" s="194"/>
      <c r="AA891" s="194"/>
      <c r="AB891" s="470"/>
      <c r="AC891" s="194"/>
      <c r="AD891" s="194"/>
      <c r="AE891" s="194"/>
      <c r="AF891" s="194"/>
      <c r="AG891" s="194"/>
      <c r="AH891" s="470"/>
      <c r="AI891" s="194"/>
      <c r="AJ891" s="194"/>
      <c r="AK891" s="194"/>
      <c r="AL891" s="194"/>
      <c r="AM891" s="470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470"/>
      <c r="P892" s="194"/>
      <c r="Q892" s="194"/>
      <c r="R892" s="194"/>
      <c r="S892" s="194"/>
      <c r="T892" s="194"/>
      <c r="U892" s="194"/>
      <c r="V892" s="470"/>
      <c r="W892" s="194"/>
      <c r="X892" s="194"/>
      <c r="Y892" s="194"/>
      <c r="Z892" s="194"/>
      <c r="AA892" s="194"/>
      <c r="AB892" s="470"/>
      <c r="AC892" s="194"/>
      <c r="AD892" s="194"/>
      <c r="AE892" s="194"/>
      <c r="AF892" s="194"/>
      <c r="AG892" s="194"/>
      <c r="AH892" s="470"/>
      <c r="AI892" s="194"/>
      <c r="AJ892" s="194"/>
      <c r="AK892" s="194"/>
      <c r="AL892" s="194"/>
      <c r="AM892" s="470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470"/>
      <c r="P893" s="194"/>
      <c r="Q893" s="194"/>
      <c r="R893" s="194"/>
      <c r="S893" s="194"/>
      <c r="T893" s="194"/>
      <c r="U893" s="194"/>
      <c r="V893" s="470"/>
      <c r="W893" s="194"/>
      <c r="X893" s="194"/>
      <c r="Y893" s="194"/>
      <c r="Z893" s="194"/>
      <c r="AA893" s="194"/>
      <c r="AB893" s="470"/>
      <c r="AC893" s="194"/>
      <c r="AD893" s="194"/>
      <c r="AE893" s="194"/>
      <c r="AF893" s="194"/>
      <c r="AG893" s="194"/>
      <c r="AH893" s="470"/>
      <c r="AI893" s="194"/>
      <c r="AJ893" s="194"/>
      <c r="AK893" s="194"/>
      <c r="AL893" s="194"/>
      <c r="AM893" s="470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470"/>
      <c r="P894" s="194"/>
      <c r="Q894" s="194"/>
      <c r="R894" s="194"/>
      <c r="S894" s="194"/>
      <c r="T894" s="194"/>
      <c r="U894" s="194"/>
      <c r="V894" s="470"/>
      <c r="W894" s="194"/>
      <c r="X894" s="194"/>
      <c r="Y894" s="194"/>
      <c r="Z894" s="194"/>
      <c r="AA894" s="194"/>
      <c r="AB894" s="470"/>
      <c r="AC894" s="194"/>
      <c r="AD894" s="194"/>
      <c r="AE894" s="194"/>
      <c r="AF894" s="194"/>
      <c r="AG894" s="194"/>
      <c r="AH894" s="470"/>
      <c r="AI894" s="194"/>
      <c r="AJ894" s="194"/>
      <c r="AK894" s="194"/>
      <c r="AL894" s="194"/>
      <c r="AM894" s="470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470"/>
      <c r="P895" s="194"/>
      <c r="Q895" s="194"/>
      <c r="R895" s="194"/>
      <c r="S895" s="194"/>
      <c r="T895" s="194"/>
      <c r="U895" s="194"/>
      <c r="V895" s="470"/>
      <c r="W895" s="194"/>
      <c r="X895" s="194"/>
      <c r="Y895" s="194"/>
      <c r="Z895" s="194"/>
      <c r="AA895" s="194"/>
      <c r="AB895" s="470"/>
      <c r="AC895" s="194"/>
      <c r="AD895" s="194"/>
      <c r="AE895" s="194"/>
      <c r="AF895" s="194"/>
      <c r="AG895" s="194"/>
      <c r="AH895" s="470"/>
      <c r="AI895" s="194"/>
      <c r="AJ895" s="194"/>
      <c r="AK895" s="194"/>
      <c r="AL895" s="194"/>
      <c r="AM895" s="470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470"/>
      <c r="P896" s="194"/>
      <c r="Q896" s="194"/>
      <c r="R896" s="194"/>
      <c r="S896" s="194"/>
      <c r="T896" s="194"/>
      <c r="U896" s="194"/>
      <c r="V896" s="470"/>
      <c r="W896" s="194"/>
      <c r="X896" s="194"/>
      <c r="Y896" s="194"/>
      <c r="Z896" s="194"/>
      <c r="AA896" s="194"/>
      <c r="AB896" s="470"/>
      <c r="AC896" s="194"/>
      <c r="AD896" s="194"/>
      <c r="AE896" s="194"/>
      <c r="AF896" s="194"/>
      <c r="AG896" s="194"/>
      <c r="AH896" s="470"/>
      <c r="AI896" s="194"/>
      <c r="AJ896" s="194"/>
      <c r="AK896" s="194"/>
      <c r="AL896" s="194"/>
      <c r="AM896" s="470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470"/>
      <c r="P897" s="194"/>
      <c r="Q897" s="194"/>
      <c r="R897" s="194"/>
      <c r="S897" s="194"/>
      <c r="T897" s="194"/>
      <c r="U897" s="194"/>
      <c r="V897" s="470"/>
      <c r="W897" s="194"/>
      <c r="X897" s="194"/>
      <c r="Y897" s="194"/>
      <c r="Z897" s="194"/>
      <c r="AA897" s="194"/>
      <c r="AB897" s="470"/>
      <c r="AC897" s="194"/>
      <c r="AD897" s="194"/>
      <c r="AE897" s="194"/>
      <c r="AF897" s="194"/>
      <c r="AG897" s="194"/>
      <c r="AH897" s="470"/>
      <c r="AI897" s="194"/>
      <c r="AJ897" s="194"/>
      <c r="AK897" s="194"/>
      <c r="AL897" s="194"/>
      <c r="AM897" s="470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470"/>
      <c r="P898" s="194"/>
      <c r="Q898" s="194"/>
      <c r="R898" s="194"/>
      <c r="S898" s="194"/>
      <c r="T898" s="194"/>
      <c r="U898" s="194"/>
      <c r="V898" s="470"/>
      <c r="W898" s="194"/>
      <c r="X898" s="194"/>
      <c r="Y898" s="194"/>
      <c r="Z898" s="194"/>
      <c r="AA898" s="194"/>
      <c r="AB898" s="470"/>
      <c r="AC898" s="194"/>
      <c r="AD898" s="194"/>
      <c r="AE898" s="194"/>
      <c r="AF898" s="194"/>
      <c r="AG898" s="194"/>
      <c r="AH898" s="470"/>
      <c r="AI898" s="194"/>
      <c r="AJ898" s="194"/>
      <c r="AK898" s="194"/>
      <c r="AL898" s="194"/>
      <c r="AM898" s="470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470"/>
      <c r="P899" s="194"/>
      <c r="Q899" s="194"/>
      <c r="R899" s="194"/>
      <c r="S899" s="194"/>
      <c r="T899" s="194"/>
      <c r="U899" s="194"/>
      <c r="V899" s="470"/>
      <c r="W899" s="194"/>
      <c r="X899" s="194"/>
      <c r="Y899" s="194"/>
      <c r="Z899" s="194"/>
      <c r="AA899" s="194"/>
      <c r="AB899" s="470"/>
      <c r="AC899" s="194"/>
      <c r="AD899" s="194"/>
      <c r="AE899" s="194"/>
      <c r="AF899" s="194"/>
      <c r="AG899" s="194"/>
      <c r="AH899" s="470"/>
      <c r="AI899" s="194"/>
      <c r="AJ899" s="194"/>
      <c r="AK899" s="194"/>
      <c r="AL899" s="194"/>
      <c r="AM899" s="470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470"/>
      <c r="P900" s="194"/>
      <c r="Q900" s="194"/>
      <c r="R900" s="194"/>
      <c r="S900" s="194"/>
      <c r="T900" s="194"/>
      <c r="U900" s="194"/>
      <c r="V900" s="470"/>
      <c r="W900" s="194"/>
      <c r="X900" s="194"/>
      <c r="Y900" s="194"/>
      <c r="Z900" s="194"/>
      <c r="AA900" s="194"/>
      <c r="AB900" s="470"/>
      <c r="AC900" s="194"/>
      <c r="AD900" s="194"/>
      <c r="AE900" s="194"/>
      <c r="AF900" s="194"/>
      <c r="AG900" s="194"/>
      <c r="AH900" s="470"/>
      <c r="AI900" s="194"/>
      <c r="AJ900" s="194"/>
      <c r="AK900" s="194"/>
      <c r="AL900" s="194"/>
      <c r="AM900" s="470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470"/>
      <c r="P901" s="194"/>
      <c r="Q901" s="194"/>
      <c r="R901" s="194"/>
      <c r="S901" s="194"/>
      <c r="T901" s="194"/>
      <c r="U901" s="194"/>
      <c r="V901" s="470"/>
      <c r="W901" s="194"/>
      <c r="X901" s="194"/>
      <c r="Y901" s="194"/>
      <c r="Z901" s="194"/>
      <c r="AA901" s="194"/>
      <c r="AB901" s="470"/>
      <c r="AC901" s="194"/>
      <c r="AD901" s="194"/>
      <c r="AE901" s="194"/>
      <c r="AF901" s="194"/>
      <c r="AG901" s="194"/>
      <c r="AH901" s="470"/>
      <c r="AI901" s="194"/>
      <c r="AJ901" s="194"/>
      <c r="AK901" s="194"/>
      <c r="AL901" s="194"/>
      <c r="AM901" s="470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470"/>
      <c r="P902" s="194"/>
      <c r="Q902" s="194"/>
      <c r="R902" s="194"/>
      <c r="S902" s="194"/>
      <c r="T902" s="194"/>
      <c r="U902" s="194"/>
      <c r="V902" s="470"/>
      <c r="W902" s="194"/>
      <c r="X902" s="194"/>
      <c r="Y902" s="194"/>
      <c r="Z902" s="194"/>
      <c r="AA902" s="194"/>
      <c r="AB902" s="470"/>
      <c r="AC902" s="194"/>
      <c r="AD902" s="194"/>
      <c r="AE902" s="194"/>
      <c r="AF902" s="194"/>
      <c r="AG902" s="194"/>
      <c r="AH902" s="470"/>
      <c r="AI902" s="194"/>
      <c r="AJ902" s="194"/>
      <c r="AK902" s="194"/>
      <c r="AL902" s="194"/>
      <c r="AM902" s="470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470"/>
      <c r="P903" s="194"/>
      <c r="Q903" s="194"/>
      <c r="R903" s="194"/>
      <c r="S903" s="194"/>
      <c r="T903" s="194"/>
      <c r="U903" s="194"/>
      <c r="V903" s="470"/>
      <c r="W903" s="194"/>
      <c r="X903" s="194"/>
      <c r="Y903" s="194"/>
      <c r="Z903" s="194"/>
      <c r="AA903" s="194"/>
      <c r="AB903" s="470"/>
      <c r="AC903" s="194"/>
      <c r="AD903" s="194"/>
      <c r="AE903" s="194"/>
      <c r="AF903" s="194"/>
      <c r="AG903" s="194"/>
      <c r="AH903" s="470"/>
      <c r="AI903" s="194"/>
      <c r="AJ903" s="194"/>
      <c r="AK903" s="194"/>
      <c r="AL903" s="194"/>
      <c r="AM903" s="470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470"/>
      <c r="P904" s="194"/>
      <c r="Q904" s="194"/>
      <c r="R904" s="194"/>
      <c r="S904" s="194"/>
      <c r="T904" s="194"/>
      <c r="U904" s="194"/>
      <c r="V904" s="470"/>
      <c r="W904" s="194"/>
      <c r="X904" s="194"/>
      <c r="Y904" s="194"/>
      <c r="Z904" s="194"/>
      <c r="AA904" s="194"/>
      <c r="AB904" s="470"/>
      <c r="AC904" s="194"/>
      <c r="AD904" s="194"/>
      <c r="AE904" s="194"/>
      <c r="AF904" s="194"/>
      <c r="AG904" s="194"/>
      <c r="AH904" s="470"/>
      <c r="AI904" s="194"/>
      <c r="AJ904" s="194"/>
      <c r="AK904" s="194"/>
      <c r="AL904" s="194"/>
      <c r="AM904" s="470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470"/>
      <c r="P905" s="194"/>
      <c r="Q905" s="194"/>
      <c r="R905" s="194"/>
      <c r="S905" s="194"/>
      <c r="T905" s="194"/>
      <c r="U905" s="194"/>
      <c r="V905" s="470"/>
      <c r="W905" s="194"/>
      <c r="X905" s="194"/>
      <c r="Y905" s="194"/>
      <c r="Z905" s="194"/>
      <c r="AA905" s="194"/>
      <c r="AB905" s="470"/>
      <c r="AC905" s="194"/>
      <c r="AD905" s="194"/>
      <c r="AE905" s="194"/>
      <c r="AF905" s="194"/>
      <c r="AG905" s="194"/>
      <c r="AH905" s="470"/>
      <c r="AI905" s="194"/>
      <c r="AJ905" s="194"/>
      <c r="AK905" s="194"/>
      <c r="AL905" s="194"/>
      <c r="AM905" s="470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470"/>
      <c r="P906" s="194"/>
      <c r="Q906" s="194"/>
      <c r="R906" s="194"/>
      <c r="S906" s="194"/>
      <c r="T906" s="194"/>
      <c r="U906" s="194"/>
      <c r="V906" s="470"/>
      <c r="W906" s="194"/>
      <c r="X906" s="194"/>
      <c r="Y906" s="194"/>
      <c r="Z906" s="194"/>
      <c r="AA906" s="194"/>
      <c r="AB906" s="470"/>
      <c r="AC906" s="194"/>
      <c r="AD906" s="194"/>
      <c r="AE906" s="194"/>
      <c r="AF906" s="194"/>
      <c r="AG906" s="194"/>
      <c r="AH906" s="470"/>
      <c r="AI906" s="194"/>
      <c r="AJ906" s="194"/>
      <c r="AK906" s="194"/>
      <c r="AL906" s="194"/>
      <c r="AM906" s="470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470"/>
      <c r="P907" s="194"/>
      <c r="Q907" s="194"/>
      <c r="R907" s="194"/>
      <c r="S907" s="194"/>
      <c r="T907" s="194"/>
      <c r="U907" s="194"/>
      <c r="V907" s="470"/>
      <c r="W907" s="194"/>
      <c r="X907" s="194"/>
      <c r="Y907" s="194"/>
      <c r="Z907" s="194"/>
      <c r="AA907" s="194"/>
      <c r="AB907" s="470"/>
      <c r="AC907" s="194"/>
      <c r="AD907" s="194"/>
      <c r="AE907" s="194"/>
      <c r="AF907" s="194"/>
      <c r="AG907" s="194"/>
      <c r="AH907" s="470"/>
      <c r="AI907" s="194"/>
      <c r="AJ907" s="194"/>
      <c r="AK907" s="194"/>
      <c r="AL907" s="194"/>
      <c r="AM907" s="470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470"/>
      <c r="P908" s="194"/>
      <c r="Q908" s="194"/>
      <c r="R908" s="194"/>
      <c r="S908" s="194"/>
      <c r="T908" s="194"/>
      <c r="U908" s="194"/>
      <c r="V908" s="470"/>
      <c r="W908" s="194"/>
      <c r="X908" s="194"/>
      <c r="Y908" s="194"/>
      <c r="Z908" s="194"/>
      <c r="AA908" s="194"/>
      <c r="AB908" s="470"/>
      <c r="AC908" s="194"/>
      <c r="AD908" s="194"/>
      <c r="AE908" s="194"/>
      <c r="AF908" s="194"/>
      <c r="AG908" s="194"/>
      <c r="AH908" s="470"/>
      <c r="AI908" s="194"/>
      <c r="AJ908" s="194"/>
      <c r="AK908" s="194"/>
      <c r="AL908" s="194"/>
      <c r="AM908" s="470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470"/>
      <c r="P909" s="194"/>
      <c r="Q909" s="194"/>
      <c r="R909" s="194"/>
      <c r="S909" s="194"/>
      <c r="T909" s="194"/>
      <c r="U909" s="194"/>
      <c r="V909" s="470"/>
      <c r="W909" s="194"/>
      <c r="X909" s="194"/>
      <c r="Y909" s="194"/>
      <c r="Z909" s="194"/>
      <c r="AA909" s="194"/>
      <c r="AB909" s="470"/>
      <c r="AC909" s="194"/>
      <c r="AD909" s="194"/>
      <c r="AE909" s="194"/>
      <c r="AF909" s="194"/>
      <c r="AG909" s="194"/>
      <c r="AH909" s="470"/>
      <c r="AI909" s="194"/>
      <c r="AJ909" s="194"/>
      <c r="AK909" s="194"/>
      <c r="AL909" s="194"/>
      <c r="AM909" s="470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470"/>
      <c r="P910" s="194"/>
      <c r="Q910" s="194"/>
      <c r="R910" s="194"/>
      <c r="S910" s="194"/>
      <c r="T910" s="194"/>
      <c r="U910" s="194"/>
      <c r="V910" s="470"/>
      <c r="W910" s="194"/>
      <c r="X910" s="194"/>
      <c r="Y910" s="194"/>
      <c r="Z910" s="194"/>
      <c r="AA910" s="194"/>
      <c r="AB910" s="470"/>
      <c r="AC910" s="194"/>
      <c r="AD910" s="194"/>
      <c r="AE910" s="194"/>
      <c r="AF910" s="194"/>
      <c r="AG910" s="194"/>
      <c r="AH910" s="470"/>
      <c r="AI910" s="194"/>
      <c r="AJ910" s="194"/>
      <c r="AK910" s="194"/>
      <c r="AL910" s="194"/>
      <c r="AM910" s="470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470"/>
      <c r="P911" s="194"/>
      <c r="Q911" s="194"/>
      <c r="R911" s="194"/>
      <c r="S911" s="194"/>
      <c r="T911" s="194"/>
      <c r="U911" s="194"/>
      <c r="V911" s="470"/>
      <c r="W911" s="194"/>
      <c r="X911" s="194"/>
      <c r="Y911" s="194"/>
      <c r="Z911" s="194"/>
      <c r="AA911" s="194"/>
      <c r="AB911" s="470"/>
      <c r="AC911" s="194"/>
      <c r="AD911" s="194"/>
      <c r="AE911" s="194"/>
      <c r="AF911" s="194"/>
      <c r="AG911" s="194"/>
      <c r="AH911" s="470"/>
      <c r="AI911" s="194"/>
      <c r="AJ911" s="194"/>
      <c r="AK911" s="194"/>
      <c r="AL911" s="194"/>
      <c r="AM911" s="470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470"/>
      <c r="P912" s="194"/>
      <c r="Q912" s="194"/>
      <c r="R912" s="194"/>
      <c r="S912" s="194"/>
      <c r="T912" s="194"/>
      <c r="U912" s="194"/>
      <c r="V912" s="470"/>
      <c r="W912" s="194"/>
      <c r="X912" s="194"/>
      <c r="Y912" s="194"/>
      <c r="Z912" s="194"/>
      <c r="AA912" s="194"/>
      <c r="AB912" s="470"/>
      <c r="AC912" s="194"/>
      <c r="AD912" s="194"/>
      <c r="AE912" s="194"/>
      <c r="AF912" s="194"/>
      <c r="AG912" s="194"/>
      <c r="AH912" s="470"/>
      <c r="AI912" s="194"/>
      <c r="AJ912" s="194"/>
      <c r="AK912" s="194"/>
      <c r="AL912" s="194"/>
      <c r="AM912" s="470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470"/>
      <c r="P913" s="194"/>
      <c r="Q913" s="194"/>
      <c r="R913" s="194"/>
      <c r="S913" s="194"/>
      <c r="T913" s="194"/>
      <c r="U913" s="194"/>
      <c r="V913" s="470"/>
      <c r="W913" s="194"/>
      <c r="X913" s="194"/>
      <c r="Y913" s="194"/>
      <c r="Z913" s="194"/>
      <c r="AA913" s="194"/>
      <c r="AB913" s="470"/>
      <c r="AC913" s="194"/>
      <c r="AD913" s="194"/>
      <c r="AE913" s="194"/>
      <c r="AF913" s="194"/>
      <c r="AG913" s="194"/>
      <c r="AH913" s="470"/>
      <c r="AI913" s="194"/>
      <c r="AJ913" s="194"/>
      <c r="AK913" s="194"/>
      <c r="AL913" s="194"/>
      <c r="AM913" s="470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470"/>
      <c r="P914" s="194"/>
      <c r="Q914" s="194"/>
      <c r="R914" s="194"/>
      <c r="S914" s="194"/>
      <c r="T914" s="194"/>
      <c r="U914" s="194"/>
      <c r="V914" s="470"/>
      <c r="W914" s="194"/>
      <c r="X914" s="194"/>
      <c r="Y914" s="194"/>
      <c r="Z914" s="194"/>
      <c r="AA914" s="194"/>
      <c r="AB914" s="470"/>
      <c r="AC914" s="194"/>
      <c r="AD914" s="194"/>
      <c r="AE914" s="194"/>
      <c r="AF914" s="194"/>
      <c r="AG914" s="194"/>
      <c r="AH914" s="470"/>
      <c r="AI914" s="194"/>
      <c r="AJ914" s="194"/>
      <c r="AK914" s="194"/>
      <c r="AL914" s="194"/>
      <c r="AM914" s="470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470"/>
      <c r="P915" s="194"/>
      <c r="Q915" s="194"/>
      <c r="R915" s="194"/>
      <c r="S915" s="194"/>
      <c r="T915" s="194"/>
      <c r="U915" s="194"/>
      <c r="V915" s="470"/>
      <c r="W915" s="194"/>
      <c r="X915" s="194"/>
      <c r="Y915" s="194"/>
      <c r="Z915" s="194"/>
      <c r="AA915" s="194"/>
      <c r="AB915" s="470"/>
      <c r="AC915" s="194"/>
      <c r="AD915" s="194"/>
      <c r="AE915" s="194"/>
      <c r="AF915" s="194"/>
      <c r="AG915" s="194"/>
      <c r="AH915" s="470"/>
      <c r="AI915" s="194"/>
      <c r="AJ915" s="194"/>
      <c r="AK915" s="194"/>
      <c r="AL915" s="194"/>
      <c r="AM915" s="470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470"/>
      <c r="P916" s="194"/>
      <c r="Q916" s="194"/>
      <c r="R916" s="194"/>
      <c r="S916" s="194"/>
      <c r="T916" s="194"/>
      <c r="U916" s="194"/>
      <c r="V916" s="470"/>
      <c r="W916" s="194"/>
      <c r="X916" s="194"/>
      <c r="Y916" s="194"/>
      <c r="Z916" s="194"/>
      <c r="AA916" s="194"/>
      <c r="AB916" s="470"/>
      <c r="AC916" s="194"/>
      <c r="AD916" s="194"/>
      <c r="AE916" s="194"/>
      <c r="AF916" s="194"/>
      <c r="AG916" s="194"/>
      <c r="AH916" s="470"/>
      <c r="AI916" s="194"/>
      <c r="AJ916" s="194"/>
      <c r="AK916" s="194"/>
      <c r="AL916" s="194"/>
      <c r="AM916" s="470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470"/>
      <c r="P917" s="194"/>
      <c r="Q917" s="194"/>
      <c r="R917" s="194"/>
      <c r="S917" s="194"/>
      <c r="T917" s="194"/>
      <c r="U917" s="194"/>
      <c r="V917" s="470"/>
      <c r="W917" s="194"/>
      <c r="X917" s="194"/>
      <c r="Y917" s="194"/>
      <c r="Z917" s="194"/>
      <c r="AA917" s="194"/>
      <c r="AB917" s="470"/>
      <c r="AC917" s="194"/>
      <c r="AD917" s="194"/>
      <c r="AE917" s="194"/>
      <c r="AF917" s="194"/>
      <c r="AG917" s="194"/>
      <c r="AH917" s="470"/>
      <c r="AI917" s="194"/>
      <c r="AJ917" s="194"/>
      <c r="AK917" s="194"/>
      <c r="AL917" s="194"/>
      <c r="AM917" s="470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470"/>
      <c r="P918" s="194"/>
      <c r="Q918" s="194"/>
      <c r="R918" s="194"/>
      <c r="S918" s="194"/>
      <c r="T918" s="194"/>
      <c r="U918" s="194"/>
      <c r="V918" s="470"/>
      <c r="W918" s="194"/>
      <c r="X918" s="194"/>
      <c r="Y918" s="194"/>
      <c r="Z918" s="194"/>
      <c r="AA918" s="194"/>
      <c r="AB918" s="470"/>
      <c r="AC918" s="194"/>
      <c r="AD918" s="194"/>
      <c r="AE918" s="194"/>
      <c r="AF918" s="194"/>
      <c r="AG918" s="194"/>
      <c r="AH918" s="470"/>
      <c r="AI918" s="194"/>
      <c r="AJ918" s="194"/>
      <c r="AK918" s="194"/>
      <c r="AL918" s="194"/>
      <c r="AM918" s="470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470"/>
      <c r="P919" s="194"/>
      <c r="Q919" s="194"/>
      <c r="R919" s="194"/>
      <c r="S919" s="194"/>
      <c r="T919" s="194"/>
      <c r="U919" s="194"/>
      <c r="V919" s="470"/>
      <c r="W919" s="194"/>
      <c r="X919" s="194"/>
      <c r="Y919" s="194"/>
      <c r="Z919" s="194"/>
      <c r="AA919" s="194"/>
      <c r="AB919" s="470"/>
      <c r="AC919" s="194"/>
      <c r="AD919" s="194"/>
      <c r="AE919" s="194"/>
      <c r="AF919" s="194"/>
      <c r="AG919" s="194"/>
      <c r="AH919" s="470"/>
      <c r="AI919" s="194"/>
      <c r="AJ919" s="194"/>
      <c r="AK919" s="194"/>
      <c r="AL919" s="194"/>
      <c r="AM919" s="470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470"/>
      <c r="P920" s="194"/>
      <c r="Q920" s="194"/>
      <c r="R920" s="194"/>
      <c r="S920" s="194"/>
      <c r="T920" s="194"/>
      <c r="U920" s="194"/>
      <c r="V920" s="470"/>
      <c r="W920" s="194"/>
      <c r="X920" s="194"/>
      <c r="Y920" s="194"/>
      <c r="Z920" s="194"/>
      <c r="AA920" s="194"/>
      <c r="AB920" s="470"/>
      <c r="AC920" s="194"/>
      <c r="AD920" s="194"/>
      <c r="AE920" s="194"/>
      <c r="AF920" s="194"/>
      <c r="AG920" s="194"/>
      <c r="AH920" s="470"/>
      <c r="AI920" s="194"/>
      <c r="AJ920" s="194"/>
      <c r="AK920" s="194"/>
      <c r="AL920" s="194"/>
      <c r="AM920" s="470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470"/>
      <c r="P921" s="194"/>
      <c r="Q921" s="194"/>
      <c r="R921" s="194"/>
      <c r="S921" s="194"/>
      <c r="T921" s="194"/>
      <c r="U921" s="194"/>
      <c r="V921" s="470"/>
      <c r="W921" s="194"/>
      <c r="X921" s="194"/>
      <c r="Y921" s="194"/>
      <c r="Z921" s="194"/>
      <c r="AA921" s="194"/>
      <c r="AB921" s="470"/>
      <c r="AC921" s="194"/>
      <c r="AD921" s="194"/>
      <c r="AE921" s="194"/>
      <c r="AF921" s="194"/>
      <c r="AG921" s="194"/>
      <c r="AH921" s="470"/>
      <c r="AI921" s="194"/>
      <c r="AJ921" s="194"/>
      <c r="AK921" s="194"/>
      <c r="AL921" s="194"/>
      <c r="AM921" s="470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470"/>
      <c r="P922" s="194"/>
      <c r="Q922" s="194"/>
      <c r="R922" s="194"/>
      <c r="S922" s="194"/>
      <c r="T922" s="194"/>
      <c r="U922" s="194"/>
      <c r="V922" s="470"/>
      <c r="W922" s="194"/>
      <c r="X922" s="194"/>
      <c r="Y922" s="194"/>
      <c r="Z922" s="194"/>
      <c r="AA922" s="194"/>
      <c r="AB922" s="470"/>
      <c r="AC922" s="194"/>
      <c r="AD922" s="194"/>
      <c r="AE922" s="194"/>
      <c r="AF922" s="194"/>
      <c r="AG922" s="194"/>
      <c r="AH922" s="470"/>
      <c r="AI922" s="194"/>
      <c r="AJ922" s="194"/>
      <c r="AK922" s="194"/>
      <c r="AL922" s="194"/>
      <c r="AM922" s="470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470"/>
      <c r="P923" s="194"/>
      <c r="Q923" s="194"/>
      <c r="R923" s="194"/>
      <c r="S923" s="194"/>
      <c r="T923" s="194"/>
      <c r="U923" s="194"/>
      <c r="V923" s="470"/>
      <c r="W923" s="194"/>
      <c r="X923" s="194"/>
      <c r="Y923" s="194"/>
      <c r="Z923" s="194"/>
      <c r="AA923" s="194"/>
      <c r="AB923" s="470"/>
      <c r="AC923" s="194"/>
      <c r="AD923" s="194"/>
      <c r="AE923" s="194"/>
      <c r="AF923" s="194"/>
      <c r="AG923" s="194"/>
      <c r="AH923" s="470"/>
      <c r="AI923" s="194"/>
      <c r="AJ923" s="194"/>
      <c r="AK923" s="194"/>
      <c r="AL923" s="194"/>
      <c r="AM923" s="470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470"/>
      <c r="P924" s="194"/>
      <c r="Q924" s="194"/>
      <c r="R924" s="194"/>
      <c r="S924" s="194"/>
      <c r="T924" s="194"/>
      <c r="U924" s="194"/>
      <c r="V924" s="470"/>
      <c r="W924" s="194"/>
      <c r="X924" s="194"/>
      <c r="Y924" s="194"/>
      <c r="Z924" s="194"/>
      <c r="AA924" s="194"/>
      <c r="AB924" s="470"/>
      <c r="AC924" s="194"/>
      <c r="AD924" s="194"/>
      <c r="AE924" s="194"/>
      <c r="AF924" s="194"/>
      <c r="AG924" s="194"/>
      <c r="AH924" s="470"/>
      <c r="AI924" s="194"/>
      <c r="AJ924" s="194"/>
      <c r="AK924" s="194"/>
      <c r="AL924" s="194"/>
      <c r="AM924" s="470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470"/>
      <c r="P925" s="194"/>
      <c r="Q925" s="194"/>
      <c r="R925" s="194"/>
      <c r="S925" s="194"/>
      <c r="T925" s="194"/>
      <c r="U925" s="194"/>
      <c r="V925" s="470"/>
      <c r="W925" s="194"/>
      <c r="X925" s="194"/>
      <c r="Y925" s="194"/>
      <c r="Z925" s="194"/>
      <c r="AA925" s="194"/>
      <c r="AB925" s="470"/>
      <c r="AC925" s="194"/>
      <c r="AD925" s="194"/>
      <c r="AE925" s="194"/>
      <c r="AF925" s="194"/>
      <c r="AG925" s="194"/>
      <c r="AH925" s="470"/>
      <c r="AI925" s="194"/>
      <c r="AJ925" s="194"/>
      <c r="AK925" s="194"/>
      <c r="AL925" s="194"/>
      <c r="AM925" s="470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470"/>
      <c r="P926" s="194"/>
      <c r="Q926" s="194"/>
      <c r="R926" s="194"/>
      <c r="S926" s="194"/>
      <c r="T926" s="194"/>
      <c r="U926" s="194"/>
      <c r="V926" s="470"/>
      <c r="W926" s="194"/>
      <c r="X926" s="194"/>
      <c r="Y926" s="194"/>
      <c r="Z926" s="194"/>
      <c r="AA926" s="194"/>
      <c r="AB926" s="470"/>
      <c r="AC926" s="194"/>
      <c r="AD926" s="194"/>
      <c r="AE926" s="194"/>
      <c r="AF926" s="194"/>
      <c r="AG926" s="194"/>
      <c r="AH926" s="470"/>
      <c r="AI926" s="194"/>
      <c r="AJ926" s="194"/>
      <c r="AK926" s="194"/>
      <c r="AL926" s="194"/>
      <c r="AM926" s="470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470"/>
      <c r="P927" s="194"/>
      <c r="Q927" s="194"/>
      <c r="R927" s="194"/>
      <c r="S927" s="194"/>
      <c r="T927" s="194"/>
      <c r="U927" s="194"/>
      <c r="V927" s="470"/>
      <c r="W927" s="194"/>
      <c r="X927" s="194"/>
      <c r="Y927" s="194"/>
      <c r="Z927" s="194"/>
      <c r="AA927" s="194"/>
      <c r="AB927" s="470"/>
      <c r="AC927" s="194"/>
      <c r="AD927" s="194"/>
      <c r="AE927" s="194"/>
      <c r="AF927" s="194"/>
      <c r="AG927" s="194"/>
      <c r="AH927" s="470"/>
      <c r="AI927" s="194"/>
      <c r="AJ927" s="194"/>
      <c r="AK927" s="194"/>
      <c r="AL927" s="194"/>
      <c r="AM927" s="470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470"/>
      <c r="P928" s="194"/>
      <c r="Q928" s="194"/>
      <c r="R928" s="194"/>
      <c r="S928" s="194"/>
      <c r="T928" s="194"/>
      <c r="U928" s="194"/>
      <c r="V928" s="470"/>
      <c r="W928" s="194"/>
      <c r="X928" s="194"/>
      <c r="Y928" s="194"/>
      <c r="Z928" s="194"/>
      <c r="AA928" s="194"/>
      <c r="AB928" s="470"/>
      <c r="AC928" s="194"/>
      <c r="AD928" s="194"/>
      <c r="AE928" s="194"/>
      <c r="AF928" s="194"/>
      <c r="AG928" s="194"/>
      <c r="AH928" s="470"/>
      <c r="AI928" s="194"/>
      <c r="AJ928" s="194"/>
      <c r="AK928" s="194"/>
      <c r="AL928" s="194"/>
      <c r="AM928" s="470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470"/>
      <c r="P929" s="194"/>
      <c r="Q929" s="194"/>
      <c r="R929" s="194"/>
      <c r="S929" s="194"/>
      <c r="T929" s="194"/>
      <c r="U929" s="194"/>
      <c r="V929" s="470"/>
      <c r="W929" s="194"/>
      <c r="X929" s="194"/>
      <c r="Y929" s="194"/>
      <c r="Z929" s="194"/>
      <c r="AA929" s="194"/>
      <c r="AB929" s="470"/>
      <c r="AC929" s="194"/>
      <c r="AD929" s="194"/>
      <c r="AE929" s="194"/>
      <c r="AF929" s="194"/>
      <c r="AG929" s="194"/>
      <c r="AH929" s="470"/>
      <c r="AI929" s="194"/>
      <c r="AJ929" s="194"/>
      <c r="AK929" s="194"/>
      <c r="AL929" s="194"/>
      <c r="AM929" s="470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470"/>
      <c r="P930" s="194"/>
      <c r="Q930" s="194"/>
      <c r="R930" s="194"/>
      <c r="S930" s="194"/>
      <c r="T930" s="194"/>
      <c r="U930" s="194"/>
      <c r="V930" s="470"/>
      <c r="W930" s="194"/>
      <c r="X930" s="194"/>
      <c r="Y930" s="194"/>
      <c r="Z930" s="194"/>
      <c r="AA930" s="194"/>
      <c r="AB930" s="470"/>
      <c r="AC930" s="194"/>
      <c r="AD930" s="194"/>
      <c r="AE930" s="194"/>
      <c r="AF930" s="194"/>
      <c r="AG930" s="194"/>
      <c r="AH930" s="470"/>
      <c r="AI930" s="194"/>
      <c r="AJ930" s="194"/>
      <c r="AK930" s="194"/>
      <c r="AL930" s="194"/>
      <c r="AM930" s="470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470"/>
      <c r="P931" s="194"/>
      <c r="Q931" s="194"/>
      <c r="R931" s="194"/>
      <c r="S931" s="194"/>
      <c r="T931" s="194"/>
      <c r="U931" s="194"/>
      <c r="V931" s="470"/>
      <c r="W931" s="194"/>
      <c r="X931" s="194"/>
      <c r="Y931" s="194"/>
      <c r="Z931" s="194"/>
      <c r="AA931" s="194"/>
      <c r="AB931" s="470"/>
      <c r="AC931" s="194"/>
      <c r="AD931" s="194"/>
      <c r="AE931" s="194"/>
      <c r="AF931" s="194"/>
      <c r="AG931" s="194"/>
      <c r="AH931" s="470"/>
      <c r="AI931" s="194"/>
      <c r="AJ931" s="194"/>
      <c r="AK931" s="194"/>
      <c r="AL931" s="194"/>
      <c r="AM931" s="470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470"/>
      <c r="P932" s="194"/>
      <c r="Q932" s="194"/>
      <c r="R932" s="194"/>
      <c r="S932" s="194"/>
      <c r="T932" s="194"/>
      <c r="U932" s="194"/>
      <c r="V932" s="470"/>
      <c r="W932" s="194"/>
      <c r="X932" s="194"/>
      <c r="Y932" s="194"/>
      <c r="Z932" s="194"/>
      <c r="AA932" s="194"/>
      <c r="AB932" s="470"/>
      <c r="AC932" s="194"/>
      <c r="AD932" s="194"/>
      <c r="AE932" s="194"/>
      <c r="AF932" s="194"/>
      <c r="AG932" s="194"/>
      <c r="AH932" s="470"/>
      <c r="AI932" s="194"/>
      <c r="AJ932" s="194"/>
      <c r="AK932" s="194"/>
      <c r="AL932" s="194"/>
      <c r="AM932" s="470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470"/>
      <c r="P933" s="194"/>
      <c r="Q933" s="194"/>
      <c r="R933" s="194"/>
      <c r="S933" s="194"/>
      <c r="T933" s="194"/>
      <c r="U933" s="194"/>
      <c r="V933" s="470"/>
      <c r="W933" s="194"/>
      <c r="X933" s="194"/>
      <c r="Y933" s="194"/>
      <c r="Z933" s="194"/>
      <c r="AA933" s="194"/>
      <c r="AB933" s="470"/>
      <c r="AC933" s="194"/>
      <c r="AD933" s="194"/>
      <c r="AE933" s="194"/>
      <c r="AF933" s="194"/>
      <c r="AG933" s="194"/>
      <c r="AH933" s="470"/>
      <c r="AI933" s="194"/>
      <c r="AJ933" s="194"/>
      <c r="AK933" s="194"/>
      <c r="AL933" s="194"/>
      <c r="AM933" s="470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470"/>
      <c r="P934" s="194"/>
      <c r="Q934" s="194"/>
      <c r="R934" s="194"/>
      <c r="S934" s="194"/>
      <c r="T934" s="194"/>
      <c r="U934" s="194"/>
      <c r="V934" s="470"/>
      <c r="W934" s="194"/>
      <c r="X934" s="194"/>
      <c r="Y934" s="194"/>
      <c r="Z934" s="194"/>
      <c r="AA934" s="194"/>
      <c r="AB934" s="470"/>
      <c r="AC934" s="194"/>
      <c r="AD934" s="194"/>
      <c r="AE934" s="194"/>
      <c r="AF934" s="194"/>
      <c r="AG934" s="194"/>
      <c r="AH934" s="470"/>
      <c r="AI934" s="194"/>
      <c r="AJ934" s="194"/>
      <c r="AK934" s="194"/>
      <c r="AL934" s="194"/>
      <c r="AM934" s="470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470"/>
      <c r="P935" s="194"/>
      <c r="Q935" s="194"/>
      <c r="R935" s="194"/>
      <c r="S935" s="194"/>
      <c r="T935" s="194"/>
      <c r="U935" s="194"/>
      <c r="V935" s="470"/>
      <c r="W935" s="194"/>
      <c r="X935" s="194"/>
      <c r="Y935" s="194"/>
      <c r="Z935" s="194"/>
      <c r="AA935" s="194"/>
      <c r="AB935" s="470"/>
      <c r="AC935" s="194"/>
      <c r="AD935" s="194"/>
      <c r="AE935" s="194"/>
      <c r="AF935" s="194"/>
      <c r="AG935" s="194"/>
      <c r="AH935" s="470"/>
      <c r="AI935" s="194"/>
      <c r="AJ935" s="194"/>
      <c r="AK935" s="194"/>
      <c r="AL935" s="194"/>
      <c r="AM935" s="470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470"/>
      <c r="P936" s="194"/>
      <c r="Q936" s="194"/>
      <c r="R936" s="194"/>
      <c r="S936" s="194"/>
      <c r="T936" s="194"/>
      <c r="U936" s="194"/>
      <c r="V936" s="470"/>
      <c r="W936" s="194"/>
      <c r="X936" s="194"/>
      <c r="Y936" s="194"/>
      <c r="Z936" s="194"/>
      <c r="AA936" s="194"/>
      <c r="AB936" s="470"/>
      <c r="AC936" s="194"/>
      <c r="AD936" s="194"/>
      <c r="AE936" s="194"/>
      <c r="AF936" s="194"/>
      <c r="AG936" s="194"/>
      <c r="AH936" s="470"/>
      <c r="AI936" s="194"/>
      <c r="AJ936" s="194"/>
      <c r="AK936" s="194"/>
      <c r="AL936" s="194"/>
      <c r="AM936" s="470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470"/>
      <c r="P937" s="194"/>
      <c r="Q937" s="194"/>
      <c r="R937" s="194"/>
      <c r="S937" s="194"/>
      <c r="T937" s="194"/>
      <c r="U937" s="194"/>
      <c r="V937" s="470"/>
      <c r="W937" s="194"/>
      <c r="X937" s="194"/>
      <c r="Y937" s="194"/>
      <c r="Z937" s="194"/>
      <c r="AA937" s="194"/>
      <c r="AB937" s="470"/>
      <c r="AC937" s="194"/>
      <c r="AD937" s="194"/>
      <c r="AE937" s="194"/>
      <c r="AF937" s="194"/>
      <c r="AG937" s="194"/>
      <c r="AH937" s="470"/>
      <c r="AI937" s="194"/>
      <c r="AJ937" s="194"/>
      <c r="AK937" s="194"/>
      <c r="AL937" s="194"/>
      <c r="AM937" s="470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470"/>
      <c r="P938" s="194"/>
      <c r="Q938" s="194"/>
      <c r="R938" s="194"/>
      <c r="S938" s="194"/>
      <c r="T938" s="194"/>
      <c r="U938" s="194"/>
      <c r="V938" s="470"/>
      <c r="W938" s="194"/>
      <c r="X938" s="194"/>
      <c r="Y938" s="194"/>
      <c r="Z938" s="194"/>
      <c r="AA938" s="194"/>
      <c r="AB938" s="470"/>
      <c r="AC938" s="194"/>
      <c r="AD938" s="194"/>
      <c r="AE938" s="194"/>
      <c r="AF938" s="194"/>
      <c r="AG938" s="194"/>
      <c r="AH938" s="470"/>
      <c r="AI938" s="194"/>
      <c r="AJ938" s="194"/>
      <c r="AK938" s="194"/>
      <c r="AL938" s="194"/>
      <c r="AM938" s="470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470"/>
      <c r="P939" s="194"/>
      <c r="Q939" s="194"/>
      <c r="R939" s="194"/>
      <c r="S939" s="194"/>
      <c r="T939" s="194"/>
      <c r="U939" s="194"/>
      <c r="V939" s="470"/>
      <c r="W939" s="194"/>
      <c r="X939" s="194"/>
      <c r="Y939" s="194"/>
      <c r="Z939" s="194"/>
      <c r="AA939" s="194"/>
      <c r="AB939" s="470"/>
      <c r="AC939" s="194"/>
      <c r="AD939" s="194"/>
      <c r="AE939" s="194"/>
      <c r="AF939" s="194"/>
      <c r="AG939" s="194"/>
      <c r="AH939" s="470"/>
      <c r="AI939" s="194"/>
      <c r="AJ939" s="194"/>
      <c r="AK939" s="194"/>
      <c r="AL939" s="194"/>
      <c r="AM939" s="470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470"/>
      <c r="P940" s="194"/>
      <c r="Q940" s="194"/>
      <c r="R940" s="194"/>
      <c r="S940" s="194"/>
      <c r="T940" s="194"/>
      <c r="U940" s="194"/>
      <c r="V940" s="470"/>
      <c r="W940" s="194"/>
      <c r="X940" s="194"/>
      <c r="Y940" s="194"/>
      <c r="Z940" s="194"/>
      <c r="AA940" s="194"/>
      <c r="AB940" s="470"/>
      <c r="AC940" s="194"/>
      <c r="AD940" s="194"/>
      <c r="AE940" s="194"/>
      <c r="AF940" s="194"/>
      <c r="AG940" s="194"/>
      <c r="AH940" s="470"/>
      <c r="AI940" s="194"/>
      <c r="AJ940" s="194"/>
      <c r="AK940" s="194"/>
      <c r="AL940" s="194"/>
      <c r="AM940" s="470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470"/>
      <c r="P941" s="194"/>
      <c r="Q941" s="194"/>
      <c r="R941" s="194"/>
      <c r="S941" s="194"/>
      <c r="T941" s="194"/>
      <c r="U941" s="194"/>
      <c r="V941" s="470"/>
      <c r="W941" s="194"/>
      <c r="X941" s="194"/>
      <c r="Y941" s="194"/>
      <c r="Z941" s="194"/>
      <c r="AA941" s="194"/>
      <c r="AB941" s="470"/>
      <c r="AC941" s="194"/>
      <c r="AD941" s="194"/>
      <c r="AE941" s="194"/>
      <c r="AF941" s="194"/>
      <c r="AG941" s="194"/>
      <c r="AH941" s="470"/>
      <c r="AI941" s="194"/>
      <c r="AJ941" s="194"/>
      <c r="AK941" s="194"/>
      <c r="AL941" s="194"/>
      <c r="AM941" s="470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470"/>
      <c r="P942" s="194"/>
      <c r="Q942" s="194"/>
      <c r="R942" s="194"/>
      <c r="S942" s="194"/>
      <c r="T942" s="194"/>
      <c r="U942" s="194"/>
      <c r="V942" s="470"/>
      <c r="W942" s="194"/>
      <c r="X942" s="194"/>
      <c r="Y942" s="194"/>
      <c r="Z942" s="194"/>
      <c r="AA942" s="194"/>
      <c r="AB942" s="470"/>
      <c r="AC942" s="194"/>
      <c r="AD942" s="194"/>
      <c r="AE942" s="194"/>
      <c r="AF942" s="194"/>
      <c r="AG942" s="194"/>
      <c r="AH942" s="470"/>
      <c r="AI942" s="194"/>
      <c r="AJ942" s="194"/>
      <c r="AK942" s="194"/>
      <c r="AL942" s="194"/>
      <c r="AM942" s="470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470"/>
      <c r="P943" s="194"/>
      <c r="Q943" s="194"/>
      <c r="R943" s="194"/>
      <c r="S943" s="194"/>
      <c r="T943" s="194"/>
      <c r="U943" s="194"/>
      <c r="V943" s="470"/>
      <c r="W943" s="194"/>
      <c r="X943" s="194"/>
      <c r="Y943" s="194"/>
      <c r="Z943" s="194"/>
      <c r="AA943" s="194"/>
      <c r="AB943" s="470"/>
      <c r="AC943" s="194"/>
      <c r="AD943" s="194"/>
      <c r="AE943" s="194"/>
      <c r="AF943" s="194"/>
      <c r="AG943" s="194"/>
      <c r="AH943" s="470"/>
      <c r="AI943" s="194"/>
      <c r="AJ943" s="194"/>
      <c r="AK943" s="194"/>
      <c r="AL943" s="194"/>
      <c r="AM943" s="470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470"/>
      <c r="P944" s="194"/>
      <c r="Q944" s="194"/>
      <c r="R944" s="194"/>
      <c r="S944" s="194"/>
      <c r="T944" s="194"/>
      <c r="U944" s="194"/>
      <c r="V944" s="470"/>
      <c r="W944" s="194"/>
      <c r="X944" s="194"/>
      <c r="Y944" s="194"/>
      <c r="Z944" s="194"/>
      <c r="AA944" s="194"/>
      <c r="AB944" s="470"/>
      <c r="AC944" s="194"/>
      <c r="AD944" s="194"/>
      <c r="AE944" s="194"/>
      <c r="AF944" s="194"/>
      <c r="AG944" s="194"/>
      <c r="AH944" s="470"/>
      <c r="AI944" s="194"/>
      <c r="AJ944" s="194"/>
      <c r="AK944" s="194"/>
      <c r="AL944" s="194"/>
      <c r="AM944" s="470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470"/>
      <c r="P945" s="194"/>
      <c r="Q945" s="194"/>
      <c r="R945" s="194"/>
      <c r="S945" s="194"/>
      <c r="T945" s="194"/>
      <c r="U945" s="194"/>
      <c r="V945" s="470"/>
      <c r="W945" s="194"/>
      <c r="X945" s="194"/>
      <c r="Y945" s="194"/>
      <c r="Z945" s="194"/>
      <c r="AA945" s="194"/>
      <c r="AB945" s="470"/>
      <c r="AC945" s="194"/>
      <c r="AD945" s="194"/>
      <c r="AE945" s="194"/>
      <c r="AF945" s="194"/>
      <c r="AG945" s="194"/>
      <c r="AH945" s="470"/>
      <c r="AI945" s="194"/>
      <c r="AJ945" s="194"/>
      <c r="AK945" s="194"/>
      <c r="AL945" s="194"/>
      <c r="AM945" s="470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470"/>
      <c r="P946" s="194"/>
      <c r="Q946" s="194"/>
      <c r="R946" s="194"/>
      <c r="S946" s="194"/>
      <c r="T946" s="194"/>
      <c r="U946" s="194"/>
      <c r="V946" s="470"/>
      <c r="W946" s="194"/>
      <c r="X946" s="194"/>
      <c r="Y946" s="194"/>
      <c r="Z946" s="194"/>
      <c r="AA946" s="194"/>
      <c r="AB946" s="470"/>
      <c r="AC946" s="194"/>
      <c r="AD946" s="194"/>
      <c r="AE946" s="194"/>
      <c r="AF946" s="194"/>
      <c r="AG946" s="194"/>
      <c r="AH946" s="470"/>
      <c r="AI946" s="194"/>
      <c r="AJ946" s="194"/>
      <c r="AK946" s="194"/>
      <c r="AL946" s="194"/>
      <c r="AM946" s="470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470"/>
      <c r="P947" s="194"/>
      <c r="Q947" s="194"/>
      <c r="R947" s="194"/>
      <c r="S947" s="194"/>
      <c r="T947" s="194"/>
      <c r="U947" s="194"/>
      <c r="V947" s="470"/>
      <c r="W947" s="194"/>
      <c r="X947" s="194"/>
      <c r="Y947" s="194"/>
      <c r="Z947" s="194"/>
      <c r="AA947" s="194"/>
      <c r="AB947" s="470"/>
      <c r="AC947" s="194"/>
      <c r="AD947" s="194"/>
      <c r="AE947" s="194"/>
      <c r="AF947" s="194"/>
      <c r="AG947" s="194"/>
      <c r="AH947" s="470"/>
      <c r="AI947" s="194"/>
      <c r="AJ947" s="194"/>
      <c r="AK947" s="194"/>
      <c r="AL947" s="194"/>
      <c r="AM947" s="470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470"/>
      <c r="P948" s="194"/>
      <c r="Q948" s="194"/>
      <c r="R948" s="194"/>
      <c r="S948" s="194"/>
      <c r="T948" s="194"/>
      <c r="U948" s="194"/>
      <c r="V948" s="470"/>
      <c r="W948" s="194"/>
      <c r="X948" s="194"/>
      <c r="Y948" s="194"/>
      <c r="Z948" s="194"/>
      <c r="AA948" s="194"/>
      <c r="AB948" s="470"/>
      <c r="AC948" s="194"/>
      <c r="AD948" s="194"/>
      <c r="AE948" s="194"/>
      <c r="AF948" s="194"/>
      <c r="AG948" s="194"/>
      <c r="AH948" s="470"/>
      <c r="AI948" s="194"/>
      <c r="AJ948" s="194"/>
      <c r="AK948" s="194"/>
      <c r="AL948" s="194"/>
      <c r="AM948" s="470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470"/>
      <c r="P949" s="194"/>
      <c r="Q949" s="194"/>
      <c r="R949" s="194"/>
      <c r="S949" s="194"/>
      <c r="T949" s="194"/>
      <c r="U949" s="194"/>
      <c r="V949" s="470"/>
      <c r="W949" s="194"/>
      <c r="X949" s="194"/>
      <c r="Y949" s="194"/>
      <c r="Z949" s="194"/>
      <c r="AA949" s="194"/>
      <c r="AB949" s="470"/>
      <c r="AC949" s="194"/>
      <c r="AD949" s="194"/>
      <c r="AE949" s="194"/>
      <c r="AF949" s="194"/>
      <c r="AG949" s="194"/>
      <c r="AH949" s="470"/>
      <c r="AI949" s="194"/>
      <c r="AJ949" s="194"/>
      <c r="AK949" s="194"/>
      <c r="AL949" s="194"/>
      <c r="AM949" s="470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470"/>
      <c r="P950" s="194"/>
      <c r="Q950" s="194"/>
      <c r="R950" s="194"/>
      <c r="S950" s="194"/>
      <c r="T950" s="194"/>
      <c r="U950" s="194"/>
      <c r="V950" s="470"/>
      <c r="W950" s="194"/>
      <c r="X950" s="194"/>
      <c r="Y950" s="194"/>
      <c r="Z950" s="194"/>
      <c r="AA950" s="194"/>
      <c r="AB950" s="470"/>
      <c r="AC950" s="194"/>
      <c r="AD950" s="194"/>
      <c r="AE950" s="194"/>
      <c r="AF950" s="194"/>
      <c r="AG950" s="194"/>
      <c r="AH950" s="470"/>
      <c r="AI950" s="194"/>
      <c r="AJ950" s="194"/>
      <c r="AK950" s="194"/>
      <c r="AL950" s="194"/>
      <c r="AM950" s="470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470"/>
      <c r="P951" s="194"/>
      <c r="Q951" s="194"/>
      <c r="R951" s="194"/>
      <c r="S951" s="194"/>
      <c r="T951" s="194"/>
      <c r="U951" s="194"/>
      <c r="V951" s="470"/>
      <c r="W951" s="194"/>
      <c r="X951" s="194"/>
      <c r="Y951" s="194"/>
      <c r="Z951" s="194"/>
      <c r="AA951" s="194"/>
      <c r="AB951" s="470"/>
      <c r="AC951" s="194"/>
      <c r="AD951" s="194"/>
      <c r="AE951" s="194"/>
      <c r="AF951" s="194"/>
      <c r="AG951" s="194"/>
      <c r="AH951" s="470"/>
      <c r="AI951" s="194"/>
      <c r="AJ951" s="194"/>
      <c r="AK951" s="194"/>
      <c r="AL951" s="194"/>
      <c r="AM951" s="470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470"/>
      <c r="P952" s="194"/>
      <c r="Q952" s="194"/>
      <c r="R952" s="194"/>
      <c r="S952" s="194"/>
      <c r="T952" s="194"/>
      <c r="U952" s="194"/>
      <c r="V952" s="470"/>
      <c r="W952" s="194"/>
      <c r="X952" s="194"/>
      <c r="Y952" s="194"/>
      <c r="Z952" s="194"/>
      <c r="AA952" s="194"/>
      <c r="AB952" s="470"/>
      <c r="AC952" s="194"/>
      <c r="AD952" s="194"/>
      <c r="AE952" s="194"/>
      <c r="AF952" s="194"/>
      <c r="AG952" s="194"/>
      <c r="AH952" s="470"/>
      <c r="AI952" s="194"/>
      <c r="AJ952" s="194"/>
      <c r="AK952" s="194"/>
      <c r="AL952" s="194"/>
      <c r="AM952" s="470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470"/>
      <c r="P953" s="194"/>
      <c r="Q953" s="194"/>
      <c r="R953" s="194"/>
      <c r="S953" s="194"/>
      <c r="T953" s="194"/>
      <c r="U953" s="194"/>
      <c r="V953" s="470"/>
      <c r="W953" s="194"/>
      <c r="X953" s="194"/>
      <c r="Y953" s="194"/>
      <c r="Z953" s="194"/>
      <c r="AA953" s="194"/>
      <c r="AB953" s="470"/>
      <c r="AC953" s="194"/>
      <c r="AD953" s="194"/>
      <c r="AE953" s="194"/>
      <c r="AF953" s="194"/>
      <c r="AG953" s="194"/>
      <c r="AH953" s="470"/>
      <c r="AI953" s="194"/>
      <c r="AJ953" s="194"/>
      <c r="AK953" s="194"/>
      <c r="AL953" s="194"/>
      <c r="AM953" s="470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470"/>
      <c r="P954" s="194"/>
      <c r="Q954" s="194"/>
      <c r="R954" s="194"/>
      <c r="S954" s="194"/>
      <c r="T954" s="194"/>
      <c r="U954" s="194"/>
      <c r="V954" s="470"/>
      <c r="W954" s="194"/>
      <c r="X954" s="194"/>
      <c r="Y954" s="194"/>
      <c r="Z954" s="194"/>
      <c r="AA954" s="194"/>
      <c r="AB954" s="470"/>
      <c r="AC954" s="194"/>
      <c r="AD954" s="194"/>
      <c r="AE954" s="194"/>
      <c r="AF954" s="194"/>
      <c r="AG954" s="194"/>
      <c r="AH954" s="470"/>
      <c r="AI954" s="194"/>
      <c r="AJ954" s="194"/>
      <c r="AK954" s="194"/>
      <c r="AL954" s="194"/>
      <c r="AM954" s="470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470"/>
      <c r="P955" s="194"/>
      <c r="Q955" s="194"/>
      <c r="R955" s="194"/>
      <c r="S955" s="194"/>
      <c r="T955" s="194"/>
      <c r="U955" s="194"/>
      <c r="V955" s="470"/>
      <c r="W955" s="194"/>
      <c r="X955" s="194"/>
      <c r="Y955" s="194"/>
      <c r="Z955" s="194"/>
      <c r="AA955" s="194"/>
      <c r="AB955" s="470"/>
      <c r="AC955" s="194"/>
      <c r="AD955" s="194"/>
      <c r="AE955" s="194"/>
      <c r="AF955" s="194"/>
      <c r="AG955" s="194"/>
      <c r="AH955" s="470"/>
      <c r="AI955" s="194"/>
      <c r="AJ955" s="194"/>
      <c r="AK955" s="194"/>
      <c r="AL955" s="194"/>
      <c r="AM955" s="470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470"/>
      <c r="P956" s="194"/>
      <c r="Q956" s="194"/>
      <c r="R956" s="194"/>
      <c r="S956" s="194"/>
      <c r="T956" s="194"/>
      <c r="U956" s="194"/>
      <c r="V956" s="470"/>
      <c r="W956" s="194"/>
      <c r="X956" s="194"/>
      <c r="Y956" s="194"/>
      <c r="Z956" s="194"/>
      <c r="AA956" s="194"/>
      <c r="AB956" s="470"/>
      <c r="AC956" s="194"/>
      <c r="AD956" s="194"/>
      <c r="AE956" s="194"/>
      <c r="AF956" s="194"/>
      <c r="AG956" s="194"/>
      <c r="AH956" s="470"/>
      <c r="AI956" s="194"/>
      <c r="AJ956" s="194"/>
      <c r="AK956" s="194"/>
      <c r="AL956" s="194"/>
      <c r="AM956" s="470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470"/>
      <c r="P957" s="194"/>
      <c r="Q957" s="194"/>
      <c r="R957" s="194"/>
      <c r="S957" s="194"/>
      <c r="T957" s="194"/>
      <c r="U957" s="194"/>
      <c r="V957" s="470"/>
      <c r="W957" s="194"/>
      <c r="X957" s="194"/>
      <c r="Y957" s="194"/>
      <c r="Z957" s="194"/>
      <c r="AA957" s="194"/>
      <c r="AB957" s="470"/>
      <c r="AC957" s="194"/>
      <c r="AD957" s="194"/>
      <c r="AE957" s="194"/>
      <c r="AF957" s="194"/>
      <c r="AG957" s="194"/>
      <c r="AH957" s="470"/>
      <c r="AI957" s="194"/>
      <c r="AJ957" s="194"/>
      <c r="AK957" s="194"/>
      <c r="AL957" s="194"/>
      <c r="AM957" s="470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470"/>
      <c r="P958" s="194"/>
      <c r="Q958" s="194"/>
      <c r="R958" s="194"/>
      <c r="S958" s="194"/>
      <c r="T958" s="194"/>
      <c r="U958" s="194"/>
      <c r="V958" s="470"/>
      <c r="W958" s="194"/>
      <c r="X958" s="194"/>
      <c r="Y958" s="194"/>
      <c r="Z958" s="194"/>
      <c r="AA958" s="194"/>
      <c r="AB958" s="470"/>
      <c r="AC958" s="194"/>
      <c r="AD958" s="194"/>
      <c r="AE958" s="194"/>
      <c r="AF958" s="194"/>
      <c r="AG958" s="194"/>
      <c r="AH958" s="470"/>
      <c r="AI958" s="194"/>
      <c r="AJ958" s="194"/>
      <c r="AK958" s="194"/>
      <c r="AL958" s="194"/>
      <c r="AM958" s="470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470"/>
      <c r="P959" s="194"/>
      <c r="Q959" s="194"/>
      <c r="R959" s="194"/>
      <c r="S959" s="194"/>
      <c r="T959" s="194"/>
      <c r="U959" s="194"/>
      <c r="V959" s="470"/>
      <c r="W959" s="194"/>
      <c r="X959" s="194"/>
      <c r="Y959" s="194"/>
      <c r="Z959" s="194"/>
      <c r="AA959" s="194"/>
      <c r="AB959" s="470"/>
      <c r="AC959" s="194"/>
      <c r="AD959" s="194"/>
      <c r="AE959" s="194"/>
      <c r="AF959" s="194"/>
      <c r="AG959" s="194"/>
      <c r="AH959" s="470"/>
      <c r="AI959" s="194"/>
      <c r="AJ959" s="194"/>
      <c r="AK959" s="194"/>
      <c r="AL959" s="194"/>
      <c r="AM959" s="470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470"/>
      <c r="P960" s="194"/>
      <c r="Q960" s="194"/>
      <c r="R960" s="194"/>
      <c r="S960" s="194"/>
      <c r="T960" s="194"/>
      <c r="U960" s="194"/>
      <c r="V960" s="470"/>
      <c r="W960" s="194"/>
      <c r="X960" s="194"/>
      <c r="Y960" s="194"/>
      <c r="Z960" s="194"/>
      <c r="AA960" s="194"/>
      <c r="AB960" s="470"/>
      <c r="AC960" s="194"/>
      <c r="AD960" s="194"/>
      <c r="AE960" s="194"/>
      <c r="AF960" s="194"/>
      <c r="AG960" s="194"/>
      <c r="AH960" s="470"/>
      <c r="AI960" s="194"/>
      <c r="AJ960" s="194"/>
      <c r="AK960" s="194"/>
      <c r="AL960" s="194"/>
      <c r="AM960" s="470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470"/>
      <c r="P961" s="194"/>
      <c r="Q961" s="194"/>
      <c r="R961" s="194"/>
      <c r="S961" s="194"/>
      <c r="T961" s="194"/>
      <c r="U961" s="194"/>
      <c r="V961" s="470"/>
      <c r="W961" s="194"/>
      <c r="X961" s="194"/>
      <c r="Y961" s="194"/>
      <c r="Z961" s="194"/>
      <c r="AA961" s="194"/>
      <c r="AB961" s="470"/>
      <c r="AC961" s="194"/>
      <c r="AD961" s="194"/>
      <c r="AE961" s="194"/>
      <c r="AF961" s="194"/>
      <c r="AG961" s="194"/>
      <c r="AH961" s="470"/>
      <c r="AI961" s="194"/>
      <c r="AJ961" s="194"/>
      <c r="AK961" s="194"/>
      <c r="AL961" s="194"/>
      <c r="AM961" s="470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470"/>
      <c r="P962" s="194"/>
      <c r="Q962" s="194"/>
      <c r="R962" s="194"/>
      <c r="S962" s="194"/>
      <c r="T962" s="194"/>
      <c r="U962" s="194"/>
      <c r="V962" s="470"/>
      <c r="W962" s="194"/>
      <c r="X962" s="194"/>
      <c r="Y962" s="194"/>
      <c r="Z962" s="194"/>
      <c r="AA962" s="194"/>
      <c r="AB962" s="470"/>
      <c r="AC962" s="194"/>
      <c r="AD962" s="194"/>
      <c r="AE962" s="194"/>
      <c r="AF962" s="194"/>
      <c r="AG962" s="194"/>
      <c r="AH962" s="470"/>
      <c r="AI962" s="194"/>
      <c r="AJ962" s="194"/>
      <c r="AK962" s="194"/>
      <c r="AL962" s="194"/>
      <c r="AM962" s="470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470"/>
      <c r="P963" s="194"/>
      <c r="Q963" s="194"/>
      <c r="R963" s="194"/>
      <c r="S963" s="194"/>
      <c r="T963" s="194"/>
      <c r="U963" s="194"/>
      <c r="V963" s="470"/>
      <c r="W963" s="194"/>
      <c r="X963" s="194"/>
      <c r="Y963" s="194"/>
      <c r="Z963" s="194"/>
      <c r="AA963" s="194"/>
      <c r="AB963" s="470"/>
      <c r="AC963" s="194"/>
      <c r="AD963" s="194"/>
      <c r="AE963" s="194"/>
      <c r="AF963" s="194"/>
      <c r="AG963" s="194"/>
      <c r="AH963" s="470"/>
      <c r="AI963" s="194"/>
      <c r="AJ963" s="194"/>
      <c r="AK963" s="194"/>
      <c r="AL963" s="194"/>
      <c r="AM963" s="470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470"/>
      <c r="P964" s="194"/>
      <c r="Q964" s="194"/>
      <c r="R964" s="194"/>
      <c r="S964" s="194"/>
      <c r="T964" s="194"/>
      <c r="U964" s="194"/>
      <c r="V964" s="470"/>
      <c r="W964" s="194"/>
      <c r="X964" s="194"/>
      <c r="Y964" s="194"/>
      <c r="Z964" s="194"/>
      <c r="AA964" s="194"/>
      <c r="AB964" s="470"/>
      <c r="AC964" s="194"/>
      <c r="AD964" s="194"/>
      <c r="AE964" s="194"/>
      <c r="AF964" s="194"/>
      <c r="AG964" s="194"/>
      <c r="AH964" s="470"/>
      <c r="AI964" s="194"/>
      <c r="AJ964" s="194"/>
      <c r="AK964" s="194"/>
      <c r="AL964" s="194"/>
      <c r="AM964" s="470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470"/>
      <c r="P965" s="194"/>
      <c r="Q965" s="194"/>
      <c r="R965" s="194"/>
      <c r="S965" s="194"/>
      <c r="T965" s="194"/>
      <c r="U965" s="194"/>
      <c r="V965" s="470"/>
      <c r="W965" s="194"/>
      <c r="X965" s="194"/>
      <c r="Y965" s="194"/>
      <c r="Z965" s="194"/>
      <c r="AA965" s="194"/>
      <c r="AB965" s="470"/>
      <c r="AC965" s="194"/>
      <c r="AD965" s="194"/>
      <c r="AE965" s="194"/>
      <c r="AF965" s="194"/>
      <c r="AG965" s="194"/>
      <c r="AH965" s="470"/>
      <c r="AI965" s="194"/>
      <c r="AJ965" s="194"/>
      <c r="AK965" s="194"/>
      <c r="AL965" s="194"/>
      <c r="AM965" s="470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470"/>
      <c r="P966" s="194"/>
      <c r="Q966" s="194"/>
      <c r="R966" s="194"/>
      <c r="S966" s="194"/>
      <c r="T966" s="194"/>
      <c r="U966" s="194"/>
      <c r="V966" s="470"/>
      <c r="W966" s="194"/>
      <c r="X966" s="194"/>
      <c r="Y966" s="194"/>
      <c r="Z966" s="194"/>
      <c r="AA966" s="194"/>
      <c r="AB966" s="470"/>
      <c r="AC966" s="194"/>
      <c r="AD966" s="194"/>
      <c r="AE966" s="194"/>
      <c r="AF966" s="194"/>
      <c r="AG966" s="194"/>
      <c r="AH966" s="470"/>
      <c r="AI966" s="194"/>
      <c r="AJ966" s="194"/>
      <c r="AK966" s="194"/>
      <c r="AL966" s="194"/>
      <c r="AM966" s="470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470"/>
      <c r="P967" s="194"/>
      <c r="Q967" s="194"/>
      <c r="R967" s="194"/>
      <c r="S967" s="194"/>
      <c r="T967" s="194"/>
      <c r="U967" s="194"/>
      <c r="V967" s="470"/>
      <c r="W967" s="194"/>
      <c r="X967" s="194"/>
      <c r="Y967" s="194"/>
      <c r="Z967" s="194"/>
      <c r="AA967" s="194"/>
      <c r="AB967" s="470"/>
      <c r="AC967" s="194"/>
      <c r="AD967" s="194"/>
      <c r="AE967" s="194"/>
      <c r="AF967" s="194"/>
      <c r="AG967" s="194"/>
      <c r="AH967" s="470"/>
      <c r="AI967" s="194"/>
      <c r="AJ967" s="194"/>
      <c r="AK967" s="194"/>
      <c r="AL967" s="194"/>
      <c r="AM967" s="470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470"/>
      <c r="P968" s="194"/>
      <c r="Q968" s="194"/>
      <c r="R968" s="194"/>
      <c r="S968" s="194"/>
      <c r="T968" s="194"/>
      <c r="U968" s="194"/>
      <c r="V968" s="470"/>
      <c r="W968" s="194"/>
      <c r="X968" s="194"/>
      <c r="Y968" s="194"/>
      <c r="Z968" s="194"/>
      <c r="AA968" s="194"/>
      <c r="AB968" s="470"/>
      <c r="AC968" s="194"/>
      <c r="AD968" s="194"/>
      <c r="AE968" s="194"/>
      <c r="AF968" s="194"/>
      <c r="AG968" s="194"/>
      <c r="AH968" s="470"/>
      <c r="AI968" s="194"/>
      <c r="AJ968" s="194"/>
      <c r="AK968" s="194"/>
      <c r="AL968" s="194"/>
      <c r="AM968" s="470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470"/>
      <c r="P969" s="194"/>
      <c r="Q969" s="194"/>
      <c r="R969" s="194"/>
      <c r="S969" s="194"/>
      <c r="T969" s="194"/>
      <c r="U969" s="194"/>
      <c r="V969" s="470"/>
      <c r="W969" s="194"/>
      <c r="X969" s="194"/>
      <c r="Y969" s="194"/>
      <c r="Z969" s="194"/>
      <c r="AA969" s="194"/>
      <c r="AB969" s="470"/>
      <c r="AC969" s="194"/>
      <c r="AD969" s="194"/>
      <c r="AE969" s="194"/>
      <c r="AF969" s="194"/>
      <c r="AG969" s="194"/>
      <c r="AH969" s="470"/>
      <c r="AI969" s="194"/>
      <c r="AJ969" s="194"/>
      <c r="AK969" s="194"/>
      <c r="AL969" s="194"/>
      <c r="AM969" s="470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470"/>
      <c r="P970" s="194"/>
      <c r="Q970" s="194"/>
      <c r="R970" s="194"/>
      <c r="S970" s="194"/>
      <c r="T970" s="194"/>
      <c r="U970" s="194"/>
      <c r="V970" s="470"/>
      <c r="W970" s="194"/>
      <c r="X970" s="194"/>
      <c r="Y970" s="194"/>
      <c r="Z970" s="194"/>
      <c r="AA970" s="194"/>
      <c r="AB970" s="470"/>
      <c r="AC970" s="194"/>
      <c r="AD970" s="194"/>
      <c r="AE970" s="194"/>
      <c r="AF970" s="194"/>
      <c r="AG970" s="194"/>
      <c r="AH970" s="470"/>
      <c r="AI970" s="194"/>
      <c r="AJ970" s="194"/>
      <c r="AK970" s="194"/>
      <c r="AL970" s="194"/>
      <c r="AM970" s="470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470"/>
      <c r="P971" s="194"/>
      <c r="Q971" s="194"/>
      <c r="R971" s="194"/>
      <c r="S971" s="194"/>
      <c r="T971" s="194"/>
      <c r="U971" s="194"/>
      <c r="V971" s="470"/>
      <c r="W971" s="194"/>
      <c r="X971" s="194"/>
      <c r="Y971" s="194"/>
      <c r="Z971" s="194"/>
      <c r="AA971" s="194"/>
      <c r="AB971" s="470"/>
      <c r="AC971" s="194"/>
      <c r="AD971" s="194"/>
      <c r="AE971" s="194"/>
      <c r="AF971" s="194"/>
      <c r="AG971" s="194"/>
      <c r="AH971" s="470"/>
      <c r="AI971" s="194"/>
      <c r="AJ971" s="194"/>
      <c r="AK971" s="194"/>
      <c r="AL971" s="194"/>
      <c r="AM971" s="470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470"/>
      <c r="P972" s="194"/>
      <c r="Q972" s="194"/>
      <c r="R972" s="194"/>
      <c r="S972" s="194"/>
      <c r="T972" s="194"/>
      <c r="U972" s="194"/>
      <c r="V972" s="470"/>
      <c r="W972" s="194"/>
      <c r="X972" s="194"/>
      <c r="Y972" s="194"/>
      <c r="Z972" s="194"/>
      <c r="AA972" s="194"/>
      <c r="AB972" s="470"/>
      <c r="AC972" s="194"/>
      <c r="AD972" s="194"/>
      <c r="AE972" s="194"/>
      <c r="AF972" s="194"/>
      <c r="AG972" s="194"/>
      <c r="AH972" s="470"/>
      <c r="AI972" s="194"/>
      <c r="AJ972" s="194"/>
      <c r="AK972" s="194"/>
      <c r="AL972" s="194"/>
      <c r="AM972" s="470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470"/>
      <c r="P973" s="194"/>
      <c r="Q973" s="194"/>
      <c r="R973" s="194"/>
      <c r="S973" s="194"/>
      <c r="T973" s="194"/>
      <c r="U973" s="194"/>
      <c r="V973" s="470"/>
      <c r="W973" s="194"/>
      <c r="X973" s="194"/>
      <c r="Y973" s="194"/>
      <c r="Z973" s="194"/>
      <c r="AA973" s="194"/>
      <c r="AB973" s="470"/>
      <c r="AC973" s="194"/>
      <c r="AD973" s="194"/>
      <c r="AE973" s="194"/>
      <c r="AF973" s="194"/>
      <c r="AG973" s="194"/>
      <c r="AH973" s="470"/>
      <c r="AI973" s="194"/>
      <c r="AJ973" s="194"/>
      <c r="AK973" s="194"/>
      <c r="AL973" s="194"/>
      <c r="AM973" s="470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470"/>
      <c r="P974" s="194"/>
      <c r="Q974" s="194"/>
      <c r="R974" s="194"/>
      <c r="S974" s="194"/>
      <c r="T974" s="194"/>
      <c r="U974" s="194"/>
      <c r="V974" s="470"/>
      <c r="W974" s="194"/>
      <c r="X974" s="194"/>
      <c r="Y974" s="194"/>
      <c r="Z974" s="194"/>
      <c r="AA974" s="194"/>
      <c r="AB974" s="470"/>
      <c r="AC974" s="194"/>
      <c r="AD974" s="194"/>
      <c r="AE974" s="194"/>
      <c r="AF974" s="194"/>
      <c r="AG974" s="194"/>
      <c r="AH974" s="470"/>
      <c r="AI974" s="194"/>
      <c r="AJ974" s="194"/>
      <c r="AK974" s="194"/>
      <c r="AL974" s="194"/>
      <c r="AM974" s="470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470"/>
      <c r="P975" s="194"/>
      <c r="Q975" s="194"/>
      <c r="R975" s="194"/>
      <c r="S975" s="194"/>
      <c r="T975" s="194"/>
      <c r="U975" s="194"/>
      <c r="V975" s="470"/>
      <c r="W975" s="194"/>
      <c r="X975" s="194"/>
      <c r="Y975" s="194"/>
      <c r="Z975" s="194"/>
      <c r="AA975" s="194"/>
      <c r="AB975" s="470"/>
      <c r="AC975" s="194"/>
      <c r="AD975" s="194"/>
      <c r="AE975" s="194"/>
      <c r="AF975" s="194"/>
      <c r="AG975" s="194"/>
      <c r="AH975" s="470"/>
      <c r="AI975" s="194"/>
      <c r="AJ975" s="194"/>
      <c r="AK975" s="194"/>
      <c r="AL975" s="194"/>
      <c r="AM975" s="470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470"/>
      <c r="P976" s="194"/>
      <c r="Q976" s="194"/>
      <c r="R976" s="194"/>
      <c r="S976" s="194"/>
      <c r="T976" s="194"/>
      <c r="U976" s="194"/>
      <c r="V976" s="470"/>
      <c r="W976" s="194"/>
      <c r="X976" s="194"/>
      <c r="Y976" s="194"/>
      <c r="Z976" s="194"/>
      <c r="AA976" s="194"/>
      <c r="AB976" s="470"/>
      <c r="AC976" s="194"/>
      <c r="AD976" s="194"/>
      <c r="AE976" s="194"/>
      <c r="AF976" s="194"/>
      <c r="AG976" s="194"/>
      <c r="AH976" s="470"/>
      <c r="AI976" s="194"/>
      <c r="AJ976" s="194"/>
      <c r="AK976" s="194"/>
      <c r="AL976" s="194"/>
      <c r="AM976" s="470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470"/>
      <c r="P977" s="194"/>
      <c r="Q977" s="194"/>
      <c r="R977" s="194"/>
      <c r="S977" s="194"/>
      <c r="T977" s="194"/>
      <c r="U977" s="194"/>
      <c r="V977" s="470"/>
      <c r="W977" s="194"/>
      <c r="X977" s="194"/>
      <c r="Y977" s="194"/>
      <c r="Z977" s="194"/>
      <c r="AA977" s="194"/>
      <c r="AB977" s="470"/>
      <c r="AC977" s="194"/>
      <c r="AD977" s="194"/>
      <c r="AE977" s="194"/>
      <c r="AF977" s="194"/>
      <c r="AG977" s="194"/>
      <c r="AH977" s="470"/>
      <c r="AI977" s="194"/>
      <c r="AJ977" s="194"/>
      <c r="AK977" s="194"/>
      <c r="AL977" s="194"/>
      <c r="AM977" s="470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470"/>
      <c r="P978" s="194"/>
      <c r="Q978" s="194"/>
      <c r="R978" s="194"/>
      <c r="S978" s="194"/>
      <c r="T978" s="194"/>
      <c r="U978" s="194"/>
      <c r="V978" s="470"/>
      <c r="W978" s="194"/>
      <c r="X978" s="194"/>
      <c r="Y978" s="194"/>
      <c r="Z978" s="194"/>
      <c r="AA978" s="194"/>
      <c r="AB978" s="470"/>
      <c r="AC978" s="194"/>
      <c r="AD978" s="194"/>
      <c r="AE978" s="194"/>
      <c r="AF978" s="194"/>
      <c r="AG978" s="194"/>
      <c r="AH978" s="470"/>
      <c r="AI978" s="194"/>
      <c r="AJ978" s="194"/>
      <c r="AK978" s="194"/>
      <c r="AL978" s="194"/>
      <c r="AM978" s="470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470"/>
      <c r="P979" s="194"/>
      <c r="Q979" s="194"/>
      <c r="R979" s="194"/>
      <c r="S979" s="194"/>
      <c r="T979" s="194"/>
      <c r="U979" s="194"/>
      <c r="V979" s="470"/>
      <c r="W979" s="194"/>
      <c r="X979" s="194"/>
      <c r="Y979" s="194"/>
      <c r="Z979" s="194"/>
      <c r="AA979" s="194"/>
      <c r="AB979" s="470"/>
      <c r="AC979" s="194"/>
      <c r="AD979" s="194"/>
      <c r="AE979" s="194"/>
      <c r="AF979" s="194"/>
      <c r="AG979" s="194"/>
      <c r="AH979" s="470"/>
      <c r="AI979" s="194"/>
      <c r="AJ979" s="194"/>
      <c r="AK979" s="194"/>
      <c r="AL979" s="194"/>
      <c r="AM979" s="470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470"/>
      <c r="P980" s="194"/>
      <c r="Q980" s="194"/>
      <c r="R980" s="194"/>
      <c r="S980" s="194"/>
      <c r="T980" s="194"/>
      <c r="U980" s="194"/>
      <c r="V980" s="470"/>
      <c r="W980" s="194"/>
      <c r="X980" s="194"/>
      <c r="Y980" s="194"/>
      <c r="Z980" s="194"/>
      <c r="AA980" s="194"/>
      <c r="AB980" s="470"/>
      <c r="AC980" s="194"/>
      <c r="AD980" s="194"/>
      <c r="AE980" s="194"/>
      <c r="AF980" s="194"/>
      <c r="AG980" s="194"/>
      <c r="AH980" s="470"/>
      <c r="AI980" s="194"/>
      <c r="AJ980" s="194"/>
      <c r="AK980" s="194"/>
      <c r="AL980" s="194"/>
      <c r="AM980" s="470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470"/>
      <c r="P981" s="194"/>
      <c r="Q981" s="194"/>
      <c r="R981" s="194"/>
      <c r="S981" s="194"/>
      <c r="T981" s="194"/>
      <c r="U981" s="194"/>
      <c r="V981" s="470"/>
      <c r="W981" s="194"/>
      <c r="X981" s="194"/>
      <c r="Y981" s="194"/>
      <c r="Z981" s="194"/>
      <c r="AA981" s="194"/>
      <c r="AB981" s="470"/>
      <c r="AC981" s="194"/>
      <c r="AD981" s="194"/>
      <c r="AE981" s="194"/>
      <c r="AF981" s="194"/>
      <c r="AG981" s="194"/>
      <c r="AH981" s="470"/>
      <c r="AI981" s="194"/>
      <c r="AJ981" s="194"/>
      <c r="AK981" s="194"/>
      <c r="AL981" s="194"/>
      <c r="AM981" s="470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470"/>
      <c r="P982" s="194"/>
      <c r="Q982" s="194"/>
      <c r="R982" s="194"/>
      <c r="S982" s="194"/>
      <c r="T982" s="194"/>
      <c r="U982" s="194"/>
      <c r="V982" s="470"/>
      <c r="W982" s="194"/>
      <c r="X982" s="194"/>
      <c r="Y982" s="194"/>
      <c r="Z982" s="194"/>
      <c r="AA982" s="194"/>
      <c r="AB982" s="470"/>
      <c r="AC982" s="194"/>
      <c r="AD982" s="194"/>
      <c r="AE982" s="194"/>
      <c r="AF982" s="194"/>
      <c r="AG982" s="194"/>
      <c r="AH982" s="470"/>
      <c r="AI982" s="194"/>
      <c r="AJ982" s="194"/>
      <c r="AK982" s="194"/>
      <c r="AL982" s="194"/>
      <c r="AM982" s="470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470"/>
      <c r="P983" s="194"/>
      <c r="Q983" s="194"/>
      <c r="R983" s="194"/>
      <c r="S983" s="194"/>
      <c r="T983" s="194"/>
      <c r="U983" s="194"/>
      <c r="V983" s="470"/>
      <c r="W983" s="194"/>
      <c r="X983" s="194"/>
      <c r="Y983" s="194"/>
      <c r="Z983" s="194"/>
      <c r="AA983" s="194"/>
      <c r="AB983" s="470"/>
      <c r="AC983" s="194"/>
      <c r="AD983" s="194"/>
      <c r="AE983" s="194"/>
      <c r="AF983" s="194"/>
      <c r="AG983" s="194"/>
      <c r="AH983" s="470"/>
      <c r="AI983" s="194"/>
      <c r="AJ983" s="194"/>
      <c r="AK983" s="194"/>
      <c r="AL983" s="194"/>
      <c r="AM983" s="470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470"/>
      <c r="P984" s="194"/>
      <c r="Q984" s="194"/>
      <c r="R984" s="194"/>
      <c r="S984" s="194"/>
      <c r="T984" s="194"/>
      <c r="U984" s="194"/>
      <c r="V984" s="470"/>
      <c r="W984" s="194"/>
      <c r="X984" s="194"/>
      <c r="Y984" s="194"/>
      <c r="Z984" s="194"/>
      <c r="AA984" s="194"/>
      <c r="AB984" s="470"/>
      <c r="AC984" s="194"/>
      <c r="AD984" s="194"/>
      <c r="AE984" s="194"/>
      <c r="AF984" s="194"/>
      <c r="AG984" s="194"/>
      <c r="AH984" s="470"/>
      <c r="AI984" s="194"/>
      <c r="AJ984" s="194"/>
      <c r="AK984" s="194"/>
      <c r="AL984" s="194"/>
      <c r="AM984" s="470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470"/>
      <c r="P985" s="194"/>
      <c r="Q985" s="194"/>
      <c r="R985" s="194"/>
      <c r="S985" s="194"/>
      <c r="T985" s="194"/>
      <c r="U985" s="194"/>
      <c r="V985" s="470"/>
      <c r="W985" s="194"/>
      <c r="X985" s="194"/>
      <c r="Y985" s="194"/>
      <c r="Z985" s="194"/>
      <c r="AA985" s="194"/>
      <c r="AB985" s="470"/>
      <c r="AC985" s="194"/>
      <c r="AD985" s="194"/>
      <c r="AE985" s="194"/>
      <c r="AF985" s="194"/>
      <c r="AG985" s="194"/>
      <c r="AH985" s="470"/>
      <c r="AI985" s="194"/>
      <c r="AJ985" s="194"/>
      <c r="AK985" s="194"/>
      <c r="AL985" s="194"/>
      <c r="AM985" s="470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470"/>
      <c r="P986" s="194"/>
      <c r="Q986" s="194"/>
      <c r="R986" s="194"/>
      <c r="S986" s="194"/>
      <c r="T986" s="194"/>
      <c r="U986" s="194"/>
      <c r="V986" s="470"/>
      <c r="W986" s="194"/>
      <c r="X986" s="194"/>
      <c r="Y986" s="194"/>
      <c r="Z986" s="194"/>
      <c r="AA986" s="194"/>
      <c r="AB986" s="470"/>
      <c r="AC986" s="194"/>
      <c r="AD986" s="194"/>
      <c r="AE986" s="194"/>
      <c r="AF986" s="194"/>
      <c r="AG986" s="194"/>
      <c r="AH986" s="470"/>
      <c r="AI986" s="194"/>
      <c r="AJ986" s="194"/>
      <c r="AK986" s="194"/>
      <c r="AL986" s="194"/>
      <c r="AM986" s="470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470"/>
      <c r="P987" s="194"/>
      <c r="Q987" s="194"/>
      <c r="R987" s="194"/>
      <c r="S987" s="194"/>
      <c r="T987" s="194"/>
      <c r="U987" s="194"/>
      <c r="V987" s="470"/>
      <c r="W987" s="194"/>
      <c r="X987" s="194"/>
      <c r="Y987" s="194"/>
      <c r="Z987" s="194"/>
      <c r="AA987" s="194"/>
      <c r="AB987" s="470"/>
      <c r="AC987" s="194"/>
      <c r="AD987" s="194"/>
      <c r="AE987" s="194"/>
      <c r="AF987" s="194"/>
      <c r="AG987" s="194"/>
      <c r="AH987" s="470"/>
      <c r="AI987" s="194"/>
      <c r="AJ987" s="194"/>
      <c r="AK987" s="194"/>
      <c r="AL987" s="194"/>
      <c r="AM987" s="470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470"/>
      <c r="P988" s="194"/>
      <c r="Q988" s="194"/>
      <c r="R988" s="194"/>
      <c r="S988" s="194"/>
      <c r="T988" s="194"/>
      <c r="U988" s="194"/>
      <c r="V988" s="470"/>
      <c r="W988" s="194"/>
      <c r="X988" s="194"/>
      <c r="Y988" s="194"/>
      <c r="Z988" s="194"/>
      <c r="AA988" s="194"/>
      <c r="AB988" s="470"/>
      <c r="AC988" s="194"/>
      <c r="AD988" s="194"/>
      <c r="AE988" s="194"/>
      <c r="AF988" s="194"/>
      <c r="AG988" s="194"/>
      <c r="AH988" s="470"/>
      <c r="AI988" s="194"/>
      <c r="AJ988" s="194"/>
      <c r="AK988" s="194"/>
      <c r="AL988" s="194"/>
      <c r="AM988" s="470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470"/>
      <c r="P989" s="194"/>
      <c r="Q989" s="194"/>
      <c r="R989" s="194"/>
      <c r="S989" s="194"/>
      <c r="T989" s="194"/>
      <c r="U989" s="194"/>
      <c r="V989" s="470"/>
      <c r="W989" s="194"/>
      <c r="X989" s="194"/>
      <c r="Y989" s="194"/>
      <c r="Z989" s="194"/>
      <c r="AA989" s="194"/>
      <c r="AB989" s="470"/>
      <c r="AC989" s="194"/>
      <c r="AD989" s="194"/>
      <c r="AE989" s="194"/>
      <c r="AF989" s="194"/>
      <c r="AG989" s="194"/>
      <c r="AH989" s="470"/>
      <c r="AI989" s="194"/>
      <c r="AJ989" s="194"/>
      <c r="AK989" s="194"/>
      <c r="AL989" s="194"/>
      <c r="AM989" s="470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470"/>
      <c r="P990" s="194"/>
      <c r="Q990" s="194"/>
      <c r="R990" s="194"/>
      <c r="S990" s="194"/>
      <c r="T990" s="194"/>
      <c r="U990" s="194"/>
      <c r="V990" s="470"/>
      <c r="W990" s="194"/>
      <c r="X990" s="194"/>
      <c r="Y990" s="194"/>
      <c r="Z990" s="194"/>
      <c r="AA990" s="194"/>
      <c r="AB990" s="470"/>
      <c r="AC990" s="194"/>
      <c r="AD990" s="194"/>
      <c r="AE990" s="194"/>
      <c r="AF990" s="194"/>
      <c r="AG990" s="194"/>
      <c r="AH990" s="470"/>
      <c r="AI990" s="194"/>
      <c r="AJ990" s="194"/>
      <c r="AK990" s="194"/>
      <c r="AL990" s="194"/>
      <c r="AM990" s="470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470"/>
      <c r="P991" s="194"/>
      <c r="Q991" s="194"/>
      <c r="R991" s="194"/>
      <c r="S991" s="194"/>
      <c r="T991" s="194"/>
      <c r="U991" s="194"/>
      <c r="V991" s="470"/>
      <c r="W991" s="194"/>
      <c r="X991" s="194"/>
      <c r="Y991" s="194"/>
      <c r="Z991" s="194"/>
      <c r="AA991" s="194"/>
      <c r="AB991" s="470"/>
      <c r="AC991" s="194"/>
      <c r="AD991" s="194"/>
      <c r="AE991" s="194"/>
      <c r="AF991" s="194"/>
      <c r="AG991" s="194"/>
      <c r="AH991" s="470"/>
      <c r="AI991" s="194"/>
      <c r="AJ991" s="194"/>
      <c r="AK991" s="194"/>
      <c r="AL991" s="194"/>
      <c r="AM991" s="470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470"/>
      <c r="P992" s="194"/>
      <c r="Q992" s="194"/>
      <c r="R992" s="194"/>
      <c r="S992" s="194"/>
      <c r="T992" s="194"/>
      <c r="U992" s="194"/>
      <c r="V992" s="470"/>
      <c r="W992" s="194"/>
      <c r="X992" s="194"/>
      <c r="Y992" s="194"/>
      <c r="Z992" s="194"/>
      <c r="AA992" s="194"/>
      <c r="AB992" s="470"/>
      <c r="AC992" s="194"/>
      <c r="AD992" s="194"/>
      <c r="AE992" s="194"/>
      <c r="AF992" s="194"/>
      <c r="AG992" s="194"/>
      <c r="AH992" s="470"/>
      <c r="AI992" s="194"/>
      <c r="AJ992" s="194"/>
      <c r="AK992" s="194"/>
      <c r="AL992" s="194"/>
      <c r="AM992" s="470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470"/>
      <c r="P993" s="194"/>
      <c r="Q993" s="194"/>
      <c r="R993" s="194"/>
      <c r="S993" s="194"/>
      <c r="T993" s="194"/>
      <c r="U993" s="194"/>
      <c r="V993" s="470"/>
      <c r="W993" s="194"/>
      <c r="X993" s="194"/>
      <c r="Y993" s="194"/>
      <c r="Z993" s="194"/>
      <c r="AA993" s="194"/>
      <c r="AB993" s="470"/>
      <c r="AC993" s="194"/>
      <c r="AD993" s="194"/>
      <c r="AE993" s="194"/>
      <c r="AF993" s="194"/>
      <c r="AG993" s="194"/>
      <c r="AH993" s="470"/>
      <c r="AI993" s="194"/>
      <c r="AJ993" s="194"/>
      <c r="AK993" s="194"/>
      <c r="AL993" s="194"/>
      <c r="AM993" s="470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470"/>
      <c r="P994" s="194"/>
      <c r="Q994" s="194"/>
      <c r="R994" s="194"/>
      <c r="S994" s="194"/>
      <c r="T994" s="194"/>
      <c r="U994" s="194"/>
      <c r="V994" s="470"/>
      <c r="W994" s="194"/>
      <c r="X994" s="194"/>
      <c r="Y994" s="194"/>
      <c r="Z994" s="194"/>
      <c r="AA994" s="194"/>
      <c r="AB994" s="470"/>
      <c r="AC994" s="194"/>
      <c r="AD994" s="194"/>
      <c r="AE994" s="194"/>
      <c r="AF994" s="194"/>
      <c r="AG994" s="194"/>
      <c r="AH994" s="470"/>
      <c r="AI994" s="194"/>
      <c r="AJ994" s="194"/>
      <c r="AK994" s="194"/>
      <c r="AL994" s="194"/>
      <c r="AM994" s="470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470"/>
      <c r="P995" s="194"/>
      <c r="Q995" s="194"/>
      <c r="R995" s="194"/>
      <c r="S995" s="194"/>
      <c r="T995" s="194"/>
      <c r="U995" s="194"/>
      <c r="V995" s="470"/>
      <c r="W995" s="194"/>
      <c r="X995" s="194"/>
      <c r="Y995" s="194"/>
      <c r="Z995" s="194"/>
      <c r="AA995" s="194"/>
      <c r="AB995" s="470"/>
      <c r="AC995" s="194"/>
      <c r="AD995" s="194"/>
      <c r="AE995" s="194"/>
      <c r="AF995" s="194"/>
      <c r="AG995" s="194"/>
      <c r="AH995" s="470"/>
      <c r="AI995" s="194"/>
      <c r="AJ995" s="194"/>
      <c r="AK995" s="194"/>
      <c r="AL995" s="194"/>
      <c r="AM995" s="470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470"/>
      <c r="P996" s="194"/>
      <c r="Q996" s="194"/>
      <c r="R996" s="194"/>
      <c r="S996" s="194"/>
      <c r="T996" s="194"/>
      <c r="U996" s="194"/>
      <c r="V996" s="470"/>
      <c r="W996" s="194"/>
      <c r="X996" s="194"/>
      <c r="Y996" s="194"/>
      <c r="Z996" s="194"/>
      <c r="AA996" s="194"/>
      <c r="AB996" s="470"/>
      <c r="AC996" s="194"/>
      <c r="AD996" s="194"/>
      <c r="AE996" s="194"/>
      <c r="AF996" s="194"/>
      <c r="AG996" s="194"/>
      <c r="AH996" s="470"/>
      <c r="AI996" s="194"/>
      <c r="AJ996" s="194"/>
      <c r="AK996" s="194"/>
      <c r="AL996" s="194"/>
      <c r="AM996" s="470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470"/>
      <c r="P997" s="194"/>
      <c r="Q997" s="194"/>
      <c r="R997" s="194"/>
      <c r="S997" s="194"/>
      <c r="T997" s="194"/>
      <c r="U997" s="194"/>
      <c r="V997" s="470"/>
      <c r="W997" s="194"/>
      <c r="X997" s="194"/>
      <c r="Y997" s="194"/>
      <c r="Z997" s="194"/>
      <c r="AA997" s="194"/>
      <c r="AB997" s="470"/>
      <c r="AC997" s="194"/>
      <c r="AD997" s="194"/>
      <c r="AE997" s="194"/>
      <c r="AF997" s="194"/>
      <c r="AG997" s="194"/>
      <c r="AH997" s="470"/>
      <c r="AI997" s="194"/>
      <c r="AJ997" s="194"/>
      <c r="AK997" s="194"/>
      <c r="AL997" s="194"/>
      <c r="AM997" s="470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470"/>
      <c r="P998" s="194"/>
      <c r="Q998" s="194"/>
      <c r="R998" s="194"/>
      <c r="S998" s="194"/>
      <c r="T998" s="194"/>
      <c r="U998" s="194"/>
      <c r="V998" s="470"/>
      <c r="W998" s="194"/>
      <c r="X998" s="194"/>
      <c r="Y998" s="194"/>
      <c r="Z998" s="194"/>
      <c r="AA998" s="194"/>
      <c r="AB998" s="470"/>
      <c r="AC998" s="194"/>
      <c r="AD998" s="194"/>
      <c r="AE998" s="194"/>
      <c r="AF998" s="194"/>
      <c r="AG998" s="194"/>
      <c r="AH998" s="470"/>
      <c r="AI998" s="194"/>
      <c r="AJ998" s="194"/>
      <c r="AK998" s="194"/>
      <c r="AL998" s="194"/>
      <c r="AM998" s="470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470"/>
      <c r="P999" s="194"/>
      <c r="Q999" s="194"/>
      <c r="R999" s="194"/>
      <c r="S999" s="194"/>
      <c r="T999" s="194"/>
      <c r="U999" s="194"/>
      <c r="V999" s="470"/>
      <c r="W999" s="194"/>
      <c r="X999" s="194"/>
      <c r="Y999" s="194"/>
      <c r="Z999" s="194"/>
      <c r="AA999" s="194"/>
      <c r="AB999" s="470"/>
      <c r="AC999" s="194"/>
      <c r="AD999" s="194"/>
      <c r="AE999" s="194"/>
      <c r="AF999" s="194"/>
      <c r="AG999" s="194"/>
      <c r="AH999" s="470"/>
      <c r="AI999" s="194"/>
      <c r="AJ999" s="194"/>
      <c r="AK999" s="194"/>
      <c r="AL999" s="194"/>
      <c r="AM999" s="470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470"/>
      <c r="P1000" s="194"/>
      <c r="Q1000" s="194"/>
      <c r="R1000" s="194"/>
      <c r="S1000" s="194"/>
      <c r="T1000" s="194"/>
      <c r="U1000" s="194"/>
      <c r="V1000" s="470"/>
      <c r="W1000" s="194"/>
      <c r="X1000" s="194"/>
      <c r="Y1000" s="194"/>
      <c r="Z1000" s="194"/>
      <c r="AA1000" s="194"/>
      <c r="AB1000" s="470"/>
      <c r="AC1000" s="194"/>
      <c r="AD1000" s="194"/>
      <c r="AE1000" s="194"/>
      <c r="AF1000" s="194"/>
      <c r="AG1000" s="194"/>
      <c r="AH1000" s="470"/>
      <c r="AI1000" s="194"/>
      <c r="AJ1000" s="194"/>
      <c r="AK1000" s="194"/>
      <c r="AL1000" s="194"/>
      <c r="AM1000" s="470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470"/>
      <c r="P1001" s="194"/>
      <c r="Q1001" s="194"/>
      <c r="R1001" s="194"/>
      <c r="S1001" s="194"/>
      <c r="T1001" s="194"/>
      <c r="U1001" s="194"/>
      <c r="V1001" s="470"/>
      <c r="W1001" s="194"/>
      <c r="X1001" s="194"/>
      <c r="Y1001" s="194"/>
      <c r="Z1001" s="194"/>
      <c r="AA1001" s="194"/>
      <c r="AB1001" s="470"/>
      <c r="AC1001" s="194"/>
      <c r="AD1001" s="194"/>
      <c r="AE1001" s="194"/>
      <c r="AF1001" s="194"/>
      <c r="AG1001" s="194"/>
      <c r="AH1001" s="470"/>
      <c r="AI1001" s="194"/>
      <c r="AJ1001" s="194"/>
      <c r="AK1001" s="194"/>
      <c r="AL1001" s="194"/>
      <c r="AM1001" s="470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470"/>
      <c r="P1002" s="194"/>
      <c r="Q1002" s="194"/>
      <c r="R1002" s="194"/>
      <c r="S1002" s="194"/>
      <c r="T1002" s="194"/>
      <c r="U1002" s="194"/>
      <c r="V1002" s="470"/>
      <c r="W1002" s="194"/>
      <c r="X1002" s="194"/>
      <c r="Y1002" s="194"/>
      <c r="Z1002" s="194"/>
      <c r="AA1002" s="194"/>
      <c r="AB1002" s="470"/>
      <c r="AC1002" s="194"/>
      <c r="AD1002" s="194"/>
      <c r="AE1002" s="194"/>
      <c r="AF1002" s="194"/>
      <c r="AG1002" s="194"/>
      <c r="AH1002" s="470"/>
      <c r="AI1002" s="194"/>
      <c r="AJ1002" s="194"/>
      <c r="AK1002" s="194"/>
      <c r="AL1002" s="194"/>
      <c r="AM1002" s="470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470"/>
      <c r="P1003" s="194"/>
      <c r="Q1003" s="194"/>
      <c r="R1003" s="194"/>
      <c r="S1003" s="194"/>
      <c r="T1003" s="194"/>
      <c r="U1003" s="194"/>
      <c r="V1003" s="470"/>
      <c r="W1003" s="194"/>
      <c r="X1003" s="194"/>
      <c r="Y1003" s="194"/>
      <c r="Z1003" s="194"/>
      <c r="AA1003" s="194"/>
      <c r="AB1003" s="470"/>
      <c r="AC1003" s="194"/>
      <c r="AD1003" s="194"/>
      <c r="AE1003" s="194"/>
      <c r="AF1003" s="194"/>
      <c r="AG1003" s="194"/>
      <c r="AH1003" s="470"/>
      <c r="AI1003" s="194"/>
      <c r="AJ1003" s="194"/>
      <c r="AK1003" s="194"/>
      <c r="AL1003" s="194"/>
      <c r="AM1003" s="470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470"/>
      <c r="P1004" s="194"/>
      <c r="Q1004" s="194"/>
      <c r="R1004" s="194"/>
      <c r="S1004" s="194"/>
      <c r="T1004" s="194"/>
      <c r="U1004" s="194"/>
      <c r="V1004" s="470"/>
      <c r="W1004" s="194"/>
      <c r="X1004" s="194"/>
      <c r="Y1004" s="194"/>
      <c r="Z1004" s="194"/>
      <c r="AA1004" s="194"/>
      <c r="AB1004" s="470"/>
      <c r="AC1004" s="194"/>
      <c r="AD1004" s="194"/>
      <c r="AE1004" s="194"/>
      <c r="AF1004" s="194"/>
      <c r="AG1004" s="194"/>
      <c r="AH1004" s="470"/>
      <c r="AI1004" s="194"/>
      <c r="AJ1004" s="194"/>
      <c r="AK1004" s="194"/>
      <c r="AL1004" s="194"/>
      <c r="AM1004" s="470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470"/>
      <c r="P1005" s="194"/>
      <c r="Q1005" s="194"/>
      <c r="R1005" s="194"/>
      <c r="S1005" s="194"/>
      <c r="T1005" s="194"/>
      <c r="U1005" s="194"/>
      <c r="V1005" s="470"/>
      <c r="W1005" s="194"/>
      <c r="X1005" s="194"/>
      <c r="Y1005" s="194"/>
      <c r="Z1005" s="194"/>
      <c r="AA1005" s="194"/>
      <c r="AB1005" s="470"/>
      <c r="AC1005" s="194"/>
      <c r="AD1005" s="194"/>
      <c r="AE1005" s="194"/>
      <c r="AF1005" s="194"/>
      <c r="AG1005" s="194"/>
      <c r="AH1005" s="470"/>
      <c r="AI1005" s="194"/>
      <c r="AJ1005" s="194"/>
      <c r="AK1005" s="194"/>
      <c r="AL1005" s="194"/>
      <c r="AM1005" s="470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470"/>
      <c r="P1006" s="194"/>
      <c r="Q1006" s="194"/>
      <c r="R1006" s="194"/>
      <c r="S1006" s="194"/>
      <c r="T1006" s="194"/>
      <c r="U1006" s="194"/>
      <c r="V1006" s="470"/>
      <c r="W1006" s="194"/>
      <c r="X1006" s="194"/>
      <c r="Y1006" s="194"/>
      <c r="Z1006" s="194"/>
      <c r="AA1006" s="194"/>
      <c r="AB1006" s="470"/>
      <c r="AC1006" s="194"/>
      <c r="AD1006" s="194"/>
      <c r="AE1006" s="194"/>
      <c r="AF1006" s="194"/>
      <c r="AG1006" s="194"/>
      <c r="AH1006" s="470"/>
      <c r="AI1006" s="194"/>
      <c r="AJ1006" s="194"/>
      <c r="AK1006" s="194"/>
      <c r="AL1006" s="194"/>
      <c r="AM1006" s="470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470"/>
      <c r="P1007" s="194"/>
      <c r="Q1007" s="194"/>
      <c r="R1007" s="194"/>
      <c r="S1007" s="194"/>
      <c r="T1007" s="194"/>
      <c r="U1007" s="194"/>
      <c r="V1007" s="470"/>
      <c r="W1007" s="194"/>
      <c r="X1007" s="194"/>
      <c r="Y1007" s="194"/>
      <c r="Z1007" s="194"/>
      <c r="AA1007" s="194"/>
      <c r="AB1007" s="470"/>
      <c r="AC1007" s="194"/>
      <c r="AD1007" s="194"/>
      <c r="AE1007" s="194"/>
      <c r="AF1007" s="194"/>
      <c r="AG1007" s="194"/>
      <c r="AH1007" s="470"/>
      <c r="AI1007" s="194"/>
      <c r="AJ1007" s="194"/>
      <c r="AK1007" s="194"/>
      <c r="AL1007" s="194"/>
      <c r="AM1007" s="470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470"/>
      <c r="P1008" s="194"/>
      <c r="Q1008" s="194"/>
      <c r="R1008" s="194"/>
      <c r="S1008" s="194"/>
      <c r="T1008" s="194"/>
      <c r="U1008" s="194"/>
      <c r="V1008" s="470"/>
      <c r="W1008" s="194"/>
      <c r="X1008" s="194"/>
      <c r="Y1008" s="194"/>
      <c r="Z1008" s="194"/>
      <c r="AA1008" s="194"/>
      <c r="AB1008" s="470"/>
      <c r="AC1008" s="194"/>
      <c r="AD1008" s="194"/>
      <c r="AE1008" s="194"/>
      <c r="AF1008" s="194"/>
      <c r="AG1008" s="194"/>
      <c r="AH1008" s="470"/>
      <c r="AI1008" s="194"/>
      <c r="AJ1008" s="194"/>
      <c r="AK1008" s="194"/>
      <c r="AL1008" s="194"/>
      <c r="AM1008" s="470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470"/>
      <c r="P1009" s="194"/>
      <c r="Q1009" s="194"/>
      <c r="R1009" s="194"/>
      <c r="S1009" s="194"/>
      <c r="T1009" s="194"/>
      <c r="U1009" s="194"/>
      <c r="V1009" s="470"/>
      <c r="W1009" s="194"/>
      <c r="X1009" s="194"/>
      <c r="Y1009" s="194"/>
      <c r="Z1009" s="194"/>
      <c r="AA1009" s="194"/>
      <c r="AB1009" s="470"/>
      <c r="AC1009" s="194"/>
      <c r="AD1009" s="194"/>
      <c r="AE1009" s="194"/>
      <c r="AF1009" s="194"/>
      <c r="AG1009" s="194"/>
      <c r="AH1009" s="470"/>
      <c r="AI1009" s="194"/>
      <c r="AJ1009" s="194"/>
      <c r="AK1009" s="194"/>
      <c r="AL1009" s="194"/>
      <c r="AM1009" s="470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470"/>
      <c r="P1010" s="194"/>
      <c r="Q1010" s="194"/>
      <c r="R1010" s="194"/>
      <c r="S1010" s="194"/>
      <c r="T1010" s="194"/>
      <c r="U1010" s="194"/>
      <c r="V1010" s="470"/>
      <c r="W1010" s="194"/>
      <c r="X1010" s="194"/>
      <c r="Y1010" s="194"/>
      <c r="Z1010" s="194"/>
      <c r="AA1010" s="194"/>
      <c r="AB1010" s="470"/>
      <c r="AC1010" s="194"/>
      <c r="AD1010" s="194"/>
      <c r="AE1010" s="194"/>
      <c r="AF1010" s="194"/>
      <c r="AG1010" s="194"/>
      <c r="AH1010" s="470"/>
      <c r="AI1010" s="194"/>
      <c r="AJ1010" s="194"/>
      <c r="AK1010" s="194"/>
      <c r="AL1010" s="194"/>
      <c r="AM1010" s="470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470"/>
      <c r="P1011" s="194"/>
      <c r="Q1011" s="194"/>
      <c r="R1011" s="194"/>
      <c r="S1011" s="194"/>
      <c r="T1011" s="194"/>
      <c r="U1011" s="194"/>
      <c r="V1011" s="470"/>
      <c r="W1011" s="194"/>
      <c r="X1011" s="194"/>
      <c r="Y1011" s="194"/>
      <c r="Z1011" s="194"/>
      <c r="AA1011" s="194"/>
      <c r="AB1011" s="470"/>
      <c r="AC1011" s="194"/>
      <c r="AD1011" s="194"/>
      <c r="AE1011" s="194"/>
      <c r="AF1011" s="194"/>
      <c r="AG1011" s="194"/>
      <c r="AH1011" s="470"/>
      <c r="AI1011" s="194"/>
      <c r="AJ1011" s="194"/>
      <c r="AK1011" s="194"/>
      <c r="AL1011" s="194"/>
      <c r="AM1011" s="470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470"/>
      <c r="P1012" s="194"/>
      <c r="Q1012" s="194"/>
      <c r="R1012" s="194"/>
      <c r="S1012" s="194"/>
      <c r="T1012" s="194"/>
      <c r="U1012" s="194"/>
      <c r="V1012" s="470"/>
      <c r="W1012" s="194"/>
      <c r="X1012" s="194"/>
      <c r="Y1012" s="194"/>
      <c r="Z1012" s="194"/>
      <c r="AA1012" s="194"/>
      <c r="AB1012" s="470"/>
      <c r="AC1012" s="194"/>
      <c r="AD1012" s="194"/>
      <c r="AE1012" s="194"/>
      <c r="AF1012" s="194"/>
      <c r="AG1012" s="194"/>
      <c r="AH1012" s="470"/>
      <c r="AI1012" s="194"/>
      <c r="AJ1012" s="194"/>
      <c r="AK1012" s="194"/>
      <c r="AL1012" s="194"/>
      <c r="AM1012" s="470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470"/>
      <c r="P1013" s="194"/>
      <c r="Q1013" s="194"/>
      <c r="R1013" s="194"/>
      <c r="S1013" s="194"/>
      <c r="T1013" s="194"/>
      <c r="U1013" s="194"/>
      <c r="V1013" s="470"/>
      <c r="W1013" s="194"/>
      <c r="X1013" s="194"/>
      <c r="Y1013" s="194"/>
      <c r="Z1013" s="194"/>
      <c r="AA1013" s="194"/>
      <c r="AB1013" s="470"/>
      <c r="AC1013" s="194"/>
      <c r="AD1013" s="194"/>
      <c r="AE1013" s="194"/>
      <c r="AF1013" s="194"/>
      <c r="AG1013" s="194"/>
      <c r="AH1013" s="470"/>
      <c r="AI1013" s="194"/>
      <c r="AJ1013" s="194"/>
      <c r="AK1013" s="194"/>
      <c r="AL1013" s="194"/>
      <c r="AM1013" s="470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470"/>
      <c r="P1014" s="194"/>
      <c r="Q1014" s="194"/>
      <c r="R1014" s="194"/>
      <c r="S1014" s="194"/>
      <c r="T1014" s="194"/>
      <c r="U1014" s="194"/>
      <c r="V1014" s="470"/>
      <c r="W1014" s="194"/>
      <c r="X1014" s="194"/>
      <c r="Y1014" s="194"/>
      <c r="Z1014" s="194"/>
      <c r="AA1014" s="194"/>
      <c r="AB1014" s="470"/>
      <c r="AC1014" s="194"/>
      <c r="AD1014" s="194"/>
      <c r="AE1014" s="194"/>
      <c r="AF1014" s="194"/>
      <c r="AG1014" s="194"/>
      <c r="AH1014" s="470"/>
      <c r="AI1014" s="194"/>
      <c r="AJ1014" s="194"/>
      <c r="AK1014" s="194"/>
      <c r="AL1014" s="194"/>
      <c r="AM1014" s="470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470"/>
      <c r="P1015" s="194"/>
      <c r="Q1015" s="194"/>
      <c r="R1015" s="194"/>
      <c r="S1015" s="194"/>
      <c r="T1015" s="194"/>
      <c r="U1015" s="194"/>
      <c r="V1015" s="470"/>
      <c r="W1015" s="194"/>
      <c r="X1015" s="194"/>
      <c r="Y1015" s="194"/>
      <c r="Z1015" s="194"/>
      <c r="AA1015" s="194"/>
      <c r="AB1015" s="470"/>
      <c r="AC1015" s="194"/>
      <c r="AD1015" s="194"/>
      <c r="AE1015" s="194"/>
      <c r="AF1015" s="194"/>
      <c r="AG1015" s="194"/>
      <c r="AH1015" s="470"/>
      <c r="AI1015" s="194"/>
      <c r="AJ1015" s="194"/>
      <c r="AK1015" s="194"/>
      <c r="AL1015" s="194"/>
      <c r="AM1015" s="470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470"/>
      <c r="P1016" s="194"/>
      <c r="Q1016" s="194"/>
      <c r="R1016" s="194"/>
      <c r="S1016" s="194"/>
      <c r="T1016" s="194"/>
      <c r="U1016" s="194"/>
      <c r="V1016" s="470"/>
      <c r="W1016" s="194"/>
      <c r="X1016" s="194"/>
      <c r="Y1016" s="194"/>
      <c r="Z1016" s="194"/>
      <c r="AA1016" s="194"/>
      <c r="AB1016" s="470"/>
      <c r="AC1016" s="194"/>
      <c r="AD1016" s="194"/>
      <c r="AE1016" s="194"/>
      <c r="AF1016" s="194"/>
      <c r="AG1016" s="194"/>
      <c r="AH1016" s="470"/>
      <c r="AI1016" s="194"/>
      <c r="AJ1016" s="194"/>
      <c r="AK1016" s="194"/>
      <c r="AL1016" s="194"/>
      <c r="AM1016" s="470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470"/>
      <c r="P1017" s="194"/>
      <c r="Q1017" s="194"/>
      <c r="R1017" s="194"/>
      <c r="S1017" s="194"/>
      <c r="T1017" s="194"/>
      <c r="U1017" s="194"/>
      <c r="V1017" s="470"/>
      <c r="W1017" s="194"/>
      <c r="X1017" s="194"/>
      <c r="Y1017" s="194"/>
      <c r="Z1017" s="194"/>
      <c r="AA1017" s="194"/>
      <c r="AB1017" s="470"/>
      <c r="AC1017" s="194"/>
      <c r="AD1017" s="194"/>
      <c r="AE1017" s="194"/>
      <c r="AF1017" s="194"/>
      <c r="AG1017" s="194"/>
      <c r="AH1017" s="470"/>
      <c r="AI1017" s="194"/>
      <c r="AJ1017" s="194"/>
      <c r="AK1017" s="194"/>
      <c r="AL1017" s="194"/>
      <c r="AM1017" s="470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470"/>
      <c r="P1018" s="194"/>
      <c r="Q1018" s="194"/>
      <c r="R1018" s="194"/>
      <c r="S1018" s="194"/>
      <c r="T1018" s="194"/>
      <c r="U1018" s="194"/>
      <c r="V1018" s="470"/>
      <c r="W1018" s="194"/>
      <c r="X1018" s="194"/>
      <c r="Y1018" s="194"/>
      <c r="Z1018" s="194"/>
      <c r="AA1018" s="194"/>
      <c r="AB1018" s="470"/>
      <c r="AC1018" s="194"/>
      <c r="AD1018" s="194"/>
      <c r="AE1018" s="194"/>
      <c r="AF1018" s="194"/>
      <c r="AG1018" s="194"/>
      <c r="AH1018" s="470"/>
      <c r="AI1018" s="194"/>
      <c r="AJ1018" s="194"/>
      <c r="AK1018" s="194"/>
      <c r="AL1018" s="194"/>
      <c r="AM1018" s="470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470"/>
      <c r="P1019" s="194"/>
      <c r="Q1019" s="194"/>
      <c r="R1019" s="194"/>
      <c r="S1019" s="194"/>
      <c r="T1019" s="194"/>
      <c r="U1019" s="194"/>
      <c r="V1019" s="470"/>
      <c r="W1019" s="194"/>
      <c r="X1019" s="194"/>
      <c r="Y1019" s="194"/>
      <c r="Z1019" s="194"/>
      <c r="AA1019" s="194"/>
      <c r="AB1019" s="470"/>
      <c r="AC1019" s="194"/>
      <c r="AD1019" s="194"/>
      <c r="AE1019" s="194"/>
      <c r="AF1019" s="194"/>
      <c r="AG1019" s="194"/>
      <c r="AH1019" s="470"/>
      <c r="AI1019" s="194"/>
      <c r="AJ1019" s="194"/>
      <c r="AK1019" s="194"/>
      <c r="AL1019" s="194"/>
      <c r="AM1019" s="470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470"/>
      <c r="P1020" s="194"/>
      <c r="Q1020" s="194"/>
      <c r="R1020" s="194"/>
      <c r="S1020" s="194"/>
      <c r="T1020" s="194"/>
      <c r="U1020" s="194"/>
      <c r="V1020" s="470"/>
      <c r="W1020" s="194"/>
      <c r="X1020" s="194"/>
      <c r="Y1020" s="194"/>
      <c r="Z1020" s="194"/>
      <c r="AA1020" s="194"/>
      <c r="AB1020" s="470"/>
      <c r="AC1020" s="194"/>
      <c r="AD1020" s="194"/>
      <c r="AE1020" s="194"/>
      <c r="AF1020" s="194"/>
      <c r="AG1020" s="194"/>
      <c r="AH1020" s="470"/>
      <c r="AI1020" s="194"/>
      <c r="AJ1020" s="194"/>
      <c r="AK1020" s="194"/>
      <c r="AL1020" s="194"/>
      <c r="AM1020" s="470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470"/>
      <c r="P1021" s="194"/>
      <c r="Q1021" s="194"/>
      <c r="R1021" s="194"/>
      <c r="S1021" s="194"/>
      <c r="T1021" s="194"/>
      <c r="U1021" s="194"/>
      <c r="V1021" s="470"/>
      <c r="W1021" s="194"/>
      <c r="X1021" s="194"/>
      <c r="Y1021" s="194"/>
      <c r="Z1021" s="194"/>
      <c r="AA1021" s="194"/>
      <c r="AB1021" s="470"/>
      <c r="AC1021" s="194"/>
      <c r="AD1021" s="194"/>
      <c r="AE1021" s="194"/>
      <c r="AF1021" s="194"/>
      <c r="AG1021" s="194"/>
      <c r="AH1021" s="470"/>
      <c r="AI1021" s="194"/>
      <c r="AJ1021" s="194"/>
      <c r="AK1021" s="194"/>
      <c r="AL1021" s="194"/>
      <c r="AM1021" s="470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470"/>
      <c r="P1022" s="194"/>
      <c r="Q1022" s="194"/>
      <c r="R1022" s="194"/>
      <c r="S1022" s="194"/>
      <c r="T1022" s="194"/>
      <c r="U1022" s="194"/>
      <c r="V1022" s="470"/>
      <c r="W1022" s="194"/>
      <c r="X1022" s="194"/>
      <c r="Y1022" s="194"/>
      <c r="Z1022" s="194"/>
      <c r="AA1022" s="194"/>
      <c r="AB1022" s="470"/>
      <c r="AC1022" s="194"/>
      <c r="AD1022" s="194"/>
      <c r="AE1022" s="194"/>
      <c r="AF1022" s="194"/>
      <c r="AG1022" s="194"/>
      <c r="AH1022" s="470"/>
      <c r="AI1022" s="194"/>
      <c r="AJ1022" s="194"/>
      <c r="AK1022" s="194"/>
      <c r="AL1022" s="194"/>
      <c r="AM1022" s="470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470"/>
      <c r="P1023" s="194"/>
      <c r="Q1023" s="194"/>
      <c r="R1023" s="194"/>
      <c r="S1023" s="194"/>
      <c r="T1023" s="194"/>
      <c r="U1023" s="194"/>
      <c r="V1023" s="470"/>
      <c r="W1023" s="194"/>
      <c r="X1023" s="194"/>
      <c r="Y1023" s="194"/>
      <c r="Z1023" s="194"/>
      <c r="AA1023" s="194"/>
      <c r="AB1023" s="470"/>
      <c r="AC1023" s="194"/>
      <c r="AD1023" s="194"/>
      <c r="AE1023" s="194"/>
      <c r="AF1023" s="194"/>
      <c r="AG1023" s="194"/>
      <c r="AH1023" s="470"/>
      <c r="AI1023" s="194"/>
      <c r="AJ1023" s="194"/>
      <c r="AK1023" s="194"/>
      <c r="AL1023" s="194"/>
      <c r="AM1023" s="470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470"/>
      <c r="P1024" s="194"/>
      <c r="Q1024" s="194"/>
      <c r="R1024" s="194"/>
      <c r="S1024" s="194"/>
      <c r="T1024" s="194"/>
      <c r="U1024" s="194"/>
      <c r="V1024" s="470"/>
      <c r="W1024" s="194"/>
      <c r="X1024" s="194"/>
      <c r="Y1024" s="194"/>
      <c r="Z1024" s="194"/>
      <c r="AA1024" s="194"/>
      <c r="AB1024" s="470"/>
      <c r="AC1024" s="194"/>
      <c r="AD1024" s="194"/>
      <c r="AE1024" s="194"/>
      <c r="AF1024" s="194"/>
      <c r="AG1024" s="194"/>
      <c r="AH1024" s="470"/>
      <c r="AI1024" s="194"/>
      <c r="AJ1024" s="194"/>
      <c r="AK1024" s="194"/>
      <c r="AL1024" s="194"/>
      <c r="AM1024" s="470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470"/>
      <c r="P1025" s="194"/>
      <c r="Q1025" s="194"/>
      <c r="R1025" s="194"/>
      <c r="S1025" s="194"/>
      <c r="T1025" s="194"/>
      <c r="U1025" s="194"/>
      <c r="V1025" s="470"/>
      <c r="W1025" s="194"/>
      <c r="X1025" s="194"/>
      <c r="Y1025" s="194"/>
      <c r="Z1025" s="194"/>
      <c r="AA1025" s="194"/>
      <c r="AB1025" s="470"/>
      <c r="AC1025" s="194"/>
      <c r="AD1025" s="194"/>
      <c r="AE1025" s="194"/>
      <c r="AF1025" s="194"/>
      <c r="AG1025" s="194"/>
      <c r="AH1025" s="470"/>
      <c r="AI1025" s="194"/>
      <c r="AJ1025" s="194"/>
      <c r="AK1025" s="194"/>
      <c r="AL1025" s="194"/>
      <c r="AM1025" s="470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470"/>
      <c r="P1026" s="194"/>
      <c r="Q1026" s="194"/>
      <c r="R1026" s="194"/>
      <c r="S1026" s="194"/>
      <c r="T1026" s="194"/>
      <c r="U1026" s="194"/>
      <c r="V1026" s="470"/>
      <c r="W1026" s="194"/>
      <c r="X1026" s="194"/>
      <c r="Y1026" s="194"/>
      <c r="Z1026" s="194"/>
      <c r="AA1026" s="194"/>
      <c r="AB1026" s="470"/>
      <c r="AC1026" s="194"/>
      <c r="AD1026" s="194"/>
      <c r="AE1026" s="194"/>
      <c r="AF1026" s="194"/>
      <c r="AG1026" s="194"/>
      <c r="AH1026" s="470"/>
      <c r="AI1026" s="194"/>
      <c r="AJ1026" s="194"/>
      <c r="AK1026" s="194"/>
      <c r="AL1026" s="194"/>
      <c r="AM1026" s="470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470"/>
      <c r="P1027" s="194"/>
      <c r="Q1027" s="194"/>
      <c r="R1027" s="194"/>
      <c r="S1027" s="194"/>
      <c r="T1027" s="194"/>
      <c r="U1027" s="194"/>
      <c r="V1027" s="470"/>
      <c r="W1027" s="194"/>
      <c r="X1027" s="194"/>
      <c r="Y1027" s="194"/>
      <c r="Z1027" s="194"/>
      <c r="AA1027" s="194"/>
      <c r="AB1027" s="470"/>
      <c r="AC1027" s="194"/>
      <c r="AD1027" s="194"/>
      <c r="AE1027" s="194"/>
      <c r="AF1027" s="194"/>
      <c r="AG1027" s="194"/>
      <c r="AH1027" s="470"/>
      <c r="AI1027" s="194"/>
      <c r="AJ1027" s="194"/>
      <c r="AK1027" s="194"/>
      <c r="AL1027" s="194"/>
      <c r="AM1027" s="470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470"/>
      <c r="P1028" s="194"/>
      <c r="Q1028" s="194"/>
      <c r="R1028" s="194"/>
      <c r="S1028" s="194"/>
      <c r="T1028" s="194"/>
      <c r="U1028" s="194"/>
      <c r="V1028" s="470"/>
      <c r="W1028" s="194"/>
      <c r="X1028" s="194"/>
      <c r="Y1028" s="194"/>
      <c r="Z1028" s="194"/>
      <c r="AA1028" s="194"/>
      <c r="AB1028" s="470"/>
      <c r="AC1028" s="194"/>
      <c r="AD1028" s="194"/>
      <c r="AE1028" s="194"/>
      <c r="AF1028" s="194"/>
      <c r="AG1028" s="194"/>
      <c r="AH1028" s="470"/>
      <c r="AI1028" s="194"/>
      <c r="AJ1028" s="194"/>
      <c r="AK1028" s="194"/>
      <c r="AL1028" s="194"/>
      <c r="AM1028" s="470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470"/>
      <c r="P1029" s="194"/>
      <c r="Q1029" s="194"/>
      <c r="R1029" s="194"/>
      <c r="S1029" s="194"/>
      <c r="T1029" s="194"/>
      <c r="U1029" s="194"/>
      <c r="V1029" s="470"/>
      <c r="W1029" s="194"/>
      <c r="X1029" s="194"/>
      <c r="Y1029" s="194"/>
      <c r="Z1029" s="194"/>
      <c r="AA1029" s="194"/>
      <c r="AB1029" s="470"/>
      <c r="AC1029" s="194"/>
      <c r="AD1029" s="194"/>
      <c r="AE1029" s="194"/>
      <c r="AF1029" s="194"/>
      <c r="AG1029" s="194"/>
      <c r="AH1029" s="470"/>
      <c r="AI1029" s="194"/>
      <c r="AJ1029" s="194"/>
      <c r="AK1029" s="194"/>
      <c r="AL1029" s="194"/>
      <c r="AM1029" s="470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470"/>
      <c r="P1030" s="194"/>
      <c r="Q1030" s="194"/>
      <c r="R1030" s="194"/>
      <c r="S1030" s="194"/>
      <c r="T1030" s="194"/>
      <c r="U1030" s="194"/>
      <c r="V1030" s="470"/>
      <c r="W1030" s="194"/>
      <c r="X1030" s="194"/>
      <c r="Y1030" s="194"/>
      <c r="Z1030" s="194"/>
      <c r="AA1030" s="194"/>
      <c r="AB1030" s="470"/>
      <c r="AC1030" s="194"/>
      <c r="AD1030" s="194"/>
      <c r="AE1030" s="194"/>
      <c r="AF1030" s="194"/>
      <c r="AG1030" s="194"/>
      <c r="AH1030" s="470"/>
      <c r="AI1030" s="194"/>
      <c r="AJ1030" s="194"/>
      <c r="AK1030" s="194"/>
      <c r="AL1030" s="194"/>
      <c r="AM1030" s="470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470"/>
      <c r="P1031" s="194"/>
      <c r="Q1031" s="194"/>
      <c r="R1031" s="194"/>
      <c r="S1031" s="194"/>
      <c r="T1031" s="194"/>
      <c r="U1031" s="194"/>
      <c r="V1031" s="470"/>
      <c r="W1031" s="194"/>
      <c r="X1031" s="194"/>
      <c r="Y1031" s="194"/>
      <c r="Z1031" s="194"/>
      <c r="AA1031" s="194"/>
      <c r="AB1031" s="470"/>
      <c r="AC1031" s="194"/>
      <c r="AD1031" s="194"/>
      <c r="AE1031" s="194"/>
      <c r="AF1031" s="194"/>
      <c r="AG1031" s="194"/>
      <c r="AH1031" s="470"/>
      <c r="AI1031" s="194"/>
      <c r="AJ1031" s="194"/>
      <c r="AK1031" s="194"/>
      <c r="AL1031" s="194"/>
      <c r="AM1031" s="470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470"/>
      <c r="P1032" s="194"/>
      <c r="Q1032" s="194"/>
      <c r="R1032" s="194"/>
      <c r="S1032" s="194"/>
      <c r="T1032" s="194"/>
      <c r="U1032" s="194"/>
      <c r="V1032" s="470"/>
      <c r="W1032" s="194"/>
      <c r="X1032" s="194"/>
      <c r="Y1032" s="194"/>
      <c r="Z1032" s="194"/>
      <c r="AA1032" s="194"/>
      <c r="AB1032" s="470"/>
      <c r="AC1032" s="194"/>
      <c r="AD1032" s="194"/>
      <c r="AE1032" s="194"/>
      <c r="AF1032" s="194"/>
      <c r="AG1032" s="194"/>
      <c r="AH1032" s="470"/>
      <c r="AI1032" s="194"/>
      <c r="AJ1032" s="194"/>
      <c r="AK1032" s="194"/>
      <c r="AL1032" s="194"/>
      <c r="AM1032" s="470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470"/>
      <c r="P1033" s="194"/>
      <c r="Q1033" s="194"/>
      <c r="R1033" s="194"/>
      <c r="S1033" s="194"/>
      <c r="T1033" s="194"/>
      <c r="U1033" s="194"/>
      <c r="V1033" s="470"/>
      <c r="W1033" s="194"/>
      <c r="X1033" s="194"/>
      <c r="Y1033" s="194"/>
      <c r="Z1033" s="194"/>
      <c r="AA1033" s="194"/>
      <c r="AB1033" s="470"/>
      <c r="AC1033" s="194"/>
      <c r="AD1033" s="194"/>
      <c r="AE1033" s="194"/>
      <c r="AF1033" s="194"/>
      <c r="AG1033" s="194"/>
      <c r="AH1033" s="470"/>
      <c r="AI1033" s="194"/>
      <c r="AJ1033" s="194"/>
      <c r="AK1033" s="194"/>
      <c r="AL1033" s="194"/>
      <c r="AM1033" s="470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470"/>
      <c r="P1034" s="194"/>
      <c r="Q1034" s="194"/>
      <c r="R1034" s="194"/>
      <c r="S1034" s="194"/>
      <c r="T1034" s="194"/>
      <c r="U1034" s="194"/>
      <c r="V1034" s="470"/>
      <c r="W1034" s="194"/>
      <c r="X1034" s="194"/>
      <c r="Y1034" s="194"/>
      <c r="Z1034" s="194"/>
      <c r="AA1034" s="194"/>
      <c r="AB1034" s="470"/>
      <c r="AC1034" s="194"/>
      <c r="AD1034" s="194"/>
      <c r="AE1034" s="194"/>
      <c r="AF1034" s="194"/>
      <c r="AG1034" s="194"/>
      <c r="AH1034" s="470"/>
      <c r="AI1034" s="194"/>
      <c r="AJ1034" s="194"/>
      <c r="AK1034" s="194"/>
      <c r="AL1034" s="194"/>
      <c r="AM1034" s="470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470"/>
      <c r="P1035" s="194"/>
      <c r="Q1035" s="194"/>
      <c r="R1035" s="194"/>
      <c r="S1035" s="194"/>
      <c r="T1035" s="194"/>
      <c r="U1035" s="194"/>
      <c r="V1035" s="470"/>
      <c r="W1035" s="194"/>
      <c r="X1035" s="194"/>
      <c r="Y1035" s="194"/>
      <c r="Z1035" s="194"/>
      <c r="AA1035" s="194"/>
      <c r="AB1035" s="470"/>
      <c r="AC1035" s="194"/>
      <c r="AD1035" s="194"/>
      <c r="AE1035" s="194"/>
      <c r="AF1035" s="194"/>
      <c r="AG1035" s="194"/>
      <c r="AH1035" s="470"/>
      <c r="AI1035" s="194"/>
      <c r="AJ1035" s="194"/>
      <c r="AK1035" s="194"/>
      <c r="AL1035" s="194"/>
      <c r="AM1035" s="470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470"/>
      <c r="P1036" s="194"/>
      <c r="Q1036" s="194"/>
      <c r="R1036" s="194"/>
      <c r="S1036" s="194"/>
      <c r="T1036" s="194"/>
      <c r="U1036" s="194"/>
      <c r="V1036" s="470"/>
      <c r="W1036" s="194"/>
      <c r="X1036" s="194"/>
      <c r="Y1036" s="194"/>
      <c r="Z1036" s="194"/>
      <c r="AA1036" s="194"/>
      <c r="AB1036" s="470"/>
      <c r="AC1036" s="194"/>
      <c r="AD1036" s="194"/>
      <c r="AE1036" s="194"/>
      <c r="AF1036" s="194"/>
      <c r="AG1036" s="194"/>
      <c r="AH1036" s="470"/>
      <c r="AI1036" s="194"/>
      <c r="AJ1036" s="194"/>
      <c r="AK1036" s="194"/>
      <c r="AL1036" s="194"/>
      <c r="AM1036" s="470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470"/>
      <c r="P1037" s="194"/>
      <c r="Q1037" s="194"/>
      <c r="R1037" s="194"/>
      <c r="S1037" s="194"/>
      <c r="T1037" s="194"/>
      <c r="U1037" s="194"/>
      <c r="V1037" s="470"/>
      <c r="W1037" s="194"/>
      <c r="X1037" s="194"/>
      <c r="Y1037" s="194"/>
      <c r="Z1037" s="194"/>
      <c r="AA1037" s="194"/>
      <c r="AB1037" s="470"/>
      <c r="AC1037" s="194"/>
      <c r="AD1037" s="194"/>
      <c r="AE1037" s="194"/>
      <c r="AF1037" s="194"/>
      <c r="AG1037" s="194"/>
      <c r="AH1037" s="470"/>
      <c r="AI1037" s="194"/>
      <c r="AJ1037" s="194"/>
      <c r="AK1037" s="194"/>
      <c r="AL1037" s="194"/>
      <c r="AM1037" s="470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470"/>
      <c r="P1038" s="194"/>
      <c r="Q1038" s="194"/>
      <c r="R1038" s="194"/>
      <c r="S1038" s="194"/>
      <c r="T1038" s="194"/>
      <c r="U1038" s="194"/>
      <c r="V1038" s="470"/>
      <c r="W1038" s="194"/>
      <c r="X1038" s="194"/>
      <c r="Y1038" s="194"/>
      <c r="Z1038" s="194"/>
      <c r="AA1038" s="194"/>
      <c r="AB1038" s="470"/>
      <c r="AC1038" s="194"/>
      <c r="AD1038" s="194"/>
      <c r="AE1038" s="194"/>
      <c r="AF1038" s="194"/>
      <c r="AG1038" s="194"/>
      <c r="AH1038" s="470"/>
      <c r="AI1038" s="194"/>
      <c r="AJ1038" s="194"/>
      <c r="AK1038" s="194"/>
      <c r="AL1038" s="194"/>
      <c r="AM1038" s="470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470"/>
      <c r="P1039" s="194"/>
      <c r="Q1039" s="194"/>
      <c r="R1039" s="194"/>
      <c r="S1039" s="194"/>
      <c r="T1039" s="194"/>
      <c r="U1039" s="194"/>
      <c r="V1039" s="470"/>
      <c r="W1039" s="194"/>
      <c r="X1039" s="194"/>
      <c r="Y1039" s="194"/>
      <c r="Z1039" s="194"/>
      <c r="AA1039" s="194"/>
      <c r="AB1039" s="470"/>
      <c r="AC1039" s="194"/>
      <c r="AD1039" s="194"/>
      <c r="AE1039" s="194"/>
      <c r="AF1039" s="194"/>
      <c r="AG1039" s="194"/>
      <c r="AH1039" s="470"/>
      <c r="AI1039" s="194"/>
      <c r="AJ1039" s="194"/>
      <c r="AK1039" s="194"/>
      <c r="AL1039" s="194"/>
      <c r="AM1039" s="470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470"/>
      <c r="P1040" s="194"/>
      <c r="Q1040" s="194"/>
      <c r="R1040" s="194"/>
      <c r="S1040" s="194"/>
      <c r="T1040" s="194"/>
      <c r="U1040" s="194"/>
      <c r="V1040" s="470"/>
      <c r="W1040" s="194"/>
      <c r="X1040" s="194"/>
      <c r="Y1040" s="194"/>
      <c r="Z1040" s="194"/>
      <c r="AA1040" s="194"/>
      <c r="AB1040" s="470"/>
      <c r="AC1040" s="194"/>
      <c r="AD1040" s="194"/>
      <c r="AE1040" s="194"/>
      <c r="AF1040" s="194"/>
      <c r="AG1040" s="194"/>
      <c r="AH1040" s="470"/>
      <c r="AI1040" s="194"/>
      <c r="AJ1040" s="194"/>
      <c r="AK1040" s="194"/>
      <c r="AL1040" s="194"/>
      <c r="AM1040" s="470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470"/>
      <c r="P1041" s="194"/>
      <c r="Q1041" s="194"/>
      <c r="R1041" s="194"/>
      <c r="S1041" s="194"/>
      <c r="T1041" s="194"/>
      <c r="U1041" s="194"/>
      <c r="V1041" s="470"/>
      <c r="W1041" s="194"/>
      <c r="X1041" s="194"/>
      <c r="Y1041" s="194"/>
      <c r="Z1041" s="194"/>
      <c r="AA1041" s="194"/>
      <c r="AB1041" s="470"/>
      <c r="AC1041" s="194"/>
      <c r="AD1041" s="194"/>
      <c r="AE1041" s="194"/>
      <c r="AF1041" s="194"/>
      <c r="AG1041" s="194"/>
      <c r="AH1041" s="470"/>
      <c r="AI1041" s="194"/>
      <c r="AJ1041" s="194"/>
      <c r="AK1041" s="194"/>
      <c r="AL1041" s="194"/>
      <c r="AM1041" s="470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470"/>
      <c r="P1042" s="194"/>
      <c r="Q1042" s="194"/>
      <c r="R1042" s="194"/>
      <c r="S1042" s="194"/>
      <c r="T1042" s="194"/>
      <c r="U1042" s="194"/>
      <c r="V1042" s="470"/>
      <c r="W1042" s="194"/>
      <c r="X1042" s="194"/>
      <c r="Y1042" s="194"/>
      <c r="Z1042" s="194"/>
      <c r="AA1042" s="194"/>
      <c r="AB1042" s="470"/>
      <c r="AC1042" s="194"/>
      <c r="AD1042" s="194"/>
      <c r="AE1042" s="194"/>
      <c r="AF1042" s="194"/>
      <c r="AG1042" s="194"/>
      <c r="AH1042" s="470"/>
      <c r="AI1042" s="194"/>
      <c r="AJ1042" s="194"/>
      <c r="AK1042" s="194"/>
      <c r="AL1042" s="194"/>
      <c r="AM1042" s="470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470"/>
      <c r="P1043" s="194"/>
      <c r="Q1043" s="194"/>
      <c r="R1043" s="194"/>
      <c r="S1043" s="194"/>
      <c r="T1043" s="194"/>
      <c r="U1043" s="194"/>
      <c r="V1043" s="470"/>
      <c r="W1043" s="194"/>
      <c r="X1043" s="194"/>
      <c r="Y1043" s="194"/>
      <c r="Z1043" s="194"/>
      <c r="AA1043" s="194"/>
      <c r="AB1043" s="470"/>
      <c r="AC1043" s="194"/>
      <c r="AD1043" s="194"/>
      <c r="AE1043" s="194"/>
      <c r="AF1043" s="194"/>
      <c r="AG1043" s="194"/>
      <c r="AH1043" s="470"/>
      <c r="AI1043" s="194"/>
      <c r="AJ1043" s="194"/>
      <c r="AK1043" s="194"/>
      <c r="AL1043" s="194"/>
      <c r="AM1043" s="470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470"/>
      <c r="P1044" s="194"/>
      <c r="Q1044" s="194"/>
      <c r="R1044" s="194"/>
      <c r="S1044" s="194"/>
      <c r="T1044" s="194"/>
      <c r="U1044" s="194"/>
      <c r="V1044" s="470"/>
      <c r="W1044" s="194"/>
      <c r="X1044" s="194"/>
      <c r="Y1044" s="194"/>
      <c r="Z1044" s="194"/>
      <c r="AA1044" s="194"/>
      <c r="AB1044" s="470"/>
      <c r="AC1044" s="194"/>
      <c r="AD1044" s="194"/>
      <c r="AE1044" s="194"/>
      <c r="AF1044" s="194"/>
      <c r="AG1044" s="194"/>
      <c r="AH1044" s="470"/>
      <c r="AI1044" s="194"/>
      <c r="AJ1044" s="194"/>
      <c r="AK1044" s="194"/>
      <c r="AL1044" s="194"/>
      <c r="AM1044" s="470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470"/>
      <c r="P1045" s="194"/>
      <c r="Q1045" s="194"/>
      <c r="R1045" s="194"/>
      <c r="S1045" s="194"/>
      <c r="T1045" s="194"/>
      <c r="U1045" s="194"/>
      <c r="V1045" s="470"/>
      <c r="W1045" s="194"/>
      <c r="X1045" s="194"/>
      <c r="Y1045" s="194"/>
      <c r="Z1045" s="194"/>
      <c r="AA1045" s="194"/>
      <c r="AB1045" s="470"/>
      <c r="AC1045" s="194"/>
      <c r="AD1045" s="194"/>
      <c r="AE1045" s="194"/>
      <c r="AF1045" s="194"/>
      <c r="AG1045" s="194"/>
      <c r="AH1045" s="470"/>
      <c r="AI1045" s="194"/>
      <c r="AJ1045" s="194"/>
      <c r="AK1045" s="194"/>
      <c r="AL1045" s="194"/>
      <c r="AM1045" s="470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470"/>
      <c r="P1046" s="194"/>
      <c r="Q1046" s="194"/>
      <c r="R1046" s="194"/>
      <c r="S1046" s="194"/>
      <c r="T1046" s="194"/>
      <c r="U1046" s="194"/>
      <c r="V1046" s="470"/>
      <c r="W1046" s="194"/>
      <c r="X1046" s="194"/>
      <c r="Y1046" s="194"/>
      <c r="Z1046" s="194"/>
      <c r="AA1046" s="194"/>
      <c r="AB1046" s="470"/>
      <c r="AC1046" s="194"/>
      <c r="AD1046" s="194"/>
      <c r="AE1046" s="194"/>
      <c r="AF1046" s="194"/>
      <c r="AG1046" s="194"/>
      <c r="AH1046" s="470"/>
      <c r="AI1046" s="194"/>
      <c r="AJ1046" s="194"/>
      <c r="AK1046" s="194"/>
      <c r="AL1046" s="194"/>
      <c r="AM1046" s="470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  <c r="BM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470"/>
      <c r="P1047" s="194"/>
      <c r="Q1047" s="194"/>
      <c r="R1047" s="194"/>
      <c r="S1047" s="194"/>
      <c r="T1047" s="194"/>
      <c r="U1047" s="194"/>
      <c r="V1047" s="470"/>
      <c r="W1047" s="194"/>
      <c r="X1047" s="194"/>
      <c r="Y1047" s="194"/>
      <c r="Z1047" s="194"/>
      <c r="AA1047" s="194"/>
      <c r="AB1047" s="470"/>
      <c r="AC1047" s="194"/>
      <c r="AD1047" s="194"/>
      <c r="AE1047" s="194"/>
      <c r="AF1047" s="194"/>
      <c r="AG1047" s="194"/>
      <c r="AH1047" s="470"/>
      <c r="AI1047" s="194"/>
      <c r="AJ1047" s="194"/>
      <c r="AK1047" s="194"/>
      <c r="AL1047" s="194"/>
      <c r="AM1047" s="470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  <c r="BM1047" s="194"/>
    </row>
    <row r="1048">
      <c r="A1048" s="194"/>
      <c r="B1048" s="194"/>
      <c r="C1048" s="194"/>
      <c r="D1048" s="194"/>
      <c r="E1048" s="194"/>
      <c r="F1048" s="194"/>
      <c r="G1048" s="194"/>
      <c r="H1048" s="194"/>
      <c r="I1048" s="194"/>
      <c r="J1048" s="194"/>
      <c r="K1048" s="194"/>
      <c r="L1048" s="194"/>
      <c r="M1048" s="194"/>
      <c r="N1048" s="470"/>
      <c r="O1048" s="470"/>
      <c r="P1048" s="194"/>
      <c r="Q1048" s="194"/>
      <c r="R1048" s="194"/>
      <c r="S1048" s="194"/>
      <c r="T1048" s="194"/>
      <c r="U1048" s="194"/>
      <c r="V1048" s="470"/>
      <c r="W1048" s="194"/>
      <c r="X1048" s="194"/>
      <c r="Y1048" s="194"/>
      <c r="Z1048" s="194"/>
      <c r="AA1048" s="194"/>
      <c r="AB1048" s="470"/>
      <c r="AC1048" s="194"/>
      <c r="AD1048" s="194"/>
      <c r="AE1048" s="194"/>
      <c r="AF1048" s="194"/>
      <c r="AG1048" s="194"/>
      <c r="AH1048" s="470"/>
      <c r="AI1048" s="194"/>
      <c r="AJ1048" s="194"/>
      <c r="AK1048" s="194"/>
      <c r="AL1048" s="194"/>
      <c r="AM1048" s="470"/>
      <c r="AN1048" s="194"/>
      <c r="AO1048" s="194"/>
      <c r="AP1048" s="194"/>
      <c r="AQ1048" s="194"/>
      <c r="AR1048" s="194"/>
      <c r="AS1048" s="194"/>
      <c r="AT1048" s="194"/>
      <c r="AU1048" s="194"/>
      <c r="AV1048" s="194"/>
      <c r="AW1048" s="194"/>
      <c r="AX1048" s="194"/>
      <c r="AY1048" s="194"/>
      <c r="AZ1048" s="194"/>
      <c r="BA1048" s="194"/>
      <c r="BB1048" s="194"/>
      <c r="BC1048" s="194"/>
      <c r="BD1048" s="194"/>
      <c r="BE1048" s="194"/>
      <c r="BF1048" s="194"/>
      <c r="BG1048" s="194"/>
      <c r="BH1048" s="194"/>
      <c r="BI1048" s="194"/>
      <c r="BJ1048" s="194"/>
      <c r="BK1048" s="194"/>
      <c r="BL1048" s="194"/>
      <c r="BM1048" s="194"/>
    </row>
  </sheetData>
  <mergeCells count="786">
    <mergeCell ref="M7:P7"/>
    <mergeCell ref="Q7:R7"/>
    <mergeCell ref="M8:P8"/>
    <mergeCell ref="Q8:R8"/>
    <mergeCell ref="T8:U8"/>
    <mergeCell ref="Q9:R9"/>
    <mergeCell ref="T9:U9"/>
    <mergeCell ref="M11:P11"/>
    <mergeCell ref="Q11:R11"/>
    <mergeCell ref="T13:U13"/>
    <mergeCell ref="T14:U14"/>
    <mergeCell ref="T15:U15"/>
    <mergeCell ref="T16:U16"/>
    <mergeCell ref="T17:U17"/>
    <mergeCell ref="M25:P25"/>
    <mergeCell ref="M26:P26"/>
    <mergeCell ref="T20:U20"/>
    <mergeCell ref="T21:U21"/>
    <mergeCell ref="T22:U22"/>
    <mergeCell ref="T23:U23"/>
    <mergeCell ref="M24:P24"/>
    <mergeCell ref="T24:U24"/>
    <mergeCell ref="T25:U25"/>
    <mergeCell ref="T27:U27"/>
    <mergeCell ref="T28:U28"/>
    <mergeCell ref="T29:U29"/>
    <mergeCell ref="O30:Q30"/>
    <mergeCell ref="T30:U30"/>
    <mergeCell ref="O31:Q31"/>
    <mergeCell ref="O32:Q32"/>
    <mergeCell ref="T31:U31"/>
    <mergeCell ref="T32:U32"/>
    <mergeCell ref="Q33:Z34"/>
    <mergeCell ref="X35:Y35"/>
    <mergeCell ref="Q36:W36"/>
    <mergeCell ref="X36:Y36"/>
    <mergeCell ref="X37:Y37"/>
    <mergeCell ref="Q41:W41"/>
    <mergeCell ref="X41:Y41"/>
    <mergeCell ref="Q42:W42"/>
    <mergeCell ref="X42:Y42"/>
    <mergeCell ref="Q43:W43"/>
    <mergeCell ref="X43:Y43"/>
    <mergeCell ref="Q44:W44"/>
    <mergeCell ref="X44:Y44"/>
    <mergeCell ref="Q37:W37"/>
    <mergeCell ref="Q38:W38"/>
    <mergeCell ref="X38:Y38"/>
    <mergeCell ref="Q39:W39"/>
    <mergeCell ref="X39:Y39"/>
    <mergeCell ref="Q40:W40"/>
    <mergeCell ref="X40:Y40"/>
    <mergeCell ref="D7:J7"/>
    <mergeCell ref="D8:J8"/>
    <mergeCell ref="D9:J9"/>
    <mergeCell ref="D10:J10"/>
    <mergeCell ref="D11:J11"/>
    <mergeCell ref="M12:P12"/>
    <mergeCell ref="Q12:R12"/>
    <mergeCell ref="D12:J12"/>
    <mergeCell ref="D13:J13"/>
    <mergeCell ref="M13:P13"/>
    <mergeCell ref="Q13:R13"/>
    <mergeCell ref="D14:J14"/>
    <mergeCell ref="Q14:R14"/>
    <mergeCell ref="Q15:R15"/>
    <mergeCell ref="M18:P18"/>
    <mergeCell ref="M19:P19"/>
    <mergeCell ref="Q19:R19"/>
    <mergeCell ref="M20:P20"/>
    <mergeCell ref="Q20:R20"/>
    <mergeCell ref="M21:P21"/>
    <mergeCell ref="Q21:R21"/>
    <mergeCell ref="M14:P14"/>
    <mergeCell ref="M15:P15"/>
    <mergeCell ref="M16:P16"/>
    <mergeCell ref="Q16:R16"/>
    <mergeCell ref="M17:P17"/>
    <mergeCell ref="Q17:R17"/>
    <mergeCell ref="Q18:R18"/>
    <mergeCell ref="D15:J15"/>
    <mergeCell ref="D16:J16"/>
    <mergeCell ref="D17:J17"/>
    <mergeCell ref="D18:J18"/>
    <mergeCell ref="D19:J19"/>
    <mergeCell ref="D20:J20"/>
    <mergeCell ref="D21:J21"/>
    <mergeCell ref="D22:J22"/>
    <mergeCell ref="D33:M34"/>
    <mergeCell ref="D35:J35"/>
    <mergeCell ref="K35:L35"/>
    <mergeCell ref="D36:J36"/>
    <mergeCell ref="K36:L36"/>
    <mergeCell ref="K37:L37"/>
    <mergeCell ref="D37:J37"/>
    <mergeCell ref="D38:J38"/>
    <mergeCell ref="K38:L38"/>
    <mergeCell ref="D39:J39"/>
    <mergeCell ref="K39:L39"/>
    <mergeCell ref="D40:J40"/>
    <mergeCell ref="K40:L40"/>
    <mergeCell ref="AO9:AP9"/>
    <mergeCell ref="AQ9:AR9"/>
    <mergeCell ref="AJ8:AL8"/>
    <mergeCell ref="AM8:AN8"/>
    <mergeCell ref="AO8:AP8"/>
    <mergeCell ref="AQ8:AR8"/>
    <mergeCell ref="AS8:AT8"/>
    <mergeCell ref="AJ9:AL9"/>
    <mergeCell ref="AM9:AN9"/>
    <mergeCell ref="AS9:AT9"/>
    <mergeCell ref="AO5:AP5"/>
    <mergeCell ref="AQ5:AR5"/>
    <mergeCell ref="AS5:AT5"/>
    <mergeCell ref="E2:F2"/>
    <mergeCell ref="G2:H2"/>
    <mergeCell ref="I2:J2"/>
    <mergeCell ref="AH2:AI2"/>
    <mergeCell ref="D4:Z4"/>
    <mergeCell ref="AA4:AQ4"/>
    <mergeCell ref="D5:K5"/>
    <mergeCell ref="AQ7:AR7"/>
    <mergeCell ref="AS7:AT7"/>
    <mergeCell ref="M5:R5"/>
    <mergeCell ref="T5:Z5"/>
    <mergeCell ref="D6:J6"/>
    <mergeCell ref="M6:P6"/>
    <mergeCell ref="Q6:R6"/>
    <mergeCell ref="T6:U6"/>
    <mergeCell ref="T7:U7"/>
    <mergeCell ref="AJ5:AL5"/>
    <mergeCell ref="AM5:AN5"/>
    <mergeCell ref="AC6:AP6"/>
    <mergeCell ref="AQ6:AR6"/>
    <mergeCell ref="AJ7:AL7"/>
    <mergeCell ref="AM7:AN7"/>
    <mergeCell ref="AO7:AP7"/>
    <mergeCell ref="M9:P9"/>
    <mergeCell ref="M10:P10"/>
    <mergeCell ref="Q10:R10"/>
    <mergeCell ref="AJ10:AL10"/>
    <mergeCell ref="AM10:AN10"/>
    <mergeCell ref="AO10:AP10"/>
    <mergeCell ref="AS10:AT10"/>
    <mergeCell ref="AS13:AT13"/>
    <mergeCell ref="AS14:AT14"/>
    <mergeCell ref="AJ11:AL11"/>
    <mergeCell ref="AM11:AN11"/>
    <mergeCell ref="AO11:AP11"/>
    <mergeCell ref="AS11:AT11"/>
    <mergeCell ref="AM12:AN12"/>
    <mergeCell ref="AO12:AP12"/>
    <mergeCell ref="AS12:AT12"/>
    <mergeCell ref="AJ12:AL12"/>
    <mergeCell ref="AJ13:AL13"/>
    <mergeCell ref="AM13:AN13"/>
    <mergeCell ref="AO13:AP13"/>
    <mergeCell ref="AJ14:AL14"/>
    <mergeCell ref="AM14:AN14"/>
    <mergeCell ref="AO14:AP14"/>
    <mergeCell ref="AJ15:AL15"/>
    <mergeCell ref="AM15:AN15"/>
    <mergeCell ref="AO15:AP15"/>
    <mergeCell ref="AS15:AT15"/>
    <mergeCell ref="AM16:AN16"/>
    <mergeCell ref="AO16:AP16"/>
    <mergeCell ref="AS16:AT16"/>
    <mergeCell ref="AJ16:AL16"/>
    <mergeCell ref="AJ17:AL17"/>
    <mergeCell ref="AM17:AN17"/>
    <mergeCell ref="AO17:AP17"/>
    <mergeCell ref="AJ18:AL18"/>
    <mergeCell ref="AM18:AN18"/>
    <mergeCell ref="AO18:AP18"/>
    <mergeCell ref="AM21:AN21"/>
    <mergeCell ref="AO21:AP21"/>
    <mergeCell ref="AJ19:AL19"/>
    <mergeCell ref="AM19:AN19"/>
    <mergeCell ref="AO19:AP19"/>
    <mergeCell ref="AJ20:AL20"/>
    <mergeCell ref="AM20:AN20"/>
    <mergeCell ref="AO20:AP20"/>
    <mergeCell ref="AJ21:AL21"/>
    <mergeCell ref="AS24:AT24"/>
    <mergeCell ref="AS25:AT25"/>
    <mergeCell ref="AS26:AT26"/>
    <mergeCell ref="AS17:AT17"/>
    <mergeCell ref="AS18:AT18"/>
    <mergeCell ref="AS19:AT19"/>
    <mergeCell ref="AS20:AT20"/>
    <mergeCell ref="AS21:AT21"/>
    <mergeCell ref="AS22:AT22"/>
    <mergeCell ref="AS23:AT23"/>
    <mergeCell ref="AC37:AI37"/>
    <mergeCell ref="AC38:AI38"/>
    <mergeCell ref="AJ38:AK38"/>
    <mergeCell ref="AN38:AT38"/>
    <mergeCell ref="AU38:AV38"/>
    <mergeCell ref="AC39:AI39"/>
    <mergeCell ref="AJ39:AK39"/>
    <mergeCell ref="AC40:AI40"/>
    <mergeCell ref="AJ40:AK40"/>
    <mergeCell ref="AN40:AT40"/>
    <mergeCell ref="AU40:AV40"/>
    <mergeCell ref="AJ41:AK41"/>
    <mergeCell ref="AN41:AT41"/>
    <mergeCell ref="AU41:AV41"/>
    <mergeCell ref="AN43:AT43"/>
    <mergeCell ref="AU43:AV43"/>
    <mergeCell ref="AC41:AI41"/>
    <mergeCell ref="AC42:AI42"/>
    <mergeCell ref="AJ42:AK42"/>
    <mergeCell ref="AN42:AT42"/>
    <mergeCell ref="AU42:AV42"/>
    <mergeCell ref="AC43:AI43"/>
    <mergeCell ref="AJ43:AK43"/>
    <mergeCell ref="AC44:AI44"/>
    <mergeCell ref="AJ44:AK44"/>
    <mergeCell ref="AN44:AT44"/>
    <mergeCell ref="AU44:AV44"/>
    <mergeCell ref="AJ45:AK45"/>
    <mergeCell ref="AN45:AT45"/>
    <mergeCell ref="AU45:AV45"/>
    <mergeCell ref="AC45:AI45"/>
    <mergeCell ref="AC46:AI46"/>
    <mergeCell ref="AJ46:AK46"/>
    <mergeCell ref="AN46:AT46"/>
    <mergeCell ref="AU46:AV46"/>
    <mergeCell ref="AC47:AI47"/>
    <mergeCell ref="AJ47:AK47"/>
    <mergeCell ref="AC48:AI48"/>
    <mergeCell ref="AJ48:AK48"/>
    <mergeCell ref="AN48:AT48"/>
    <mergeCell ref="AU48:AV48"/>
    <mergeCell ref="AJ49:AK49"/>
    <mergeCell ref="AN49:AT49"/>
    <mergeCell ref="AU49:AV49"/>
    <mergeCell ref="AC52:AI52"/>
    <mergeCell ref="AJ52:AK52"/>
    <mergeCell ref="AN52:AT52"/>
    <mergeCell ref="AU52:AV52"/>
    <mergeCell ref="AC53:AI53"/>
    <mergeCell ref="AJ53:AK53"/>
    <mergeCell ref="AN53:AT53"/>
    <mergeCell ref="AU53:AV53"/>
    <mergeCell ref="AC49:AI49"/>
    <mergeCell ref="AC50:AI50"/>
    <mergeCell ref="AJ50:AK50"/>
    <mergeCell ref="AN50:AT50"/>
    <mergeCell ref="AU50:AV50"/>
    <mergeCell ref="AC51:AI51"/>
    <mergeCell ref="AN51:AT51"/>
    <mergeCell ref="AJ25:AL25"/>
    <mergeCell ref="AM25:AN25"/>
    <mergeCell ref="AO25:AP25"/>
    <mergeCell ref="T26:AA26"/>
    <mergeCell ref="AJ26:AL26"/>
    <mergeCell ref="AM26:AN26"/>
    <mergeCell ref="AO26:AP26"/>
    <mergeCell ref="AJ22:AL22"/>
    <mergeCell ref="AM22:AN22"/>
    <mergeCell ref="AO22:AP22"/>
    <mergeCell ref="AJ23:AL23"/>
    <mergeCell ref="AM23:AN23"/>
    <mergeCell ref="AO23:AP23"/>
    <mergeCell ref="AJ24:AL24"/>
    <mergeCell ref="AP35:AT35"/>
    <mergeCell ref="AU35:AV35"/>
    <mergeCell ref="AM24:AN24"/>
    <mergeCell ref="AO24:AP24"/>
    <mergeCell ref="AC33:AL34"/>
    <mergeCell ref="AN33:AW34"/>
    <mergeCell ref="AC35:AI35"/>
    <mergeCell ref="AJ35:AK35"/>
    <mergeCell ref="AN35:AO35"/>
    <mergeCell ref="AC36:AI36"/>
    <mergeCell ref="AJ36:AK36"/>
    <mergeCell ref="AN36:AT36"/>
    <mergeCell ref="AU36:AV36"/>
    <mergeCell ref="AJ37:AK37"/>
    <mergeCell ref="AN37:AT37"/>
    <mergeCell ref="AU37:AV37"/>
    <mergeCell ref="AN39:AT39"/>
    <mergeCell ref="AU39:AV39"/>
    <mergeCell ref="AN47:AT47"/>
    <mergeCell ref="AU47:AV47"/>
    <mergeCell ref="D70:E70"/>
    <mergeCell ref="D71:E71"/>
    <mergeCell ref="D72:E72"/>
    <mergeCell ref="D73:E73"/>
    <mergeCell ref="D74:E74"/>
    <mergeCell ref="D75:E75"/>
    <mergeCell ref="F75:O75"/>
    <mergeCell ref="D76:E76"/>
    <mergeCell ref="F76:O76"/>
    <mergeCell ref="D77:E77"/>
    <mergeCell ref="F77:O77"/>
    <mergeCell ref="D79:E79"/>
    <mergeCell ref="D80:E80"/>
    <mergeCell ref="C81:H82"/>
    <mergeCell ref="I81:N82"/>
    <mergeCell ref="P81:U82"/>
    <mergeCell ref="S83:T83"/>
    <mergeCell ref="Q84:U84"/>
    <mergeCell ref="Q85:U85"/>
    <mergeCell ref="S86:T86"/>
    <mergeCell ref="S87:T87"/>
    <mergeCell ref="F83:G83"/>
    <mergeCell ref="D84:H84"/>
    <mergeCell ref="D85:H85"/>
    <mergeCell ref="F86:H86"/>
    <mergeCell ref="D87:E87"/>
    <mergeCell ref="F87:G87"/>
    <mergeCell ref="F88:G88"/>
    <mergeCell ref="S88:T88"/>
    <mergeCell ref="S89:T89"/>
    <mergeCell ref="Q90:U90"/>
    <mergeCell ref="Q91:U91"/>
    <mergeCell ref="Q92:U92"/>
    <mergeCell ref="S93:U93"/>
    <mergeCell ref="Q94:U94"/>
    <mergeCell ref="F89:G89"/>
    <mergeCell ref="D90:H90"/>
    <mergeCell ref="D91:H91"/>
    <mergeCell ref="D92:H92"/>
    <mergeCell ref="F93:H93"/>
    <mergeCell ref="D94:H94"/>
    <mergeCell ref="F95:H95"/>
    <mergeCell ref="D96:H96"/>
    <mergeCell ref="C97:C98"/>
    <mergeCell ref="F97:H97"/>
    <mergeCell ref="F98:H98"/>
    <mergeCell ref="C99:D99"/>
    <mergeCell ref="E99:H99"/>
    <mergeCell ref="C100:D100"/>
    <mergeCell ref="E100:H100"/>
    <mergeCell ref="C101:H104"/>
    <mergeCell ref="P101:U104"/>
    <mergeCell ref="C120:P120"/>
    <mergeCell ref="C121:D121"/>
    <mergeCell ref="I121:J121"/>
    <mergeCell ref="C122:D122"/>
    <mergeCell ref="I122:J122"/>
    <mergeCell ref="G125:H125"/>
    <mergeCell ref="I125:J125"/>
    <mergeCell ref="G126:H126"/>
    <mergeCell ref="I126:J126"/>
    <mergeCell ref="R126:U126"/>
    <mergeCell ref="R127:U127"/>
    <mergeCell ref="L128:M128"/>
    <mergeCell ref="O128:P128"/>
    <mergeCell ref="G121:H121"/>
    <mergeCell ref="G122:H122"/>
    <mergeCell ref="C123:D123"/>
    <mergeCell ref="G123:H123"/>
    <mergeCell ref="I123:J123"/>
    <mergeCell ref="G124:H124"/>
    <mergeCell ref="I124:J124"/>
    <mergeCell ref="G129:H129"/>
    <mergeCell ref="I129:J129"/>
    <mergeCell ref="L129:M129"/>
    <mergeCell ref="O129:P129"/>
    <mergeCell ref="C124:D124"/>
    <mergeCell ref="C125:D125"/>
    <mergeCell ref="C126:D126"/>
    <mergeCell ref="C128:F128"/>
    <mergeCell ref="G128:H128"/>
    <mergeCell ref="I128:J128"/>
    <mergeCell ref="C129:F129"/>
    <mergeCell ref="L130:M130"/>
    <mergeCell ref="L131:M131"/>
    <mergeCell ref="L132:M132"/>
    <mergeCell ref="O132:P132"/>
    <mergeCell ref="L133:M133"/>
    <mergeCell ref="O133:P133"/>
    <mergeCell ref="C130:F130"/>
    <mergeCell ref="G130:H130"/>
    <mergeCell ref="I130:J130"/>
    <mergeCell ref="O130:P130"/>
    <mergeCell ref="G131:H131"/>
    <mergeCell ref="I131:J131"/>
    <mergeCell ref="O131:P131"/>
    <mergeCell ref="C131:F131"/>
    <mergeCell ref="C132:F132"/>
    <mergeCell ref="G132:H132"/>
    <mergeCell ref="I132:J132"/>
    <mergeCell ref="C133:F133"/>
    <mergeCell ref="G133:H133"/>
    <mergeCell ref="I133:J133"/>
    <mergeCell ref="L134:M134"/>
    <mergeCell ref="L135:M135"/>
    <mergeCell ref="L136:M136"/>
    <mergeCell ref="O136:P136"/>
    <mergeCell ref="L137:M137"/>
    <mergeCell ref="O137:P137"/>
    <mergeCell ref="C134:F134"/>
    <mergeCell ref="G134:H134"/>
    <mergeCell ref="I134:J134"/>
    <mergeCell ref="O134:P134"/>
    <mergeCell ref="G135:H135"/>
    <mergeCell ref="I135:J135"/>
    <mergeCell ref="O135:P135"/>
    <mergeCell ref="C135:F135"/>
    <mergeCell ref="C136:F136"/>
    <mergeCell ref="G136:H136"/>
    <mergeCell ref="I136:J136"/>
    <mergeCell ref="C137:F137"/>
    <mergeCell ref="G137:H137"/>
    <mergeCell ref="I137:J137"/>
    <mergeCell ref="L138:M138"/>
    <mergeCell ref="L139:M139"/>
    <mergeCell ref="L140:M140"/>
    <mergeCell ref="O140:P140"/>
    <mergeCell ref="L141:M141"/>
    <mergeCell ref="O141:P141"/>
    <mergeCell ref="C138:F138"/>
    <mergeCell ref="G138:H138"/>
    <mergeCell ref="I138:J138"/>
    <mergeCell ref="O138:P138"/>
    <mergeCell ref="G139:H139"/>
    <mergeCell ref="I139:J139"/>
    <mergeCell ref="O139:P139"/>
    <mergeCell ref="C139:F139"/>
    <mergeCell ref="C140:F140"/>
    <mergeCell ref="G140:H140"/>
    <mergeCell ref="I140:J140"/>
    <mergeCell ref="C141:F141"/>
    <mergeCell ref="G141:H141"/>
    <mergeCell ref="I141:J141"/>
    <mergeCell ref="L150:M150"/>
    <mergeCell ref="L151:M151"/>
    <mergeCell ref="C150:F150"/>
    <mergeCell ref="G150:H150"/>
    <mergeCell ref="I150:J150"/>
    <mergeCell ref="O150:P150"/>
    <mergeCell ref="G151:H151"/>
    <mergeCell ref="I151:J151"/>
    <mergeCell ref="O151:P151"/>
    <mergeCell ref="L142:M142"/>
    <mergeCell ref="L143:M143"/>
    <mergeCell ref="L144:M144"/>
    <mergeCell ref="O144:P144"/>
    <mergeCell ref="L145:M145"/>
    <mergeCell ref="O145:P145"/>
    <mergeCell ref="C142:F142"/>
    <mergeCell ref="G142:H142"/>
    <mergeCell ref="I142:J142"/>
    <mergeCell ref="O142:P142"/>
    <mergeCell ref="G143:H143"/>
    <mergeCell ref="I143:J143"/>
    <mergeCell ref="O143:P143"/>
    <mergeCell ref="C143:F143"/>
    <mergeCell ref="C144:F144"/>
    <mergeCell ref="G144:H144"/>
    <mergeCell ref="I144:J144"/>
    <mergeCell ref="C145:F145"/>
    <mergeCell ref="G145:H145"/>
    <mergeCell ref="I145:J145"/>
    <mergeCell ref="L146:M146"/>
    <mergeCell ref="L147:M147"/>
    <mergeCell ref="L148:M148"/>
    <mergeCell ref="O148:P148"/>
    <mergeCell ref="L149:M149"/>
    <mergeCell ref="O149:P149"/>
    <mergeCell ref="C146:F146"/>
    <mergeCell ref="G146:H146"/>
    <mergeCell ref="I146:J146"/>
    <mergeCell ref="O146:P146"/>
    <mergeCell ref="G147:H147"/>
    <mergeCell ref="I147:J147"/>
    <mergeCell ref="O147:P147"/>
    <mergeCell ref="C147:F147"/>
    <mergeCell ref="C148:F148"/>
    <mergeCell ref="G148:H148"/>
    <mergeCell ref="I148:J148"/>
    <mergeCell ref="C149:F149"/>
    <mergeCell ref="G149:H149"/>
    <mergeCell ref="I149:J149"/>
    <mergeCell ref="O152:P152"/>
    <mergeCell ref="O153:P153"/>
    <mergeCell ref="G153:H153"/>
    <mergeCell ref="I153:J153"/>
    <mergeCell ref="C151:F151"/>
    <mergeCell ref="C152:F152"/>
    <mergeCell ref="G152:H152"/>
    <mergeCell ref="I152:J152"/>
    <mergeCell ref="L152:M152"/>
    <mergeCell ref="C153:F153"/>
    <mergeCell ref="L153:M153"/>
    <mergeCell ref="L154:M154"/>
    <mergeCell ref="L155:M155"/>
    <mergeCell ref="L156:M156"/>
    <mergeCell ref="O156:P156"/>
    <mergeCell ref="L157:M157"/>
    <mergeCell ref="O157:P157"/>
    <mergeCell ref="C154:F154"/>
    <mergeCell ref="G154:H154"/>
    <mergeCell ref="I154:J154"/>
    <mergeCell ref="O154:P154"/>
    <mergeCell ref="G155:H155"/>
    <mergeCell ref="I155:J155"/>
    <mergeCell ref="O155:P155"/>
    <mergeCell ref="C155:F155"/>
    <mergeCell ref="C156:F156"/>
    <mergeCell ref="G156:H156"/>
    <mergeCell ref="I156:J156"/>
    <mergeCell ref="C157:F157"/>
    <mergeCell ref="G157:H157"/>
    <mergeCell ref="I157:J157"/>
    <mergeCell ref="L158:M158"/>
    <mergeCell ref="L159:M159"/>
    <mergeCell ref="L160:M160"/>
    <mergeCell ref="O160:P160"/>
    <mergeCell ref="L161:M161"/>
    <mergeCell ref="O161:P161"/>
    <mergeCell ref="C158:F158"/>
    <mergeCell ref="G158:H158"/>
    <mergeCell ref="I158:J158"/>
    <mergeCell ref="O158:P158"/>
    <mergeCell ref="G159:H159"/>
    <mergeCell ref="I159:J159"/>
    <mergeCell ref="O159:P159"/>
    <mergeCell ref="C186:F186"/>
    <mergeCell ref="C187:F187"/>
    <mergeCell ref="C188:F188"/>
    <mergeCell ref="C189:F189"/>
    <mergeCell ref="M200:Q200"/>
    <mergeCell ref="P201:Q201"/>
    <mergeCell ref="P202:Q202"/>
    <mergeCell ref="C170:F170"/>
    <mergeCell ref="C171:F171"/>
    <mergeCell ref="C181:F181"/>
    <mergeCell ref="C182:F182"/>
    <mergeCell ref="C183:F183"/>
    <mergeCell ref="C184:F184"/>
    <mergeCell ref="C185:F185"/>
    <mergeCell ref="C159:F159"/>
    <mergeCell ref="C160:F160"/>
    <mergeCell ref="G160:H160"/>
    <mergeCell ref="I160:J160"/>
    <mergeCell ref="C161:F161"/>
    <mergeCell ref="G161:H161"/>
    <mergeCell ref="I161:J161"/>
    <mergeCell ref="L162:M162"/>
    <mergeCell ref="L163:M163"/>
    <mergeCell ref="L164:M164"/>
    <mergeCell ref="O164:P164"/>
    <mergeCell ref="L165:M165"/>
    <mergeCell ref="O165:P165"/>
    <mergeCell ref="C162:F162"/>
    <mergeCell ref="G162:H162"/>
    <mergeCell ref="I162:J162"/>
    <mergeCell ref="O162:P162"/>
    <mergeCell ref="G163:H163"/>
    <mergeCell ref="I163:J163"/>
    <mergeCell ref="O163:P163"/>
    <mergeCell ref="C163:F163"/>
    <mergeCell ref="C164:F164"/>
    <mergeCell ref="G164:H164"/>
    <mergeCell ref="I164:J164"/>
    <mergeCell ref="C165:F165"/>
    <mergeCell ref="G165:H165"/>
    <mergeCell ref="I165:J165"/>
    <mergeCell ref="L166:M166"/>
    <mergeCell ref="L167:M167"/>
    <mergeCell ref="L168:M168"/>
    <mergeCell ref="O168:P168"/>
    <mergeCell ref="L169:M169"/>
    <mergeCell ref="O169:P169"/>
    <mergeCell ref="C166:F166"/>
    <mergeCell ref="G166:H166"/>
    <mergeCell ref="I166:J166"/>
    <mergeCell ref="O166:P166"/>
    <mergeCell ref="G167:H167"/>
    <mergeCell ref="I167:J167"/>
    <mergeCell ref="O167:P167"/>
    <mergeCell ref="C167:F167"/>
    <mergeCell ref="C168:F168"/>
    <mergeCell ref="G168:H168"/>
    <mergeCell ref="I168:J168"/>
    <mergeCell ref="C169:F169"/>
    <mergeCell ref="G169:H169"/>
    <mergeCell ref="I169:J169"/>
    <mergeCell ref="D44:J44"/>
    <mergeCell ref="D45:J45"/>
    <mergeCell ref="K45:L45"/>
    <mergeCell ref="Q45:W45"/>
    <mergeCell ref="X45:Y45"/>
    <mergeCell ref="D41:J41"/>
    <mergeCell ref="K41:L41"/>
    <mergeCell ref="D42:J42"/>
    <mergeCell ref="K42:L42"/>
    <mergeCell ref="D43:J43"/>
    <mergeCell ref="K43:L43"/>
    <mergeCell ref="K44:L44"/>
    <mergeCell ref="D46:J46"/>
    <mergeCell ref="K46:L46"/>
    <mergeCell ref="Q46:W46"/>
    <mergeCell ref="X46:Y46"/>
    <mergeCell ref="K47:L47"/>
    <mergeCell ref="Q47:W47"/>
    <mergeCell ref="X47:Y47"/>
    <mergeCell ref="Q52:W52"/>
    <mergeCell ref="X52:Y52"/>
    <mergeCell ref="Q53:W53"/>
    <mergeCell ref="X53:Y53"/>
    <mergeCell ref="Q48:W48"/>
    <mergeCell ref="X48:Y48"/>
    <mergeCell ref="Q49:W49"/>
    <mergeCell ref="X49:Y49"/>
    <mergeCell ref="Q50:W50"/>
    <mergeCell ref="X50:Y50"/>
    <mergeCell ref="Q51:W51"/>
    <mergeCell ref="F54:G54"/>
    <mergeCell ref="F55:G55"/>
    <mergeCell ref="AS55:AT55"/>
    <mergeCell ref="AS56:AT56"/>
    <mergeCell ref="AE55:AF55"/>
    <mergeCell ref="AH55:AI55"/>
    <mergeCell ref="AN55:AN56"/>
    <mergeCell ref="AP55:AQ55"/>
    <mergeCell ref="AE56:AF56"/>
    <mergeCell ref="AH56:AI56"/>
    <mergeCell ref="AP56:AQ56"/>
    <mergeCell ref="Q68:R68"/>
    <mergeCell ref="Q69:R69"/>
    <mergeCell ref="Q70:R70"/>
    <mergeCell ref="Q71:R71"/>
    <mergeCell ref="Q72:R72"/>
    <mergeCell ref="Q73:R73"/>
    <mergeCell ref="Q74:R74"/>
    <mergeCell ref="Q75:R75"/>
    <mergeCell ref="K56:L56"/>
    <mergeCell ref="K57:L57"/>
    <mergeCell ref="Z60:Z76"/>
    <mergeCell ref="Q62:R62"/>
    <mergeCell ref="N63:O63"/>
    <mergeCell ref="Q63:R63"/>
    <mergeCell ref="N64:O64"/>
    <mergeCell ref="Q76:R76"/>
    <mergeCell ref="D47:J47"/>
    <mergeCell ref="D48:J48"/>
    <mergeCell ref="K48:L48"/>
    <mergeCell ref="D49:J49"/>
    <mergeCell ref="K49:L49"/>
    <mergeCell ref="K50:L50"/>
    <mergeCell ref="K51:L51"/>
    <mergeCell ref="D50:J50"/>
    <mergeCell ref="D52:J52"/>
    <mergeCell ref="K52:L52"/>
    <mergeCell ref="D53:J53"/>
    <mergeCell ref="K53:L53"/>
    <mergeCell ref="D54:E54"/>
    <mergeCell ref="D55:D56"/>
    <mergeCell ref="N61:O61"/>
    <mergeCell ref="N62:O62"/>
    <mergeCell ref="F56:G56"/>
    <mergeCell ref="I56:J56"/>
    <mergeCell ref="D58:O59"/>
    <mergeCell ref="D60:E61"/>
    <mergeCell ref="F60:L60"/>
    <mergeCell ref="Q60:R61"/>
    <mergeCell ref="D62:E62"/>
    <mergeCell ref="Q64:R64"/>
    <mergeCell ref="Q65:R65"/>
    <mergeCell ref="Q66:R66"/>
    <mergeCell ref="Q67:R67"/>
    <mergeCell ref="D63:E63"/>
    <mergeCell ref="D64:E64"/>
    <mergeCell ref="D65:E65"/>
    <mergeCell ref="D66:E66"/>
    <mergeCell ref="D67:E67"/>
    <mergeCell ref="D68:E68"/>
    <mergeCell ref="D69:E69"/>
    <mergeCell ref="AK82:AL82"/>
    <mergeCell ref="AK83:AL83"/>
    <mergeCell ref="AN74:AO74"/>
    <mergeCell ref="AN75:AO75"/>
    <mergeCell ref="AN76:AO76"/>
    <mergeCell ref="AK79:AL79"/>
    <mergeCell ref="AK80:AL80"/>
    <mergeCell ref="AK81:AL81"/>
    <mergeCell ref="AN81:AS82"/>
    <mergeCell ref="AQ83:AR83"/>
    <mergeCell ref="AQ87:AR87"/>
    <mergeCell ref="AQ88:AR88"/>
    <mergeCell ref="AQ89:AR89"/>
    <mergeCell ref="AO90:AS90"/>
    <mergeCell ref="AO91:AS91"/>
    <mergeCell ref="AO92:AS92"/>
    <mergeCell ref="AN99:AO99"/>
    <mergeCell ref="AP99:AS99"/>
    <mergeCell ref="AN100:AO100"/>
    <mergeCell ref="AP100:AS100"/>
    <mergeCell ref="AN101:AS104"/>
    <mergeCell ref="AQ93:AS93"/>
    <mergeCell ref="AO94:AS94"/>
    <mergeCell ref="AQ95:AS95"/>
    <mergeCell ref="AO96:AS96"/>
    <mergeCell ref="AN97:AN98"/>
    <mergeCell ref="AQ97:AS97"/>
    <mergeCell ref="AQ98:AS98"/>
    <mergeCell ref="AC74:AD74"/>
    <mergeCell ref="AC75:AD75"/>
    <mergeCell ref="AC76:AD76"/>
    <mergeCell ref="AC81:AH82"/>
    <mergeCell ref="AF83:AG83"/>
    <mergeCell ref="AD84:AH84"/>
    <mergeCell ref="AD85:AH85"/>
    <mergeCell ref="AF86:AG86"/>
    <mergeCell ref="AF87:AG87"/>
    <mergeCell ref="AF88:AG88"/>
    <mergeCell ref="AF89:AG89"/>
    <mergeCell ref="AD90:AH90"/>
    <mergeCell ref="AD91:AH91"/>
    <mergeCell ref="AD92:AH92"/>
    <mergeCell ref="AC99:AD99"/>
    <mergeCell ref="AE99:AH99"/>
    <mergeCell ref="AC100:AD100"/>
    <mergeCell ref="AE100:AH100"/>
    <mergeCell ref="AC101:AH104"/>
    <mergeCell ref="AF93:AH93"/>
    <mergeCell ref="AD94:AH94"/>
    <mergeCell ref="AF95:AH95"/>
    <mergeCell ref="AD96:AH96"/>
    <mergeCell ref="AC97:AC98"/>
    <mergeCell ref="AF97:AH97"/>
    <mergeCell ref="AF98:AH98"/>
    <mergeCell ref="I55:J55"/>
    <mergeCell ref="K55:L55"/>
    <mergeCell ref="M55:N55"/>
    <mergeCell ref="Q55:Q56"/>
    <mergeCell ref="V55:W55"/>
    <mergeCell ref="AC55:AC56"/>
    <mergeCell ref="M56:N56"/>
    <mergeCell ref="V56:W56"/>
    <mergeCell ref="S55:T55"/>
    <mergeCell ref="S56:T56"/>
    <mergeCell ref="M57:N57"/>
    <mergeCell ref="Q58:Y59"/>
    <mergeCell ref="S60:Y60"/>
    <mergeCell ref="AC60:AD61"/>
    <mergeCell ref="AN60:AO61"/>
    <mergeCell ref="AC58:AK59"/>
    <mergeCell ref="AE60:AK60"/>
    <mergeCell ref="AC62:AD62"/>
    <mergeCell ref="AC63:AD63"/>
    <mergeCell ref="AC64:AD64"/>
    <mergeCell ref="AC65:AD65"/>
    <mergeCell ref="AC66:AD66"/>
    <mergeCell ref="AN58:AV59"/>
    <mergeCell ref="AP60:AV60"/>
    <mergeCell ref="AN62:AO62"/>
    <mergeCell ref="AN63:AO63"/>
    <mergeCell ref="AN64:AO64"/>
    <mergeCell ref="AN65:AO65"/>
    <mergeCell ref="AN66:AO66"/>
    <mergeCell ref="AC67:AD67"/>
    <mergeCell ref="AC68:AD68"/>
    <mergeCell ref="AC69:AD69"/>
    <mergeCell ref="AC70:AD70"/>
    <mergeCell ref="AC71:AD71"/>
    <mergeCell ref="AC72:AD72"/>
    <mergeCell ref="AC73:AD73"/>
    <mergeCell ref="AO84:AS84"/>
    <mergeCell ref="AO85:AS85"/>
    <mergeCell ref="AQ86:AR86"/>
    <mergeCell ref="AN67:AO67"/>
    <mergeCell ref="AN68:AO68"/>
    <mergeCell ref="AN69:AO69"/>
    <mergeCell ref="AN70:AO70"/>
    <mergeCell ref="AN71:AO71"/>
    <mergeCell ref="AN72:AO72"/>
    <mergeCell ref="AN73:AO73"/>
    <mergeCell ref="P100:Q100"/>
    <mergeCell ref="R100:U100"/>
    <mergeCell ref="R120:AA120"/>
    <mergeCell ref="V121:W121"/>
    <mergeCell ref="V122:W122"/>
    <mergeCell ref="S95:U95"/>
    <mergeCell ref="Q96:U96"/>
    <mergeCell ref="P97:P98"/>
    <mergeCell ref="S97:U97"/>
    <mergeCell ref="S98:U98"/>
    <mergeCell ref="P99:Q99"/>
    <mergeCell ref="R99:U99"/>
  </mergeCells>
  <conditionalFormatting sqref="V28:AA32">
    <cfRule type="cellIs" dxfId="0" priority="1" operator="greaterThan">
      <formula>50</formula>
    </cfRule>
  </conditionalFormatting>
  <conditionalFormatting sqref="V28:AA32">
    <cfRule type="cellIs" dxfId="1" priority="2" operator="lessThanOrEqual">
      <formula>50</formula>
    </cfRule>
  </conditionalFormatting>
  <conditionalFormatting sqref="AG2">
    <cfRule type="cellIs" dxfId="0" priority="3" operator="equal">
      <formula>"NO"</formula>
    </cfRule>
  </conditionalFormatting>
  <conditionalFormatting sqref="AG2">
    <cfRule type="cellIs" dxfId="1" priority="4" operator="equal">
      <formula>"YES"</formula>
    </cfRule>
  </conditionalFormatting>
  <conditionalFormatting sqref="AC2">
    <cfRule type="cellIs" dxfId="0" priority="5" operator="lessThan">
      <formula>5.9</formula>
    </cfRule>
  </conditionalFormatting>
  <conditionalFormatting sqref="AC2">
    <cfRule type="cellIs" dxfId="0" priority="6" operator="greaterThan">
      <formula>6.3</formula>
    </cfRule>
  </conditionalFormatting>
  <conditionalFormatting sqref="AC2">
    <cfRule type="cellIs" dxfId="1" priority="7" operator="between">
      <formula>5.9</formula>
      <formula>6.3</formula>
    </cfRule>
  </conditionalFormatting>
  <conditionalFormatting sqref="AA7:AA25">
    <cfRule type="expression" dxfId="5" priority="8">
      <formula>AA7&lt;33.0</formula>
    </cfRule>
  </conditionalFormatting>
  <conditionalFormatting sqref="G2:H2">
    <cfRule type="containsText" dxfId="3" priority="9" operator="containsText" text="Yes">
      <formula>NOT(ISERROR(SEARCH(("Yes"),(G2))))</formula>
    </cfRule>
  </conditionalFormatting>
  <conditionalFormatting sqref="G2:H2">
    <cfRule type="containsText" dxfId="4" priority="10" operator="containsText" text="No">
      <formula>NOT(ISERROR(SEARCH(("No"),(G2))))</formula>
    </cfRule>
  </conditionalFormatting>
  <conditionalFormatting sqref="AJ7:AJ29">
    <cfRule type="cellIs" dxfId="4" priority="11" operator="greaterThan">
      <formula>100</formula>
    </cfRule>
  </conditionalFormatting>
  <conditionalFormatting sqref="AJ7:AJ29">
    <cfRule type="cellIs" dxfId="3" priority="12" operator="lessThanOrEqual">
      <formula>100</formula>
    </cfRule>
  </conditionalFormatting>
  <conditionalFormatting sqref="AH7:AH29">
    <cfRule type="cellIs" dxfId="4" priority="13" operator="greaterThan">
      <formula>40</formula>
    </cfRule>
  </conditionalFormatting>
  <conditionalFormatting sqref="AH7:AH29">
    <cfRule type="cellIs" dxfId="3" priority="14" operator="lessThanOrEqual">
      <formula>40</formula>
    </cfRule>
  </conditionalFormatting>
  <dataValidations>
    <dataValidation type="list" allowBlank="1" sqref="G2">
      <formula1>"Yes,No"</formula1>
    </dataValidation>
    <dataValidation type="list" allowBlank="1" showErrorMessage="1" sqref="AH7:AH29">
      <formula1>"PASS,FAIL"</formula1>
    </dataValidation>
    <dataValidation type="custom" allowBlank="1" showDropDown="1" sqref="R2">
      <formula1>OR(NOT(ISERROR(DATEVALUE(R2))), AND(ISNUMBER(R2), LEFT(CELL("format", R2))="D"))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2.0"/>
    <col customWidth="1" min="25" max="25" width="13.88"/>
    <col customWidth="1" min="26" max="26" width="18.88"/>
    <col customWidth="1" min="27" max="27" width="13.5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22.88"/>
    <col customWidth="1" min="40" max="40" width="8.13"/>
    <col customWidth="1" min="41" max="41" width="24.63"/>
    <col customWidth="1" min="42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4" width="5.88"/>
    <col customWidth="1" min="55" max="55" width="2.25"/>
    <col customWidth="1" min="56" max="58" width="9.13"/>
    <col customWidth="1" min="59" max="59" width="8.0"/>
    <col customWidth="1" min="60" max="60" width="5.88"/>
    <col customWidth="1" min="61" max="61" width="4.38"/>
    <col customWidth="1" min="62" max="62" width="10.38"/>
    <col customWidth="1" min="63" max="63" width="20.75"/>
    <col customWidth="1" min="64" max="64" width="2.25"/>
  </cols>
  <sheetData>
    <row r="1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AVERAGE(IF(D98&lt;&gt;"",D98),IF(Q98&lt;&gt;"",Q98),IF(AD98&lt;&gt;"",AD98),IF(AO98&lt;&gt;"",AO98))</f>
        <v>#DIV/0!</v>
      </c>
      <c r="T2" s="23" t="s">
        <v>9</v>
      </c>
      <c r="U2" s="24">
        <f>SUM(F98,S98,AF98,AQ98)</f>
        <v>0</v>
      </c>
      <c r="V2" s="25" t="s">
        <v>10</v>
      </c>
      <c r="W2" s="26"/>
      <c r="X2" s="27" t="s">
        <v>11</v>
      </c>
      <c r="Y2" s="28" t="str">
        <f>AVERAGE(E98,R98,AE98,AP98)</f>
        <v>#DIV/0!</v>
      </c>
      <c r="Z2" s="7"/>
      <c r="AA2" s="30"/>
      <c r="AB2" s="31" t="str">
        <f>IFERROR(__xludf.DUMMYFUNCTION("INDEX(AG7:AG26, MAX(FILTER(ROW(AG7:AG26)-ROW(AG7)+1, LEN(AG7:AG26))))"),"#N/A")</f>
        <v>#N/A</v>
      </c>
      <c r="AC2" s="43" t="s">
        <v>12</v>
      </c>
      <c r="AD2" s="45">
        <v>6.0</v>
      </c>
      <c r="AE2" s="43" t="s">
        <v>13</v>
      </c>
      <c r="AF2" s="34" t="str">
        <f>IF(COUNTA(U6:U19)&gt;0,"YES","NO")</f>
        <v>NO</v>
      </c>
      <c r="AG2" s="36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R4" s="56"/>
      <c r="AS4" s="616"/>
      <c r="AT4" s="616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0.001582278481</v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80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D36</f>
        <v>Pale</v>
      </c>
      <c r="E6" s="62"/>
      <c r="F6" s="62"/>
      <c r="G6" s="62"/>
      <c r="H6" s="62"/>
      <c r="I6" s="62"/>
      <c r="J6" s="63"/>
      <c r="K6" s="81">
        <f t="shared" ref="K6:K7" si="2">SUM(K36,W36,AI36,AT36)</f>
        <v>1050</v>
      </c>
      <c r="L6" s="64"/>
      <c r="M6" s="82" t="str">
        <f t="shared" ref="M6:M20" si="3">D62</f>
        <v>Columbus</v>
      </c>
      <c r="N6" s="62"/>
      <c r="O6" s="62"/>
      <c r="P6" s="83">
        <f t="shared" ref="P6:P18" si="4">SUM(F62:M62)+SUM(R62:X62)+SUM(AD62:AJ62)+SUM(AO62:AU62)</f>
        <v>1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>Munich II</v>
      </c>
      <c r="E7" s="62"/>
      <c r="F7" s="62"/>
      <c r="G7" s="62"/>
      <c r="H7" s="62"/>
      <c r="I7" s="62"/>
      <c r="J7" s="63"/>
      <c r="K7" s="93">
        <f t="shared" si="2"/>
        <v>100</v>
      </c>
      <c r="L7" s="64"/>
      <c r="M7" s="82" t="str">
        <f t="shared" si="3"/>
        <v>Mosaic</v>
      </c>
      <c r="N7" s="62"/>
      <c r="O7" s="62"/>
      <c r="P7" s="94">
        <f t="shared" si="4"/>
        <v>33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8" t="str">
        <f t="shared" ref="AG7:AG15" si="6">IF(ISBLANK(AD7)=false , IFERROR((76.08 * (($S$2*0.004+1)-(AD7*0.004+1)) / (1.775-($S$2*0.004+1)))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108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>Caramunich II</v>
      </c>
      <c r="E8" s="62"/>
      <c r="F8" s="62"/>
      <c r="G8" s="62"/>
      <c r="H8" s="62"/>
      <c r="I8" s="62"/>
      <c r="J8" s="63"/>
      <c r="K8" s="103">
        <f>K38+W38+AI38+AT38</f>
        <v>100</v>
      </c>
      <c r="L8" s="64"/>
      <c r="M8" s="82" t="str">
        <f t="shared" si="3"/>
        <v>Amarillo</v>
      </c>
      <c r="N8" s="62"/>
      <c r="O8" s="62"/>
      <c r="P8" s="83">
        <f t="shared" si="4"/>
        <v>12</v>
      </c>
      <c r="Q8" s="62"/>
      <c r="R8" s="66"/>
      <c r="S8" s="84" t="s">
        <v>38</v>
      </c>
      <c r="T8" s="63"/>
      <c r="U8" s="620"/>
      <c r="V8" s="85"/>
      <c r="W8" s="85"/>
      <c r="X8" s="8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108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>
      <c r="A9" s="1"/>
      <c r="B9" s="50"/>
      <c r="C9" s="46"/>
      <c r="D9" s="92" t="str">
        <f t="shared" si="1"/>
        <v>Roast Barley</v>
      </c>
      <c r="E9" s="62"/>
      <c r="F9" s="62"/>
      <c r="G9" s="62"/>
      <c r="H9" s="62"/>
      <c r="I9" s="62"/>
      <c r="J9" s="63"/>
      <c r="K9" s="93">
        <f>SUM(K39,W39,AI39,AT39)</f>
        <v>14</v>
      </c>
      <c r="L9" s="64"/>
      <c r="M9" s="82" t="str">
        <f t="shared" si="3"/>
        <v>Centennial</v>
      </c>
      <c r="N9" s="62"/>
      <c r="O9" s="62"/>
      <c r="P9" s="94">
        <f t="shared" si="4"/>
        <v>10</v>
      </c>
      <c r="Q9" s="62"/>
      <c r="R9" s="66"/>
      <c r="S9" s="84" t="s">
        <v>39</v>
      </c>
      <c r="T9" s="63"/>
      <c r="U9" s="85"/>
      <c r="V9" s="85"/>
      <c r="W9" s="85"/>
      <c r="X9" s="8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108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K40+W40+AI40+AT40</f>
        <v>0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112" t="s">
        <v>41</v>
      </c>
      <c r="T10" s="113"/>
      <c r="U10" s="114"/>
      <c r="V10" s="114"/>
      <c r="W10" s="115"/>
      <c r="X10" s="115"/>
      <c r="Y10" s="6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108" t="s">
        <v>43</v>
      </c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SUM(K41,W41,AI41,AT41)</f>
        <v>0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112" t="s">
        <v>45</v>
      </c>
      <c r="T11" s="113"/>
      <c r="U11" s="122"/>
      <c r="V11" s="122"/>
      <c r="W11" s="115"/>
      <c r="X11" s="115"/>
      <c r="Y11" s="6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7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K42+W42+AI42+AT42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66"/>
      <c r="T12" s="66"/>
      <c r="U12" s="66"/>
      <c r="V12" s="66"/>
      <c r="W12" s="66"/>
      <c r="X12" s="66"/>
      <c r="Y12" s="6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7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SUM(K43,W43,AI43,AT43)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118" t="s">
        <v>44</v>
      </c>
      <c r="T13" s="63"/>
      <c r="U13" s="119"/>
      <c r="V13" s="119"/>
      <c r="W13" s="119"/>
      <c r="X13" s="119"/>
      <c r="Y13" s="86"/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8" t="str">
        <f t="shared" si="6"/>
        <v/>
      </c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08" t="s">
        <v>51</v>
      </c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K44+W44+AI44+AT44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118" t="s">
        <v>46</v>
      </c>
      <c r="T14" s="63"/>
      <c r="U14" s="119"/>
      <c r="V14" s="119"/>
      <c r="W14" s="119"/>
      <c r="X14" s="119"/>
      <c r="Y14" s="86"/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8" t="str">
        <f t="shared" si="6"/>
        <v/>
      </c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08" t="s">
        <v>53</v>
      </c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SUM(K45,W45,AI45,AT45)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118" t="s">
        <v>48</v>
      </c>
      <c r="T15" s="63"/>
      <c r="U15" s="119"/>
      <c r="V15" s="119"/>
      <c r="W15" s="119"/>
      <c r="X15" s="119"/>
      <c r="Y15" s="106">
        <f>SUM(U15:X15)</f>
        <v>0</v>
      </c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8" t="str">
        <f t="shared" si="6"/>
        <v/>
      </c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7"/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K46+W46+AI46+AT46</f>
        <v>0</v>
      </c>
      <c r="L16" s="64"/>
      <c r="M16" s="82" t="str">
        <f t="shared" si="3"/>
        <v/>
      </c>
      <c r="N16" s="62"/>
      <c r="O16" s="62"/>
      <c r="P16" s="83">
        <f t="shared" si="4"/>
        <v>0</v>
      </c>
      <c r="Q16" s="62"/>
      <c r="R16" s="66"/>
      <c r="S16" s="126" t="s">
        <v>49</v>
      </c>
      <c r="T16" s="63"/>
      <c r="U16" s="119"/>
      <c r="V16" s="119"/>
      <c r="W16" s="119"/>
      <c r="X16" s="119"/>
      <c r="Y16" s="109">
        <f>sum(Y15*6)</f>
        <v>0</v>
      </c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151"/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27"/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SUM(K47,W47,AI47,AT47)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0.1</v>
      </c>
      <c r="Q17" s="62"/>
      <c r="R17" s="66"/>
      <c r="S17" s="118" t="s">
        <v>39</v>
      </c>
      <c r="T17" s="63"/>
      <c r="U17" s="119"/>
      <c r="V17" s="119"/>
      <c r="W17" s="119"/>
      <c r="X17" s="119"/>
      <c r="Y17" s="86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8" t="str">
        <f t="shared" ref="AG17:AG18" si="7">IF(ISBLANK(AD17)=false , IFERROR((76.08 * (($S$2*0.004+1)-(AD17*0.004+1)) / (1.775-($S$2*0.004+1))) * ((AD17*0.004+1) / 0.794),0),"")</f>
        <v/>
      </c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08" t="s">
        <v>58</v>
      </c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K48+W48+AI48+AT48</f>
        <v>1.6</v>
      </c>
      <c r="L18" s="64"/>
      <c r="M18" s="82" t="str">
        <f t="shared" si="3"/>
        <v>Whirlfloc</v>
      </c>
      <c r="N18" s="62"/>
      <c r="O18" s="62"/>
      <c r="P18" s="83">
        <f t="shared" si="4"/>
        <v>0.1</v>
      </c>
      <c r="Q18" s="62"/>
      <c r="R18" s="66"/>
      <c r="S18" s="133" t="s">
        <v>41</v>
      </c>
      <c r="T18" s="134"/>
      <c r="U18" s="135"/>
      <c r="V18" s="135"/>
      <c r="W18" s="136"/>
      <c r="X18" s="136"/>
      <c r="Y18" s="86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si="7"/>
        <v/>
      </c>
      <c r="AH18" s="99"/>
      <c r="AI18" s="100"/>
      <c r="AJ18" s="101"/>
      <c r="AK18" s="62"/>
      <c r="AL18" s="63"/>
      <c r="AM18" s="131" t="s">
        <v>60</v>
      </c>
      <c r="AN18" s="132"/>
      <c r="AO18" s="120"/>
      <c r="AP18" s="63"/>
      <c r="AQ18" s="125"/>
      <c r="AR18" s="121"/>
      <c r="AS18" s="127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SUM(K49,W49,AI49,AT49)</f>
        <v>1</v>
      </c>
      <c r="L19" s="64"/>
      <c r="M19" s="129" t="str">
        <f t="shared" si="3"/>
        <v>Yeast</v>
      </c>
      <c r="N19" s="62"/>
      <c r="O19" s="62"/>
      <c r="P19" s="94" t="str">
        <f t="shared" ref="P19:P20" si="8">F75</f>
        <v>AY4</v>
      </c>
      <c r="Q19" s="62"/>
      <c r="R19" s="66"/>
      <c r="S19" s="133" t="s">
        <v>45</v>
      </c>
      <c r="T19" s="134"/>
      <c r="U19" s="138"/>
      <c r="V19" s="138"/>
      <c r="W19" s="136"/>
      <c r="X19" s="136"/>
      <c r="Y19" s="86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151"/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7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K50+W50+AI50+AT50</f>
        <v>1.2</v>
      </c>
      <c r="L20" s="64"/>
      <c r="M20" s="82" t="str">
        <f t="shared" si="3"/>
        <v>Biofine</v>
      </c>
      <c r="N20" s="62"/>
      <c r="O20" s="62"/>
      <c r="P20" s="83" t="str">
        <f t="shared" si="8"/>
        <v>1.25 litres per turn</v>
      </c>
      <c r="Q20" s="62"/>
      <c r="R20" s="139"/>
      <c r="S20" s="118" t="s">
        <v>54</v>
      </c>
      <c r="T20" s="63"/>
      <c r="U20" s="119"/>
      <c r="V20" s="119"/>
      <c r="W20" s="119"/>
      <c r="X20" s="119"/>
      <c r="Y20" s="145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151"/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08" t="s">
        <v>65</v>
      </c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55</v>
      </c>
      <c r="T21" s="63"/>
      <c r="U21" s="119"/>
      <c r="V21" s="119"/>
      <c r="W21" s="119"/>
      <c r="X21" s="119"/>
      <c r="Y21" s="145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ref="AG21:AG24" si="9">IF(ISBLANK(AD21)=false , IFERROR((76.08 * (($S$2*0.004+1)-(AD21*0.004+1)) / (1.775-($S$2*0.004+1))) * ((AD21*0.004+1) / 0.794),0),"")</f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7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18" t="s">
        <v>56</v>
      </c>
      <c r="T22" s="63"/>
      <c r="U22" s="119"/>
      <c r="V22" s="119"/>
      <c r="W22" s="119"/>
      <c r="X22" s="119"/>
      <c r="Y22" s="145"/>
      <c r="Z22" s="140"/>
      <c r="AA22" s="95">
        <f t="shared" si="5"/>
        <v>16</v>
      </c>
      <c r="AB22" s="88">
        <v>16.0</v>
      </c>
      <c r="AC22" s="96"/>
      <c r="AD22" s="96"/>
      <c r="AE22" s="96"/>
      <c r="AF22" s="107"/>
      <c r="AG22" s="98" t="str">
        <f t="shared" si="9"/>
        <v/>
      </c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08" t="s">
        <v>65</v>
      </c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18" t="s">
        <v>59</v>
      </c>
      <c r="T23" s="63"/>
      <c r="U23" s="119"/>
      <c r="V23" s="119"/>
      <c r="W23" s="119"/>
      <c r="X23" s="119"/>
      <c r="Y23" s="145"/>
      <c r="Z23" s="140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si="9"/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7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18" t="s">
        <v>61</v>
      </c>
      <c r="T24" s="63"/>
      <c r="U24" s="119"/>
      <c r="V24" s="119"/>
      <c r="W24" s="119"/>
      <c r="X24" s="119"/>
      <c r="Y24" s="145"/>
      <c r="Z24" s="140"/>
      <c r="AA24" s="95">
        <f t="shared" si="5"/>
        <v>18</v>
      </c>
      <c r="AB24" s="88">
        <v>18.0</v>
      </c>
      <c r="AC24" s="96"/>
      <c r="AD24" s="96"/>
      <c r="AE24" s="96"/>
      <c r="AF24" s="107"/>
      <c r="AG24" s="98" t="str">
        <f t="shared" si="9"/>
        <v/>
      </c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7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18" t="s">
        <v>63</v>
      </c>
      <c r="T25" s="63"/>
      <c r="U25" s="119"/>
      <c r="V25" s="119"/>
      <c r="W25" s="119"/>
      <c r="X25" s="119"/>
      <c r="Y25" s="145"/>
      <c r="Z25" s="140"/>
      <c r="AA25" s="95">
        <f t="shared" si="5"/>
        <v>19</v>
      </c>
      <c r="AB25" s="88">
        <v>19.0</v>
      </c>
      <c r="AC25" s="96"/>
      <c r="AD25" s="96"/>
      <c r="AE25" s="96"/>
      <c r="AF25" s="107"/>
      <c r="AG25" s="164"/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7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50" t="s">
        <v>66</v>
      </c>
      <c r="T26" s="52"/>
      <c r="U26" s="52"/>
      <c r="V26" s="52"/>
      <c r="W26" s="52"/>
      <c r="X26" s="52"/>
      <c r="Y26" s="52"/>
      <c r="Z26" s="132"/>
      <c r="AA26" s="95">
        <f t="shared" si="5"/>
        <v>20</v>
      </c>
      <c r="AB26" s="88">
        <v>20.0</v>
      </c>
      <c r="AC26" s="96"/>
      <c r="AD26" s="96"/>
      <c r="AE26" s="96"/>
      <c r="AF26" s="107"/>
      <c r="AG26" s="168"/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7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2"/>
      <c r="Q27" s="149"/>
      <c r="R27" s="139"/>
      <c r="S27" s="152"/>
      <c r="T27" s="132"/>
      <c r="U27" s="153" t="s">
        <v>68</v>
      </c>
      <c r="V27" s="154" t="s">
        <v>69</v>
      </c>
      <c r="W27" s="154" t="s">
        <v>70</v>
      </c>
      <c r="X27" s="154" t="s">
        <v>71</v>
      </c>
      <c r="Y27" s="154" t="s">
        <v>72</v>
      </c>
      <c r="Z27" s="157" t="s">
        <v>73</v>
      </c>
      <c r="AA27" s="95"/>
      <c r="AB27" s="88"/>
      <c r="AC27" s="96"/>
      <c r="AD27" s="96"/>
      <c r="AE27" s="96"/>
      <c r="AF27" s="107"/>
      <c r="AG27" s="168"/>
      <c r="AH27" s="99"/>
      <c r="AI27" s="100"/>
      <c r="AJ27" s="99"/>
      <c r="AK27" s="99"/>
      <c r="AL27" s="99"/>
      <c r="AM27" s="120"/>
      <c r="AN27" s="174"/>
      <c r="AO27" s="174"/>
      <c r="AP27" s="174"/>
      <c r="AQ27" s="147"/>
      <c r="AR27" s="121"/>
      <c r="AS27" s="208"/>
      <c r="AT27" s="208"/>
      <c r="AU27" s="121"/>
      <c r="AV27" s="121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2"/>
      <c r="Q28" s="149"/>
      <c r="R28" s="139"/>
      <c r="S28" s="161" t="s">
        <v>74</v>
      </c>
      <c r="T28" s="132"/>
      <c r="U28" s="162"/>
      <c r="V28" s="162"/>
      <c r="W28" s="162"/>
      <c r="X28" s="162"/>
      <c r="Y28" s="162"/>
      <c r="Z28" s="162"/>
      <c r="AA28" s="95"/>
      <c r="AB28" s="88"/>
      <c r="AC28" s="96"/>
      <c r="AD28" s="96"/>
      <c r="AE28" s="96"/>
      <c r="AF28" s="107"/>
      <c r="AG28" s="168"/>
      <c r="AH28" s="99"/>
      <c r="AI28" s="100"/>
      <c r="AJ28" s="99"/>
      <c r="AK28" s="99"/>
      <c r="AL28" s="99"/>
      <c r="AM28" s="120"/>
      <c r="AN28" s="174"/>
      <c r="AO28" s="174"/>
      <c r="AP28" s="174"/>
      <c r="AQ28" s="147"/>
      <c r="AR28" s="121"/>
      <c r="AS28" s="208"/>
      <c r="AT28" s="208"/>
      <c r="AU28" s="121"/>
      <c r="AV28" s="121"/>
      <c r="AW28" s="4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2"/>
      <c r="Q29" s="149"/>
      <c r="R29" s="139"/>
      <c r="S29" s="161" t="s">
        <v>75</v>
      </c>
      <c r="T29" s="132"/>
      <c r="U29" s="162"/>
      <c r="V29" s="162"/>
      <c r="W29" s="162"/>
      <c r="X29" s="162"/>
      <c r="Y29" s="162"/>
      <c r="Z29" s="162"/>
      <c r="AA29" s="95"/>
      <c r="AB29" s="88"/>
      <c r="AC29" s="96"/>
      <c r="AD29" s="96"/>
      <c r="AE29" s="96"/>
      <c r="AF29" s="107"/>
      <c r="AG29" s="168"/>
      <c r="AH29" s="99"/>
      <c r="AI29" s="100"/>
      <c r="AJ29" s="99"/>
      <c r="AK29" s="99"/>
      <c r="AL29" s="99"/>
      <c r="AM29" s="120"/>
      <c r="AN29" s="174"/>
      <c r="AO29" s="174"/>
      <c r="AP29" s="174"/>
      <c r="AQ29" s="147"/>
      <c r="AR29" s="121"/>
      <c r="AS29" s="208"/>
      <c r="AT29" s="208"/>
      <c r="AU29" s="121"/>
      <c r="AV29" s="121"/>
      <c r="AW29" s="4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58"/>
      <c r="O30" s="62"/>
      <c r="P30" s="63"/>
      <c r="Q30" s="163"/>
      <c r="R30" s="160"/>
      <c r="S30" s="165" t="s">
        <v>76</v>
      </c>
      <c r="T30" s="132"/>
      <c r="U30" s="162"/>
      <c r="V30" s="162"/>
      <c r="W30" s="162"/>
      <c r="X30" s="162"/>
      <c r="Y30" s="162"/>
      <c r="Z30" s="162"/>
      <c r="AA30" s="171"/>
      <c r="AB30" s="173"/>
      <c r="AC30" s="173"/>
      <c r="AD30" s="173"/>
      <c r="AE30" s="173"/>
      <c r="AF30" s="171"/>
      <c r="AG30" s="171"/>
      <c r="AH30" s="160"/>
      <c r="AI30" s="171"/>
      <c r="AJ30" s="160"/>
      <c r="AK30" s="160"/>
      <c r="AL30" s="160"/>
      <c r="AM30" s="175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58"/>
      <c r="O31" s="62"/>
      <c r="P31" s="63"/>
      <c r="Q31" s="159"/>
      <c r="R31" s="160"/>
      <c r="S31" s="170" t="s">
        <v>77</v>
      </c>
      <c r="T31" s="132"/>
      <c r="U31" s="162"/>
      <c r="V31" s="162"/>
      <c r="W31" s="162"/>
      <c r="X31" s="162"/>
      <c r="Y31" s="162"/>
      <c r="Z31" s="162"/>
      <c r="AA31" s="171"/>
      <c r="AB31" s="173"/>
      <c r="AC31" s="173"/>
      <c r="AD31" s="173"/>
      <c r="AE31" s="173"/>
      <c r="AF31" s="171"/>
      <c r="AG31" s="171"/>
      <c r="AH31" s="160"/>
      <c r="AI31" s="160"/>
      <c r="AJ31" s="160"/>
      <c r="AK31" s="160"/>
      <c r="AL31" s="160"/>
      <c r="AM31" s="171"/>
      <c r="AN31" s="176"/>
      <c r="AO31" s="176"/>
      <c r="AP31" s="176"/>
      <c r="AQ31" s="176"/>
      <c r="AR31" s="176"/>
      <c r="AS31" s="176"/>
      <c r="AT31" s="176"/>
      <c r="AU31" s="176"/>
      <c r="AV31" s="176"/>
      <c r="AW31" s="47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58"/>
      <c r="O32" s="62"/>
      <c r="P32" s="63"/>
      <c r="Q32" s="163"/>
      <c r="R32" s="160"/>
      <c r="S32" s="170" t="s">
        <v>78</v>
      </c>
      <c r="T32" s="132"/>
      <c r="U32" s="162"/>
      <c r="V32" s="162"/>
      <c r="W32" s="162"/>
      <c r="X32" s="162"/>
      <c r="Y32" s="162"/>
      <c r="Z32" s="162"/>
      <c r="AA32" s="171"/>
      <c r="AB32" s="173"/>
      <c r="AC32" s="173"/>
      <c r="AD32" s="173"/>
      <c r="AE32" s="173"/>
      <c r="AF32" s="171"/>
      <c r="AG32" s="171"/>
      <c r="AH32" s="160"/>
      <c r="AI32" s="160"/>
      <c r="AJ32" s="160"/>
      <c r="AK32" s="160"/>
      <c r="AL32" s="160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47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139"/>
      <c r="O33" s="139"/>
      <c r="P33" s="183" t="s">
        <v>80</v>
      </c>
      <c r="Q33" s="144"/>
      <c r="R33" s="144"/>
      <c r="S33" s="144"/>
      <c r="T33" s="144"/>
      <c r="U33" s="144"/>
      <c r="V33" s="144"/>
      <c r="W33" s="144"/>
      <c r="X33" s="144"/>
      <c r="Y33" s="182"/>
      <c r="Z33" s="139"/>
      <c r="AA33" s="171"/>
      <c r="AB33" s="183" t="s">
        <v>81</v>
      </c>
      <c r="AC33" s="144"/>
      <c r="AD33" s="144"/>
      <c r="AE33" s="144"/>
      <c r="AF33" s="144"/>
      <c r="AG33" s="144"/>
      <c r="AH33" s="144"/>
      <c r="AI33" s="144"/>
      <c r="AJ33" s="144"/>
      <c r="AK33" s="182"/>
      <c r="AL33" s="160"/>
      <c r="AM33" s="183" t="s">
        <v>82</v>
      </c>
      <c r="AN33" s="144"/>
      <c r="AO33" s="144"/>
      <c r="AP33" s="144"/>
      <c r="AQ33" s="144"/>
      <c r="AR33" s="144"/>
      <c r="AS33" s="144"/>
      <c r="AT33" s="144"/>
      <c r="AU33" s="144"/>
      <c r="AV33" s="182"/>
      <c r="AW33" s="171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139"/>
      <c r="O34" s="160"/>
      <c r="P34" s="184"/>
      <c r="Q34" s="52"/>
      <c r="R34" s="52"/>
      <c r="S34" s="52"/>
      <c r="T34" s="52"/>
      <c r="U34" s="52"/>
      <c r="V34" s="52"/>
      <c r="W34" s="52"/>
      <c r="X34" s="52"/>
      <c r="Y34" s="132"/>
      <c r="Z34" s="156"/>
      <c r="AA34" s="171"/>
      <c r="AB34" s="184"/>
      <c r="AC34" s="52"/>
      <c r="AD34" s="52"/>
      <c r="AE34" s="52"/>
      <c r="AF34" s="52"/>
      <c r="AG34" s="52"/>
      <c r="AH34" s="52"/>
      <c r="AI34" s="52"/>
      <c r="AJ34" s="52"/>
      <c r="AK34" s="132"/>
      <c r="AL34" s="156"/>
      <c r="AM34" s="184"/>
      <c r="AN34" s="52"/>
      <c r="AO34" s="52"/>
      <c r="AP34" s="52"/>
      <c r="AQ34" s="52"/>
      <c r="AR34" s="52"/>
      <c r="AS34" s="52"/>
      <c r="AT34" s="52"/>
      <c r="AU34" s="52"/>
      <c r="AV34" s="132"/>
      <c r="AW34" s="171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88"/>
      <c r="P35" s="189" t="s">
        <v>83</v>
      </c>
      <c r="Q35" s="190"/>
      <c r="R35" s="190"/>
      <c r="S35" s="190"/>
      <c r="T35" s="190"/>
      <c r="U35" s="190"/>
      <c r="V35" s="191"/>
      <c r="W35" s="186" t="s">
        <v>86</v>
      </c>
      <c r="X35" s="63"/>
      <c r="Y35" s="187" t="s">
        <v>85</v>
      </c>
      <c r="Z35" s="156"/>
      <c r="AA35" s="171"/>
      <c r="AB35" s="192" t="s">
        <v>83</v>
      </c>
      <c r="AC35" s="62"/>
      <c r="AD35" s="62"/>
      <c r="AE35" s="62"/>
      <c r="AF35" s="62"/>
      <c r="AG35" s="62"/>
      <c r="AH35" s="63"/>
      <c r="AI35" s="186" t="s">
        <v>84</v>
      </c>
      <c r="AJ35" s="63"/>
      <c r="AK35" s="187" t="s">
        <v>85</v>
      </c>
      <c r="AL35" s="156"/>
      <c r="AM35" s="192" t="s">
        <v>83</v>
      </c>
      <c r="AN35" s="63"/>
      <c r="AO35" s="193"/>
      <c r="AP35" s="62"/>
      <c r="AQ35" s="62"/>
      <c r="AR35" s="62"/>
      <c r="AS35" s="63"/>
      <c r="AT35" s="186" t="s">
        <v>84</v>
      </c>
      <c r="AU35" s="63"/>
      <c r="AV35" s="187" t="s">
        <v>85</v>
      </c>
      <c r="AW35" s="171"/>
      <c r="AX35" s="7"/>
      <c r="AY35" s="7"/>
      <c r="AZ35" s="7"/>
      <c r="BA35" s="7"/>
      <c r="BB35" s="7"/>
      <c r="BC35" s="7"/>
      <c r="BD35" s="7"/>
      <c r="BE35" s="7"/>
      <c r="BF35" s="32"/>
      <c r="BG35" s="194"/>
      <c r="BH35" s="194"/>
      <c r="BI35" s="194"/>
      <c r="BJ35" s="194"/>
      <c r="BK35" s="7"/>
      <c r="BL35" s="7"/>
    </row>
    <row r="36" ht="15.0" customHeight="1">
      <c r="A36" s="195"/>
      <c r="B36" s="50"/>
      <c r="C36" s="196"/>
      <c r="D36" s="197" t="s">
        <v>87</v>
      </c>
      <c r="E36" s="62"/>
      <c r="F36" s="62"/>
      <c r="G36" s="62"/>
      <c r="H36" s="62"/>
      <c r="I36" s="62"/>
      <c r="J36" s="63"/>
      <c r="K36" s="198">
        <v>525.0</v>
      </c>
      <c r="L36" s="63"/>
      <c r="M36" s="200">
        <f t="shared" ref="M36:M45" si="10">IF(K36&gt;0,K36/$K$52,"")</f>
        <v>0.8306962025</v>
      </c>
      <c r="N36" s="202"/>
      <c r="O36" s="203"/>
      <c r="P36" s="204" t="str">
        <f t="shared" ref="P36:P50" si="11">D36</f>
        <v>Pale</v>
      </c>
      <c r="Q36" s="62"/>
      <c r="R36" s="62"/>
      <c r="S36" s="62"/>
      <c r="T36" s="62"/>
      <c r="U36" s="62"/>
      <c r="V36" s="63"/>
      <c r="W36" s="198">
        <v>525.0</v>
      </c>
      <c r="X36" s="63"/>
      <c r="Y36" s="200">
        <f t="shared" ref="Y36:Y45" si="12">IF(W36&gt;0,W36/$K$52,"")</f>
        <v>0.8306962025</v>
      </c>
      <c r="Z36" s="205"/>
      <c r="AA36" s="206"/>
      <c r="AB36" s="204" t="str">
        <f t="shared" ref="AB36:AB50" si="13">D36</f>
        <v>Pale</v>
      </c>
      <c r="AC36" s="62"/>
      <c r="AD36" s="62"/>
      <c r="AE36" s="62"/>
      <c r="AF36" s="62"/>
      <c r="AG36" s="62"/>
      <c r="AH36" s="63"/>
      <c r="AI36" s="198"/>
      <c r="AJ36" s="63"/>
      <c r="AK36" s="200" t="str">
        <f t="shared" ref="AK36:AK45" si="14">IF(AI36&gt;0,AI36/$K$52,"")</f>
        <v/>
      </c>
      <c r="AL36" s="205"/>
      <c r="AM36" s="204" t="str">
        <f t="shared" ref="AM36:AM50" si="15">D36</f>
        <v>Pale</v>
      </c>
      <c r="AN36" s="62"/>
      <c r="AO36" s="62"/>
      <c r="AP36" s="62"/>
      <c r="AQ36" s="62"/>
      <c r="AR36" s="62"/>
      <c r="AS36" s="63"/>
      <c r="AT36" s="198"/>
      <c r="AU36" s="63"/>
      <c r="AV36" s="200" t="str">
        <f t="shared" ref="AV36:AV45" si="16">IF(AT36&gt;0,AT36/$K$52,"")</f>
        <v/>
      </c>
      <c r="AW36" s="206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</row>
    <row r="37">
      <c r="A37" s="195"/>
      <c r="B37" s="50"/>
      <c r="C37" s="196"/>
      <c r="D37" s="210" t="s">
        <v>260</v>
      </c>
      <c r="E37" s="62"/>
      <c r="F37" s="62"/>
      <c r="G37" s="62"/>
      <c r="H37" s="62"/>
      <c r="I37" s="62"/>
      <c r="J37" s="63"/>
      <c r="K37" s="212">
        <v>50.0</v>
      </c>
      <c r="L37" s="63"/>
      <c r="M37" s="214">
        <f t="shared" si="10"/>
        <v>0.07911392405</v>
      </c>
      <c r="N37" s="202"/>
      <c r="O37" s="203"/>
      <c r="P37" s="215" t="str">
        <f t="shared" si="11"/>
        <v>Munich II</v>
      </c>
      <c r="Q37" s="62"/>
      <c r="R37" s="62"/>
      <c r="S37" s="62"/>
      <c r="T37" s="62"/>
      <c r="U37" s="62"/>
      <c r="V37" s="63"/>
      <c r="W37" s="212">
        <v>50.0</v>
      </c>
      <c r="X37" s="63"/>
      <c r="Y37" s="214">
        <f t="shared" si="12"/>
        <v>0.07911392405</v>
      </c>
      <c r="Z37" s="205"/>
      <c r="AA37" s="206"/>
      <c r="AB37" s="215" t="str">
        <f t="shared" si="13"/>
        <v>Munich II</v>
      </c>
      <c r="AC37" s="62"/>
      <c r="AD37" s="62"/>
      <c r="AE37" s="62"/>
      <c r="AF37" s="62"/>
      <c r="AG37" s="62"/>
      <c r="AH37" s="63"/>
      <c r="AI37" s="212"/>
      <c r="AJ37" s="63"/>
      <c r="AK37" s="214" t="str">
        <f t="shared" si="14"/>
        <v/>
      </c>
      <c r="AL37" s="205"/>
      <c r="AM37" s="215" t="str">
        <f t="shared" si="15"/>
        <v>Munich II</v>
      </c>
      <c r="AN37" s="62"/>
      <c r="AO37" s="62"/>
      <c r="AP37" s="62"/>
      <c r="AQ37" s="62"/>
      <c r="AR37" s="62"/>
      <c r="AS37" s="63"/>
      <c r="AT37" s="212"/>
      <c r="AU37" s="63"/>
      <c r="AV37" s="214" t="str">
        <f t="shared" si="16"/>
        <v/>
      </c>
      <c r="AW37" s="206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</row>
    <row r="38">
      <c r="A38" s="195"/>
      <c r="B38" s="46"/>
      <c r="C38" s="196"/>
      <c r="D38" s="197" t="s">
        <v>261</v>
      </c>
      <c r="E38" s="62"/>
      <c r="F38" s="62"/>
      <c r="G38" s="62"/>
      <c r="H38" s="62"/>
      <c r="I38" s="62"/>
      <c r="J38" s="63"/>
      <c r="K38" s="198">
        <v>50.0</v>
      </c>
      <c r="L38" s="63"/>
      <c r="M38" s="200">
        <f t="shared" si="10"/>
        <v>0.07911392405</v>
      </c>
      <c r="N38" s="202"/>
      <c r="O38" s="203"/>
      <c r="P38" s="204" t="str">
        <f t="shared" si="11"/>
        <v>Caramunich II</v>
      </c>
      <c r="Q38" s="62"/>
      <c r="R38" s="62"/>
      <c r="S38" s="62"/>
      <c r="T38" s="62"/>
      <c r="U38" s="62"/>
      <c r="V38" s="63"/>
      <c r="W38" s="198">
        <v>50.0</v>
      </c>
      <c r="X38" s="63"/>
      <c r="Y38" s="200">
        <f t="shared" si="12"/>
        <v>0.07911392405</v>
      </c>
      <c r="Z38" s="205"/>
      <c r="AA38" s="206"/>
      <c r="AB38" s="204" t="str">
        <f t="shared" si="13"/>
        <v>Caramunich II</v>
      </c>
      <c r="AC38" s="62"/>
      <c r="AD38" s="62"/>
      <c r="AE38" s="62"/>
      <c r="AF38" s="62"/>
      <c r="AG38" s="62"/>
      <c r="AH38" s="63"/>
      <c r="AI38" s="198"/>
      <c r="AJ38" s="63"/>
      <c r="AK38" s="200" t="str">
        <f t="shared" si="14"/>
        <v/>
      </c>
      <c r="AL38" s="205"/>
      <c r="AM38" s="204" t="str">
        <f t="shared" si="15"/>
        <v>Caramunich II</v>
      </c>
      <c r="AN38" s="62"/>
      <c r="AO38" s="62"/>
      <c r="AP38" s="62"/>
      <c r="AQ38" s="62"/>
      <c r="AR38" s="62"/>
      <c r="AS38" s="63"/>
      <c r="AT38" s="198"/>
      <c r="AU38" s="63"/>
      <c r="AV38" s="200" t="str">
        <f t="shared" si="16"/>
        <v/>
      </c>
      <c r="AW38" s="206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</row>
    <row r="39">
      <c r="A39" s="195"/>
      <c r="B39" s="39"/>
      <c r="C39" s="196"/>
      <c r="D39" s="210" t="s">
        <v>262</v>
      </c>
      <c r="E39" s="62"/>
      <c r="F39" s="62"/>
      <c r="G39" s="62"/>
      <c r="H39" s="62"/>
      <c r="I39" s="62"/>
      <c r="J39" s="63"/>
      <c r="K39" s="212">
        <v>7.0</v>
      </c>
      <c r="L39" s="63"/>
      <c r="M39" s="214">
        <f t="shared" si="10"/>
        <v>0.01107594937</v>
      </c>
      <c r="N39" s="202"/>
      <c r="O39" s="203"/>
      <c r="P39" s="215" t="str">
        <f t="shared" si="11"/>
        <v>Roast Barley</v>
      </c>
      <c r="Q39" s="62"/>
      <c r="R39" s="62"/>
      <c r="S39" s="62"/>
      <c r="T39" s="62"/>
      <c r="U39" s="62"/>
      <c r="V39" s="63"/>
      <c r="W39" s="212">
        <v>7.0</v>
      </c>
      <c r="X39" s="63"/>
      <c r="Y39" s="214">
        <f t="shared" si="12"/>
        <v>0.01107594937</v>
      </c>
      <c r="Z39" s="205"/>
      <c r="AA39" s="206"/>
      <c r="AB39" s="215" t="str">
        <f t="shared" si="13"/>
        <v>Roast Barley</v>
      </c>
      <c r="AC39" s="62"/>
      <c r="AD39" s="62"/>
      <c r="AE39" s="62"/>
      <c r="AF39" s="62"/>
      <c r="AG39" s="62"/>
      <c r="AH39" s="63"/>
      <c r="AI39" s="212"/>
      <c r="AJ39" s="63"/>
      <c r="AK39" s="214" t="str">
        <f t="shared" si="14"/>
        <v/>
      </c>
      <c r="AL39" s="205"/>
      <c r="AM39" s="215" t="str">
        <f t="shared" si="15"/>
        <v>Roast Barley</v>
      </c>
      <c r="AN39" s="62"/>
      <c r="AO39" s="62"/>
      <c r="AP39" s="62"/>
      <c r="AQ39" s="62"/>
      <c r="AR39" s="62"/>
      <c r="AS39" s="63"/>
      <c r="AT39" s="212"/>
      <c r="AU39" s="63"/>
      <c r="AV39" s="214" t="str">
        <f t="shared" si="16"/>
        <v/>
      </c>
      <c r="AW39" s="206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</row>
    <row r="40">
      <c r="A40" s="195"/>
      <c r="B40" s="50"/>
      <c r="C40" s="196"/>
      <c r="D40" s="197"/>
      <c r="E40" s="62"/>
      <c r="F40" s="62"/>
      <c r="G40" s="62"/>
      <c r="H40" s="62"/>
      <c r="I40" s="62"/>
      <c r="J40" s="63"/>
      <c r="K40" s="198"/>
      <c r="L40" s="63"/>
      <c r="M40" s="200" t="str">
        <f t="shared" si="10"/>
        <v/>
      </c>
      <c r="N40" s="202"/>
      <c r="O40" s="203"/>
      <c r="P40" s="204" t="str">
        <f t="shared" si="11"/>
        <v/>
      </c>
      <c r="Q40" s="62"/>
      <c r="R40" s="62"/>
      <c r="S40" s="62"/>
      <c r="T40" s="62"/>
      <c r="U40" s="62"/>
      <c r="V40" s="63"/>
      <c r="W40" s="198"/>
      <c r="X40" s="63"/>
      <c r="Y40" s="200" t="str">
        <f t="shared" si="12"/>
        <v/>
      </c>
      <c r="Z40" s="205"/>
      <c r="AA40" s="206"/>
      <c r="AB40" s="204" t="str">
        <f t="shared" si="13"/>
        <v/>
      </c>
      <c r="AC40" s="62"/>
      <c r="AD40" s="62"/>
      <c r="AE40" s="62"/>
      <c r="AF40" s="62"/>
      <c r="AG40" s="62"/>
      <c r="AH40" s="63"/>
      <c r="AI40" s="198"/>
      <c r="AJ40" s="63"/>
      <c r="AK40" s="200" t="str">
        <f t="shared" si="14"/>
        <v/>
      </c>
      <c r="AL40" s="205"/>
      <c r="AM40" s="204" t="str">
        <f t="shared" si="15"/>
        <v/>
      </c>
      <c r="AN40" s="62"/>
      <c r="AO40" s="62"/>
      <c r="AP40" s="62"/>
      <c r="AQ40" s="62"/>
      <c r="AR40" s="62"/>
      <c r="AS40" s="63"/>
      <c r="AT40" s="198"/>
      <c r="AU40" s="63"/>
      <c r="AV40" s="200" t="str">
        <f t="shared" si="16"/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10"/>
        <v/>
      </c>
      <c r="N41" s="202"/>
      <c r="O41" s="203"/>
      <c r="P41" s="215" t="str">
        <f t="shared" si="11"/>
        <v/>
      </c>
      <c r="Q41" s="62"/>
      <c r="R41" s="62"/>
      <c r="S41" s="62"/>
      <c r="T41" s="62"/>
      <c r="U41" s="62"/>
      <c r="V41" s="63"/>
      <c r="W41" s="212"/>
      <c r="X41" s="63"/>
      <c r="Y41" s="214" t="str">
        <f t="shared" si="12"/>
        <v/>
      </c>
      <c r="Z41" s="205"/>
      <c r="AA41" s="206"/>
      <c r="AB41" s="215" t="str">
        <f t="shared" si="13"/>
        <v/>
      </c>
      <c r="AC41" s="62"/>
      <c r="AD41" s="62"/>
      <c r="AE41" s="62"/>
      <c r="AF41" s="62"/>
      <c r="AG41" s="62"/>
      <c r="AH41" s="63"/>
      <c r="AI41" s="212"/>
      <c r="AJ41" s="63"/>
      <c r="AK41" s="214" t="str">
        <f t="shared" si="14"/>
        <v/>
      </c>
      <c r="AL41" s="205"/>
      <c r="AM41" s="215" t="str">
        <f t="shared" si="15"/>
        <v/>
      </c>
      <c r="AN41" s="62"/>
      <c r="AO41" s="62"/>
      <c r="AP41" s="62"/>
      <c r="AQ41" s="62"/>
      <c r="AR41" s="62"/>
      <c r="AS41" s="63"/>
      <c r="AT41" s="212"/>
      <c r="AU41" s="63"/>
      <c r="AV41" s="214" t="str">
        <f t="shared" si="16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10"/>
        <v/>
      </c>
      <c r="N42" s="202"/>
      <c r="O42" s="203"/>
      <c r="P42" s="204" t="str">
        <f t="shared" si="11"/>
        <v/>
      </c>
      <c r="Q42" s="62"/>
      <c r="R42" s="62"/>
      <c r="S42" s="62"/>
      <c r="T42" s="62"/>
      <c r="U42" s="62"/>
      <c r="V42" s="63"/>
      <c r="W42" s="198"/>
      <c r="X42" s="63"/>
      <c r="Y42" s="200" t="str">
        <f t="shared" si="12"/>
        <v/>
      </c>
      <c r="Z42" s="205"/>
      <c r="AA42" s="206"/>
      <c r="AB42" s="204" t="str">
        <f t="shared" si="13"/>
        <v/>
      </c>
      <c r="AC42" s="62"/>
      <c r="AD42" s="62"/>
      <c r="AE42" s="62"/>
      <c r="AF42" s="62"/>
      <c r="AG42" s="62"/>
      <c r="AH42" s="63"/>
      <c r="AI42" s="198"/>
      <c r="AJ42" s="63"/>
      <c r="AK42" s="200" t="str">
        <f t="shared" si="14"/>
        <v/>
      </c>
      <c r="AL42" s="205"/>
      <c r="AM42" s="204" t="str">
        <f t="shared" si="15"/>
        <v/>
      </c>
      <c r="AN42" s="62"/>
      <c r="AO42" s="62"/>
      <c r="AP42" s="62"/>
      <c r="AQ42" s="62"/>
      <c r="AR42" s="62"/>
      <c r="AS42" s="63"/>
      <c r="AT42" s="198"/>
      <c r="AU42" s="63"/>
      <c r="AV42" s="200" t="str">
        <f t="shared" si="16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10"/>
        <v/>
      </c>
      <c r="N43" s="202"/>
      <c r="O43" s="203"/>
      <c r="P43" s="215" t="str">
        <f t="shared" si="11"/>
        <v/>
      </c>
      <c r="Q43" s="62"/>
      <c r="R43" s="62"/>
      <c r="S43" s="62"/>
      <c r="T43" s="62"/>
      <c r="U43" s="62"/>
      <c r="V43" s="63"/>
      <c r="W43" s="212"/>
      <c r="X43" s="63"/>
      <c r="Y43" s="214" t="str">
        <f t="shared" si="12"/>
        <v/>
      </c>
      <c r="Z43" s="205"/>
      <c r="AA43" s="206"/>
      <c r="AB43" s="215" t="str">
        <f t="shared" si="13"/>
        <v/>
      </c>
      <c r="AC43" s="62"/>
      <c r="AD43" s="62"/>
      <c r="AE43" s="62"/>
      <c r="AF43" s="62"/>
      <c r="AG43" s="62"/>
      <c r="AH43" s="63"/>
      <c r="AI43" s="212"/>
      <c r="AJ43" s="63"/>
      <c r="AK43" s="214" t="str">
        <f t="shared" si="14"/>
        <v/>
      </c>
      <c r="AL43" s="205"/>
      <c r="AM43" s="215" t="str">
        <f t="shared" si="15"/>
        <v/>
      </c>
      <c r="AN43" s="62"/>
      <c r="AO43" s="62"/>
      <c r="AP43" s="62"/>
      <c r="AQ43" s="62"/>
      <c r="AR43" s="62"/>
      <c r="AS43" s="63"/>
      <c r="AT43" s="212"/>
      <c r="AU43" s="63"/>
      <c r="AV43" s="214" t="str">
        <f t="shared" si="16"/>
        <v/>
      </c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10"/>
        <v/>
      </c>
      <c r="N44" s="202"/>
      <c r="O44" s="203"/>
      <c r="P44" s="204" t="str">
        <f t="shared" si="11"/>
        <v/>
      </c>
      <c r="Q44" s="62"/>
      <c r="R44" s="62"/>
      <c r="S44" s="62"/>
      <c r="T44" s="62"/>
      <c r="U44" s="62"/>
      <c r="V44" s="63"/>
      <c r="W44" s="198"/>
      <c r="X44" s="63"/>
      <c r="Y44" s="200" t="str">
        <f t="shared" si="12"/>
        <v/>
      </c>
      <c r="Z44" s="205"/>
      <c r="AA44" s="206"/>
      <c r="AB44" s="204" t="str">
        <f t="shared" si="13"/>
        <v/>
      </c>
      <c r="AC44" s="62"/>
      <c r="AD44" s="62"/>
      <c r="AE44" s="62"/>
      <c r="AF44" s="62"/>
      <c r="AG44" s="62"/>
      <c r="AH44" s="63"/>
      <c r="AI44" s="198"/>
      <c r="AJ44" s="63"/>
      <c r="AK44" s="200" t="str">
        <f t="shared" si="14"/>
        <v/>
      </c>
      <c r="AL44" s="205"/>
      <c r="AM44" s="204" t="str">
        <f t="shared" si="15"/>
        <v/>
      </c>
      <c r="AN44" s="62"/>
      <c r="AO44" s="62"/>
      <c r="AP44" s="62"/>
      <c r="AQ44" s="62"/>
      <c r="AR44" s="62"/>
      <c r="AS44" s="63"/>
      <c r="AT44" s="198"/>
      <c r="AU44" s="63"/>
      <c r="AV44" s="200" t="str">
        <f t="shared" si="16"/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10"/>
        <v/>
      </c>
      <c r="N45" s="202"/>
      <c r="O45" s="203"/>
      <c r="P45" s="215" t="str">
        <f t="shared" si="11"/>
        <v/>
      </c>
      <c r="Q45" s="62"/>
      <c r="R45" s="62"/>
      <c r="S45" s="62"/>
      <c r="T45" s="62"/>
      <c r="U45" s="62"/>
      <c r="V45" s="63"/>
      <c r="W45" s="223"/>
      <c r="X45" s="63"/>
      <c r="Y45" s="214" t="str">
        <f t="shared" si="12"/>
        <v/>
      </c>
      <c r="Z45" s="205"/>
      <c r="AA45" s="206"/>
      <c r="AB45" s="215" t="str">
        <f t="shared" si="13"/>
        <v/>
      </c>
      <c r="AC45" s="62"/>
      <c r="AD45" s="62"/>
      <c r="AE45" s="62"/>
      <c r="AF45" s="62"/>
      <c r="AG45" s="62"/>
      <c r="AH45" s="63"/>
      <c r="AI45" s="223"/>
      <c r="AJ45" s="63"/>
      <c r="AK45" s="214" t="str">
        <f t="shared" si="14"/>
        <v/>
      </c>
      <c r="AL45" s="205"/>
      <c r="AM45" s="215" t="str">
        <f t="shared" si="15"/>
        <v/>
      </c>
      <c r="AN45" s="62"/>
      <c r="AO45" s="62"/>
      <c r="AP45" s="62"/>
      <c r="AQ45" s="62"/>
      <c r="AR45" s="62"/>
      <c r="AS45" s="63"/>
      <c r="AT45" s="223"/>
      <c r="AU45" s="63"/>
      <c r="AV45" s="214" t="str">
        <f t="shared" si="16"/>
        <v/>
      </c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3"/>
      <c r="P46" s="204" t="str">
        <f t="shared" si="11"/>
        <v/>
      </c>
      <c r="Q46" s="62"/>
      <c r="R46" s="62"/>
      <c r="S46" s="62"/>
      <c r="T46" s="62"/>
      <c r="U46" s="62"/>
      <c r="V46" s="63"/>
      <c r="W46" s="224"/>
      <c r="X46" s="63"/>
      <c r="Y46" s="225"/>
      <c r="Z46" s="205"/>
      <c r="AA46" s="206"/>
      <c r="AB46" s="204" t="str">
        <f t="shared" si="13"/>
        <v/>
      </c>
      <c r="AC46" s="62"/>
      <c r="AD46" s="62"/>
      <c r="AE46" s="62"/>
      <c r="AF46" s="62"/>
      <c r="AG46" s="62"/>
      <c r="AH46" s="63"/>
      <c r="AI46" s="224"/>
      <c r="AJ46" s="63"/>
      <c r="AK46" s="225"/>
      <c r="AL46" s="205"/>
      <c r="AM46" s="204" t="str">
        <f t="shared" si="15"/>
        <v/>
      </c>
      <c r="AN46" s="62"/>
      <c r="AO46" s="62"/>
      <c r="AP46" s="62"/>
      <c r="AQ46" s="62"/>
      <c r="AR46" s="62"/>
      <c r="AS46" s="63"/>
      <c r="AT46" s="224"/>
      <c r="AU46" s="63"/>
      <c r="AV46" s="225"/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</row>
    <row r="47">
      <c r="A47" s="195"/>
      <c r="B47" s="39"/>
      <c r="C47" s="196"/>
      <c r="D47" s="210"/>
      <c r="E47" s="62"/>
      <c r="F47" s="62"/>
      <c r="G47" s="62"/>
      <c r="H47" s="62"/>
      <c r="I47" s="62"/>
      <c r="J47" s="63"/>
      <c r="K47" s="227"/>
      <c r="L47" s="63"/>
      <c r="M47" s="214" t="str">
        <f>IF(K47&gt;0,K47/$K$52,"")</f>
        <v/>
      </c>
      <c r="N47" s="202"/>
      <c r="O47" s="203"/>
      <c r="P47" s="215" t="str">
        <f t="shared" si="11"/>
        <v/>
      </c>
      <c r="Q47" s="62"/>
      <c r="R47" s="62"/>
      <c r="S47" s="62"/>
      <c r="T47" s="62"/>
      <c r="U47" s="62"/>
      <c r="V47" s="63"/>
      <c r="W47" s="227"/>
      <c r="X47" s="63"/>
      <c r="Y47" s="214" t="str">
        <f>IF(W47&gt;0,W47/$K$52,"")</f>
        <v/>
      </c>
      <c r="Z47" s="205"/>
      <c r="AA47" s="206"/>
      <c r="AB47" s="215" t="str">
        <f t="shared" si="13"/>
        <v/>
      </c>
      <c r="AC47" s="62"/>
      <c r="AD47" s="62"/>
      <c r="AE47" s="62"/>
      <c r="AF47" s="62"/>
      <c r="AG47" s="62"/>
      <c r="AH47" s="63"/>
      <c r="AI47" s="227"/>
      <c r="AJ47" s="63"/>
      <c r="AK47" s="214" t="str">
        <f>IF(AI47&gt;0,AI47/$K$52,"")</f>
        <v/>
      </c>
      <c r="AL47" s="205"/>
      <c r="AM47" s="215" t="str">
        <f t="shared" si="15"/>
        <v/>
      </c>
      <c r="AN47" s="62"/>
      <c r="AO47" s="62"/>
      <c r="AP47" s="62"/>
      <c r="AQ47" s="62"/>
      <c r="AR47" s="62"/>
      <c r="AS47" s="63"/>
      <c r="AT47" s="227"/>
      <c r="AU47" s="63"/>
      <c r="AV47" s="214" t="str">
        <f>IF(AT47&gt;0,AT47/$K$52,"")</f>
        <v/>
      </c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0.8</v>
      </c>
      <c r="L48" s="63"/>
      <c r="M48" s="200"/>
      <c r="N48" s="202"/>
      <c r="O48" s="203"/>
      <c r="P48" s="204" t="str">
        <f t="shared" si="11"/>
        <v>Calcium Sulphate</v>
      </c>
      <c r="Q48" s="62"/>
      <c r="R48" s="62"/>
      <c r="S48" s="62"/>
      <c r="T48" s="62"/>
      <c r="U48" s="62"/>
      <c r="V48" s="63"/>
      <c r="W48" s="198">
        <v>0.8</v>
      </c>
      <c r="X48" s="63"/>
      <c r="Y48" s="200"/>
      <c r="Z48" s="228"/>
      <c r="AA48" s="206"/>
      <c r="AB48" s="204" t="str">
        <f t="shared" si="13"/>
        <v>Calcium Sulphate</v>
      </c>
      <c r="AC48" s="62"/>
      <c r="AD48" s="62"/>
      <c r="AE48" s="62"/>
      <c r="AF48" s="62"/>
      <c r="AG48" s="62"/>
      <c r="AH48" s="63"/>
      <c r="AI48" s="198"/>
      <c r="AJ48" s="63"/>
      <c r="AK48" s="200"/>
      <c r="AL48" s="229"/>
      <c r="AM48" s="204" t="str">
        <f t="shared" si="15"/>
        <v>Calcium Sulphate</v>
      </c>
      <c r="AN48" s="62"/>
      <c r="AO48" s="62"/>
      <c r="AP48" s="62"/>
      <c r="AQ48" s="62"/>
      <c r="AR48" s="62"/>
      <c r="AS48" s="63"/>
      <c r="AT48" s="198"/>
      <c r="AU48" s="63"/>
      <c r="AV48" s="200"/>
      <c r="AW48" s="206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0.5</v>
      </c>
      <c r="L49" s="63"/>
      <c r="M49" s="214"/>
      <c r="N49" s="202"/>
      <c r="O49" s="203"/>
      <c r="P49" s="215" t="str">
        <f t="shared" si="11"/>
        <v>Calcium Chloride</v>
      </c>
      <c r="Q49" s="62"/>
      <c r="R49" s="62"/>
      <c r="S49" s="62"/>
      <c r="T49" s="62"/>
      <c r="U49" s="62"/>
      <c r="V49" s="63"/>
      <c r="W49" s="212">
        <v>0.5</v>
      </c>
      <c r="X49" s="63"/>
      <c r="Y49" s="214"/>
      <c r="Z49" s="228"/>
      <c r="AA49" s="206"/>
      <c r="AB49" s="215" t="str">
        <f t="shared" si="13"/>
        <v>Calcium Chloride</v>
      </c>
      <c r="AC49" s="62"/>
      <c r="AD49" s="62"/>
      <c r="AE49" s="62"/>
      <c r="AF49" s="62"/>
      <c r="AG49" s="62"/>
      <c r="AH49" s="63"/>
      <c r="AI49" s="227"/>
      <c r="AJ49" s="63"/>
      <c r="AK49" s="214"/>
      <c r="AL49" s="229"/>
      <c r="AM49" s="215" t="str">
        <f t="shared" si="15"/>
        <v>Calcium Chloride</v>
      </c>
      <c r="AN49" s="62"/>
      <c r="AO49" s="62"/>
      <c r="AP49" s="62"/>
      <c r="AQ49" s="62"/>
      <c r="AR49" s="62"/>
      <c r="AS49" s="63"/>
      <c r="AT49" s="227"/>
      <c r="AU49" s="63"/>
      <c r="AV49" s="214"/>
      <c r="AW49" s="206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0.6</v>
      </c>
      <c r="L50" s="63"/>
      <c r="M50" s="200"/>
      <c r="N50" s="202"/>
      <c r="O50" s="203"/>
      <c r="P50" s="204" t="str">
        <f t="shared" si="11"/>
        <v>Lactic Acid</v>
      </c>
      <c r="Q50" s="62"/>
      <c r="R50" s="62"/>
      <c r="S50" s="62"/>
      <c r="T50" s="62"/>
      <c r="U50" s="62"/>
      <c r="V50" s="63"/>
      <c r="W50" s="198">
        <v>0.6</v>
      </c>
      <c r="X50" s="63"/>
      <c r="Y50" s="200"/>
      <c r="Z50" s="228"/>
      <c r="AA50" s="206"/>
      <c r="AB50" s="204" t="str">
        <f t="shared" si="13"/>
        <v>Lactic Acid</v>
      </c>
      <c r="AC50" s="62"/>
      <c r="AD50" s="62"/>
      <c r="AE50" s="62"/>
      <c r="AF50" s="62"/>
      <c r="AG50" s="62"/>
      <c r="AH50" s="63"/>
      <c r="AI50" s="231"/>
      <c r="AJ50" s="63"/>
      <c r="AK50" s="200"/>
      <c r="AL50" s="229"/>
      <c r="AM50" s="204" t="str">
        <f t="shared" si="15"/>
        <v>Lactic Acid</v>
      </c>
      <c r="AN50" s="62"/>
      <c r="AO50" s="62"/>
      <c r="AP50" s="62"/>
      <c r="AQ50" s="62"/>
      <c r="AR50" s="62"/>
      <c r="AS50" s="63"/>
      <c r="AT50" s="231"/>
      <c r="AU50" s="63"/>
      <c r="AV50" s="200"/>
      <c r="AW50" s="206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156"/>
      <c r="P51" s="236"/>
      <c r="Q51" s="62"/>
      <c r="R51" s="62"/>
      <c r="S51" s="62"/>
      <c r="T51" s="62"/>
      <c r="U51" s="62"/>
      <c r="V51" s="63"/>
      <c r="W51" s="237"/>
      <c r="X51" s="237"/>
      <c r="Y51" s="237"/>
      <c r="Z51" s="238"/>
      <c r="AA51" s="171"/>
      <c r="AB51" s="236"/>
      <c r="AC51" s="62"/>
      <c r="AD51" s="62"/>
      <c r="AE51" s="62"/>
      <c r="AF51" s="62"/>
      <c r="AG51" s="62"/>
      <c r="AH51" s="63"/>
      <c r="AI51" s="237"/>
      <c r="AJ51" s="237"/>
      <c r="AK51" s="237"/>
      <c r="AL51" s="66"/>
      <c r="AM51" s="236"/>
      <c r="AN51" s="62"/>
      <c r="AO51" s="62"/>
      <c r="AP51" s="62"/>
      <c r="AQ51" s="62"/>
      <c r="AR51" s="62"/>
      <c r="AS51" s="63"/>
      <c r="AT51" s="237"/>
      <c r="AU51" s="237"/>
      <c r="AV51" s="237"/>
      <c r="AW51" s="171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632</v>
      </c>
      <c r="L52" s="62"/>
      <c r="M52" s="241" t="s">
        <v>98</v>
      </c>
      <c r="N52" s="234"/>
      <c r="O52" s="156"/>
      <c r="P52" s="240" t="s">
        <v>97</v>
      </c>
      <c r="Q52" s="62"/>
      <c r="R52" s="62"/>
      <c r="S52" s="62"/>
      <c r="T52" s="62"/>
      <c r="U52" s="62"/>
      <c r="V52" s="63"/>
      <c r="W52" s="240">
        <f>SUM(W36:W47)</f>
        <v>632</v>
      </c>
      <c r="X52" s="62"/>
      <c r="Y52" s="241" t="s">
        <v>98</v>
      </c>
      <c r="Z52" s="238"/>
      <c r="AA52" s="171"/>
      <c r="AB52" s="240" t="s">
        <v>97</v>
      </c>
      <c r="AC52" s="62"/>
      <c r="AD52" s="62"/>
      <c r="AE52" s="62"/>
      <c r="AF52" s="62"/>
      <c r="AG52" s="62"/>
      <c r="AH52" s="63"/>
      <c r="AI52" s="240">
        <f>SUM(AI36:AI47)</f>
        <v>0</v>
      </c>
      <c r="AJ52" s="62"/>
      <c r="AK52" s="241" t="s">
        <v>98</v>
      </c>
      <c r="AL52" s="66"/>
      <c r="AM52" s="240" t="s">
        <v>97</v>
      </c>
      <c r="AN52" s="62"/>
      <c r="AO52" s="62"/>
      <c r="AP52" s="62"/>
      <c r="AQ52" s="62"/>
      <c r="AR52" s="62"/>
      <c r="AS52" s="63"/>
      <c r="AT52" s="240">
        <f>SUM(AT36:AT47)</f>
        <v>0</v>
      </c>
      <c r="AU52" s="62"/>
      <c r="AV52" s="241" t="s">
        <v>98</v>
      </c>
      <c r="AW52" s="171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1896</v>
      </c>
      <c r="L53" s="62"/>
      <c r="M53" s="244" t="s">
        <v>100</v>
      </c>
      <c r="N53" s="234"/>
      <c r="O53" s="245"/>
      <c r="P53" s="243" t="s">
        <v>99</v>
      </c>
      <c r="Q53" s="62"/>
      <c r="R53" s="62"/>
      <c r="S53" s="62"/>
      <c r="T53" s="62"/>
      <c r="U53" s="62"/>
      <c r="V53" s="63"/>
      <c r="W53" s="243">
        <f>W52*3</f>
        <v>1896</v>
      </c>
      <c r="X53" s="62"/>
      <c r="Y53" s="244" t="s">
        <v>100</v>
      </c>
      <c r="Z53" s="246"/>
      <c r="AA53" s="171"/>
      <c r="AB53" s="243" t="s">
        <v>99</v>
      </c>
      <c r="AC53" s="62"/>
      <c r="AD53" s="62"/>
      <c r="AE53" s="62"/>
      <c r="AF53" s="62"/>
      <c r="AG53" s="62"/>
      <c r="AH53" s="63"/>
      <c r="AI53" s="243">
        <f>AI52*3</f>
        <v>0</v>
      </c>
      <c r="AJ53" s="62"/>
      <c r="AK53" s="244" t="s">
        <v>100</v>
      </c>
      <c r="AL53" s="66"/>
      <c r="AM53" s="243" t="s">
        <v>99</v>
      </c>
      <c r="AN53" s="62"/>
      <c r="AO53" s="62"/>
      <c r="AP53" s="62"/>
      <c r="AQ53" s="62"/>
      <c r="AR53" s="62"/>
      <c r="AS53" s="63"/>
      <c r="AT53" s="243">
        <f>AT52*3</f>
        <v>0</v>
      </c>
      <c r="AU53" s="62"/>
      <c r="AV53" s="244" t="s">
        <v>100</v>
      </c>
      <c r="AW53" s="171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171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45"/>
      <c r="P55" s="249" t="s">
        <v>137</v>
      </c>
      <c r="Q55" s="250" t="s">
        <v>102</v>
      </c>
      <c r="R55" s="251" t="s">
        <v>103</v>
      </c>
      <c r="S55" s="63"/>
      <c r="T55" s="250" t="s">
        <v>104</v>
      </c>
      <c r="U55" s="251" t="s">
        <v>105</v>
      </c>
      <c r="V55" s="63"/>
      <c r="W55" s="245"/>
      <c r="X55" s="245"/>
      <c r="Y55" s="245"/>
      <c r="Z55" s="246"/>
      <c r="AA55" s="171"/>
      <c r="AB55" s="249" t="s">
        <v>137</v>
      </c>
      <c r="AC55" s="250" t="s">
        <v>102</v>
      </c>
      <c r="AD55" s="251" t="s">
        <v>103</v>
      </c>
      <c r="AE55" s="63"/>
      <c r="AF55" s="250" t="s">
        <v>104</v>
      </c>
      <c r="AG55" s="251" t="s">
        <v>105</v>
      </c>
      <c r="AH55" s="63"/>
      <c r="AI55" s="245"/>
      <c r="AJ55" s="245"/>
      <c r="AK55" s="245"/>
      <c r="AL55" s="66"/>
      <c r="AM55" s="249" t="s">
        <v>137</v>
      </c>
      <c r="AN55" s="250" t="s">
        <v>102</v>
      </c>
      <c r="AO55" s="251" t="s">
        <v>103</v>
      </c>
      <c r="AP55" s="63"/>
      <c r="AQ55" s="250" t="s">
        <v>104</v>
      </c>
      <c r="AR55" s="251" t="s">
        <v>105</v>
      </c>
      <c r="AS55" s="63"/>
      <c r="AT55" s="248"/>
      <c r="AU55" s="248"/>
      <c r="AV55" s="248"/>
      <c r="AW55" s="171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>
      <c r="A56" s="1"/>
      <c r="B56" s="50"/>
      <c r="C56" s="46"/>
      <c r="D56" s="253"/>
      <c r="E56" s="254">
        <v>54.0</v>
      </c>
      <c r="F56" s="255">
        <v>64.0</v>
      </c>
      <c r="G56" s="63"/>
      <c r="H56" s="254">
        <v>67.0</v>
      </c>
      <c r="I56" s="255">
        <v>70.0</v>
      </c>
      <c r="J56" s="63"/>
      <c r="K56" s="256" t="s">
        <v>8</v>
      </c>
      <c r="L56" s="63"/>
      <c r="M56" s="256">
        <v>14.0</v>
      </c>
      <c r="N56" s="63"/>
      <c r="O56" s="245"/>
      <c r="P56" s="253"/>
      <c r="Q56" s="254">
        <v>54.0</v>
      </c>
      <c r="R56" s="255">
        <v>64.0</v>
      </c>
      <c r="S56" s="63"/>
      <c r="T56" s="254">
        <v>67.0</v>
      </c>
      <c r="U56" s="255">
        <v>70.0</v>
      </c>
      <c r="V56" s="63"/>
      <c r="W56" s="245"/>
      <c r="X56" s="245"/>
      <c r="Y56" s="245"/>
      <c r="Z56" s="246"/>
      <c r="AA56" s="171"/>
      <c r="AB56" s="253"/>
      <c r="AC56" s="254">
        <v>54.0</v>
      </c>
      <c r="AD56" s="255">
        <v>64.0</v>
      </c>
      <c r="AE56" s="63"/>
      <c r="AF56" s="254">
        <v>67.0</v>
      </c>
      <c r="AG56" s="255">
        <v>70.0</v>
      </c>
      <c r="AH56" s="63"/>
      <c r="AI56" s="245"/>
      <c r="AJ56" s="245"/>
      <c r="AK56" s="245"/>
      <c r="AL56" s="66"/>
      <c r="AM56" s="253"/>
      <c r="AN56" s="254">
        <v>54.0</v>
      </c>
      <c r="AO56" s="255">
        <v>64.0</v>
      </c>
      <c r="AP56" s="63"/>
      <c r="AQ56" s="254">
        <v>67.0</v>
      </c>
      <c r="AR56" s="255">
        <v>70.0</v>
      </c>
      <c r="AS56" s="63"/>
      <c r="AT56" s="248"/>
      <c r="AU56" s="248"/>
      <c r="AV56" s="248"/>
      <c r="AW56" s="171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3.0</v>
      </c>
      <c r="N57" s="63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6"/>
      <c r="AA57" s="171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66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171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82"/>
      <c r="O58" s="261"/>
      <c r="P58" s="183" t="s">
        <v>109</v>
      </c>
      <c r="Q58" s="144"/>
      <c r="R58" s="144"/>
      <c r="S58" s="144"/>
      <c r="T58" s="144"/>
      <c r="U58" s="144"/>
      <c r="V58" s="144"/>
      <c r="W58" s="144"/>
      <c r="X58" s="182"/>
      <c r="Y58" s="261"/>
      <c r="Z58" s="262"/>
      <c r="AA58" s="263"/>
      <c r="AB58" s="183" t="s">
        <v>110</v>
      </c>
      <c r="AC58" s="144"/>
      <c r="AD58" s="144"/>
      <c r="AE58" s="144"/>
      <c r="AF58" s="144"/>
      <c r="AG58" s="144"/>
      <c r="AH58" s="144"/>
      <c r="AI58" s="144"/>
      <c r="AJ58" s="182"/>
      <c r="AK58" s="264"/>
      <c r="AL58" s="265"/>
      <c r="AM58" s="183" t="s">
        <v>111</v>
      </c>
      <c r="AN58" s="144"/>
      <c r="AO58" s="144"/>
      <c r="AP58" s="144"/>
      <c r="AQ58" s="144"/>
      <c r="AR58" s="144"/>
      <c r="AS58" s="144"/>
      <c r="AT58" s="144"/>
      <c r="AU58" s="182"/>
      <c r="AV58" s="266"/>
      <c r="AW58" s="263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132"/>
      <c r="O59" s="261"/>
      <c r="P59" s="184"/>
      <c r="Q59" s="52"/>
      <c r="R59" s="52"/>
      <c r="S59" s="52"/>
      <c r="T59" s="52"/>
      <c r="U59" s="52"/>
      <c r="V59" s="52"/>
      <c r="W59" s="52"/>
      <c r="X59" s="132"/>
      <c r="Y59" s="261"/>
      <c r="Z59" s="262"/>
      <c r="AA59" s="263"/>
      <c r="AB59" s="184"/>
      <c r="AC59" s="52"/>
      <c r="AD59" s="52"/>
      <c r="AE59" s="52"/>
      <c r="AF59" s="52"/>
      <c r="AG59" s="52"/>
      <c r="AH59" s="52"/>
      <c r="AI59" s="52"/>
      <c r="AJ59" s="132"/>
      <c r="AK59" s="264"/>
      <c r="AL59" s="265"/>
      <c r="AM59" s="184"/>
      <c r="AN59" s="52"/>
      <c r="AO59" s="52"/>
      <c r="AP59" s="52"/>
      <c r="AQ59" s="52"/>
      <c r="AR59" s="52"/>
      <c r="AS59" s="52"/>
      <c r="AT59" s="52"/>
      <c r="AU59" s="132"/>
      <c r="AV59" s="264"/>
      <c r="AW59" s="263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>
        <v>2.0</v>
      </c>
      <c r="O60" s="264"/>
      <c r="P60" s="272" t="s">
        <v>115</v>
      </c>
      <c r="Q60" s="182"/>
      <c r="R60" s="269" t="s">
        <v>113</v>
      </c>
      <c r="S60" s="62"/>
      <c r="T60" s="62"/>
      <c r="U60" s="62"/>
      <c r="V60" s="62"/>
      <c r="W60" s="62"/>
      <c r="X60" s="63"/>
      <c r="Y60" s="273"/>
      <c r="Z60" s="262"/>
      <c r="AA60" s="263"/>
      <c r="AB60" s="272" t="s">
        <v>112</v>
      </c>
      <c r="AC60" s="182"/>
      <c r="AD60" s="269" t="s">
        <v>113</v>
      </c>
      <c r="AE60" s="62"/>
      <c r="AF60" s="62"/>
      <c r="AG60" s="62"/>
      <c r="AH60" s="62"/>
      <c r="AI60" s="62"/>
      <c r="AJ60" s="63"/>
      <c r="AK60" s="264"/>
      <c r="AL60" s="265"/>
      <c r="AM60" s="272" t="s">
        <v>112</v>
      </c>
      <c r="AN60" s="182"/>
      <c r="AO60" s="269" t="s">
        <v>113</v>
      </c>
      <c r="AP60" s="62"/>
      <c r="AQ60" s="62"/>
      <c r="AR60" s="62"/>
      <c r="AS60" s="62"/>
      <c r="AT60" s="62"/>
      <c r="AU60" s="63"/>
      <c r="AV60" s="266"/>
      <c r="AW60" s="263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276" t="s">
        <v>118</v>
      </c>
      <c r="O61" s="264"/>
      <c r="P61" s="184"/>
      <c r="Q61" s="132"/>
      <c r="R61" s="274">
        <v>60.0</v>
      </c>
      <c r="S61" s="274">
        <v>45.0</v>
      </c>
      <c r="T61" s="274">
        <v>20.0</v>
      </c>
      <c r="U61" s="274">
        <v>15.0</v>
      </c>
      <c r="V61" s="274">
        <v>10.0</v>
      </c>
      <c r="W61" s="274">
        <v>5.0</v>
      </c>
      <c r="X61" s="274" t="s">
        <v>116</v>
      </c>
      <c r="Y61" s="277"/>
      <c r="Z61" s="262"/>
      <c r="AA61" s="263"/>
      <c r="AB61" s="184"/>
      <c r="AC61" s="132"/>
      <c r="AD61" s="274">
        <v>60.0</v>
      </c>
      <c r="AE61" s="274">
        <v>45.0</v>
      </c>
      <c r="AF61" s="274">
        <v>20.0</v>
      </c>
      <c r="AG61" s="274">
        <v>15.0</v>
      </c>
      <c r="AH61" s="274">
        <v>10.0</v>
      </c>
      <c r="AI61" s="274">
        <v>5.0</v>
      </c>
      <c r="AJ61" s="274" t="s">
        <v>116</v>
      </c>
      <c r="AK61" s="264"/>
      <c r="AL61" s="265"/>
      <c r="AM61" s="184"/>
      <c r="AN61" s="132"/>
      <c r="AO61" s="278">
        <v>60.0</v>
      </c>
      <c r="AP61" s="278">
        <v>45.0</v>
      </c>
      <c r="AQ61" s="278">
        <v>20.0</v>
      </c>
      <c r="AR61" s="278">
        <v>15.0</v>
      </c>
      <c r="AS61" s="278">
        <v>10.0</v>
      </c>
      <c r="AT61" s="278">
        <v>5.0</v>
      </c>
      <c r="AU61" s="278" t="s">
        <v>116</v>
      </c>
      <c r="AV61" s="266"/>
      <c r="AW61" s="263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</row>
    <row r="62">
      <c r="A62" s="259"/>
      <c r="B62" s="39"/>
      <c r="C62" s="260"/>
      <c r="D62" s="283" t="s">
        <v>119</v>
      </c>
      <c r="E62" s="63"/>
      <c r="F62" s="285">
        <v>1.0</v>
      </c>
      <c r="G62" s="285"/>
      <c r="H62" s="285"/>
      <c r="I62" s="285"/>
      <c r="J62" s="285"/>
      <c r="K62" s="285"/>
      <c r="L62" s="285"/>
      <c r="M62" s="285">
        <f t="shared" ref="M62:M74" si="17">sum(N62*$N$60)</f>
        <v>0</v>
      </c>
      <c r="N62" s="285"/>
      <c r="O62" s="284"/>
      <c r="P62" s="286" t="str">
        <f t="shared" ref="P62:P75" si="18">D62</f>
        <v>Columbus</v>
      </c>
      <c r="Q62" s="63"/>
      <c r="R62" s="285"/>
      <c r="S62" s="285"/>
      <c r="T62" s="285"/>
      <c r="U62" s="285"/>
      <c r="V62" s="285"/>
      <c r="W62" s="285"/>
      <c r="X62" s="285"/>
      <c r="Y62" s="277"/>
      <c r="Z62" s="262"/>
      <c r="AA62" s="263"/>
      <c r="AB62" s="286" t="str">
        <f t="shared" ref="AB62:AB75" si="19">D62</f>
        <v>Columbus</v>
      </c>
      <c r="AC62" s="63"/>
      <c r="AD62" s="285"/>
      <c r="AE62" s="285"/>
      <c r="AF62" s="285"/>
      <c r="AG62" s="285"/>
      <c r="AH62" s="285"/>
      <c r="AI62" s="285"/>
      <c r="AJ62" s="285"/>
      <c r="AK62" s="284"/>
      <c r="AL62" s="265"/>
      <c r="AM62" s="286" t="str">
        <f t="shared" ref="AM62:AM75" si="20">D62</f>
        <v>Columbus</v>
      </c>
      <c r="AN62" s="63"/>
      <c r="AO62" s="287"/>
      <c r="AP62" s="287"/>
      <c r="AQ62" s="287"/>
      <c r="AR62" s="287"/>
      <c r="AS62" s="287"/>
      <c r="AT62" s="287"/>
      <c r="AU62" s="287"/>
      <c r="AV62" s="288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</row>
    <row r="63">
      <c r="A63" s="259"/>
      <c r="B63" s="50"/>
      <c r="C63" s="260"/>
      <c r="D63" s="302" t="s">
        <v>127</v>
      </c>
      <c r="E63" s="63"/>
      <c r="F63" s="296"/>
      <c r="G63" s="296"/>
      <c r="H63" s="296"/>
      <c r="I63" s="296"/>
      <c r="J63" s="296"/>
      <c r="K63" s="296"/>
      <c r="L63" s="296">
        <v>3.0</v>
      </c>
      <c r="M63" s="285">
        <f t="shared" si="17"/>
        <v>30</v>
      </c>
      <c r="N63" s="296">
        <v>15.0</v>
      </c>
      <c r="O63" s="284"/>
      <c r="P63" s="294" t="str">
        <f t="shared" si="18"/>
        <v>Mosaic</v>
      </c>
      <c r="Q63" s="63"/>
      <c r="R63" s="296"/>
      <c r="S63" s="296"/>
      <c r="T63" s="296"/>
      <c r="U63" s="296"/>
      <c r="V63" s="296"/>
      <c r="W63" s="296"/>
      <c r="X63" s="296"/>
      <c r="Y63" s="277"/>
      <c r="Z63" s="262"/>
      <c r="AA63" s="263"/>
      <c r="AB63" s="294" t="str">
        <f t="shared" si="19"/>
        <v>Mosaic</v>
      </c>
      <c r="AC63" s="63"/>
      <c r="AD63" s="296"/>
      <c r="AE63" s="296"/>
      <c r="AF63" s="296"/>
      <c r="AG63" s="296"/>
      <c r="AH63" s="296"/>
      <c r="AI63" s="296"/>
      <c r="AJ63" s="296"/>
      <c r="AK63" s="284"/>
      <c r="AL63" s="265"/>
      <c r="AM63" s="294" t="str">
        <f t="shared" si="20"/>
        <v>Mosaic</v>
      </c>
      <c r="AN63" s="63"/>
      <c r="AO63" s="297"/>
      <c r="AP63" s="297"/>
      <c r="AQ63" s="297"/>
      <c r="AR63" s="297"/>
      <c r="AS63" s="297"/>
      <c r="AT63" s="297"/>
      <c r="AU63" s="297"/>
      <c r="AV63" s="298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</row>
    <row r="64">
      <c r="A64" s="259"/>
      <c r="B64" s="50"/>
      <c r="C64" s="260"/>
      <c r="D64" s="283" t="s">
        <v>125</v>
      </c>
      <c r="E64" s="63"/>
      <c r="F64" s="285"/>
      <c r="G64" s="285"/>
      <c r="H64" s="285"/>
      <c r="I64" s="285"/>
      <c r="J64" s="285"/>
      <c r="K64" s="285"/>
      <c r="L64" s="285">
        <v>2.0</v>
      </c>
      <c r="M64" s="285">
        <f t="shared" si="17"/>
        <v>10</v>
      </c>
      <c r="N64" s="285">
        <v>5.0</v>
      </c>
      <c r="O64" s="284"/>
      <c r="P64" s="286" t="str">
        <f t="shared" si="18"/>
        <v>Amarillo</v>
      </c>
      <c r="Q64" s="63"/>
      <c r="R64" s="285"/>
      <c r="S64" s="285"/>
      <c r="T64" s="285"/>
      <c r="U64" s="285"/>
      <c r="V64" s="285"/>
      <c r="W64" s="285"/>
      <c r="X64" s="285"/>
      <c r="Y64" s="277"/>
      <c r="Z64" s="262"/>
      <c r="AA64" s="263"/>
      <c r="AB64" s="286" t="str">
        <f t="shared" si="19"/>
        <v>Amarillo</v>
      </c>
      <c r="AC64" s="63"/>
      <c r="AD64" s="285"/>
      <c r="AE64" s="285"/>
      <c r="AF64" s="285"/>
      <c r="AG64" s="285"/>
      <c r="AH64" s="285"/>
      <c r="AI64" s="285"/>
      <c r="AJ64" s="285"/>
      <c r="AK64" s="284"/>
      <c r="AL64" s="303"/>
      <c r="AM64" s="286" t="str">
        <f t="shared" si="20"/>
        <v>Amarillo</v>
      </c>
      <c r="AN64" s="63"/>
      <c r="AO64" s="287"/>
      <c r="AP64" s="287"/>
      <c r="AQ64" s="287"/>
      <c r="AR64" s="287"/>
      <c r="AS64" s="287"/>
      <c r="AT64" s="304"/>
      <c r="AU64" s="304"/>
      <c r="AV64" s="288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</row>
    <row r="65">
      <c r="A65" s="259"/>
      <c r="B65" s="46"/>
      <c r="C65" s="260"/>
      <c r="D65" s="302" t="s">
        <v>121</v>
      </c>
      <c r="E65" s="63"/>
      <c r="F65" s="296"/>
      <c r="G65" s="296"/>
      <c r="H65" s="296"/>
      <c r="I65" s="296"/>
      <c r="J65" s="296"/>
      <c r="K65" s="296"/>
      <c r="L65" s="296"/>
      <c r="M65" s="285">
        <f t="shared" si="17"/>
        <v>10</v>
      </c>
      <c r="N65" s="296">
        <v>5.0</v>
      </c>
      <c r="O65" s="284"/>
      <c r="P65" s="294" t="str">
        <f t="shared" si="18"/>
        <v>Centennial</v>
      </c>
      <c r="Q65" s="63"/>
      <c r="R65" s="296"/>
      <c r="S65" s="296"/>
      <c r="T65" s="296"/>
      <c r="U65" s="296"/>
      <c r="V65" s="296"/>
      <c r="W65" s="296"/>
      <c r="X65" s="296"/>
      <c r="Y65" s="277"/>
      <c r="Z65" s="262"/>
      <c r="AA65" s="263"/>
      <c r="AB65" s="294" t="str">
        <f t="shared" si="19"/>
        <v>Centennial</v>
      </c>
      <c r="AC65" s="63"/>
      <c r="AD65" s="296"/>
      <c r="AE65" s="296"/>
      <c r="AF65" s="296"/>
      <c r="AG65" s="296"/>
      <c r="AH65" s="296"/>
      <c r="AI65" s="296"/>
      <c r="AJ65" s="296"/>
      <c r="AK65" s="284"/>
      <c r="AL65" s="303"/>
      <c r="AM65" s="294" t="str">
        <f t="shared" si="20"/>
        <v>Centennial</v>
      </c>
      <c r="AN65" s="63"/>
      <c r="AO65" s="297"/>
      <c r="AP65" s="297"/>
      <c r="AQ65" s="297"/>
      <c r="AR65" s="297"/>
      <c r="AS65" s="297"/>
      <c r="AT65" s="297"/>
      <c r="AU65" s="297"/>
      <c r="AV65" s="298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</row>
    <row r="66">
      <c r="A66" s="259"/>
      <c r="B66" s="39"/>
      <c r="C66" s="260"/>
      <c r="D66" s="283"/>
      <c r="E66" s="63"/>
      <c r="F66" s="307"/>
      <c r="G66" s="307"/>
      <c r="H66" s="307"/>
      <c r="I66" s="307"/>
      <c r="J66" s="307"/>
      <c r="K66" s="307"/>
      <c r="L66" s="285"/>
      <c r="M66" s="285">
        <f t="shared" si="17"/>
        <v>0</v>
      </c>
      <c r="N66" s="285"/>
      <c r="O66" s="284"/>
      <c r="P66" s="286" t="str">
        <f t="shared" si="18"/>
        <v/>
      </c>
      <c r="Q66" s="63"/>
      <c r="R66" s="307"/>
      <c r="S66" s="307"/>
      <c r="T66" s="307"/>
      <c r="U66" s="285"/>
      <c r="V66" s="307"/>
      <c r="W66" s="307"/>
      <c r="X66" s="285"/>
      <c r="Y66" s="277"/>
      <c r="Z66" s="262"/>
      <c r="AA66" s="263"/>
      <c r="AB66" s="286" t="str">
        <f t="shared" si="19"/>
        <v/>
      </c>
      <c r="AC66" s="63"/>
      <c r="AD66" s="307"/>
      <c r="AE66" s="307"/>
      <c r="AF66" s="307"/>
      <c r="AG66" s="285"/>
      <c r="AH66" s="307"/>
      <c r="AI66" s="307"/>
      <c r="AJ66" s="285"/>
      <c r="AK66" s="284"/>
      <c r="AL66" s="303"/>
      <c r="AM66" s="286" t="str">
        <f t="shared" si="20"/>
        <v/>
      </c>
      <c r="AN66" s="63"/>
      <c r="AO66" s="304"/>
      <c r="AP66" s="304"/>
      <c r="AQ66" s="304"/>
      <c r="AR66" s="304"/>
      <c r="AS66" s="304"/>
      <c r="AT66" s="304"/>
      <c r="AU66" s="287"/>
      <c r="AV66" s="288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</row>
    <row r="67">
      <c r="A67" s="259"/>
      <c r="B67" s="50"/>
      <c r="C67" s="260"/>
      <c r="D67" s="302"/>
      <c r="E67" s="63"/>
      <c r="F67" s="313"/>
      <c r="G67" s="313"/>
      <c r="H67" s="313"/>
      <c r="I67" s="313"/>
      <c r="J67" s="313"/>
      <c r="K67" s="313"/>
      <c r="L67" s="313"/>
      <c r="M67" s="285">
        <f t="shared" si="17"/>
        <v>0</v>
      </c>
      <c r="N67" s="318"/>
      <c r="O67" s="284"/>
      <c r="P67" s="294" t="str">
        <f t="shared" si="18"/>
        <v/>
      </c>
      <c r="Q67" s="63"/>
      <c r="R67" s="313"/>
      <c r="S67" s="313"/>
      <c r="T67" s="313"/>
      <c r="U67" s="296"/>
      <c r="V67" s="313"/>
      <c r="W67" s="313"/>
      <c r="X67" s="313"/>
      <c r="Y67" s="277"/>
      <c r="Z67" s="262"/>
      <c r="AA67" s="263"/>
      <c r="AB67" s="294" t="str">
        <f t="shared" si="19"/>
        <v/>
      </c>
      <c r="AC67" s="63"/>
      <c r="AD67" s="313"/>
      <c r="AE67" s="313"/>
      <c r="AF67" s="313"/>
      <c r="AG67" s="296"/>
      <c r="AH67" s="313"/>
      <c r="AI67" s="313"/>
      <c r="AJ67" s="313"/>
      <c r="AK67" s="314"/>
      <c r="AL67" s="303"/>
      <c r="AM67" s="294" t="str">
        <f t="shared" si="20"/>
        <v/>
      </c>
      <c r="AN67" s="63"/>
      <c r="AO67" s="315"/>
      <c r="AP67" s="315"/>
      <c r="AQ67" s="315"/>
      <c r="AR67" s="315"/>
      <c r="AS67" s="315"/>
      <c r="AT67" s="315"/>
      <c r="AU67" s="297"/>
      <c r="AV67" s="298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</row>
    <row r="68">
      <c r="A68" s="259"/>
      <c r="B68" s="50"/>
      <c r="C68" s="260"/>
      <c r="D68" s="283"/>
      <c r="E68" s="63"/>
      <c r="F68" s="307"/>
      <c r="G68" s="307"/>
      <c r="H68" s="307"/>
      <c r="I68" s="307"/>
      <c r="J68" s="307"/>
      <c r="K68" s="307"/>
      <c r="L68" s="307"/>
      <c r="M68" s="285">
        <f t="shared" si="17"/>
        <v>0</v>
      </c>
      <c r="N68" s="285"/>
      <c r="O68" s="284"/>
      <c r="P68" s="286" t="str">
        <f t="shared" si="18"/>
        <v/>
      </c>
      <c r="Q68" s="63"/>
      <c r="R68" s="307"/>
      <c r="S68" s="307"/>
      <c r="T68" s="307"/>
      <c r="U68" s="285"/>
      <c r="V68" s="307"/>
      <c r="W68" s="307"/>
      <c r="X68" s="307"/>
      <c r="Y68" s="277"/>
      <c r="Z68" s="262"/>
      <c r="AA68" s="263"/>
      <c r="AB68" s="286" t="str">
        <f t="shared" si="19"/>
        <v/>
      </c>
      <c r="AC68" s="63"/>
      <c r="AD68" s="307"/>
      <c r="AE68" s="307"/>
      <c r="AF68" s="307"/>
      <c r="AG68" s="285"/>
      <c r="AH68" s="307"/>
      <c r="AI68" s="307"/>
      <c r="AJ68" s="307"/>
      <c r="AK68" s="314"/>
      <c r="AL68" s="303"/>
      <c r="AM68" s="286" t="str">
        <f t="shared" si="20"/>
        <v/>
      </c>
      <c r="AN68" s="63"/>
      <c r="AO68" s="316"/>
      <c r="AP68" s="316"/>
      <c r="AQ68" s="316"/>
      <c r="AR68" s="316"/>
      <c r="AS68" s="316"/>
      <c r="AT68" s="316"/>
      <c r="AU68" s="316"/>
      <c r="AV68" s="317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</row>
    <row r="69" ht="18.0" customHeight="1">
      <c r="A69" s="259"/>
      <c r="B69" s="46"/>
      <c r="C69" s="260"/>
      <c r="D69" s="302"/>
      <c r="E69" s="63"/>
      <c r="F69" s="313"/>
      <c r="G69" s="313"/>
      <c r="H69" s="313"/>
      <c r="I69" s="313"/>
      <c r="J69" s="313"/>
      <c r="K69" s="313"/>
      <c r="L69" s="313"/>
      <c r="M69" s="285">
        <f t="shared" si="17"/>
        <v>0</v>
      </c>
      <c r="N69" s="318"/>
      <c r="O69" s="284"/>
      <c r="P69" s="294" t="str">
        <f t="shared" si="18"/>
        <v/>
      </c>
      <c r="Q69" s="63"/>
      <c r="R69" s="313"/>
      <c r="S69" s="313"/>
      <c r="T69" s="313"/>
      <c r="U69" s="296"/>
      <c r="V69" s="313"/>
      <c r="W69" s="313"/>
      <c r="X69" s="313"/>
      <c r="Y69" s="277"/>
      <c r="Z69" s="262"/>
      <c r="AA69" s="263"/>
      <c r="AB69" s="294" t="str">
        <f t="shared" si="19"/>
        <v/>
      </c>
      <c r="AC69" s="63"/>
      <c r="AD69" s="313"/>
      <c r="AE69" s="313"/>
      <c r="AF69" s="313"/>
      <c r="AG69" s="296"/>
      <c r="AH69" s="313"/>
      <c r="AI69" s="313"/>
      <c r="AJ69" s="313"/>
      <c r="AK69" s="314"/>
      <c r="AL69" s="303"/>
      <c r="AM69" s="294" t="str">
        <f t="shared" si="20"/>
        <v/>
      </c>
      <c r="AN69" s="63"/>
      <c r="AO69" s="315"/>
      <c r="AP69" s="315"/>
      <c r="AQ69" s="315"/>
      <c r="AR69" s="315"/>
      <c r="AS69" s="315"/>
      <c r="AT69" s="315"/>
      <c r="AU69" s="315"/>
      <c r="AV69" s="317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7"/>
        <v>0</v>
      </c>
      <c r="N70" s="285"/>
      <c r="O70" s="284"/>
      <c r="P70" s="286" t="str">
        <f t="shared" si="18"/>
        <v/>
      </c>
      <c r="Q70" s="63"/>
      <c r="R70" s="307"/>
      <c r="S70" s="307"/>
      <c r="T70" s="307"/>
      <c r="U70" s="285"/>
      <c r="V70" s="307"/>
      <c r="W70" s="307"/>
      <c r="X70" s="307"/>
      <c r="Y70" s="277"/>
      <c r="Z70" s="262"/>
      <c r="AA70" s="263"/>
      <c r="AB70" s="286" t="str">
        <f t="shared" si="19"/>
        <v/>
      </c>
      <c r="AC70" s="63"/>
      <c r="AD70" s="307"/>
      <c r="AE70" s="307"/>
      <c r="AF70" s="307"/>
      <c r="AG70" s="285"/>
      <c r="AH70" s="307"/>
      <c r="AI70" s="307"/>
      <c r="AJ70" s="307"/>
      <c r="AK70" s="314"/>
      <c r="AL70" s="303"/>
      <c r="AM70" s="286" t="str">
        <f t="shared" si="20"/>
        <v/>
      </c>
      <c r="AN70" s="63"/>
      <c r="AO70" s="316"/>
      <c r="AP70" s="316"/>
      <c r="AQ70" s="316"/>
      <c r="AR70" s="316"/>
      <c r="AS70" s="316"/>
      <c r="AT70" s="316"/>
      <c r="AU70" s="316"/>
      <c r="AV70" s="317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7"/>
        <v>0</v>
      </c>
      <c r="N71" s="318"/>
      <c r="O71" s="284"/>
      <c r="P71" s="294" t="str">
        <f t="shared" si="18"/>
        <v/>
      </c>
      <c r="Q71" s="63"/>
      <c r="R71" s="313"/>
      <c r="S71" s="313"/>
      <c r="T71" s="313"/>
      <c r="U71" s="296"/>
      <c r="V71" s="313"/>
      <c r="W71" s="313"/>
      <c r="X71" s="313"/>
      <c r="Y71" s="277"/>
      <c r="Z71" s="262"/>
      <c r="AA71" s="263"/>
      <c r="AB71" s="294" t="str">
        <f t="shared" si="19"/>
        <v/>
      </c>
      <c r="AC71" s="63"/>
      <c r="AD71" s="313"/>
      <c r="AE71" s="313"/>
      <c r="AF71" s="313"/>
      <c r="AG71" s="296"/>
      <c r="AH71" s="313"/>
      <c r="AI71" s="313"/>
      <c r="AJ71" s="313"/>
      <c r="AK71" s="314"/>
      <c r="AL71" s="303"/>
      <c r="AM71" s="294" t="str">
        <f t="shared" si="20"/>
        <v/>
      </c>
      <c r="AN71" s="63"/>
      <c r="AO71" s="315"/>
      <c r="AP71" s="315"/>
      <c r="AQ71" s="315"/>
      <c r="AR71" s="315"/>
      <c r="AS71" s="315"/>
      <c r="AT71" s="315"/>
      <c r="AU71" s="315"/>
      <c r="AV71" s="317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</row>
    <row r="72">
      <c r="A72" s="259"/>
      <c r="B72" s="50"/>
      <c r="C72" s="260"/>
      <c r="D72" s="283"/>
      <c r="E72" s="63"/>
      <c r="F72" s="307"/>
      <c r="G72" s="307"/>
      <c r="H72" s="307"/>
      <c r="I72" s="307"/>
      <c r="J72" s="307"/>
      <c r="K72" s="307"/>
      <c r="L72" s="307"/>
      <c r="M72" s="285">
        <f t="shared" si="17"/>
        <v>0</v>
      </c>
      <c r="N72" s="285"/>
      <c r="O72" s="284"/>
      <c r="P72" s="286" t="str">
        <f t="shared" si="18"/>
        <v/>
      </c>
      <c r="Q72" s="63"/>
      <c r="R72" s="307"/>
      <c r="S72" s="307"/>
      <c r="T72" s="307"/>
      <c r="U72" s="285"/>
      <c r="V72" s="307"/>
      <c r="W72" s="307"/>
      <c r="X72" s="307"/>
      <c r="Y72" s="277"/>
      <c r="Z72" s="262"/>
      <c r="AA72" s="263"/>
      <c r="AB72" s="286" t="str">
        <f t="shared" si="19"/>
        <v/>
      </c>
      <c r="AC72" s="63"/>
      <c r="AD72" s="307"/>
      <c r="AE72" s="307"/>
      <c r="AF72" s="307"/>
      <c r="AG72" s="285"/>
      <c r="AH72" s="307"/>
      <c r="AI72" s="307"/>
      <c r="AJ72" s="307"/>
      <c r="AK72" s="314"/>
      <c r="AL72" s="303"/>
      <c r="AM72" s="286" t="str">
        <f t="shared" si="20"/>
        <v/>
      </c>
      <c r="AN72" s="63"/>
      <c r="AO72" s="316"/>
      <c r="AP72" s="316"/>
      <c r="AQ72" s="316"/>
      <c r="AR72" s="316"/>
      <c r="AS72" s="316"/>
      <c r="AT72" s="316"/>
      <c r="AU72" s="316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0.1</v>
      </c>
      <c r="J73" s="313"/>
      <c r="K73" s="313"/>
      <c r="L73" s="313"/>
      <c r="M73" s="285">
        <f t="shared" si="17"/>
        <v>0</v>
      </c>
      <c r="N73" s="296"/>
      <c r="O73" s="284"/>
      <c r="P73" s="322" t="str">
        <f t="shared" si="18"/>
        <v>Yeast Nutrient</v>
      </c>
      <c r="Q73" s="63"/>
      <c r="R73" s="326"/>
      <c r="S73" s="326"/>
      <c r="T73" s="326"/>
      <c r="U73" s="327"/>
      <c r="V73" s="326"/>
      <c r="W73" s="326"/>
      <c r="X73" s="326"/>
      <c r="Y73" s="277"/>
      <c r="Z73" s="262"/>
      <c r="AA73" s="263"/>
      <c r="AB73" s="294" t="str">
        <f t="shared" si="19"/>
        <v>Yeast Nutrient</v>
      </c>
      <c r="AC73" s="63"/>
      <c r="AD73" s="313"/>
      <c r="AE73" s="313"/>
      <c r="AF73" s="313"/>
      <c r="AG73" s="296"/>
      <c r="AH73" s="313"/>
      <c r="AI73" s="313"/>
      <c r="AJ73" s="313"/>
      <c r="AK73" s="314"/>
      <c r="AL73" s="303"/>
      <c r="AM73" s="294" t="str">
        <f t="shared" si="20"/>
        <v>Yeast Nutrient</v>
      </c>
      <c r="AN73" s="63"/>
      <c r="AO73" s="315"/>
      <c r="AP73" s="315"/>
      <c r="AQ73" s="315"/>
      <c r="AR73" s="315"/>
      <c r="AS73" s="315"/>
      <c r="AT73" s="315"/>
      <c r="AU73" s="315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>
        <v>0.1</v>
      </c>
      <c r="J74" s="307"/>
      <c r="K74" s="307"/>
      <c r="L74" s="307"/>
      <c r="M74" s="285">
        <f t="shared" si="17"/>
        <v>0</v>
      </c>
      <c r="N74" s="285"/>
      <c r="O74" s="324"/>
      <c r="P74" s="286" t="str">
        <f t="shared" si="18"/>
        <v>Whirlfloc</v>
      </c>
      <c r="Q74" s="63"/>
      <c r="R74" s="307"/>
      <c r="S74" s="307"/>
      <c r="T74" s="307"/>
      <c r="U74" s="285"/>
      <c r="V74" s="307"/>
      <c r="W74" s="307"/>
      <c r="X74" s="307"/>
      <c r="Y74" s="277"/>
      <c r="Z74" s="262"/>
      <c r="AA74" s="263"/>
      <c r="AB74" s="286" t="str">
        <f t="shared" si="19"/>
        <v>Whirlfloc</v>
      </c>
      <c r="AC74" s="63"/>
      <c r="AD74" s="307"/>
      <c r="AE74" s="307"/>
      <c r="AF74" s="307"/>
      <c r="AG74" s="285"/>
      <c r="AH74" s="307"/>
      <c r="AI74" s="307"/>
      <c r="AJ74" s="307"/>
      <c r="AK74" s="314"/>
      <c r="AL74" s="303"/>
      <c r="AM74" s="286" t="str">
        <f t="shared" si="20"/>
        <v>Whirlfloc</v>
      </c>
      <c r="AN74" s="63"/>
      <c r="AO74" s="316"/>
      <c r="AP74" s="316"/>
      <c r="AQ74" s="316"/>
      <c r="AR74" s="316"/>
      <c r="AS74" s="316"/>
      <c r="AT74" s="316"/>
      <c r="AU74" s="316"/>
      <c r="AV74" s="317"/>
      <c r="AW74" s="263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</row>
    <row r="75">
      <c r="A75" s="259"/>
      <c r="B75" s="50"/>
      <c r="C75" s="260"/>
      <c r="D75" s="302" t="s">
        <v>135</v>
      </c>
      <c r="E75" s="63"/>
      <c r="F75" s="325" t="s">
        <v>136</v>
      </c>
      <c r="G75" s="62"/>
      <c r="H75" s="62"/>
      <c r="I75" s="62"/>
      <c r="J75" s="62"/>
      <c r="K75" s="62"/>
      <c r="L75" s="62"/>
      <c r="M75" s="62"/>
      <c r="N75" s="63"/>
      <c r="O75" s="284"/>
      <c r="P75" s="322" t="str">
        <f t="shared" si="18"/>
        <v>Yeast</v>
      </c>
      <c r="Q75" s="63"/>
      <c r="R75" s="326"/>
      <c r="S75" s="326"/>
      <c r="T75" s="326"/>
      <c r="U75" s="327"/>
      <c r="V75" s="326"/>
      <c r="W75" s="326"/>
      <c r="X75" s="326"/>
      <c r="Y75" s="277"/>
      <c r="Z75" s="262"/>
      <c r="AA75" s="263"/>
      <c r="AB75" s="294" t="str">
        <f t="shared" si="19"/>
        <v>Yeast</v>
      </c>
      <c r="AC75" s="63"/>
      <c r="AD75" s="313"/>
      <c r="AE75" s="313"/>
      <c r="AF75" s="313"/>
      <c r="AG75" s="296"/>
      <c r="AH75" s="313"/>
      <c r="AI75" s="313"/>
      <c r="AJ75" s="313"/>
      <c r="AK75" s="314"/>
      <c r="AL75" s="303"/>
      <c r="AM75" s="294" t="str">
        <f t="shared" si="20"/>
        <v>Yeast</v>
      </c>
      <c r="AN75" s="63"/>
      <c r="AO75" s="315"/>
      <c r="AP75" s="315"/>
      <c r="AQ75" s="315"/>
      <c r="AR75" s="315"/>
      <c r="AS75" s="315"/>
      <c r="AT75" s="315"/>
      <c r="AU75" s="315"/>
      <c r="AV75" s="317"/>
      <c r="AW75" s="263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</row>
    <row r="76">
      <c r="A76" s="259"/>
      <c r="B76" s="50"/>
      <c r="C76" s="260"/>
      <c r="D76" s="283" t="s">
        <v>138</v>
      </c>
      <c r="E76" s="63"/>
      <c r="F76" s="328" t="s">
        <v>139</v>
      </c>
      <c r="G76" s="62"/>
      <c r="H76" s="62"/>
      <c r="I76" s="62"/>
      <c r="J76" s="62"/>
      <c r="K76" s="62"/>
      <c r="L76" s="62"/>
      <c r="M76" s="62"/>
      <c r="N76" s="63"/>
      <c r="O76" s="324"/>
      <c r="P76" s="329"/>
      <c r="Q76" s="63"/>
      <c r="R76" s="330"/>
      <c r="S76" s="330"/>
      <c r="T76" s="330"/>
      <c r="U76" s="331"/>
      <c r="V76" s="330"/>
      <c r="W76" s="330"/>
      <c r="X76" s="330"/>
      <c r="Y76" s="253"/>
      <c r="Z76" s="262"/>
      <c r="AA76" s="263"/>
      <c r="AB76" s="329"/>
      <c r="AC76" s="63"/>
      <c r="AD76" s="330"/>
      <c r="AE76" s="330"/>
      <c r="AF76" s="330"/>
      <c r="AG76" s="331"/>
      <c r="AH76" s="330"/>
      <c r="AI76" s="330"/>
      <c r="AJ76" s="330"/>
      <c r="AK76" s="314"/>
      <c r="AL76" s="303"/>
      <c r="AM76" s="329"/>
      <c r="AN76" s="63"/>
      <c r="AO76" s="333"/>
      <c r="AP76" s="333"/>
      <c r="AQ76" s="333"/>
      <c r="AR76" s="333"/>
      <c r="AS76" s="333"/>
      <c r="AT76" s="333"/>
      <c r="AU76" s="333"/>
      <c r="AV76" s="317"/>
      <c r="AW76" s="263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</row>
    <row r="77">
      <c r="A77" s="1"/>
      <c r="B77" s="46"/>
      <c r="C77" s="334"/>
      <c r="D77" s="283" t="s">
        <v>141</v>
      </c>
      <c r="E77" s="63"/>
      <c r="F77" s="328" t="s">
        <v>142</v>
      </c>
      <c r="G77" s="62"/>
      <c r="H77" s="62"/>
      <c r="I77" s="62"/>
      <c r="J77" s="62"/>
      <c r="K77" s="62"/>
      <c r="L77" s="62"/>
      <c r="M77" s="62"/>
      <c r="N77" s="63"/>
      <c r="O77" s="234"/>
      <c r="P77" s="234"/>
      <c r="Q77" s="238"/>
      <c r="R77" s="238"/>
      <c r="S77" s="238"/>
      <c r="T77" s="238"/>
      <c r="U77" s="234"/>
      <c r="V77" s="335"/>
      <c r="W77" s="238"/>
      <c r="X77" s="238"/>
      <c r="Y77" s="238"/>
      <c r="Z77" s="303"/>
      <c r="AA77" s="303"/>
      <c r="AB77" s="171"/>
      <c r="AC77" s="173"/>
      <c r="AD77" s="173"/>
      <c r="AE77" s="173"/>
      <c r="AF77" s="173"/>
      <c r="AG77" s="171"/>
      <c r="AH77" s="171"/>
      <c r="AI77" s="171"/>
      <c r="AJ77" s="171"/>
      <c r="AK77" s="234"/>
      <c r="AL77" s="303"/>
      <c r="AM77" s="66"/>
      <c r="AN77" s="171"/>
      <c r="AO77" s="171"/>
      <c r="AP77" s="173"/>
      <c r="AQ77" s="173"/>
      <c r="AR77" s="173"/>
      <c r="AS77" s="173"/>
      <c r="AT77" s="171"/>
      <c r="AU77" s="171"/>
      <c r="AV77" s="171"/>
      <c r="AW77" s="17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8"/>
      <c r="R78" s="238"/>
      <c r="S78" s="238"/>
      <c r="T78" s="238"/>
      <c r="U78" s="234"/>
      <c r="V78" s="335"/>
      <c r="W78" s="238"/>
      <c r="X78" s="238"/>
      <c r="Y78" s="238"/>
      <c r="Z78" s="303"/>
      <c r="AA78" s="303"/>
      <c r="AB78" s="171"/>
      <c r="AC78" s="173"/>
      <c r="AD78" s="173"/>
      <c r="AE78" s="173"/>
      <c r="AF78" s="173"/>
      <c r="AG78" s="171"/>
      <c r="AH78" s="171"/>
      <c r="AI78" s="171"/>
      <c r="AJ78" s="171"/>
      <c r="AK78" s="234"/>
      <c r="AL78" s="303"/>
      <c r="AM78" s="66"/>
      <c r="AN78" s="171"/>
      <c r="AO78" s="171"/>
      <c r="AP78" s="173"/>
      <c r="AQ78" s="173"/>
      <c r="AR78" s="173"/>
      <c r="AS78" s="173"/>
      <c r="AT78" s="171"/>
      <c r="AU78" s="171"/>
      <c r="AV78" s="171"/>
      <c r="AW78" s="171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8"/>
      <c r="P79" s="338"/>
      <c r="Q79" s="340"/>
      <c r="R79" s="336"/>
      <c r="S79" s="336"/>
      <c r="T79" s="336"/>
      <c r="U79" s="336"/>
      <c r="V79" s="341"/>
      <c r="W79" s="341"/>
      <c r="X79" s="341"/>
      <c r="Y79" s="341"/>
      <c r="Z79" s="303"/>
      <c r="AA79" s="303"/>
      <c r="AB79" s="342"/>
      <c r="AC79" s="342"/>
      <c r="AD79" s="342"/>
      <c r="AE79" s="342"/>
      <c r="AF79" s="342"/>
      <c r="AG79" s="343"/>
      <c r="AH79" s="343"/>
      <c r="AI79" s="342"/>
      <c r="AJ79" s="344"/>
      <c r="AK79" s="63"/>
      <c r="AL79" s="303"/>
      <c r="AM79" s="345" t="str">
        <f t="shared" ref="AM79:AM80" si="21">IF(AL79&gt;0,AL79/$M$72,"")</f>
        <v/>
      </c>
      <c r="AN79" s="342"/>
      <c r="AO79" s="342"/>
      <c r="AP79" s="342"/>
      <c r="AQ79" s="342"/>
      <c r="AR79" s="342"/>
      <c r="AS79" s="342"/>
      <c r="AT79" s="342"/>
      <c r="AU79" s="342"/>
      <c r="AV79" s="342"/>
      <c r="AW79" s="263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0"/>
      <c r="R80" s="336"/>
      <c r="S80" s="336"/>
      <c r="T80" s="336"/>
      <c r="U80" s="336"/>
      <c r="V80" s="341"/>
      <c r="W80" s="341"/>
      <c r="X80" s="341"/>
      <c r="Y80" s="341"/>
      <c r="Z80" s="303"/>
      <c r="AA80" s="303"/>
      <c r="AB80" s="342"/>
      <c r="AC80" s="342"/>
      <c r="AD80" s="342"/>
      <c r="AE80" s="342"/>
      <c r="AF80" s="342"/>
      <c r="AG80" s="343"/>
      <c r="AH80" s="343"/>
      <c r="AI80" s="342"/>
      <c r="AJ80" s="344"/>
      <c r="AK80" s="63"/>
      <c r="AL80" s="303"/>
      <c r="AM80" s="345" t="str">
        <f t="shared" si="21"/>
        <v/>
      </c>
      <c r="AN80" s="342"/>
      <c r="AO80" s="342"/>
      <c r="AP80" s="342"/>
      <c r="AQ80" s="342"/>
      <c r="AR80" s="342"/>
      <c r="AS80" s="342"/>
      <c r="AT80" s="342"/>
      <c r="AU80" s="342"/>
      <c r="AV80" s="342"/>
      <c r="AW80" s="171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</row>
    <row r="85" ht="27.0" customHeight="1">
      <c r="A85" s="362"/>
      <c r="B85" s="50"/>
      <c r="C85" s="363" t="s">
        <v>149</v>
      </c>
      <c r="D85" s="364">
        <f>K53</f>
        <v>1896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 t="str">
        <f>X53</f>
        <v/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>Litres</v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>Litres</v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171"/>
      <c r="O113" s="450"/>
      <c r="P113" s="171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173"/>
      <c r="AT113" s="173"/>
      <c r="AU113" s="173"/>
      <c r="AV113" s="173"/>
      <c r="AW113" s="171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0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303"/>
      <c r="AA116" s="171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50"/>
      <c r="P117" s="171"/>
      <c r="Q117" s="303"/>
      <c r="R117" s="303"/>
      <c r="S117" s="303"/>
      <c r="T117" s="303"/>
      <c r="U117" s="139"/>
      <c r="V117" s="303"/>
      <c r="W117" s="303"/>
      <c r="X117" s="303"/>
      <c r="Y117" s="303"/>
      <c r="Z117" s="303"/>
      <c r="AA117" s="171"/>
      <c r="AB117" s="303"/>
      <c r="AC117" s="303"/>
      <c r="AD117" s="303"/>
      <c r="AE117" s="303"/>
      <c r="AF117" s="303"/>
      <c r="AG117" s="171"/>
      <c r="AH117" s="234"/>
      <c r="AI117" s="234"/>
      <c r="AJ117" s="234"/>
      <c r="AK117" s="234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50"/>
      <c r="P118" s="171"/>
      <c r="Q118" s="303"/>
      <c r="R118" s="303"/>
      <c r="S118" s="303"/>
      <c r="T118" s="303"/>
      <c r="U118" s="139"/>
      <c r="V118" s="303"/>
      <c r="W118" s="303"/>
      <c r="X118" s="303"/>
      <c r="Y118" s="303"/>
      <c r="Z118" s="303"/>
      <c r="AA118" s="171"/>
      <c r="AB118" s="303"/>
      <c r="AC118" s="303"/>
      <c r="AD118" s="303"/>
      <c r="AE118" s="303"/>
      <c r="AF118" s="303"/>
      <c r="AG118" s="171"/>
      <c r="AH118" s="234"/>
      <c r="AI118" s="234"/>
      <c r="AJ118" s="234"/>
      <c r="AK118" s="234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</row>
    <row r="119">
      <c r="A119" s="412"/>
      <c r="B119" s="47"/>
      <c r="C119" s="47"/>
      <c r="D119" s="47"/>
      <c r="E119" s="47"/>
      <c r="F119" s="47"/>
      <c r="G119" s="47"/>
      <c r="H119" s="47"/>
      <c r="I119" s="47"/>
      <c r="J119" s="48"/>
      <c r="K119" s="48"/>
      <c r="L119" s="303"/>
      <c r="M119" s="303"/>
      <c r="N119" s="47"/>
      <c r="O119" s="450"/>
      <c r="P119" s="171"/>
      <c r="Q119" s="303"/>
      <c r="R119" s="303"/>
      <c r="S119" s="303"/>
      <c r="T119" s="303"/>
      <c r="U119" s="139"/>
      <c r="V119" s="303"/>
      <c r="W119" s="303"/>
      <c r="X119" s="303"/>
      <c r="Y119" s="303"/>
      <c r="Z119" s="303"/>
      <c r="AA119" s="171"/>
      <c r="AB119" s="303"/>
      <c r="AC119" s="303"/>
      <c r="AD119" s="303"/>
      <c r="AE119" s="303"/>
      <c r="AF119" s="303"/>
      <c r="AG119" s="171"/>
      <c r="AH119" s="234"/>
      <c r="AI119" s="234"/>
      <c r="AJ119" s="234"/>
      <c r="AK119" s="234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</row>
    <row r="120">
      <c r="A120" s="412"/>
      <c r="B120" s="47"/>
      <c r="C120" s="47"/>
      <c r="D120" s="47"/>
      <c r="E120" s="47"/>
      <c r="F120" s="47"/>
      <c r="G120" s="47"/>
      <c r="H120" s="47"/>
      <c r="I120" s="47"/>
      <c r="J120" s="48"/>
      <c r="K120" s="48"/>
      <c r="L120" s="303"/>
      <c r="M120" s="303"/>
      <c r="N120" s="47"/>
      <c r="O120" s="457"/>
      <c r="P120" s="171"/>
      <c r="Q120" s="303"/>
      <c r="R120" s="303"/>
      <c r="S120" s="303"/>
      <c r="T120" s="303"/>
      <c r="U120" s="139"/>
      <c r="V120" s="303"/>
      <c r="W120" s="303"/>
      <c r="X120" s="303"/>
      <c r="Y120" s="303"/>
      <c r="Z120" s="303"/>
      <c r="AA120" s="171"/>
      <c r="AB120" s="303"/>
      <c r="AC120" s="303"/>
      <c r="AD120" s="303"/>
      <c r="AE120" s="303"/>
      <c r="AF120" s="303"/>
      <c r="AG120" s="171"/>
      <c r="AH120" s="234"/>
      <c r="AI120" s="234"/>
      <c r="AJ120" s="234"/>
      <c r="AK120" s="234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</row>
    <row r="121">
      <c r="A121" s="412"/>
      <c r="B121" s="47"/>
      <c r="C121" s="458" t="s">
        <v>199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3"/>
      <c r="P121" s="47"/>
      <c r="Q121" s="459" t="s">
        <v>200</v>
      </c>
      <c r="R121" s="62"/>
      <c r="S121" s="62"/>
      <c r="T121" s="62"/>
      <c r="U121" s="62"/>
      <c r="V121" s="62"/>
      <c r="W121" s="62"/>
      <c r="X121" s="62"/>
      <c r="Y121" s="62"/>
      <c r="Z121" s="63"/>
      <c r="AA121" s="460"/>
      <c r="AB121" s="462"/>
      <c r="AC121" s="463"/>
      <c r="AD121" s="463"/>
      <c r="AE121" s="463"/>
      <c r="AF121" s="464"/>
      <c r="AG121" s="460"/>
      <c r="AH121" s="466"/>
      <c r="AI121" s="468"/>
      <c r="AJ121" s="468"/>
      <c r="AK121" s="468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</row>
    <row r="122">
      <c r="A122" s="412"/>
      <c r="B122" s="47"/>
      <c r="C122" s="471" t="s">
        <v>202</v>
      </c>
      <c r="D122" s="63"/>
      <c r="E122" s="472" t="s">
        <v>203</v>
      </c>
      <c r="F122" s="473" t="s">
        <v>100</v>
      </c>
      <c r="G122" s="474" t="s">
        <v>204</v>
      </c>
      <c r="H122" s="63"/>
      <c r="I122" s="475" t="s">
        <v>85</v>
      </c>
      <c r="J122" s="63"/>
      <c r="K122" s="476"/>
      <c r="L122" s="476"/>
      <c r="M122" s="477"/>
      <c r="N122" s="476"/>
      <c r="O122" s="478"/>
      <c r="P122" s="47"/>
      <c r="Q122" s="479" t="s">
        <v>205</v>
      </c>
      <c r="R122" s="479" t="s">
        <v>206</v>
      </c>
      <c r="S122" s="479" t="s">
        <v>12</v>
      </c>
      <c r="T122" s="479" t="s">
        <v>207</v>
      </c>
      <c r="U122" s="480" t="s">
        <v>208</v>
      </c>
      <c r="V122" s="63"/>
      <c r="W122" s="481" t="s">
        <v>209</v>
      </c>
      <c r="X122" s="482" t="s">
        <v>210</v>
      </c>
      <c r="Y122" s="482" t="s">
        <v>211</v>
      </c>
      <c r="Z122" s="482" t="s">
        <v>212</v>
      </c>
      <c r="AA122" s="484"/>
      <c r="AB122" s="485"/>
      <c r="AC122" s="486"/>
      <c r="AD122" s="486"/>
      <c r="AE122" s="486"/>
      <c r="AF122" s="487"/>
      <c r="AG122" s="484"/>
      <c r="AH122" s="488"/>
      <c r="AI122" s="405"/>
      <c r="AJ122" s="405"/>
      <c r="AK122" s="405"/>
      <c r="AL122" s="470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</row>
    <row r="123">
      <c r="A123" s="412"/>
      <c r="B123" s="47"/>
      <c r="C123" s="489" t="s">
        <v>213</v>
      </c>
      <c r="D123" s="63"/>
      <c r="E123" s="514" t="str">
        <f t="shared" ref="E123:E125" si="22">U8</f>
        <v/>
      </c>
      <c r="F123" s="492">
        <v>50.0</v>
      </c>
      <c r="G123" s="493">
        <f t="shared" ref="G123:G126" si="23">E123*F123</f>
        <v>0</v>
      </c>
      <c r="H123" s="132"/>
      <c r="I123" s="496" t="str">
        <f t="shared" ref="I123:I126" si="24">IF(ISBLANK(E123)=false , G123/$G$127,"")</f>
        <v/>
      </c>
      <c r="J123" s="132"/>
      <c r="K123" s="497"/>
      <c r="L123" s="498"/>
      <c r="M123" s="499"/>
      <c r="N123" s="497"/>
      <c r="O123" s="500"/>
      <c r="P123" s="47"/>
      <c r="Q123" s="501" t="str">
        <f>D2</f>
        <v/>
      </c>
      <c r="R123" s="502" t="s">
        <v>276</v>
      </c>
      <c r="S123" s="503" t="str">
        <f>AB2</f>
        <v>#N/A</v>
      </c>
      <c r="T123" s="504" t="str">
        <f>E83</f>
        <v/>
      </c>
      <c r="U123" s="505" t="str">
        <f>W2</f>
        <v/>
      </c>
      <c r="V123" s="63"/>
      <c r="W123" s="501">
        <f>SUM(U12*6)</f>
        <v>0</v>
      </c>
      <c r="X123" s="507">
        <f>sum((U8*50)+(V8*50)+(W8*50)+(X8*50)+(Y8*50))</f>
        <v>0</v>
      </c>
      <c r="Y123" s="512">
        <f>SUM(U16-U17)</f>
        <v>0</v>
      </c>
      <c r="Z123" s="512">
        <f>sum(X123+Y123)</f>
        <v>0</v>
      </c>
      <c r="AA123" s="484"/>
      <c r="AB123" s="485"/>
      <c r="AC123" s="486"/>
      <c r="AD123" s="486"/>
      <c r="AE123" s="486"/>
      <c r="AF123" s="487"/>
      <c r="AG123" s="484"/>
      <c r="AH123" s="488"/>
      <c r="AI123" s="405"/>
      <c r="AJ123" s="405"/>
      <c r="AK123" s="405"/>
      <c r="AL123" s="470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</row>
    <row r="124">
      <c r="A124" s="412"/>
      <c r="B124" s="47"/>
      <c r="C124" s="489" t="s">
        <v>214</v>
      </c>
      <c r="D124" s="63"/>
      <c r="E124" s="508" t="str">
        <f t="shared" si="22"/>
        <v/>
      </c>
      <c r="F124" s="492">
        <v>50.0</v>
      </c>
      <c r="G124" s="493">
        <f t="shared" si="23"/>
        <v>0</v>
      </c>
      <c r="H124" s="132"/>
      <c r="I124" s="496" t="str">
        <f t="shared" si="24"/>
        <v/>
      </c>
      <c r="J124" s="132"/>
      <c r="K124" s="497"/>
      <c r="L124" s="498"/>
      <c r="M124" s="499"/>
      <c r="N124" s="497"/>
      <c r="O124" s="500"/>
      <c r="P124" s="47"/>
      <c r="Q124" s="463"/>
      <c r="R124" s="463"/>
      <c r="S124" s="463"/>
      <c r="T124" s="464"/>
      <c r="U124" s="509"/>
      <c r="V124" s="462"/>
      <c r="W124" s="463"/>
      <c r="X124" s="463"/>
      <c r="Y124" s="510"/>
      <c r="Z124" s="412"/>
      <c r="AA124" s="8"/>
      <c r="AB124" s="485"/>
      <c r="AC124" s="486"/>
      <c r="AD124" s="486"/>
      <c r="AE124" s="486"/>
      <c r="AF124" s="487"/>
      <c r="AG124" s="8"/>
      <c r="AH124" s="405"/>
      <c r="AI124" s="405"/>
      <c r="AJ124" s="405"/>
      <c r="AK124" s="405"/>
      <c r="AL124" s="470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</row>
    <row r="125">
      <c r="A125" s="412"/>
      <c r="B125" s="47"/>
      <c r="C125" s="513" t="s">
        <v>215</v>
      </c>
      <c r="D125" s="182"/>
      <c r="E125" s="550" t="str">
        <f t="shared" si="22"/>
        <v/>
      </c>
      <c r="F125" s="492">
        <v>50.0</v>
      </c>
      <c r="G125" s="551">
        <f t="shared" si="23"/>
        <v>0</v>
      </c>
      <c r="H125" s="132"/>
      <c r="I125" s="496" t="str">
        <f t="shared" si="24"/>
        <v/>
      </c>
      <c r="J125" s="132"/>
      <c r="K125" s="497"/>
      <c r="L125" s="498"/>
      <c r="M125" s="499"/>
      <c r="N125" s="497"/>
      <c r="O125" s="515"/>
      <c r="P125" s="47"/>
      <c r="Q125" s="486"/>
      <c r="R125" s="486"/>
      <c r="S125" s="486"/>
      <c r="T125" s="487"/>
      <c r="U125" s="2"/>
      <c r="V125" s="485"/>
      <c r="W125" s="486"/>
      <c r="X125" s="486"/>
      <c r="Y125" s="486"/>
      <c r="Z125" s="464"/>
      <c r="AA125" s="8"/>
      <c r="AB125" s="485"/>
      <c r="AC125" s="486"/>
      <c r="AD125" s="486"/>
      <c r="AE125" s="486"/>
      <c r="AF125" s="487"/>
      <c r="AG125" s="8"/>
      <c r="AH125" s="405"/>
      <c r="AI125" s="405"/>
      <c r="AJ125" s="405"/>
      <c r="AK125" s="405"/>
      <c r="AL125" s="470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</row>
    <row r="126">
      <c r="A126" s="412"/>
      <c r="B126" s="47"/>
      <c r="C126" s="516" t="s">
        <v>216</v>
      </c>
      <c r="D126" s="182"/>
      <c r="E126" s="508" t="str">
        <f>U12</f>
        <v/>
      </c>
      <c r="F126" s="517">
        <v>9.0</v>
      </c>
      <c r="G126" s="493">
        <f t="shared" si="23"/>
        <v>0</v>
      </c>
      <c r="H126" s="132"/>
      <c r="I126" s="496" t="str">
        <f t="shared" si="24"/>
        <v/>
      </c>
      <c r="J126" s="132"/>
      <c r="K126" s="497"/>
      <c r="L126" s="498"/>
      <c r="M126" s="499"/>
      <c r="N126" s="497"/>
      <c r="O126" s="515"/>
      <c r="P126" s="47"/>
      <c r="Q126" s="518"/>
      <c r="R126" s="518"/>
      <c r="S126" s="518"/>
      <c r="T126" s="519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487"/>
      <c r="BA126" s="487"/>
      <c r="BB126" s="487"/>
      <c r="BC126" s="521"/>
      <c r="BD126" s="485"/>
      <c r="BE126" s="486"/>
      <c r="BF126" s="486"/>
      <c r="BG126" s="486"/>
      <c r="BH126" s="487"/>
      <c r="BI126" s="522"/>
      <c r="BJ126" s="522"/>
      <c r="BK126" s="522"/>
      <c r="BL126" s="522"/>
    </row>
    <row r="127">
      <c r="A127" s="412"/>
      <c r="B127" s="47"/>
      <c r="C127" s="523" t="s">
        <v>217</v>
      </c>
      <c r="D127" s="62"/>
      <c r="E127" s="524"/>
      <c r="F127" s="524"/>
      <c r="G127" s="525">
        <f>SUM(G123:G126)</f>
        <v>0</v>
      </c>
      <c r="H127" s="132"/>
      <c r="I127" s="526"/>
      <c r="K127" s="497"/>
      <c r="L127" s="498"/>
      <c r="M127" s="499"/>
      <c r="N127" s="499"/>
      <c r="O127" s="527"/>
      <c r="P127" s="47"/>
      <c r="Q127" s="528" t="s">
        <v>218</v>
      </c>
      <c r="R127" s="62"/>
      <c r="S127" s="62"/>
      <c r="T127" s="63"/>
      <c r="U127" s="529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487"/>
      <c r="BA127" s="487"/>
      <c r="BB127" s="487"/>
      <c r="BC127" s="521"/>
      <c r="BD127" s="485"/>
      <c r="BE127" s="486"/>
      <c r="BF127" s="486"/>
      <c r="BG127" s="486"/>
      <c r="BH127" s="487"/>
      <c r="BI127" s="522"/>
      <c r="BJ127" s="522"/>
      <c r="BK127" s="522"/>
      <c r="BL127" s="522"/>
    </row>
    <row r="128">
      <c r="A128" s="412"/>
      <c r="B128" s="47"/>
      <c r="C128" s="530"/>
      <c r="D128" s="530"/>
      <c r="E128" s="530"/>
      <c r="F128" s="530"/>
      <c r="G128" s="531"/>
      <c r="H128" s="531"/>
      <c r="I128" s="531"/>
      <c r="J128" s="532"/>
      <c r="K128" s="533"/>
      <c r="L128" s="534"/>
      <c r="M128" s="534"/>
      <c r="N128" s="534"/>
      <c r="O128" s="533"/>
      <c r="P128" s="47"/>
      <c r="Q128" s="535">
        <f>sum(U123-(W123+Z123))</f>
        <v>0</v>
      </c>
      <c r="R128" s="62"/>
      <c r="S128" s="62"/>
      <c r="T128" s="63"/>
      <c r="U128" s="529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487"/>
      <c r="BA128" s="487"/>
      <c r="BB128" s="487"/>
      <c r="BC128" s="521"/>
      <c r="BD128" s="485"/>
      <c r="BE128" s="486"/>
      <c r="BF128" s="486"/>
      <c r="BG128" s="486"/>
      <c r="BH128" s="487"/>
      <c r="BI128" s="522"/>
      <c r="BJ128" s="522"/>
      <c r="BK128" s="522"/>
      <c r="BL128" s="522"/>
    </row>
    <row r="129">
      <c r="A129" s="412"/>
      <c r="B129" s="47"/>
      <c r="C129" s="471" t="s">
        <v>219</v>
      </c>
      <c r="D129" s="62"/>
      <c r="E129" s="62"/>
      <c r="F129" s="63"/>
      <c r="G129" s="537" t="s">
        <v>203</v>
      </c>
      <c r="H129" s="132"/>
      <c r="I129" s="538" t="s">
        <v>220</v>
      </c>
      <c r="J129" s="132"/>
      <c r="K129" s="539" t="s">
        <v>221</v>
      </c>
      <c r="L129" s="538" t="s">
        <v>222</v>
      </c>
      <c r="M129" s="132"/>
      <c r="N129" s="540" t="s">
        <v>216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487"/>
      <c r="BA129" s="487"/>
      <c r="BB129" s="487"/>
      <c r="BC129" s="521"/>
      <c r="BD129" s="485"/>
      <c r="BE129" s="486"/>
      <c r="BF129" s="486"/>
      <c r="BG129" s="486"/>
      <c r="BH129" s="487"/>
      <c r="BI129" s="522"/>
      <c r="BJ129" s="522"/>
      <c r="BK129" s="522"/>
      <c r="BL129" s="522"/>
    </row>
    <row r="130">
      <c r="A130" s="412"/>
      <c r="B130" s="47"/>
      <c r="C130" s="541"/>
      <c r="D130" s="62"/>
      <c r="E130" s="62"/>
      <c r="F130" s="63"/>
      <c r="G130" s="537"/>
      <c r="H130" s="132"/>
      <c r="I130" s="542">
        <f t="shared" ref="I130:I170" si="25">G130*$I$123</f>
        <v>0</v>
      </c>
      <c r="J130" s="132"/>
      <c r="K130" s="543">
        <f t="shared" ref="K130:K170" si="26">G130*$I$124</f>
        <v>0</v>
      </c>
      <c r="L130" s="544">
        <f t="shared" ref="L130:L170" si="27">G130*$I$125</f>
        <v>0</v>
      </c>
      <c r="M130" s="132"/>
      <c r="N130" s="545">
        <f t="shared" ref="N130:N170" si="28">G130*$I$126</f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487"/>
      <c r="BA130" s="487"/>
      <c r="BB130" s="487"/>
      <c r="BC130" s="521"/>
      <c r="BD130" s="485"/>
      <c r="BE130" s="486"/>
      <c r="BF130" s="486"/>
      <c r="BG130" s="486"/>
      <c r="BH130" s="487"/>
      <c r="BI130" s="522"/>
      <c r="BJ130" s="522"/>
      <c r="BK130" s="522"/>
      <c r="BL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5"/>
        <v>0</v>
      </c>
      <c r="J131" s="132"/>
      <c r="K131" s="543">
        <f t="shared" si="26"/>
        <v>0</v>
      </c>
      <c r="L131" s="544">
        <f t="shared" si="27"/>
        <v>0</v>
      </c>
      <c r="M131" s="132"/>
      <c r="N131" s="545">
        <f t="shared" si="28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487"/>
      <c r="BA131" s="487"/>
      <c r="BB131" s="487"/>
      <c r="BC131" s="521"/>
      <c r="BD131" s="485"/>
      <c r="BE131" s="486"/>
      <c r="BF131" s="486"/>
      <c r="BG131" s="486"/>
      <c r="BH131" s="487"/>
      <c r="BI131" s="522"/>
      <c r="BJ131" s="522"/>
      <c r="BK131" s="522"/>
      <c r="BL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5"/>
        <v>0</v>
      </c>
      <c r="J132" s="132"/>
      <c r="K132" s="543">
        <f t="shared" si="26"/>
        <v>0</v>
      </c>
      <c r="L132" s="544">
        <f t="shared" si="27"/>
        <v>0</v>
      </c>
      <c r="M132" s="132"/>
      <c r="N132" s="545">
        <f t="shared" si="28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487"/>
      <c r="BA132" s="487"/>
      <c r="BB132" s="487"/>
      <c r="BC132" s="521"/>
      <c r="BD132" s="485"/>
      <c r="BE132" s="486"/>
      <c r="BF132" s="486"/>
      <c r="BG132" s="486"/>
      <c r="BH132" s="487"/>
      <c r="BI132" s="522"/>
      <c r="BJ132" s="522"/>
      <c r="BK132" s="522"/>
      <c r="BL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5"/>
        <v>0</v>
      </c>
      <c r="J133" s="132"/>
      <c r="K133" s="543">
        <f t="shared" si="26"/>
        <v>0</v>
      </c>
      <c r="L133" s="544">
        <f t="shared" si="27"/>
        <v>0</v>
      </c>
      <c r="M133" s="132"/>
      <c r="N133" s="545">
        <f t="shared" si="28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487"/>
      <c r="BA133" s="487"/>
      <c r="BB133" s="487"/>
      <c r="BC133" s="521"/>
      <c r="BD133" s="485"/>
      <c r="BE133" s="486"/>
      <c r="BF133" s="486"/>
      <c r="BG133" s="486"/>
      <c r="BH133" s="487"/>
      <c r="BI133" s="522"/>
      <c r="BJ133" s="522"/>
      <c r="BK133" s="522"/>
      <c r="BL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5"/>
        <v>0</v>
      </c>
      <c r="J134" s="132"/>
      <c r="K134" s="543">
        <f t="shared" si="26"/>
        <v>0</v>
      </c>
      <c r="L134" s="544">
        <f t="shared" si="27"/>
        <v>0</v>
      </c>
      <c r="M134" s="132"/>
      <c r="N134" s="545">
        <f t="shared" si="28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487"/>
      <c r="BA134" s="487"/>
      <c r="BB134" s="487"/>
      <c r="BC134" s="521"/>
      <c r="BD134" s="485"/>
      <c r="BE134" s="486"/>
      <c r="BF134" s="486"/>
      <c r="BG134" s="486"/>
      <c r="BH134" s="487"/>
      <c r="BI134" s="522"/>
      <c r="BJ134" s="522"/>
      <c r="BK134" s="522"/>
      <c r="BL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5"/>
        <v>0</v>
      </c>
      <c r="J135" s="132"/>
      <c r="K135" s="543">
        <f t="shared" si="26"/>
        <v>0</v>
      </c>
      <c r="L135" s="544">
        <f t="shared" si="27"/>
        <v>0</v>
      </c>
      <c r="M135" s="132"/>
      <c r="N135" s="545">
        <f t="shared" si="28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487"/>
      <c r="BA135" s="487"/>
      <c r="BB135" s="487"/>
      <c r="BC135" s="521"/>
      <c r="BD135" s="485"/>
      <c r="BE135" s="486"/>
      <c r="BF135" s="486"/>
      <c r="BG135" s="486"/>
      <c r="BH135" s="487"/>
      <c r="BI135" s="522"/>
      <c r="BJ135" s="522"/>
      <c r="BK135" s="522"/>
      <c r="BL135" s="522"/>
    </row>
    <row r="136">
      <c r="A136" s="412"/>
      <c r="B136" s="47"/>
      <c r="C136" s="541"/>
      <c r="D136" s="62"/>
      <c r="E136" s="62"/>
      <c r="F136" s="63"/>
      <c r="G136" s="546"/>
      <c r="H136" s="132"/>
      <c r="I136" s="542">
        <f t="shared" si="25"/>
        <v>0</v>
      </c>
      <c r="J136" s="132"/>
      <c r="K136" s="543">
        <f t="shared" si="26"/>
        <v>0</v>
      </c>
      <c r="L136" s="544">
        <f t="shared" si="27"/>
        <v>0</v>
      </c>
      <c r="M136" s="132"/>
      <c r="N136" s="545">
        <f t="shared" si="28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487"/>
      <c r="BA136" s="487"/>
      <c r="BB136" s="487"/>
      <c r="BC136" s="521"/>
      <c r="BD136" s="485"/>
      <c r="BE136" s="486"/>
      <c r="BF136" s="486"/>
      <c r="BG136" s="486"/>
      <c r="BH136" s="487"/>
      <c r="BI136" s="522"/>
      <c r="BJ136" s="522"/>
      <c r="BK136" s="522"/>
      <c r="BL136" s="522"/>
    </row>
    <row r="137">
      <c r="A137" s="412"/>
      <c r="B137" s="47"/>
      <c r="C137" s="541"/>
      <c r="D137" s="62"/>
      <c r="E137" s="62"/>
      <c r="F137" s="63"/>
      <c r="G137" s="546"/>
      <c r="H137" s="132"/>
      <c r="I137" s="542">
        <f t="shared" si="25"/>
        <v>0</v>
      </c>
      <c r="J137" s="132"/>
      <c r="K137" s="543">
        <f t="shared" si="26"/>
        <v>0</v>
      </c>
      <c r="L137" s="544">
        <f t="shared" si="27"/>
        <v>0</v>
      </c>
      <c r="M137" s="132"/>
      <c r="N137" s="545">
        <f t="shared" si="28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487"/>
      <c r="BA137" s="487"/>
      <c r="BB137" s="487"/>
      <c r="BC137" s="521"/>
      <c r="BD137" s="485"/>
      <c r="BE137" s="486"/>
      <c r="BF137" s="486"/>
      <c r="BG137" s="486"/>
      <c r="BH137" s="487"/>
      <c r="BI137" s="522"/>
      <c r="BJ137" s="522"/>
      <c r="BK137" s="522"/>
      <c r="BL137" s="522"/>
    </row>
    <row r="138">
      <c r="A138" s="1"/>
      <c r="B138" s="47"/>
      <c r="C138" s="541"/>
      <c r="D138" s="62"/>
      <c r="E138" s="62"/>
      <c r="F138" s="63"/>
      <c r="G138" s="546"/>
      <c r="H138" s="132"/>
      <c r="I138" s="542">
        <f t="shared" si="25"/>
        <v>0</v>
      </c>
      <c r="J138" s="132"/>
      <c r="K138" s="543">
        <f t="shared" si="26"/>
        <v>0</v>
      </c>
      <c r="L138" s="544">
        <f t="shared" si="27"/>
        <v>0</v>
      </c>
      <c r="M138" s="132"/>
      <c r="N138" s="545">
        <f t="shared" si="28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487"/>
      <c r="BA138" s="487"/>
      <c r="BB138" s="487"/>
      <c r="BC138" s="521"/>
      <c r="BD138" s="485"/>
      <c r="BE138" s="486"/>
      <c r="BF138" s="486"/>
      <c r="BG138" s="486"/>
      <c r="BH138" s="487"/>
      <c r="BI138" s="522"/>
      <c r="BJ138" s="522"/>
      <c r="BK138" s="522"/>
      <c r="BL138" s="522"/>
    </row>
    <row r="139">
      <c r="A139" s="194"/>
      <c r="B139" s="47"/>
      <c r="C139" s="541"/>
      <c r="D139" s="62"/>
      <c r="E139" s="62"/>
      <c r="F139" s="63"/>
      <c r="G139" s="546"/>
      <c r="H139" s="132"/>
      <c r="I139" s="542">
        <f t="shared" si="25"/>
        <v>0</v>
      </c>
      <c r="J139" s="132"/>
      <c r="K139" s="543">
        <f t="shared" si="26"/>
        <v>0</v>
      </c>
      <c r="L139" s="544">
        <f t="shared" si="27"/>
        <v>0</v>
      </c>
      <c r="M139" s="132"/>
      <c r="N139" s="545">
        <f t="shared" si="28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487"/>
      <c r="BA139" s="487"/>
      <c r="BB139" s="487"/>
      <c r="BC139" s="521"/>
      <c r="BD139" s="485"/>
      <c r="BE139" s="486"/>
      <c r="BF139" s="486"/>
      <c r="BG139" s="486"/>
      <c r="BH139" s="487"/>
      <c r="BI139" s="522"/>
      <c r="BJ139" s="522"/>
      <c r="BK139" s="522"/>
      <c r="BL139" s="522"/>
    </row>
    <row r="140">
      <c r="A140" s="194"/>
      <c r="B140" s="47"/>
      <c r="C140" s="541"/>
      <c r="D140" s="62"/>
      <c r="E140" s="62"/>
      <c r="F140" s="63"/>
      <c r="G140" s="546"/>
      <c r="H140" s="132"/>
      <c r="I140" s="542">
        <f t="shared" si="25"/>
        <v>0</v>
      </c>
      <c r="J140" s="132"/>
      <c r="K140" s="543">
        <f t="shared" si="26"/>
        <v>0</v>
      </c>
      <c r="L140" s="544">
        <f t="shared" si="27"/>
        <v>0</v>
      </c>
      <c r="M140" s="132"/>
      <c r="N140" s="545">
        <f t="shared" si="28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487"/>
      <c r="BA140" s="487"/>
      <c r="BB140" s="487"/>
      <c r="BC140" s="521"/>
      <c r="BD140" s="485"/>
      <c r="BE140" s="486"/>
      <c r="BF140" s="486"/>
      <c r="BG140" s="486"/>
      <c r="BH140" s="487"/>
      <c r="BI140" s="522"/>
      <c r="BJ140" s="522"/>
      <c r="BK140" s="522"/>
      <c r="BL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5"/>
        <v>0</v>
      </c>
      <c r="J141" s="132"/>
      <c r="K141" s="543">
        <f t="shared" si="26"/>
        <v>0</v>
      </c>
      <c r="L141" s="544">
        <f t="shared" si="27"/>
        <v>0</v>
      </c>
      <c r="M141" s="132"/>
      <c r="N141" s="545">
        <f t="shared" si="28"/>
        <v>0</v>
      </c>
      <c r="O141" s="132"/>
      <c r="P141" s="47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487"/>
      <c r="BA141" s="487"/>
      <c r="BB141" s="487"/>
      <c r="BC141" s="521"/>
      <c r="BD141" s="485"/>
      <c r="BE141" s="486"/>
      <c r="BF141" s="486"/>
      <c r="BG141" s="486"/>
      <c r="BH141" s="487"/>
      <c r="BI141" s="522"/>
      <c r="BJ141" s="522"/>
      <c r="BK141" s="522"/>
      <c r="BL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5"/>
        <v>0</v>
      </c>
      <c r="J142" s="132"/>
      <c r="K142" s="543">
        <f t="shared" si="26"/>
        <v>0</v>
      </c>
      <c r="L142" s="544">
        <f t="shared" si="27"/>
        <v>0</v>
      </c>
      <c r="M142" s="132"/>
      <c r="N142" s="545">
        <f t="shared" si="28"/>
        <v>0</v>
      </c>
      <c r="O142" s="132"/>
      <c r="P142" s="47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487"/>
      <c r="BA142" s="487"/>
      <c r="BB142" s="487"/>
      <c r="BC142" s="521"/>
      <c r="BD142" s="485"/>
      <c r="BE142" s="486"/>
      <c r="BF142" s="486"/>
      <c r="BG142" s="486"/>
      <c r="BH142" s="487"/>
      <c r="BI142" s="522"/>
      <c r="BJ142" s="522"/>
      <c r="BK142" s="522"/>
      <c r="BL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5"/>
        <v>0</v>
      </c>
      <c r="J143" s="132"/>
      <c r="K143" s="543">
        <f t="shared" si="26"/>
        <v>0</v>
      </c>
      <c r="L143" s="544">
        <f t="shared" si="27"/>
        <v>0</v>
      </c>
      <c r="M143" s="132"/>
      <c r="N143" s="545">
        <f t="shared" si="28"/>
        <v>0</v>
      </c>
      <c r="O143" s="132"/>
      <c r="P143" s="47"/>
      <c r="Q143" s="486"/>
      <c r="R143" s="486"/>
      <c r="S143" s="486"/>
      <c r="T143" s="487"/>
      <c r="U143" s="2"/>
      <c r="V143" s="485"/>
      <c r="W143" s="486"/>
      <c r="X143" s="486"/>
      <c r="Y143" s="486"/>
      <c r="Z143" s="487"/>
      <c r="AA143" s="8"/>
      <c r="AB143" s="485"/>
      <c r="AC143" s="486"/>
      <c r="AD143" s="486"/>
      <c r="AE143" s="486"/>
      <c r="AF143" s="487"/>
      <c r="AG143" s="8"/>
      <c r="AH143" s="506"/>
      <c r="AI143" s="485"/>
      <c r="AJ143" s="486"/>
      <c r="AK143" s="486"/>
      <c r="AL143" s="486"/>
      <c r="AM143" s="487"/>
      <c r="AN143" s="521"/>
      <c r="AO143" s="485"/>
      <c r="AP143" s="486"/>
      <c r="AQ143" s="486"/>
      <c r="AR143" s="486"/>
      <c r="AS143" s="487"/>
      <c r="AT143" s="521"/>
      <c r="AU143" s="485"/>
      <c r="AV143" s="486"/>
      <c r="AW143" s="486"/>
      <c r="AX143" s="486"/>
      <c r="AY143" s="487"/>
      <c r="AZ143" s="487"/>
      <c r="BA143" s="487"/>
      <c r="BB143" s="487"/>
      <c r="BC143" s="521"/>
      <c r="BD143" s="485"/>
      <c r="BE143" s="486"/>
      <c r="BF143" s="486"/>
      <c r="BG143" s="486"/>
      <c r="BH143" s="487"/>
      <c r="BI143" s="522"/>
      <c r="BJ143" s="522"/>
      <c r="BK143" s="522"/>
      <c r="BL143" s="522"/>
    </row>
    <row r="144">
      <c r="A144" s="194"/>
      <c r="B144" s="47"/>
      <c r="C144" s="541"/>
      <c r="D144" s="62"/>
      <c r="E144" s="62"/>
      <c r="F144" s="63"/>
      <c r="G144" s="547"/>
      <c r="H144" s="63"/>
      <c r="I144" s="542">
        <f t="shared" si="25"/>
        <v>0</v>
      </c>
      <c r="J144" s="132"/>
      <c r="K144" s="543">
        <f t="shared" si="26"/>
        <v>0</v>
      </c>
      <c r="L144" s="544">
        <f t="shared" si="27"/>
        <v>0</v>
      </c>
      <c r="M144" s="132"/>
      <c r="N144" s="545">
        <f t="shared" si="28"/>
        <v>0</v>
      </c>
      <c r="O144" s="132"/>
      <c r="P144" s="47"/>
      <c r="Q144" s="486"/>
      <c r="R144" s="486"/>
      <c r="S144" s="486"/>
      <c r="T144" s="487"/>
      <c r="U144" s="2"/>
      <c r="V144" s="485"/>
      <c r="W144" s="486"/>
      <c r="X144" s="486"/>
      <c r="Y144" s="486"/>
      <c r="Z144" s="487"/>
      <c r="AA144" s="8"/>
      <c r="AB144" s="485"/>
      <c r="AC144" s="486"/>
      <c r="AD144" s="486"/>
      <c r="AE144" s="486"/>
      <c r="AF144" s="487"/>
      <c r="AG144" s="8"/>
      <c r="AH144" s="506"/>
      <c r="AI144" s="485"/>
      <c r="AJ144" s="486"/>
      <c r="AK144" s="486"/>
      <c r="AL144" s="486"/>
      <c r="AM144" s="487"/>
      <c r="AN144" s="521"/>
      <c r="AO144" s="485"/>
      <c r="AP144" s="486"/>
      <c r="AQ144" s="486"/>
      <c r="AR144" s="486"/>
      <c r="AS144" s="487"/>
      <c r="AT144" s="521"/>
      <c r="AU144" s="485"/>
      <c r="AV144" s="486"/>
      <c r="AW144" s="486"/>
      <c r="AX144" s="486"/>
      <c r="AY144" s="487"/>
      <c r="AZ144" s="487"/>
      <c r="BA144" s="487"/>
      <c r="BB144" s="487"/>
      <c r="BC144" s="521"/>
      <c r="BD144" s="485"/>
      <c r="BE144" s="486"/>
      <c r="BF144" s="486"/>
      <c r="BG144" s="486"/>
      <c r="BH144" s="487"/>
      <c r="BI144" s="522"/>
      <c r="BJ144" s="522"/>
      <c r="BK144" s="522"/>
      <c r="BL144" s="522"/>
    </row>
    <row r="145">
      <c r="A145" s="194"/>
      <c r="B145" s="47"/>
      <c r="C145" s="541"/>
      <c r="D145" s="62"/>
      <c r="E145" s="62"/>
      <c r="F145" s="63"/>
      <c r="G145" s="547"/>
      <c r="H145" s="63"/>
      <c r="I145" s="542">
        <f t="shared" si="25"/>
        <v>0</v>
      </c>
      <c r="J145" s="132"/>
      <c r="K145" s="543">
        <f t="shared" si="26"/>
        <v>0</v>
      </c>
      <c r="L145" s="544">
        <f t="shared" si="27"/>
        <v>0</v>
      </c>
      <c r="M145" s="132"/>
      <c r="N145" s="545">
        <f t="shared" si="28"/>
        <v>0</v>
      </c>
      <c r="O145" s="132"/>
      <c r="P145" s="548"/>
      <c r="Q145" s="486"/>
      <c r="R145" s="486"/>
      <c r="S145" s="486"/>
      <c r="T145" s="487"/>
      <c r="U145" s="2"/>
      <c r="V145" s="485"/>
      <c r="W145" s="486"/>
      <c r="X145" s="486"/>
      <c r="Y145" s="486"/>
      <c r="Z145" s="487"/>
      <c r="AA145" s="8"/>
      <c r="AB145" s="485"/>
      <c r="AC145" s="486"/>
      <c r="AD145" s="486"/>
      <c r="AE145" s="486"/>
      <c r="AF145" s="487"/>
      <c r="AG145" s="8"/>
      <c r="AH145" s="506"/>
      <c r="AI145" s="485"/>
      <c r="AJ145" s="486"/>
      <c r="AK145" s="486"/>
      <c r="AL145" s="486"/>
      <c r="AM145" s="487"/>
      <c r="AN145" s="521"/>
      <c r="AO145" s="485"/>
      <c r="AP145" s="486"/>
      <c r="AQ145" s="486"/>
      <c r="AR145" s="486"/>
      <c r="AS145" s="487"/>
      <c r="AT145" s="521"/>
      <c r="AU145" s="485"/>
      <c r="AV145" s="486"/>
      <c r="AW145" s="486"/>
      <c r="AX145" s="486"/>
      <c r="AY145" s="487"/>
      <c r="AZ145" s="487"/>
      <c r="BA145" s="487"/>
      <c r="BB145" s="487"/>
      <c r="BC145" s="521"/>
      <c r="BD145" s="485"/>
      <c r="BE145" s="486"/>
      <c r="BF145" s="486"/>
      <c r="BG145" s="486"/>
      <c r="BH145" s="487"/>
      <c r="BI145" s="522"/>
      <c r="BJ145" s="522"/>
      <c r="BK145" s="522"/>
      <c r="BL145" s="522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5"/>
        <v>0</v>
      </c>
      <c r="J146" s="132"/>
      <c r="K146" s="543">
        <f t="shared" si="26"/>
        <v>0</v>
      </c>
      <c r="L146" s="544">
        <f t="shared" si="27"/>
        <v>0</v>
      </c>
      <c r="M146" s="132"/>
      <c r="N146" s="545">
        <f t="shared" si="28"/>
        <v>0</v>
      </c>
      <c r="O146" s="132"/>
      <c r="P146" s="548"/>
      <c r="Q146" s="486"/>
      <c r="R146" s="486"/>
      <c r="S146" s="486"/>
      <c r="T146" s="487"/>
      <c r="U146" s="2"/>
      <c r="V146" s="485"/>
      <c r="W146" s="486"/>
      <c r="X146" s="486"/>
      <c r="Y146" s="486"/>
      <c r="Z146" s="487"/>
      <c r="AA146" s="8"/>
      <c r="AB146" s="485"/>
      <c r="AC146" s="486"/>
      <c r="AD146" s="486"/>
      <c r="AE146" s="486"/>
      <c r="AF146" s="487"/>
      <c r="AG146" s="8"/>
      <c r="AH146" s="506"/>
      <c r="AI146" s="485"/>
      <c r="AJ146" s="486"/>
      <c r="AK146" s="486"/>
      <c r="AL146" s="486"/>
      <c r="AM146" s="487"/>
      <c r="AN146" s="521"/>
      <c r="AO146" s="485"/>
      <c r="AP146" s="486"/>
      <c r="AQ146" s="486"/>
      <c r="AR146" s="486"/>
      <c r="AS146" s="487"/>
      <c r="AT146" s="521"/>
      <c r="AU146" s="485"/>
      <c r="AV146" s="486"/>
      <c r="AW146" s="486"/>
      <c r="AX146" s="486"/>
      <c r="AY146" s="487"/>
      <c r="AZ146" s="487"/>
      <c r="BA146" s="487"/>
      <c r="BB146" s="487"/>
      <c r="BC146" s="521"/>
      <c r="BD146" s="485"/>
      <c r="BE146" s="486"/>
      <c r="BF146" s="486"/>
      <c r="BG146" s="486"/>
      <c r="BH146" s="487"/>
      <c r="BI146" s="522"/>
      <c r="BJ146" s="522"/>
      <c r="BK146" s="522"/>
      <c r="BL146" s="522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5"/>
        <v>0</v>
      </c>
      <c r="J147" s="132"/>
      <c r="K147" s="543">
        <f t="shared" si="26"/>
        <v>0</v>
      </c>
      <c r="L147" s="544">
        <f t="shared" si="27"/>
        <v>0</v>
      </c>
      <c r="M147" s="132"/>
      <c r="N147" s="545">
        <f t="shared" si="28"/>
        <v>0</v>
      </c>
      <c r="O147" s="132"/>
      <c r="P147" s="548"/>
      <c r="Q147" s="5"/>
      <c r="R147" s="5"/>
      <c r="S147" s="5"/>
      <c r="T147" s="5"/>
      <c r="U147" s="2"/>
      <c r="V147" s="5"/>
      <c r="W147" s="5"/>
      <c r="X147" s="5"/>
      <c r="Y147" s="5"/>
      <c r="Z147" s="7"/>
      <c r="AA147" s="8"/>
      <c r="AB147" s="7"/>
      <c r="AC147" s="7"/>
      <c r="AD147" s="7"/>
      <c r="AE147" s="7"/>
      <c r="AF147" s="7"/>
      <c r="AG147" s="9"/>
      <c r="AH147" s="7"/>
      <c r="AI147" s="7"/>
      <c r="AJ147" s="7"/>
      <c r="AK147" s="7"/>
      <c r="AL147" s="9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5"/>
        <v>0</v>
      </c>
      <c r="J148" s="132"/>
      <c r="K148" s="543">
        <f t="shared" si="26"/>
        <v>0</v>
      </c>
      <c r="L148" s="544">
        <f t="shared" si="27"/>
        <v>0</v>
      </c>
      <c r="M148" s="132"/>
      <c r="N148" s="545">
        <f t="shared" si="28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5"/>
        <v>0</v>
      </c>
      <c r="J149" s="132"/>
      <c r="K149" s="543">
        <f t="shared" si="26"/>
        <v>0</v>
      </c>
      <c r="L149" s="544">
        <f t="shared" si="27"/>
        <v>0</v>
      </c>
      <c r="M149" s="132"/>
      <c r="N149" s="545">
        <f t="shared" si="28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5"/>
        <v>0</v>
      </c>
      <c r="J150" s="132"/>
      <c r="K150" s="543">
        <f t="shared" si="26"/>
        <v>0</v>
      </c>
      <c r="L150" s="544">
        <f t="shared" si="27"/>
        <v>0</v>
      </c>
      <c r="M150" s="132"/>
      <c r="N150" s="545">
        <f t="shared" si="28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5"/>
        <v>0</v>
      </c>
      <c r="J151" s="132"/>
      <c r="K151" s="543">
        <f t="shared" si="26"/>
        <v>0</v>
      </c>
      <c r="L151" s="544">
        <f t="shared" si="27"/>
        <v>0</v>
      </c>
      <c r="M151" s="132"/>
      <c r="N151" s="545">
        <f t="shared" si="28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5"/>
        <v>0</v>
      </c>
      <c r="J152" s="132"/>
      <c r="K152" s="543">
        <f t="shared" si="26"/>
        <v>0</v>
      </c>
      <c r="L152" s="544">
        <f t="shared" si="27"/>
        <v>0</v>
      </c>
      <c r="M152" s="132"/>
      <c r="N152" s="545">
        <f t="shared" si="28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5"/>
        <v>0</v>
      </c>
      <c r="J153" s="132"/>
      <c r="K153" s="543">
        <f t="shared" si="26"/>
        <v>0</v>
      </c>
      <c r="L153" s="544">
        <f t="shared" si="27"/>
        <v>0</v>
      </c>
      <c r="M153" s="132"/>
      <c r="N153" s="545">
        <f t="shared" si="28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5"/>
        <v>0</v>
      </c>
      <c r="J154" s="132"/>
      <c r="K154" s="543">
        <f t="shared" si="26"/>
        <v>0</v>
      </c>
      <c r="L154" s="544">
        <f t="shared" si="27"/>
        <v>0</v>
      </c>
      <c r="M154" s="132"/>
      <c r="N154" s="545">
        <f t="shared" si="28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5"/>
        <v>0</v>
      </c>
      <c r="J155" s="132"/>
      <c r="K155" s="543">
        <f t="shared" si="26"/>
        <v>0</v>
      </c>
      <c r="L155" s="544">
        <f t="shared" si="27"/>
        <v>0</v>
      </c>
      <c r="M155" s="132"/>
      <c r="N155" s="545">
        <f t="shared" si="28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5"/>
        <v>0</v>
      </c>
      <c r="J156" s="132"/>
      <c r="K156" s="543">
        <f t="shared" si="26"/>
        <v>0</v>
      </c>
      <c r="L156" s="544">
        <f t="shared" si="27"/>
        <v>0</v>
      </c>
      <c r="M156" s="132"/>
      <c r="N156" s="545">
        <f t="shared" si="28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5"/>
        <v>0</v>
      </c>
      <c r="J157" s="132"/>
      <c r="K157" s="543">
        <f t="shared" si="26"/>
        <v>0</v>
      </c>
      <c r="L157" s="544">
        <f t="shared" si="27"/>
        <v>0</v>
      </c>
      <c r="M157" s="132"/>
      <c r="N157" s="545">
        <f t="shared" si="28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5"/>
        <v>0</v>
      </c>
      <c r="J158" s="132"/>
      <c r="K158" s="543">
        <f t="shared" si="26"/>
        <v>0</v>
      </c>
      <c r="L158" s="544">
        <f t="shared" si="27"/>
        <v>0</v>
      </c>
      <c r="M158" s="132"/>
      <c r="N158" s="545">
        <f t="shared" si="28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5"/>
        <v>0</v>
      </c>
      <c r="J159" s="132"/>
      <c r="K159" s="543">
        <f t="shared" si="26"/>
        <v>0</v>
      </c>
      <c r="L159" s="544">
        <f t="shared" si="27"/>
        <v>0</v>
      </c>
      <c r="M159" s="132"/>
      <c r="N159" s="545">
        <f t="shared" si="28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5"/>
        <v>0</v>
      </c>
      <c r="J160" s="132"/>
      <c r="K160" s="543">
        <f t="shared" si="26"/>
        <v>0</v>
      </c>
      <c r="L160" s="544">
        <f t="shared" si="27"/>
        <v>0</v>
      </c>
      <c r="M160" s="132"/>
      <c r="N160" s="545">
        <f t="shared" si="28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5"/>
        <v>0</v>
      </c>
      <c r="J161" s="132"/>
      <c r="K161" s="543">
        <f t="shared" si="26"/>
        <v>0</v>
      </c>
      <c r="L161" s="544">
        <f t="shared" si="27"/>
        <v>0</v>
      </c>
      <c r="M161" s="132"/>
      <c r="N161" s="545">
        <f t="shared" si="28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5"/>
        <v>0</v>
      </c>
      <c r="J162" s="132"/>
      <c r="K162" s="543">
        <f t="shared" si="26"/>
        <v>0</v>
      </c>
      <c r="L162" s="544">
        <f t="shared" si="27"/>
        <v>0</v>
      </c>
      <c r="M162" s="132"/>
      <c r="N162" s="545">
        <f t="shared" si="28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5"/>
        <v>0</v>
      </c>
      <c r="J163" s="132"/>
      <c r="K163" s="543">
        <f t="shared" si="26"/>
        <v>0</v>
      </c>
      <c r="L163" s="544">
        <f t="shared" si="27"/>
        <v>0</v>
      </c>
      <c r="M163" s="132"/>
      <c r="N163" s="545">
        <f t="shared" si="28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5"/>
        <v>0</v>
      </c>
      <c r="J164" s="132"/>
      <c r="K164" s="543">
        <f t="shared" si="26"/>
        <v>0</v>
      </c>
      <c r="L164" s="544">
        <f t="shared" si="27"/>
        <v>0</v>
      </c>
      <c r="M164" s="132"/>
      <c r="N164" s="545">
        <f t="shared" si="28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5"/>
        <v>0</v>
      </c>
      <c r="J165" s="132"/>
      <c r="K165" s="543">
        <f t="shared" si="26"/>
        <v>0</v>
      </c>
      <c r="L165" s="544">
        <f t="shared" si="27"/>
        <v>0</v>
      </c>
      <c r="M165" s="132"/>
      <c r="N165" s="545">
        <f t="shared" si="28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5"/>
        <v>0</v>
      </c>
      <c r="J166" s="132"/>
      <c r="K166" s="543">
        <f t="shared" si="26"/>
        <v>0</v>
      </c>
      <c r="L166" s="544">
        <f t="shared" si="27"/>
        <v>0</v>
      </c>
      <c r="M166" s="132"/>
      <c r="N166" s="545">
        <f t="shared" si="28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5"/>
        <v>0</v>
      </c>
      <c r="J167" s="132"/>
      <c r="K167" s="543">
        <f t="shared" si="26"/>
        <v>0</v>
      </c>
      <c r="L167" s="544">
        <f t="shared" si="27"/>
        <v>0</v>
      </c>
      <c r="M167" s="132"/>
      <c r="N167" s="545">
        <f t="shared" si="28"/>
        <v>0</v>
      </c>
      <c r="O167" s="132"/>
      <c r="P167" s="548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5"/>
        <v>0</v>
      </c>
      <c r="J168" s="132"/>
      <c r="K168" s="543">
        <f t="shared" si="26"/>
        <v>0</v>
      </c>
      <c r="L168" s="544">
        <f t="shared" si="27"/>
        <v>0</v>
      </c>
      <c r="M168" s="132"/>
      <c r="N168" s="545">
        <f t="shared" si="28"/>
        <v>0</v>
      </c>
      <c r="O168" s="132"/>
      <c r="P168" s="548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</row>
    <row r="169">
      <c r="A169" s="194"/>
      <c r="B169" s="47"/>
      <c r="C169" s="549"/>
      <c r="D169" s="62"/>
      <c r="E169" s="62"/>
      <c r="F169" s="63"/>
      <c r="G169" s="547"/>
      <c r="H169" s="63"/>
      <c r="I169" s="542">
        <f t="shared" si="25"/>
        <v>0</v>
      </c>
      <c r="J169" s="132"/>
      <c r="K169" s="543">
        <f t="shared" si="26"/>
        <v>0</v>
      </c>
      <c r="L169" s="544">
        <f t="shared" si="27"/>
        <v>0</v>
      </c>
      <c r="M169" s="132"/>
      <c r="N169" s="545">
        <f t="shared" si="28"/>
        <v>0</v>
      </c>
      <c r="O169" s="132"/>
      <c r="P169" s="548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</row>
    <row r="170">
      <c r="A170" s="194"/>
      <c r="B170" s="47"/>
      <c r="C170" s="549"/>
      <c r="D170" s="62"/>
      <c r="E170" s="62"/>
      <c r="F170" s="63"/>
      <c r="G170" s="547"/>
      <c r="H170" s="63"/>
      <c r="I170" s="542">
        <f t="shared" si="25"/>
        <v>0</v>
      </c>
      <c r="J170" s="132"/>
      <c r="K170" s="543">
        <f t="shared" si="26"/>
        <v>0</v>
      </c>
      <c r="L170" s="544">
        <f t="shared" si="27"/>
        <v>0</v>
      </c>
      <c r="M170" s="132"/>
      <c r="N170" s="545">
        <f t="shared" si="28"/>
        <v>0</v>
      </c>
      <c r="O170" s="132"/>
      <c r="P170" s="548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</row>
    <row r="171">
      <c r="A171" s="194"/>
      <c r="B171" s="194"/>
      <c r="C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</row>
    <row r="172">
      <c r="A172" s="194"/>
      <c r="B172" s="194"/>
      <c r="C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</row>
    <row r="173">
      <c r="A173" s="194"/>
      <c r="B173" s="194"/>
      <c r="C173" s="552" t="s">
        <v>224</v>
      </c>
      <c r="D173" s="553"/>
      <c r="E173" s="554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</row>
    <row r="174">
      <c r="A174" s="194"/>
      <c r="B174" s="194"/>
      <c r="C174" s="555" t="s">
        <v>225</v>
      </c>
      <c r="D174" s="556"/>
      <c r="E174" s="557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</row>
    <row r="175">
      <c r="A175" s="194"/>
      <c r="B175" s="194"/>
      <c r="C175" s="555" t="s">
        <v>226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</row>
    <row r="176">
      <c r="A176" s="194"/>
      <c r="B176" s="194"/>
      <c r="C176" s="555" t="s">
        <v>227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</row>
    <row r="177">
      <c r="A177" s="194"/>
      <c r="B177" s="194"/>
      <c r="C177" s="559" t="s">
        <v>228</v>
      </c>
      <c r="D177" s="556"/>
      <c r="E177" s="558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</row>
    <row r="178">
      <c r="A178" s="194"/>
      <c r="B178" s="194"/>
      <c r="C178" s="555" t="s">
        <v>229</v>
      </c>
      <c r="D178" s="556"/>
      <c r="E178" s="558"/>
      <c r="F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</row>
    <row r="179">
      <c r="A179" s="194"/>
      <c r="B179" s="194"/>
      <c r="C179" s="559" t="s">
        <v>230</v>
      </c>
      <c r="D179" s="556"/>
      <c r="E179" s="560"/>
      <c r="F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</row>
    <row r="180">
      <c r="A180" s="194"/>
      <c r="B180" s="194"/>
      <c r="C180" s="559" t="s">
        <v>231</v>
      </c>
      <c r="D180" s="556"/>
      <c r="E180" s="558"/>
      <c r="F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</row>
    <row r="181">
      <c r="A181" s="194"/>
      <c r="B181" s="194"/>
      <c r="C181" s="561" t="s">
        <v>232</v>
      </c>
      <c r="D181" s="562"/>
      <c r="E181" s="563"/>
      <c r="F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</row>
    <row r="189">
      <c r="A189" s="194"/>
      <c r="B189" s="194"/>
      <c r="C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</row>
    <row r="190">
      <c r="A190" s="194"/>
      <c r="B190" s="194"/>
      <c r="C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276</v>
      </c>
      <c r="O202" s="565" t="str">
        <f>E83</f>
        <v/>
      </c>
      <c r="P202" s="566" t="str">
        <f>U13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194"/>
      <c r="P1046" s="194"/>
      <c r="Q1046" s="194"/>
      <c r="R1046" s="194"/>
      <c r="S1046" s="194"/>
      <c r="T1046" s="194"/>
      <c r="U1046" s="470"/>
      <c r="V1046" s="194"/>
      <c r="W1046" s="194"/>
      <c r="X1046" s="194"/>
      <c r="Y1046" s="194"/>
      <c r="Z1046" s="194"/>
      <c r="AA1046" s="470"/>
      <c r="AB1046" s="194"/>
      <c r="AC1046" s="194"/>
      <c r="AD1046" s="194"/>
      <c r="AE1046" s="194"/>
      <c r="AF1046" s="194"/>
      <c r="AG1046" s="470"/>
      <c r="AH1046" s="194"/>
      <c r="AI1046" s="194"/>
      <c r="AJ1046" s="194"/>
      <c r="AK1046" s="194"/>
      <c r="AL1046" s="470"/>
      <c r="AM1046" s="194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194"/>
      <c r="P1047" s="194"/>
      <c r="Q1047" s="194"/>
      <c r="R1047" s="194"/>
      <c r="S1047" s="194"/>
      <c r="T1047" s="194"/>
      <c r="U1047" s="470"/>
      <c r="V1047" s="194"/>
      <c r="W1047" s="194"/>
      <c r="X1047" s="194"/>
      <c r="Y1047" s="194"/>
      <c r="Z1047" s="194"/>
      <c r="AA1047" s="470"/>
      <c r="AB1047" s="194"/>
      <c r="AC1047" s="194"/>
      <c r="AD1047" s="194"/>
      <c r="AE1047" s="194"/>
      <c r="AF1047" s="194"/>
      <c r="AG1047" s="470"/>
      <c r="AH1047" s="194"/>
      <c r="AI1047" s="194"/>
      <c r="AJ1047" s="194"/>
      <c r="AK1047" s="194"/>
      <c r="AL1047" s="470"/>
      <c r="AM1047" s="194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</row>
    <row r="1048">
      <c r="A1048" s="194"/>
      <c r="B1048" s="194"/>
      <c r="C1048" s="194"/>
      <c r="D1048" s="194"/>
      <c r="E1048" s="194"/>
      <c r="F1048" s="194"/>
      <c r="G1048" s="194"/>
      <c r="H1048" s="194"/>
      <c r="I1048" s="194"/>
      <c r="J1048" s="194"/>
      <c r="K1048" s="194"/>
      <c r="L1048" s="194"/>
      <c r="M1048" s="194"/>
      <c r="N1048" s="470"/>
      <c r="O1048" s="194"/>
      <c r="P1048" s="194"/>
      <c r="Q1048" s="194"/>
      <c r="R1048" s="194"/>
      <c r="S1048" s="194"/>
      <c r="T1048" s="194"/>
      <c r="U1048" s="470"/>
      <c r="V1048" s="194"/>
      <c r="W1048" s="194"/>
      <c r="X1048" s="194"/>
      <c r="Y1048" s="194"/>
      <c r="Z1048" s="194"/>
      <c r="AA1048" s="470"/>
      <c r="AB1048" s="194"/>
      <c r="AC1048" s="194"/>
      <c r="AD1048" s="194"/>
      <c r="AE1048" s="194"/>
      <c r="AF1048" s="194"/>
      <c r="AG1048" s="470"/>
      <c r="AH1048" s="194"/>
      <c r="AI1048" s="194"/>
      <c r="AJ1048" s="194"/>
      <c r="AK1048" s="194"/>
      <c r="AL1048" s="470"/>
      <c r="AM1048" s="194"/>
      <c r="AN1048" s="194"/>
      <c r="AO1048" s="194"/>
      <c r="AP1048" s="194"/>
      <c r="AQ1048" s="194"/>
      <c r="AR1048" s="194"/>
      <c r="AS1048" s="194"/>
      <c r="AT1048" s="194"/>
      <c r="AU1048" s="194"/>
      <c r="AV1048" s="194"/>
      <c r="AW1048" s="194"/>
      <c r="AX1048" s="194"/>
      <c r="AY1048" s="194"/>
      <c r="AZ1048" s="194"/>
      <c r="BA1048" s="194"/>
      <c r="BB1048" s="194"/>
      <c r="BC1048" s="194"/>
      <c r="BD1048" s="194"/>
      <c r="BE1048" s="194"/>
      <c r="BF1048" s="194"/>
      <c r="BG1048" s="194"/>
      <c r="BH1048" s="194"/>
      <c r="BI1048" s="194"/>
      <c r="BJ1048" s="194"/>
      <c r="BK1048" s="194"/>
      <c r="BL1048" s="194"/>
    </row>
    <row r="1049">
      <c r="A1049" s="194"/>
      <c r="B1049" s="194"/>
      <c r="C1049" s="194"/>
      <c r="D1049" s="194"/>
      <c r="E1049" s="194"/>
      <c r="F1049" s="194"/>
      <c r="G1049" s="194"/>
      <c r="H1049" s="194"/>
      <c r="I1049" s="194"/>
      <c r="J1049" s="194"/>
      <c r="K1049" s="194"/>
      <c r="L1049" s="194"/>
      <c r="M1049" s="194"/>
      <c r="N1049" s="470"/>
      <c r="O1049" s="194"/>
      <c r="P1049" s="194"/>
      <c r="Q1049" s="194"/>
      <c r="R1049" s="194"/>
      <c r="S1049" s="194"/>
      <c r="T1049" s="194"/>
      <c r="U1049" s="470"/>
      <c r="V1049" s="194"/>
      <c r="W1049" s="194"/>
      <c r="X1049" s="194"/>
      <c r="Y1049" s="194"/>
      <c r="Z1049" s="194"/>
      <c r="AA1049" s="470"/>
      <c r="AB1049" s="194"/>
      <c r="AC1049" s="194"/>
      <c r="AD1049" s="194"/>
      <c r="AE1049" s="194"/>
      <c r="AF1049" s="194"/>
      <c r="AG1049" s="470"/>
      <c r="AH1049" s="194"/>
      <c r="AI1049" s="194"/>
      <c r="AJ1049" s="194"/>
      <c r="AK1049" s="194"/>
      <c r="AL1049" s="470"/>
      <c r="AM1049" s="194"/>
      <c r="AN1049" s="194"/>
      <c r="AO1049" s="194"/>
      <c r="AP1049" s="194"/>
      <c r="AQ1049" s="194"/>
      <c r="AR1049" s="194"/>
      <c r="AS1049" s="194"/>
      <c r="AT1049" s="194"/>
      <c r="AU1049" s="194"/>
      <c r="AV1049" s="194"/>
      <c r="AW1049" s="194"/>
      <c r="AX1049" s="194"/>
      <c r="AY1049" s="194"/>
      <c r="AZ1049" s="194"/>
      <c r="BA1049" s="194"/>
      <c r="BB1049" s="194"/>
      <c r="BC1049" s="194"/>
      <c r="BD1049" s="194"/>
      <c r="BE1049" s="194"/>
      <c r="BF1049" s="194"/>
      <c r="BG1049" s="194"/>
      <c r="BH1049" s="194"/>
      <c r="BI1049" s="194"/>
      <c r="BJ1049" s="194"/>
      <c r="BK1049" s="194"/>
      <c r="BL1049" s="194"/>
    </row>
  </sheetData>
  <mergeCells count="782">
    <mergeCell ref="AB49:AH49"/>
    <mergeCell ref="AB50:AH50"/>
    <mergeCell ref="AI50:AJ50"/>
    <mergeCell ref="AM50:AS50"/>
    <mergeCell ref="AT50:AU50"/>
    <mergeCell ref="AB51:AH51"/>
    <mergeCell ref="AM51:AS51"/>
    <mergeCell ref="AB52:AH52"/>
    <mergeCell ref="AI52:AJ52"/>
    <mergeCell ref="AM52:AS52"/>
    <mergeCell ref="AT52:AU52"/>
    <mergeCell ref="AI53:AJ53"/>
    <mergeCell ref="AM53:AS53"/>
    <mergeCell ref="AT53:AU53"/>
    <mergeCell ref="AO55:AP55"/>
    <mergeCell ref="AO56:AP56"/>
    <mergeCell ref="AB53:AH53"/>
    <mergeCell ref="AD55:AE55"/>
    <mergeCell ref="AG55:AH55"/>
    <mergeCell ref="AM55:AM56"/>
    <mergeCell ref="AR55:AS55"/>
    <mergeCell ref="AD56:AE56"/>
    <mergeCell ref="AR56:AS56"/>
    <mergeCell ref="AM60:AN61"/>
    <mergeCell ref="AM62:AN62"/>
    <mergeCell ref="AG56:AH56"/>
    <mergeCell ref="AB58:AJ59"/>
    <mergeCell ref="AM58:AU59"/>
    <mergeCell ref="AB60:AC61"/>
    <mergeCell ref="AD60:AJ60"/>
    <mergeCell ref="AO60:AU60"/>
    <mergeCell ref="AB62:AC62"/>
    <mergeCell ref="AB40:AH40"/>
    <mergeCell ref="AI40:AJ40"/>
    <mergeCell ref="AM40:AS40"/>
    <mergeCell ref="AT40:AU40"/>
    <mergeCell ref="AI41:AJ41"/>
    <mergeCell ref="AM41:AS41"/>
    <mergeCell ref="AT41:AU41"/>
    <mergeCell ref="AB41:AH41"/>
    <mergeCell ref="AB42:AH42"/>
    <mergeCell ref="AI42:AJ42"/>
    <mergeCell ref="AM42:AS42"/>
    <mergeCell ref="AT42:AU42"/>
    <mergeCell ref="AB43:AH43"/>
    <mergeCell ref="AI43:AJ43"/>
    <mergeCell ref="AB44:AH44"/>
    <mergeCell ref="AI44:AJ44"/>
    <mergeCell ref="AM44:AS44"/>
    <mergeCell ref="AT44:AU44"/>
    <mergeCell ref="AI45:AJ45"/>
    <mergeCell ref="AM45:AS45"/>
    <mergeCell ref="AT45:AU45"/>
    <mergeCell ref="AM47:AS47"/>
    <mergeCell ref="AT47:AU47"/>
    <mergeCell ref="AB45:AH45"/>
    <mergeCell ref="AB46:AH46"/>
    <mergeCell ref="AI46:AJ46"/>
    <mergeCell ref="AM46:AS46"/>
    <mergeCell ref="AT46:AU46"/>
    <mergeCell ref="AB47:AH47"/>
    <mergeCell ref="AI47:AJ47"/>
    <mergeCell ref="AB48:AH48"/>
    <mergeCell ref="AI48:AJ48"/>
    <mergeCell ref="AM48:AS48"/>
    <mergeCell ref="AT48:AU48"/>
    <mergeCell ref="AI49:AJ49"/>
    <mergeCell ref="AM49:AS49"/>
    <mergeCell ref="AT49:AU49"/>
    <mergeCell ref="AM67:AN67"/>
    <mergeCell ref="AM68:AN68"/>
    <mergeCell ref="AF83:AG83"/>
    <mergeCell ref="AD84:AH84"/>
    <mergeCell ref="AD85:AH85"/>
    <mergeCell ref="AF86:AG86"/>
    <mergeCell ref="AF87:AG87"/>
    <mergeCell ref="AF88:AG88"/>
    <mergeCell ref="AF89:AG89"/>
    <mergeCell ref="AD96:AH96"/>
    <mergeCell ref="AF97:AH97"/>
    <mergeCell ref="AC97:AC98"/>
    <mergeCell ref="AC99:AD99"/>
    <mergeCell ref="AC100:AD100"/>
    <mergeCell ref="AE99:AH99"/>
    <mergeCell ref="AE100:AH100"/>
    <mergeCell ref="AC101:AH104"/>
    <mergeCell ref="AD90:AH90"/>
    <mergeCell ref="AD91:AH91"/>
    <mergeCell ref="AD92:AH92"/>
    <mergeCell ref="AF93:AH93"/>
    <mergeCell ref="AD94:AH94"/>
    <mergeCell ref="AF95:AH95"/>
    <mergeCell ref="AF98:AH98"/>
    <mergeCell ref="AQ97:AS97"/>
    <mergeCell ref="AQ98:AS98"/>
    <mergeCell ref="AN99:AO99"/>
    <mergeCell ref="AP99:AS99"/>
    <mergeCell ref="AN100:AO100"/>
    <mergeCell ref="AP100:AS100"/>
    <mergeCell ref="AN101:AS104"/>
    <mergeCell ref="AO91:AS91"/>
    <mergeCell ref="AO92:AS92"/>
    <mergeCell ref="AQ93:AS93"/>
    <mergeCell ref="AO94:AS94"/>
    <mergeCell ref="AQ95:AS95"/>
    <mergeCell ref="AO96:AS96"/>
    <mergeCell ref="AN97:AN98"/>
    <mergeCell ref="AB63:AC63"/>
    <mergeCell ref="AM63:AN63"/>
    <mergeCell ref="AB64:AC64"/>
    <mergeCell ref="AM64:AN64"/>
    <mergeCell ref="AB65:AC65"/>
    <mergeCell ref="AM65:AN65"/>
    <mergeCell ref="AM66:AN66"/>
    <mergeCell ref="AB73:AC73"/>
    <mergeCell ref="AB74:AC74"/>
    <mergeCell ref="AB75:AC75"/>
    <mergeCell ref="AB76:AC76"/>
    <mergeCell ref="AB66:AC66"/>
    <mergeCell ref="AB67:AC67"/>
    <mergeCell ref="AB68:AC68"/>
    <mergeCell ref="AB69:AC69"/>
    <mergeCell ref="AB70:AC70"/>
    <mergeCell ref="AB71:AC71"/>
    <mergeCell ref="AB72:AC72"/>
    <mergeCell ref="AM69:AN69"/>
    <mergeCell ref="AM70:AN70"/>
    <mergeCell ref="AM71:AN71"/>
    <mergeCell ref="AM72:AN72"/>
    <mergeCell ref="AM73:AN73"/>
    <mergeCell ref="AM74:AN74"/>
    <mergeCell ref="AM75:AN75"/>
    <mergeCell ref="AK82:AL82"/>
    <mergeCell ref="AK83:AL83"/>
    <mergeCell ref="AM76:AN76"/>
    <mergeCell ref="AJ79:AK79"/>
    <mergeCell ref="AJ80:AK80"/>
    <mergeCell ref="AC81:AH82"/>
    <mergeCell ref="AK81:AL81"/>
    <mergeCell ref="AN81:AS82"/>
    <mergeCell ref="AQ83:AR83"/>
    <mergeCell ref="AO84:AS84"/>
    <mergeCell ref="AO85:AS85"/>
    <mergeCell ref="AQ86:AR86"/>
    <mergeCell ref="AQ87:AR87"/>
    <mergeCell ref="AQ88:AR88"/>
    <mergeCell ref="AQ89:AR89"/>
    <mergeCell ref="AO90:AS90"/>
    <mergeCell ref="AO9:AP9"/>
    <mergeCell ref="AQ9:AR9"/>
    <mergeCell ref="AJ8:AL8"/>
    <mergeCell ref="AM8:AN8"/>
    <mergeCell ref="AO8:AP8"/>
    <mergeCell ref="AQ8:AR8"/>
    <mergeCell ref="AS8:AT8"/>
    <mergeCell ref="AJ9:AL9"/>
    <mergeCell ref="AM9:AN9"/>
    <mergeCell ref="AS9:AT9"/>
    <mergeCell ref="AM11:AN11"/>
    <mergeCell ref="AO11:AP11"/>
    <mergeCell ref="AQ7:AR7"/>
    <mergeCell ref="AS7:AT7"/>
    <mergeCell ref="AJ10:AL10"/>
    <mergeCell ref="AM10:AN10"/>
    <mergeCell ref="AO10:AP10"/>
    <mergeCell ref="AS10:AT10"/>
    <mergeCell ref="AJ11:AL11"/>
    <mergeCell ref="AS11:AT11"/>
    <mergeCell ref="M13:O13"/>
    <mergeCell ref="P13:Q13"/>
    <mergeCell ref="M9:O9"/>
    <mergeCell ref="M10:O10"/>
    <mergeCell ref="P10:Q10"/>
    <mergeCell ref="M11:O11"/>
    <mergeCell ref="P11:Q11"/>
    <mergeCell ref="M12:O12"/>
    <mergeCell ref="P12:Q12"/>
    <mergeCell ref="AO5:AP5"/>
    <mergeCell ref="AQ5:AR5"/>
    <mergeCell ref="AS5:AT5"/>
    <mergeCell ref="E2:F2"/>
    <mergeCell ref="G2:H2"/>
    <mergeCell ref="I2:J2"/>
    <mergeCell ref="AG2:AH2"/>
    <mergeCell ref="D4:Y4"/>
    <mergeCell ref="AA4:AQ4"/>
    <mergeCell ref="D5:K5"/>
    <mergeCell ref="M5:Q5"/>
    <mergeCell ref="S5:Y5"/>
    <mergeCell ref="D6:J6"/>
    <mergeCell ref="M6:O6"/>
    <mergeCell ref="P6:Q6"/>
    <mergeCell ref="S6:T6"/>
    <mergeCell ref="S7:T7"/>
    <mergeCell ref="AJ5:AL5"/>
    <mergeCell ref="AM5:AN5"/>
    <mergeCell ref="AC6:AP6"/>
    <mergeCell ref="AQ6:AR6"/>
    <mergeCell ref="AJ7:AL7"/>
    <mergeCell ref="AM7:AN7"/>
    <mergeCell ref="AO7:AP7"/>
    <mergeCell ref="M7:O7"/>
    <mergeCell ref="P7:Q7"/>
    <mergeCell ref="M8:O8"/>
    <mergeCell ref="P8:Q8"/>
    <mergeCell ref="S8:T8"/>
    <mergeCell ref="P9:Q9"/>
    <mergeCell ref="S9:T9"/>
    <mergeCell ref="D7:J7"/>
    <mergeCell ref="D8:J8"/>
    <mergeCell ref="D9:J9"/>
    <mergeCell ref="D10:J10"/>
    <mergeCell ref="D11:J11"/>
    <mergeCell ref="D12:J12"/>
    <mergeCell ref="D13:J13"/>
    <mergeCell ref="AJ15:AL15"/>
    <mergeCell ref="AM15:AN15"/>
    <mergeCell ref="AO15:AP15"/>
    <mergeCell ref="AS15:AT15"/>
    <mergeCell ref="AJ12:AL12"/>
    <mergeCell ref="AM12:AN12"/>
    <mergeCell ref="AO12:AP12"/>
    <mergeCell ref="AS12:AT12"/>
    <mergeCell ref="AM13:AN13"/>
    <mergeCell ref="AO13:AP13"/>
    <mergeCell ref="AS13:AT13"/>
    <mergeCell ref="AO16:AP16"/>
    <mergeCell ref="AS16:AT16"/>
    <mergeCell ref="AJ13:AL13"/>
    <mergeCell ref="AJ14:AL14"/>
    <mergeCell ref="AM14:AN14"/>
    <mergeCell ref="AO14:AP14"/>
    <mergeCell ref="AS14:AT14"/>
    <mergeCell ref="AJ16:AL16"/>
    <mergeCell ref="AM16:AN16"/>
    <mergeCell ref="AJ17:AL17"/>
    <mergeCell ref="AM17:AN17"/>
    <mergeCell ref="AO17:AP17"/>
    <mergeCell ref="AS17:AT17"/>
    <mergeCell ref="AM18:AN18"/>
    <mergeCell ref="AO18:AP18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J18:AL18"/>
    <mergeCell ref="AJ19:AL19"/>
    <mergeCell ref="AM19:AN19"/>
    <mergeCell ref="AO19:AP19"/>
    <mergeCell ref="AJ20:AL20"/>
    <mergeCell ref="AM20:AN20"/>
    <mergeCell ref="AO20:AP20"/>
    <mergeCell ref="AM26:AN26"/>
    <mergeCell ref="AO26:AP26"/>
    <mergeCell ref="AJ24:AL24"/>
    <mergeCell ref="AM24:AN24"/>
    <mergeCell ref="AO24:AP24"/>
    <mergeCell ref="AJ25:AL25"/>
    <mergeCell ref="AM25:AN25"/>
    <mergeCell ref="AO25:AP25"/>
    <mergeCell ref="AJ26:AL26"/>
    <mergeCell ref="S20:T20"/>
    <mergeCell ref="S21:T21"/>
    <mergeCell ref="S22:T22"/>
    <mergeCell ref="S23:T23"/>
    <mergeCell ref="S24:T24"/>
    <mergeCell ref="S25:T25"/>
    <mergeCell ref="S27:T27"/>
    <mergeCell ref="S28:T28"/>
    <mergeCell ref="S29:T29"/>
    <mergeCell ref="N30:P30"/>
    <mergeCell ref="S30:T30"/>
    <mergeCell ref="N31:P31"/>
    <mergeCell ref="S31:T31"/>
    <mergeCell ref="S32:T32"/>
    <mergeCell ref="AJ21:AL21"/>
    <mergeCell ref="AM21:AN21"/>
    <mergeCell ref="AO21:AP21"/>
    <mergeCell ref="AJ22:AL22"/>
    <mergeCell ref="AM22:AN22"/>
    <mergeCell ref="AO22:AP22"/>
    <mergeCell ref="AJ23:AL23"/>
    <mergeCell ref="AO35:AS35"/>
    <mergeCell ref="AT35:AU35"/>
    <mergeCell ref="AM23:AN23"/>
    <mergeCell ref="AO23:AP23"/>
    <mergeCell ref="AB33:AK34"/>
    <mergeCell ref="AM33:AV34"/>
    <mergeCell ref="AB35:AH35"/>
    <mergeCell ref="AI35:AJ35"/>
    <mergeCell ref="AM35:AN35"/>
    <mergeCell ref="AB36:AH36"/>
    <mergeCell ref="AI36:AJ36"/>
    <mergeCell ref="AM36:AS36"/>
    <mergeCell ref="AT36:AU36"/>
    <mergeCell ref="AI37:AJ37"/>
    <mergeCell ref="AM37:AS37"/>
    <mergeCell ref="AT37:AU37"/>
    <mergeCell ref="AM39:AS39"/>
    <mergeCell ref="AT39:AU39"/>
    <mergeCell ref="AB37:AH37"/>
    <mergeCell ref="AB38:AH38"/>
    <mergeCell ref="AI38:AJ38"/>
    <mergeCell ref="AM38:AS38"/>
    <mergeCell ref="AT38:AU38"/>
    <mergeCell ref="AB39:AH39"/>
    <mergeCell ref="AI39:AJ39"/>
    <mergeCell ref="AM43:AS43"/>
    <mergeCell ref="AT43:AU43"/>
    <mergeCell ref="K36:L36"/>
    <mergeCell ref="P36:V36"/>
    <mergeCell ref="N32:P32"/>
    <mergeCell ref="D33:M34"/>
    <mergeCell ref="P33:Y34"/>
    <mergeCell ref="D35:J35"/>
    <mergeCell ref="K35:L35"/>
    <mergeCell ref="W35:X35"/>
    <mergeCell ref="W36:X36"/>
    <mergeCell ref="P38:V38"/>
    <mergeCell ref="W38:X38"/>
    <mergeCell ref="D36:J36"/>
    <mergeCell ref="D37:J37"/>
    <mergeCell ref="K37:L37"/>
    <mergeCell ref="P37:V37"/>
    <mergeCell ref="W37:X37"/>
    <mergeCell ref="D38:J38"/>
    <mergeCell ref="K38:L38"/>
    <mergeCell ref="S13:T13"/>
    <mergeCell ref="M14:O14"/>
    <mergeCell ref="P14:Q14"/>
    <mergeCell ref="S14:T14"/>
    <mergeCell ref="M15:O15"/>
    <mergeCell ref="P15:Q15"/>
    <mergeCell ref="S15:T15"/>
    <mergeCell ref="M16:O16"/>
    <mergeCell ref="P16:Q16"/>
    <mergeCell ref="S16:T16"/>
    <mergeCell ref="M17:O17"/>
    <mergeCell ref="P17:Q17"/>
    <mergeCell ref="S17:T17"/>
    <mergeCell ref="P18:Q18"/>
    <mergeCell ref="D21:J21"/>
    <mergeCell ref="D22:J22"/>
    <mergeCell ref="D14:J14"/>
    <mergeCell ref="D15:J15"/>
    <mergeCell ref="D16:J16"/>
    <mergeCell ref="D17:J17"/>
    <mergeCell ref="D18:J18"/>
    <mergeCell ref="D19:J19"/>
    <mergeCell ref="D20:J20"/>
    <mergeCell ref="M24:O24"/>
    <mergeCell ref="M25:O25"/>
    <mergeCell ref="M26:O26"/>
    <mergeCell ref="S26:Z26"/>
    <mergeCell ref="M18:O18"/>
    <mergeCell ref="M19:O19"/>
    <mergeCell ref="P19:Q19"/>
    <mergeCell ref="M20:O20"/>
    <mergeCell ref="P20:Q20"/>
    <mergeCell ref="M21:O21"/>
    <mergeCell ref="P21:Q21"/>
    <mergeCell ref="P42:V42"/>
    <mergeCell ref="W42:X42"/>
    <mergeCell ref="D39:J39"/>
    <mergeCell ref="K39:L39"/>
    <mergeCell ref="P39:V39"/>
    <mergeCell ref="W39:X39"/>
    <mergeCell ref="K40:L40"/>
    <mergeCell ref="P40:V40"/>
    <mergeCell ref="W40:X40"/>
    <mergeCell ref="D40:J40"/>
    <mergeCell ref="D41:J41"/>
    <mergeCell ref="K41:L41"/>
    <mergeCell ref="P41:V41"/>
    <mergeCell ref="W41:X41"/>
    <mergeCell ref="D42:J42"/>
    <mergeCell ref="K42:L42"/>
    <mergeCell ref="D43:J43"/>
    <mergeCell ref="K43:L43"/>
    <mergeCell ref="P43:V43"/>
    <mergeCell ref="W43:X43"/>
    <mergeCell ref="K44:L44"/>
    <mergeCell ref="P44:V44"/>
    <mergeCell ref="W44:X44"/>
    <mergeCell ref="D44:J44"/>
    <mergeCell ref="D45:J45"/>
    <mergeCell ref="K45:L45"/>
    <mergeCell ref="P45:V45"/>
    <mergeCell ref="W45:X45"/>
    <mergeCell ref="D46:J46"/>
    <mergeCell ref="K46:L46"/>
    <mergeCell ref="P49:V49"/>
    <mergeCell ref="P50:V50"/>
    <mergeCell ref="W50:X50"/>
    <mergeCell ref="P51:V51"/>
    <mergeCell ref="P52:V52"/>
    <mergeCell ref="W52:X52"/>
    <mergeCell ref="P53:V53"/>
    <mergeCell ref="W53:X53"/>
    <mergeCell ref="P46:V46"/>
    <mergeCell ref="W46:X46"/>
    <mergeCell ref="P47:V47"/>
    <mergeCell ref="W47:X47"/>
    <mergeCell ref="P48:V48"/>
    <mergeCell ref="W48:X48"/>
    <mergeCell ref="W49:X49"/>
    <mergeCell ref="D52:J52"/>
    <mergeCell ref="K52:L52"/>
    <mergeCell ref="K50:L50"/>
    <mergeCell ref="K51:L51"/>
    <mergeCell ref="D47:J47"/>
    <mergeCell ref="K47:L47"/>
    <mergeCell ref="D48:J48"/>
    <mergeCell ref="K48:L48"/>
    <mergeCell ref="D49:J49"/>
    <mergeCell ref="K49:L49"/>
    <mergeCell ref="D50:J50"/>
    <mergeCell ref="D53:J53"/>
    <mergeCell ref="K53:L53"/>
    <mergeCell ref="D54:E54"/>
    <mergeCell ref="F54:G54"/>
    <mergeCell ref="D55:D56"/>
    <mergeCell ref="F55:G55"/>
    <mergeCell ref="F56:G56"/>
    <mergeCell ref="K55:L55"/>
    <mergeCell ref="M55:N55"/>
    <mergeCell ref="P55:P56"/>
    <mergeCell ref="U55:V55"/>
    <mergeCell ref="AB55:AB56"/>
    <mergeCell ref="K56:L56"/>
    <mergeCell ref="M56:N56"/>
    <mergeCell ref="U56:V56"/>
    <mergeCell ref="I55:J55"/>
    <mergeCell ref="I56:J56"/>
    <mergeCell ref="K57:L57"/>
    <mergeCell ref="M57:N57"/>
    <mergeCell ref="D58:N59"/>
    <mergeCell ref="D60:E61"/>
    <mergeCell ref="F60:L60"/>
    <mergeCell ref="P63:Q63"/>
    <mergeCell ref="P64:Q64"/>
    <mergeCell ref="D62:E62"/>
    <mergeCell ref="D63:E63"/>
    <mergeCell ref="D64:E64"/>
    <mergeCell ref="D65:E65"/>
    <mergeCell ref="D66:E66"/>
    <mergeCell ref="D67:E67"/>
    <mergeCell ref="D68:E68"/>
    <mergeCell ref="S87:T87"/>
    <mergeCell ref="S88:T88"/>
    <mergeCell ref="S89:T89"/>
    <mergeCell ref="Q90:U90"/>
    <mergeCell ref="Q91:U91"/>
    <mergeCell ref="Q92:U92"/>
    <mergeCell ref="S93:U93"/>
    <mergeCell ref="P99:Q99"/>
    <mergeCell ref="P100:Q100"/>
    <mergeCell ref="R100:U100"/>
    <mergeCell ref="P101:U104"/>
    <mergeCell ref="Q121:Z121"/>
    <mergeCell ref="U122:V122"/>
    <mergeCell ref="U123:V123"/>
    <mergeCell ref="Q127:T127"/>
    <mergeCell ref="Q128:T128"/>
    <mergeCell ref="Q94:U94"/>
    <mergeCell ref="S95:U95"/>
    <mergeCell ref="Q96:U96"/>
    <mergeCell ref="P97:P98"/>
    <mergeCell ref="S97:U97"/>
    <mergeCell ref="S98:U98"/>
    <mergeCell ref="R99:U99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R55:S55"/>
    <mergeCell ref="R56:S56"/>
    <mergeCell ref="P58:X59"/>
    <mergeCell ref="P60:Q61"/>
    <mergeCell ref="R60:X60"/>
    <mergeCell ref="Y60:Y76"/>
    <mergeCell ref="P62:Q62"/>
    <mergeCell ref="P75:Q75"/>
    <mergeCell ref="P76:Q76"/>
    <mergeCell ref="P81:U82"/>
    <mergeCell ref="S83:T83"/>
    <mergeCell ref="Q84:U84"/>
    <mergeCell ref="Q85:U85"/>
    <mergeCell ref="S86:T86"/>
    <mergeCell ref="L167:M167"/>
    <mergeCell ref="N167:O167"/>
    <mergeCell ref="C165:F165"/>
    <mergeCell ref="C166:F166"/>
    <mergeCell ref="G166:H166"/>
    <mergeCell ref="I166:J166"/>
    <mergeCell ref="L166:M166"/>
    <mergeCell ref="N166:O166"/>
    <mergeCell ref="C167:F167"/>
    <mergeCell ref="L169:M169"/>
    <mergeCell ref="L170:M170"/>
    <mergeCell ref="M200:Q200"/>
    <mergeCell ref="P201:Q201"/>
    <mergeCell ref="P202:Q202"/>
    <mergeCell ref="C169:F169"/>
    <mergeCell ref="G169:H169"/>
    <mergeCell ref="I169:J169"/>
    <mergeCell ref="N169:O169"/>
    <mergeCell ref="G170:H170"/>
    <mergeCell ref="I170:J170"/>
    <mergeCell ref="N170:O170"/>
    <mergeCell ref="C186:F186"/>
    <mergeCell ref="C187:F187"/>
    <mergeCell ref="C188:F188"/>
    <mergeCell ref="C189:F189"/>
    <mergeCell ref="C190:F190"/>
    <mergeCell ref="C170:F170"/>
    <mergeCell ref="C171:F171"/>
    <mergeCell ref="C172:F172"/>
    <mergeCell ref="C182:F182"/>
    <mergeCell ref="C183:F183"/>
    <mergeCell ref="C184:F184"/>
    <mergeCell ref="C185:F185"/>
    <mergeCell ref="L156:M156"/>
    <mergeCell ref="L157:M157"/>
    <mergeCell ref="L158:M158"/>
    <mergeCell ref="N158:O158"/>
    <mergeCell ref="L159:M159"/>
    <mergeCell ref="N159:O159"/>
    <mergeCell ref="C156:F156"/>
    <mergeCell ref="G156:H156"/>
    <mergeCell ref="I156:J156"/>
    <mergeCell ref="N156:O156"/>
    <mergeCell ref="G157:H157"/>
    <mergeCell ref="I157:J157"/>
    <mergeCell ref="N157:O157"/>
    <mergeCell ref="C157:F157"/>
    <mergeCell ref="C158:F158"/>
    <mergeCell ref="G158:H158"/>
    <mergeCell ref="I158:J158"/>
    <mergeCell ref="C159:F159"/>
    <mergeCell ref="G159:H159"/>
    <mergeCell ref="I159:J159"/>
    <mergeCell ref="L160:M160"/>
    <mergeCell ref="L161:M161"/>
    <mergeCell ref="L162:M162"/>
    <mergeCell ref="N162:O162"/>
    <mergeCell ref="L163:M163"/>
    <mergeCell ref="N163:O163"/>
    <mergeCell ref="C160:F160"/>
    <mergeCell ref="G160:H160"/>
    <mergeCell ref="I160:J160"/>
    <mergeCell ref="N160:O160"/>
    <mergeCell ref="G161:H161"/>
    <mergeCell ref="I161:J161"/>
    <mergeCell ref="N161:O161"/>
    <mergeCell ref="C161:F161"/>
    <mergeCell ref="C162:F162"/>
    <mergeCell ref="G162:H162"/>
    <mergeCell ref="I162:J162"/>
    <mergeCell ref="C163:F163"/>
    <mergeCell ref="G163:H163"/>
    <mergeCell ref="I163:J163"/>
    <mergeCell ref="G167:H167"/>
    <mergeCell ref="I167:J167"/>
    <mergeCell ref="C168:F168"/>
    <mergeCell ref="G168:H168"/>
    <mergeCell ref="I168:J168"/>
    <mergeCell ref="L168:M168"/>
    <mergeCell ref="N168:O168"/>
    <mergeCell ref="F76:N76"/>
    <mergeCell ref="F77:N77"/>
    <mergeCell ref="I81:N82"/>
    <mergeCell ref="D69:E69"/>
    <mergeCell ref="D70:E70"/>
    <mergeCell ref="D71:E71"/>
    <mergeCell ref="D72:E72"/>
    <mergeCell ref="D73:E73"/>
    <mergeCell ref="D74:E74"/>
    <mergeCell ref="F75:N75"/>
    <mergeCell ref="D75:E75"/>
    <mergeCell ref="D76:E76"/>
    <mergeCell ref="D77:E77"/>
    <mergeCell ref="D79:E79"/>
    <mergeCell ref="D80:E80"/>
    <mergeCell ref="C81:H82"/>
    <mergeCell ref="F83:G83"/>
    <mergeCell ref="D84:H84"/>
    <mergeCell ref="D85:H85"/>
    <mergeCell ref="F86:H86"/>
    <mergeCell ref="D87:E87"/>
    <mergeCell ref="F87:G87"/>
    <mergeCell ref="F88:G88"/>
    <mergeCell ref="F89:G89"/>
    <mergeCell ref="D96:H96"/>
    <mergeCell ref="F97:H97"/>
    <mergeCell ref="C97:C98"/>
    <mergeCell ref="C99:D99"/>
    <mergeCell ref="C100:D100"/>
    <mergeCell ref="D90:H90"/>
    <mergeCell ref="D91:H91"/>
    <mergeCell ref="D92:H92"/>
    <mergeCell ref="F93:H93"/>
    <mergeCell ref="D94:H94"/>
    <mergeCell ref="F95:H95"/>
    <mergeCell ref="F98:H98"/>
    <mergeCell ref="G134:H134"/>
    <mergeCell ref="G135:H135"/>
    <mergeCell ref="G126:H126"/>
    <mergeCell ref="G127:H127"/>
    <mergeCell ref="G129:H129"/>
    <mergeCell ref="G130:H130"/>
    <mergeCell ref="G131:H131"/>
    <mergeCell ref="G132:H132"/>
    <mergeCell ref="G133:H133"/>
    <mergeCell ref="I127:J127"/>
    <mergeCell ref="I129:J129"/>
    <mergeCell ref="L129:M129"/>
    <mergeCell ref="N129:O129"/>
    <mergeCell ref="I130:J130"/>
    <mergeCell ref="N130:O130"/>
    <mergeCell ref="N131:O131"/>
    <mergeCell ref="L130:M130"/>
    <mergeCell ref="L131:M131"/>
    <mergeCell ref="L132:M132"/>
    <mergeCell ref="N132:O132"/>
    <mergeCell ref="L133:M133"/>
    <mergeCell ref="N133:O133"/>
    <mergeCell ref="N134:O134"/>
    <mergeCell ref="E99:H99"/>
    <mergeCell ref="E100:H100"/>
    <mergeCell ref="C101:H104"/>
    <mergeCell ref="C121:O121"/>
    <mergeCell ref="C122:D122"/>
    <mergeCell ref="I122:J122"/>
    <mergeCell ref="I123:J123"/>
    <mergeCell ref="G122:H122"/>
    <mergeCell ref="G123:H123"/>
    <mergeCell ref="G124:H124"/>
    <mergeCell ref="I124:J124"/>
    <mergeCell ref="G125:H125"/>
    <mergeCell ref="I125:J125"/>
    <mergeCell ref="I126:J126"/>
    <mergeCell ref="C123:D123"/>
    <mergeCell ref="C124:D124"/>
    <mergeCell ref="C125:D125"/>
    <mergeCell ref="C126:D126"/>
    <mergeCell ref="C127:D127"/>
    <mergeCell ref="C129:F129"/>
    <mergeCell ref="C130:F130"/>
    <mergeCell ref="I131:J131"/>
    <mergeCell ref="I132:J132"/>
    <mergeCell ref="I133:J133"/>
    <mergeCell ref="I134:J134"/>
    <mergeCell ref="I135:J135"/>
    <mergeCell ref="I136:J136"/>
    <mergeCell ref="L134:M134"/>
    <mergeCell ref="L135:M135"/>
    <mergeCell ref="L136:M136"/>
    <mergeCell ref="L137:M137"/>
    <mergeCell ref="L138:M138"/>
    <mergeCell ref="N135:O135"/>
    <mergeCell ref="N136:O136"/>
    <mergeCell ref="N137:O137"/>
    <mergeCell ref="N138:O138"/>
    <mergeCell ref="C131:F131"/>
    <mergeCell ref="C132:F132"/>
    <mergeCell ref="C133:F133"/>
    <mergeCell ref="C134:F134"/>
    <mergeCell ref="C135:F135"/>
    <mergeCell ref="C136:F136"/>
    <mergeCell ref="G136:H136"/>
    <mergeCell ref="G139:H139"/>
    <mergeCell ref="I139:J139"/>
    <mergeCell ref="L139:M139"/>
    <mergeCell ref="N139:O139"/>
    <mergeCell ref="C137:F137"/>
    <mergeCell ref="G137:H137"/>
    <mergeCell ref="I137:J137"/>
    <mergeCell ref="C138:F138"/>
    <mergeCell ref="G138:H138"/>
    <mergeCell ref="I138:J138"/>
    <mergeCell ref="C139:F139"/>
    <mergeCell ref="L140:M140"/>
    <mergeCell ref="L141:M141"/>
    <mergeCell ref="L142:M142"/>
    <mergeCell ref="N142:O142"/>
    <mergeCell ref="L143:M143"/>
    <mergeCell ref="N143:O143"/>
    <mergeCell ref="C140:F140"/>
    <mergeCell ref="G140:H140"/>
    <mergeCell ref="I140:J140"/>
    <mergeCell ref="N140:O140"/>
    <mergeCell ref="G141:H141"/>
    <mergeCell ref="I141:J141"/>
    <mergeCell ref="N141:O141"/>
    <mergeCell ref="C141:F141"/>
    <mergeCell ref="C142:F142"/>
    <mergeCell ref="G142:H142"/>
    <mergeCell ref="I142:J142"/>
    <mergeCell ref="C143:F143"/>
    <mergeCell ref="G143:H143"/>
    <mergeCell ref="I143:J143"/>
    <mergeCell ref="L144:M144"/>
    <mergeCell ref="L145:M145"/>
    <mergeCell ref="L146:M146"/>
    <mergeCell ref="N146:O146"/>
    <mergeCell ref="L147:M147"/>
    <mergeCell ref="N147:O147"/>
    <mergeCell ref="C144:F144"/>
    <mergeCell ref="G144:H144"/>
    <mergeCell ref="I144:J144"/>
    <mergeCell ref="N144:O144"/>
    <mergeCell ref="G145:H145"/>
    <mergeCell ref="I145:J145"/>
    <mergeCell ref="N145:O145"/>
    <mergeCell ref="C145:F145"/>
    <mergeCell ref="C146:F146"/>
    <mergeCell ref="G146:H146"/>
    <mergeCell ref="I146:J146"/>
    <mergeCell ref="C147:F147"/>
    <mergeCell ref="G147:H147"/>
    <mergeCell ref="I147:J147"/>
    <mergeCell ref="L148:M148"/>
    <mergeCell ref="L149:M149"/>
    <mergeCell ref="L150:M150"/>
    <mergeCell ref="N150:O150"/>
    <mergeCell ref="L151:M151"/>
    <mergeCell ref="N151:O151"/>
    <mergeCell ref="C148:F148"/>
    <mergeCell ref="G148:H148"/>
    <mergeCell ref="I148:J148"/>
    <mergeCell ref="N148:O148"/>
    <mergeCell ref="G149:H149"/>
    <mergeCell ref="I149:J149"/>
    <mergeCell ref="N149:O149"/>
    <mergeCell ref="C149:F149"/>
    <mergeCell ref="C150:F150"/>
    <mergeCell ref="G150:H150"/>
    <mergeCell ref="I150:J150"/>
    <mergeCell ref="C151:F151"/>
    <mergeCell ref="G151:H151"/>
    <mergeCell ref="I151:J151"/>
    <mergeCell ref="L152:M152"/>
    <mergeCell ref="L153:M153"/>
    <mergeCell ref="L154:M154"/>
    <mergeCell ref="N154:O154"/>
    <mergeCell ref="L155:M155"/>
    <mergeCell ref="N155:O155"/>
    <mergeCell ref="C152:F152"/>
    <mergeCell ref="G152:H152"/>
    <mergeCell ref="I152:J152"/>
    <mergeCell ref="N152:O152"/>
    <mergeCell ref="G153:H153"/>
    <mergeCell ref="I153:J153"/>
    <mergeCell ref="N153:O153"/>
    <mergeCell ref="C153:F153"/>
    <mergeCell ref="C154:F154"/>
    <mergeCell ref="G154:H154"/>
    <mergeCell ref="I154:J154"/>
    <mergeCell ref="C155:F155"/>
    <mergeCell ref="G155:H155"/>
    <mergeCell ref="I155:J155"/>
    <mergeCell ref="L164:M164"/>
    <mergeCell ref="L165:M165"/>
    <mergeCell ref="C164:F164"/>
    <mergeCell ref="G164:H164"/>
    <mergeCell ref="I164:J164"/>
    <mergeCell ref="N164:O164"/>
    <mergeCell ref="G165:H165"/>
    <mergeCell ref="I165:J165"/>
    <mergeCell ref="N165:O165"/>
  </mergeCells>
  <conditionalFormatting sqref="U28:Z32">
    <cfRule type="cellIs" dxfId="0" priority="1" operator="greaterThan">
      <formula>50</formula>
    </cfRule>
  </conditionalFormatting>
  <conditionalFormatting sqref="U28:Z32">
    <cfRule type="cellIs" dxfId="1" priority="2" operator="lessThanOrEqual">
      <formula>50</formula>
    </cfRule>
  </conditionalFormatting>
  <conditionalFormatting sqref="AF2">
    <cfRule type="cellIs" dxfId="0" priority="3" operator="equal">
      <formula>"NO"</formula>
    </cfRule>
  </conditionalFormatting>
  <conditionalFormatting sqref="AF2">
    <cfRule type="cellIs" dxfId="1" priority="4" operator="equal">
      <formula>"YES"</formula>
    </cfRule>
  </conditionalFormatting>
  <conditionalFormatting sqref="AB2">
    <cfRule type="cellIs" dxfId="0" priority="5" operator="lessThan">
      <formula>5.8</formula>
    </cfRule>
  </conditionalFormatting>
  <conditionalFormatting sqref="AB2">
    <cfRule type="cellIs" dxfId="0" priority="6" operator="greaterThan">
      <formula>6.2</formula>
    </cfRule>
  </conditionalFormatting>
  <conditionalFormatting sqref="AB2">
    <cfRule type="cellIs" dxfId="1" priority="7" operator="between">
      <formula>5.8</formula>
      <formula>6.2</formula>
    </cfRule>
  </conditionalFormatting>
  <conditionalFormatting sqref="AA7:AA29">
    <cfRule type="expression" dxfId="5" priority="8">
      <formula>AA7&lt;33.0</formula>
    </cfRule>
  </conditionalFormatting>
  <conditionalFormatting sqref="G2:H2">
    <cfRule type="containsText" dxfId="3" priority="9" operator="containsText" text="Yes">
      <formula>NOT(ISERROR(SEARCH(("Yes"),(G2))))</formula>
    </cfRule>
  </conditionalFormatting>
  <conditionalFormatting sqref="G2:H2">
    <cfRule type="containsText" dxfId="4" priority="10" operator="containsText" text="No">
      <formula>NOT(ISERROR(SEARCH(("No"),(G2))))</formula>
    </cfRule>
  </conditionalFormatting>
  <conditionalFormatting sqref="AI7:AI29 AJ7:AJ29">
    <cfRule type="cellIs" dxfId="4" priority="11" operator="greaterThan">
      <formula>100</formula>
    </cfRule>
  </conditionalFormatting>
  <conditionalFormatting sqref="AI7:AI29 AJ7:AJ29">
    <cfRule type="cellIs" dxfId="3" priority="12" operator="lessThanOrEqual">
      <formula>100</formula>
    </cfRule>
  </conditionalFormatting>
  <dataValidations>
    <dataValidation type="list" allowBlank="1" sqref="G2">
      <formula1>"Yes,No"</formula1>
    </dataValidation>
    <dataValidation type="list" allowBlank="1" showErrorMessage="1" sqref="AH7:AH29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5" width="11.75"/>
    <col customWidth="1" min="16" max="16" width="8.75"/>
    <col customWidth="1" min="17" max="17" width="11.63"/>
    <col customWidth="1" min="18" max="18" width="9.13"/>
    <col customWidth="1" min="19" max="19" width="9.88"/>
    <col customWidth="1" min="20" max="20" width="22.75"/>
    <col customWidth="1" min="21" max="21" width="10.13"/>
    <col customWidth="1" min="22" max="22" width="14.5"/>
    <col customWidth="1" min="23" max="23" width="10.13"/>
    <col customWidth="1" min="24" max="24" width="13.13"/>
    <col customWidth="1" min="25" max="25" width="11.88"/>
    <col customWidth="1" min="26" max="26" width="13.75"/>
    <col customWidth="1" min="27" max="27" width="14.0"/>
    <col customWidth="1" min="28" max="28" width="5.88"/>
    <col customWidth="1" min="29" max="29" width="14.88"/>
    <col customWidth="1" min="30" max="30" width="12.88"/>
    <col customWidth="1" min="31" max="31" width="12.0"/>
    <col customWidth="1" min="32" max="32" width="10.13"/>
    <col customWidth="1" min="33" max="33" width="9.88"/>
    <col customWidth="1" min="34" max="34" width="8.75"/>
    <col customWidth="1" min="35" max="36" width="9.13"/>
    <col customWidth="1" min="37" max="37" width="10.63"/>
    <col customWidth="1" min="38" max="38" width="9.13"/>
    <col customWidth="1" min="39" max="39" width="8.0"/>
    <col customWidth="1" min="40" max="40" width="8.75"/>
    <col customWidth="1" min="41" max="41" width="8.13"/>
    <col customWidth="1" min="42" max="43" width="9.13"/>
    <col customWidth="1" min="44" max="44" width="13.75"/>
    <col customWidth="1" min="45" max="45" width="24.63"/>
    <col customWidth="1" min="46" max="46" width="5.88"/>
    <col customWidth="1" min="47" max="48" width="6.25"/>
    <col customWidth="1" min="49" max="50" width="9.13"/>
    <col customWidth="1" min="51" max="51" width="8.0"/>
    <col customWidth="1" min="52" max="55" width="5.88"/>
    <col customWidth="1" min="56" max="56" width="2.25"/>
    <col customWidth="1" min="57" max="59" width="9.13"/>
    <col customWidth="1" min="60" max="60" width="8.0"/>
    <col customWidth="1" min="61" max="61" width="5.88"/>
    <col customWidth="1" min="62" max="62" width="4.38"/>
    <col customWidth="1" min="63" max="63" width="10.38"/>
    <col customWidth="1" min="64" max="64" width="20.75"/>
    <col customWidth="1" min="65" max="65" width="2.25"/>
  </cols>
  <sheetData>
    <row r="1" ht="7.5" customHeight="1">
      <c r="A1" s="6" t="s">
        <v>253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/>
      <c r="X1" s="5"/>
      <c r="Y1" s="5"/>
      <c r="Z1" s="5"/>
      <c r="AA1" s="7"/>
      <c r="AB1" s="8"/>
      <c r="AC1" s="7"/>
      <c r="AD1" s="7"/>
      <c r="AE1" s="7"/>
      <c r="AF1" s="7"/>
      <c r="AG1" s="7"/>
      <c r="AH1" s="9"/>
      <c r="AI1" s="7"/>
      <c r="AJ1" s="7"/>
      <c r="AK1" s="7"/>
      <c r="AL1" s="7"/>
      <c r="AM1" s="9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/>
      <c r="O2" s="18" t="s">
        <v>6</v>
      </c>
      <c r="P2" s="19"/>
      <c r="Q2" s="20" t="s">
        <v>7</v>
      </c>
      <c r="R2" s="21"/>
      <c r="S2" s="19" t="s">
        <v>8</v>
      </c>
      <c r="T2" s="22" t="str">
        <f>AVERAGE(IF(D98&lt;&gt;"",D98),IF(Q98&lt;&gt;"",Q98),IF(AD98&lt;&gt;"",AD98),IF(AO98&lt;&gt;"",AO98))</f>
        <v>#DIV/0!</v>
      </c>
      <c r="U2" s="23" t="s">
        <v>9</v>
      </c>
      <c r="V2" s="24">
        <f>SUM(F98,S98,AF98,AQ98)</f>
        <v>0</v>
      </c>
      <c r="W2" s="25" t="s">
        <v>10</v>
      </c>
      <c r="X2" s="26"/>
      <c r="Y2" s="27" t="s">
        <v>11</v>
      </c>
      <c r="Z2" s="28" t="str">
        <f>AVERAGE(E98,R98,AE98,AP98)</f>
        <v>#DIV/0!</v>
      </c>
      <c r="AA2" s="7"/>
      <c r="AB2" s="30"/>
      <c r="AC2" s="31" t="str">
        <f>IFERROR(__xludf.DUMMYFUNCTION("INDEX(AG7:AG26, MAX(FILTER(ROW(AG7:AG26)-ROW(AG7)+1, LEN(AG7:AG26))))"),"#N/A")</f>
        <v>#N/A</v>
      </c>
      <c r="AD2" s="43" t="s">
        <v>12</v>
      </c>
      <c r="AE2" s="45">
        <v>3.5</v>
      </c>
      <c r="AF2" s="43" t="s">
        <v>13</v>
      </c>
      <c r="AG2" s="34" t="str">
        <f>IF(COUNTA(V6:V19)&gt;0,"YES","NO")</f>
        <v>NO</v>
      </c>
      <c r="AH2" s="36" t="s">
        <v>14</v>
      </c>
      <c r="AJ2" s="7"/>
      <c r="AK2" s="7"/>
      <c r="AL2" s="7"/>
      <c r="AM2" s="9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2"/>
      <c r="R3" s="44"/>
      <c r="S3" s="46"/>
      <c r="T3" s="46"/>
      <c r="U3" s="46"/>
      <c r="V3" s="46"/>
      <c r="W3" s="46"/>
      <c r="X3" s="46"/>
      <c r="Y3" s="46"/>
      <c r="Z3" s="46"/>
      <c r="AA3" s="47"/>
      <c r="AB3" s="48"/>
      <c r="AC3" s="621" t="s">
        <v>254</v>
      </c>
      <c r="AD3" s="48"/>
      <c r="AE3" s="48"/>
      <c r="AF3" s="48"/>
      <c r="AG3" s="48"/>
      <c r="AH3" s="48"/>
      <c r="AI3" s="48"/>
      <c r="AJ3" s="49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4" t="s">
        <v>16</v>
      </c>
      <c r="AR4" s="56"/>
      <c r="AS4" s="616"/>
      <c r="AT4" s="616"/>
      <c r="AU4" s="59"/>
      <c r="AV4" s="59"/>
      <c r="AW4" s="59"/>
      <c r="AX4" s="4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0.008476821192</v>
      </c>
      <c r="M5" s="65" t="s">
        <v>18</v>
      </c>
      <c r="N5" s="62"/>
      <c r="O5" s="62"/>
      <c r="P5" s="62"/>
      <c r="Q5" s="62"/>
      <c r="R5" s="62"/>
      <c r="S5" s="66"/>
      <c r="T5" s="67" t="s">
        <v>19</v>
      </c>
      <c r="U5" s="62"/>
      <c r="V5" s="62"/>
      <c r="W5" s="62"/>
      <c r="X5" s="62"/>
      <c r="Y5" s="62"/>
      <c r="Z5" s="63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80" t="s">
        <v>34</v>
      </c>
      <c r="AT5" s="63"/>
      <c r="AU5" s="78"/>
      <c r="AV5" s="77"/>
      <c r="AW5" s="77"/>
      <c r="AX5" s="47"/>
    </row>
    <row r="6">
      <c r="A6" s="1"/>
      <c r="B6" s="46"/>
      <c r="C6" s="46"/>
      <c r="D6" s="79" t="str">
        <f t="shared" ref="D6:D20" si="1">D36</f>
        <v>Pale</v>
      </c>
      <c r="E6" s="62"/>
      <c r="F6" s="62"/>
      <c r="G6" s="62"/>
      <c r="H6" s="62"/>
      <c r="I6" s="62"/>
      <c r="J6" s="63"/>
      <c r="K6" s="81">
        <f t="shared" ref="K6:K7" si="2">SUM(K36,X36,AJ36,AU36)</f>
        <v>1360</v>
      </c>
      <c r="L6" s="64"/>
      <c r="M6" s="82" t="str">
        <f t="shared" ref="M6:M20" si="3">D62</f>
        <v>Motueka</v>
      </c>
      <c r="N6" s="62"/>
      <c r="O6" s="62"/>
      <c r="P6" s="62"/>
      <c r="Q6" s="83">
        <f t="shared" ref="Q6:Q18" si="4">SUM(F62:M62)+SUM(S62:Y62)+SUM(AE62:AK62)+SUM(AP62:AV62)</f>
        <v>20</v>
      </c>
      <c r="R6" s="62"/>
      <c r="S6" s="66"/>
      <c r="T6" s="84" t="s">
        <v>35</v>
      </c>
      <c r="U6" s="63"/>
      <c r="V6" s="85"/>
      <c r="W6" s="85"/>
      <c r="X6" s="85"/>
      <c r="Y6" s="85"/>
      <c r="Z6" s="86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91"/>
      <c r="AT6" s="90"/>
      <c r="AU6" s="90"/>
      <c r="AV6" s="77"/>
      <c r="AW6" s="77"/>
      <c r="AX6" s="47"/>
    </row>
    <row r="7">
      <c r="A7" s="1"/>
      <c r="B7" s="39"/>
      <c r="C7" s="46"/>
      <c r="D7" s="92" t="str">
        <f t="shared" si="1"/>
        <v>Dexter</v>
      </c>
      <c r="E7" s="62"/>
      <c r="F7" s="62"/>
      <c r="G7" s="62"/>
      <c r="H7" s="62"/>
      <c r="I7" s="62"/>
      <c r="J7" s="63"/>
      <c r="K7" s="93">
        <f t="shared" si="2"/>
        <v>100</v>
      </c>
      <c r="L7" s="64"/>
      <c r="M7" s="82" t="str">
        <f t="shared" si="3"/>
        <v>Strata</v>
      </c>
      <c r="N7" s="62"/>
      <c r="O7" s="62"/>
      <c r="P7" s="62"/>
      <c r="Q7" s="94">
        <f t="shared" si="4"/>
        <v>18</v>
      </c>
      <c r="R7" s="62"/>
      <c r="S7" s="66"/>
      <c r="T7" s="84" t="s">
        <v>37</v>
      </c>
      <c r="U7" s="63"/>
      <c r="V7" s="85"/>
      <c r="W7" s="85"/>
      <c r="X7" s="85"/>
      <c r="Y7" s="85"/>
      <c r="Z7" s="86"/>
      <c r="AA7" s="95">
        <f t="shared" ref="AA7:AA25" si="5">AA6+1</f>
        <v>1</v>
      </c>
      <c r="AB7" s="88">
        <v>1.0</v>
      </c>
      <c r="AC7" s="96"/>
      <c r="AD7" s="96"/>
      <c r="AE7" s="96"/>
      <c r="AF7" s="97"/>
      <c r="AG7" s="98" t="str">
        <f t="shared" ref="AG7:AG16" si="6">IF(ISBLANK(AD7)=false , IFERROR((76.08 * (($T$2*0.004+1)-(AD7*0.004+1)) / (1.775-($T$2*0.004+1)))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108"/>
      <c r="AT7" s="63"/>
      <c r="AU7" s="90"/>
      <c r="AV7" s="77"/>
      <c r="AW7" s="77"/>
      <c r="AX7" s="47"/>
    </row>
    <row r="8">
      <c r="A8" s="1"/>
      <c r="B8" s="50"/>
      <c r="C8" s="46"/>
      <c r="D8" s="79" t="str">
        <f t="shared" si="1"/>
        <v>Malted Oats</v>
      </c>
      <c r="E8" s="62"/>
      <c r="F8" s="62"/>
      <c r="G8" s="62"/>
      <c r="H8" s="62"/>
      <c r="I8" s="62"/>
      <c r="J8" s="63"/>
      <c r="K8" s="103">
        <f>K38+X38+AJ38+AU38</f>
        <v>25</v>
      </c>
      <c r="L8" s="64"/>
      <c r="M8" s="82" t="str">
        <f t="shared" si="3"/>
        <v>El Dorado</v>
      </c>
      <c r="N8" s="62"/>
      <c r="O8" s="62"/>
      <c r="P8" s="62"/>
      <c r="Q8" s="83">
        <f t="shared" si="4"/>
        <v>30</v>
      </c>
      <c r="R8" s="62"/>
      <c r="S8" s="66"/>
      <c r="T8" s="84" t="s">
        <v>38</v>
      </c>
      <c r="U8" s="63"/>
      <c r="V8" s="104"/>
      <c r="W8" s="105"/>
      <c r="X8" s="104"/>
      <c r="Y8" s="105"/>
      <c r="Z8" s="106">
        <f>SUM(V8:Y8)</f>
        <v>0</v>
      </c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108"/>
      <c r="AT8" s="63"/>
      <c r="AU8" s="90"/>
      <c r="AV8" s="77"/>
      <c r="AW8" s="77"/>
      <c r="AX8" s="4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>
      <c r="A9" s="1"/>
      <c r="B9" s="50"/>
      <c r="C9" s="46"/>
      <c r="D9" s="92" t="str">
        <f t="shared" si="1"/>
        <v>Rolle Oats</v>
      </c>
      <c r="E9" s="62"/>
      <c r="F9" s="62"/>
      <c r="G9" s="62"/>
      <c r="H9" s="62"/>
      <c r="I9" s="62"/>
      <c r="J9" s="63"/>
      <c r="K9" s="93">
        <f>SUM(K39,X39,AJ39,AU39)</f>
        <v>25</v>
      </c>
      <c r="L9" s="64"/>
      <c r="M9" s="82" t="str">
        <f t="shared" si="3"/>
        <v>Lactic Acid</v>
      </c>
      <c r="N9" s="62"/>
      <c r="O9" s="62"/>
      <c r="P9" s="62"/>
      <c r="Q9" s="94">
        <f t="shared" si="4"/>
        <v>0</v>
      </c>
      <c r="R9" s="62"/>
      <c r="S9" s="66"/>
      <c r="T9" s="84" t="s">
        <v>39</v>
      </c>
      <c r="U9" s="63"/>
      <c r="V9" s="85"/>
      <c r="W9" s="85"/>
      <c r="X9" s="85"/>
      <c r="Y9" s="85"/>
      <c r="Z9" s="109">
        <f>sum(Z8*50)</f>
        <v>0</v>
      </c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108"/>
      <c r="AT9" s="63"/>
      <c r="AU9" s="111"/>
      <c r="AV9" s="77"/>
      <c r="AW9" s="77"/>
      <c r="AX9" s="4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K40+X40+AJ40+AU40</f>
        <v>0</v>
      </c>
      <c r="L10" s="64"/>
      <c r="M10" s="82" t="str">
        <f t="shared" si="3"/>
        <v/>
      </c>
      <c r="N10" s="62"/>
      <c r="O10" s="62"/>
      <c r="P10" s="62"/>
      <c r="Q10" s="83">
        <f t="shared" si="4"/>
        <v>0</v>
      </c>
      <c r="R10" s="62"/>
      <c r="S10" s="66"/>
      <c r="T10" s="112" t="s">
        <v>41</v>
      </c>
      <c r="U10" s="113"/>
      <c r="V10" s="114"/>
      <c r="W10" s="114"/>
      <c r="X10" s="115"/>
      <c r="Y10" s="115"/>
      <c r="Z10" s="66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108" t="s">
        <v>43</v>
      </c>
      <c r="AT10" s="63"/>
      <c r="AU10" s="78"/>
      <c r="AV10" s="78"/>
      <c r="AW10" s="117"/>
      <c r="AX10" s="4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SUM(K41,X41,AJ41,AU41)</f>
        <v>0</v>
      </c>
      <c r="L11" s="64"/>
      <c r="M11" s="82" t="str">
        <f t="shared" si="3"/>
        <v/>
      </c>
      <c r="N11" s="62"/>
      <c r="O11" s="62"/>
      <c r="P11" s="62"/>
      <c r="Q11" s="94">
        <f t="shared" si="4"/>
        <v>0</v>
      </c>
      <c r="R11" s="62"/>
      <c r="S11" s="66"/>
      <c r="T11" s="112" t="s">
        <v>45</v>
      </c>
      <c r="U11" s="113"/>
      <c r="V11" s="122"/>
      <c r="W11" s="122"/>
      <c r="X11" s="115"/>
      <c r="Y11" s="115"/>
      <c r="Z11" s="66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7"/>
      <c r="AT11" s="63"/>
      <c r="AU11" s="121"/>
      <c r="AV11" s="121"/>
      <c r="AW11" s="121"/>
      <c r="AX11" s="4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K42+X42+AJ42+AU42</f>
        <v>0</v>
      </c>
      <c r="L12" s="64"/>
      <c r="M12" s="82" t="str">
        <f t="shared" si="3"/>
        <v/>
      </c>
      <c r="N12" s="62"/>
      <c r="O12" s="62"/>
      <c r="P12" s="62"/>
      <c r="Q12" s="83">
        <f t="shared" si="4"/>
        <v>0</v>
      </c>
      <c r="R12" s="62"/>
      <c r="S12" s="66"/>
      <c r="T12" s="66"/>
      <c r="U12" s="66"/>
      <c r="V12" s="66"/>
      <c r="W12" s="66"/>
      <c r="X12" s="66"/>
      <c r="Y12" s="66"/>
      <c r="Z12" s="66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7"/>
      <c r="AT12" s="63"/>
      <c r="AU12" s="121"/>
      <c r="AV12" s="121"/>
      <c r="AW12" s="121"/>
      <c r="AX12" s="4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SUM(K43,X43,AJ43,AU43)</f>
        <v>0</v>
      </c>
      <c r="L13" s="64"/>
      <c r="M13" s="82" t="str">
        <f t="shared" si="3"/>
        <v/>
      </c>
      <c r="N13" s="62"/>
      <c r="O13" s="62"/>
      <c r="P13" s="62"/>
      <c r="Q13" s="94">
        <f t="shared" si="4"/>
        <v>0</v>
      </c>
      <c r="R13" s="62"/>
      <c r="S13" s="66"/>
      <c r="T13" s="118" t="s">
        <v>44</v>
      </c>
      <c r="U13" s="63"/>
      <c r="V13" s="119"/>
      <c r="W13" s="119"/>
      <c r="X13" s="119"/>
      <c r="Y13" s="119"/>
      <c r="Z13" s="86"/>
      <c r="AA13" s="95">
        <f t="shared" si="5"/>
        <v>7</v>
      </c>
      <c r="AB13" s="88">
        <v>7.0</v>
      </c>
      <c r="AC13" s="96"/>
      <c r="AD13" s="96"/>
      <c r="AE13" s="96"/>
      <c r="AF13" s="107"/>
      <c r="AG13" s="98" t="str">
        <f t="shared" si="6"/>
        <v/>
      </c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08" t="s">
        <v>51</v>
      </c>
      <c r="AT13" s="63"/>
      <c r="AU13" s="121"/>
      <c r="AV13" s="121"/>
      <c r="AW13" s="121"/>
      <c r="AX13" s="4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K44+X44+AJ44+AU44</f>
        <v>0</v>
      </c>
      <c r="L14" s="64"/>
      <c r="M14" s="82" t="str">
        <f t="shared" si="3"/>
        <v/>
      </c>
      <c r="N14" s="62"/>
      <c r="O14" s="62"/>
      <c r="P14" s="62"/>
      <c r="Q14" s="83">
        <f t="shared" si="4"/>
        <v>0</v>
      </c>
      <c r="R14" s="62"/>
      <c r="S14" s="66"/>
      <c r="T14" s="118" t="s">
        <v>46</v>
      </c>
      <c r="U14" s="63"/>
      <c r="V14" s="119"/>
      <c r="W14" s="119"/>
      <c r="X14" s="119"/>
      <c r="Y14" s="119"/>
      <c r="Z14" s="86"/>
      <c r="AA14" s="95">
        <f t="shared" si="5"/>
        <v>8</v>
      </c>
      <c r="AB14" s="88">
        <v>8.0</v>
      </c>
      <c r="AC14" s="96"/>
      <c r="AD14" s="96"/>
      <c r="AE14" s="96"/>
      <c r="AF14" s="107"/>
      <c r="AG14" s="98" t="str">
        <f t="shared" si="6"/>
        <v/>
      </c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08" t="s">
        <v>53</v>
      </c>
      <c r="AT14" s="63"/>
      <c r="AU14" s="121"/>
      <c r="AV14" s="121"/>
      <c r="AW14" s="121"/>
      <c r="AX14" s="4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SUM(K45,X45,AJ45,AU45)</f>
        <v>0</v>
      </c>
      <c r="L15" s="64"/>
      <c r="M15" s="82" t="str">
        <f t="shared" si="3"/>
        <v/>
      </c>
      <c r="N15" s="62"/>
      <c r="O15" s="62"/>
      <c r="P15" s="62"/>
      <c r="Q15" s="94">
        <f t="shared" si="4"/>
        <v>0</v>
      </c>
      <c r="R15" s="62"/>
      <c r="S15" s="66"/>
      <c r="T15" s="118" t="s">
        <v>48</v>
      </c>
      <c r="U15" s="63"/>
      <c r="V15" s="624"/>
      <c r="W15" s="124"/>
      <c r="X15" s="124"/>
      <c r="Y15" s="124"/>
      <c r="Z15" s="106">
        <f>SUM(V15:Y15)</f>
        <v>0</v>
      </c>
      <c r="AA15" s="95">
        <f t="shared" si="5"/>
        <v>9</v>
      </c>
      <c r="AB15" s="88">
        <v>9.0</v>
      </c>
      <c r="AC15" s="96"/>
      <c r="AD15" s="96"/>
      <c r="AE15" s="96"/>
      <c r="AF15" s="96"/>
      <c r="AG15" s="98" t="str">
        <f t="shared" si="6"/>
        <v/>
      </c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7"/>
      <c r="AT15" s="63"/>
      <c r="AU15" s="121"/>
      <c r="AV15" s="121"/>
      <c r="AW15" s="121"/>
      <c r="AX15" s="4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K46+X46+AJ46+AU46</f>
        <v>0</v>
      </c>
      <c r="L16" s="64"/>
      <c r="M16" s="82" t="str">
        <f t="shared" si="3"/>
        <v>Antifoam</v>
      </c>
      <c r="N16" s="62"/>
      <c r="O16" s="62"/>
      <c r="P16" s="62"/>
      <c r="Q16" s="83">
        <f t="shared" si="4"/>
        <v>0.4</v>
      </c>
      <c r="R16" s="62"/>
      <c r="S16" s="66"/>
      <c r="T16" s="126" t="s">
        <v>49</v>
      </c>
      <c r="U16" s="63"/>
      <c r="V16" s="119"/>
      <c r="W16" s="119"/>
      <c r="X16" s="119"/>
      <c r="Y16" s="119"/>
      <c r="Z16" s="109">
        <f>sum(Z15*6)</f>
        <v>0</v>
      </c>
      <c r="AA16" s="95">
        <f t="shared" si="5"/>
        <v>10</v>
      </c>
      <c r="AB16" s="88">
        <v>10.0</v>
      </c>
      <c r="AC16" s="96"/>
      <c r="AD16" s="96"/>
      <c r="AE16" s="96"/>
      <c r="AF16" s="107"/>
      <c r="AG16" s="98" t="str">
        <f t="shared" si="6"/>
        <v/>
      </c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27"/>
      <c r="AT16" s="63"/>
      <c r="AU16" s="121"/>
      <c r="AV16" s="121"/>
      <c r="AW16" s="121"/>
      <c r="AX16" s="4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SUM(K47,X47,AJ47,AU47)</f>
        <v>0</v>
      </c>
      <c r="L17" s="64"/>
      <c r="M17" s="129" t="str">
        <f t="shared" si="3"/>
        <v>Yeast Nutrient</v>
      </c>
      <c r="N17" s="62"/>
      <c r="O17" s="62"/>
      <c r="P17" s="62"/>
      <c r="Q17" s="94">
        <f t="shared" si="4"/>
        <v>0.4</v>
      </c>
      <c r="R17" s="62"/>
      <c r="S17" s="66"/>
      <c r="T17" s="118" t="s">
        <v>39</v>
      </c>
      <c r="U17" s="63"/>
      <c r="V17" s="119"/>
      <c r="W17" s="119"/>
      <c r="X17" s="119"/>
      <c r="Y17" s="119"/>
      <c r="Z17" s="86"/>
      <c r="AA17" s="95">
        <f t="shared" si="5"/>
        <v>11</v>
      </c>
      <c r="AB17" s="88">
        <v>11.0</v>
      </c>
      <c r="AC17" s="96"/>
      <c r="AD17" s="96"/>
      <c r="AE17" s="96"/>
      <c r="AF17" s="107"/>
      <c r="AG17" s="151"/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08" t="s">
        <v>58</v>
      </c>
      <c r="AT17" s="63"/>
      <c r="AU17" s="121"/>
      <c r="AV17" s="121"/>
      <c r="AW17" s="121"/>
      <c r="AX17" s="4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K48+X48+AJ48+AU48</f>
        <v>1.6</v>
      </c>
      <c r="L18" s="64"/>
      <c r="M18" s="82" t="str">
        <f t="shared" si="3"/>
        <v>Whirlfloc</v>
      </c>
      <c r="N18" s="62"/>
      <c r="O18" s="62"/>
      <c r="P18" s="62"/>
      <c r="Q18" s="83">
        <f t="shared" si="4"/>
        <v>0</v>
      </c>
      <c r="R18" s="62"/>
      <c r="S18" s="66"/>
      <c r="T18" s="133" t="s">
        <v>41</v>
      </c>
      <c r="U18" s="134"/>
      <c r="V18" s="135"/>
      <c r="W18" s="135"/>
      <c r="X18" s="136"/>
      <c r="Y18" s="136"/>
      <c r="Z18" s="86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ref="AG18:AG21" si="7">IF(ISBLANK(AD18)=false , IFERROR((76.08 * (($T$2*0.004+1)-(AD18*0.004+1)) / (1.775-($T$2*0.004+1))) * ((AD18*0.004+1) / 0.794),0),"")</f>
        <v/>
      </c>
      <c r="AH18" s="99"/>
      <c r="AI18" s="100"/>
      <c r="AJ18" s="101"/>
      <c r="AK18" s="62"/>
      <c r="AL18" s="63"/>
      <c r="AM18" s="131" t="s">
        <v>251</v>
      </c>
      <c r="AN18" s="132"/>
      <c r="AO18" s="120"/>
      <c r="AP18" s="63"/>
      <c r="AQ18" s="125"/>
      <c r="AR18" s="121"/>
      <c r="AS18" s="127"/>
      <c r="AT18" s="63"/>
      <c r="AU18" s="121"/>
      <c r="AV18" s="121"/>
      <c r="AW18" s="121"/>
      <c r="AX18" s="4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SUM(K49,X49,AJ49,AU49)</f>
        <v>3.2</v>
      </c>
      <c r="L19" s="64"/>
      <c r="M19" s="129" t="str">
        <f t="shared" si="3"/>
        <v>Yeast</v>
      </c>
      <c r="N19" s="62"/>
      <c r="O19" s="62"/>
      <c r="P19" s="62"/>
      <c r="Q19" s="94" t="str">
        <f t="shared" ref="Q19:Q20" si="8">F75</f>
        <v>Verdant</v>
      </c>
      <c r="R19" s="62"/>
      <c r="S19" s="66"/>
      <c r="T19" s="133" t="s">
        <v>45</v>
      </c>
      <c r="U19" s="134"/>
      <c r="V19" s="138"/>
      <c r="W19" s="138"/>
      <c r="X19" s="136"/>
      <c r="Y19" s="136"/>
      <c r="Z19" s="86"/>
      <c r="AA19" s="95">
        <f t="shared" si="5"/>
        <v>13</v>
      </c>
      <c r="AB19" s="88">
        <v>13.0</v>
      </c>
      <c r="AC19" s="96"/>
      <c r="AD19" s="96"/>
      <c r="AE19" s="96"/>
      <c r="AF19" s="107"/>
      <c r="AG19" s="98" t="str">
        <f t="shared" si="7"/>
        <v/>
      </c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7"/>
      <c r="AT19" s="63"/>
      <c r="AU19" s="121"/>
      <c r="AV19" s="121"/>
      <c r="AW19" s="121"/>
      <c r="AX19" s="4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K50+X50+AJ50+AU50</f>
        <v>3.4</v>
      </c>
      <c r="L20" s="64"/>
      <c r="M20" s="82" t="str">
        <f t="shared" si="3"/>
        <v>Biofine</v>
      </c>
      <c r="N20" s="62"/>
      <c r="O20" s="62"/>
      <c r="P20" s="62"/>
      <c r="Q20" s="83">
        <f t="shared" si="8"/>
        <v>0</v>
      </c>
      <c r="R20" s="62"/>
      <c r="S20" s="139"/>
      <c r="T20" s="118" t="s">
        <v>54</v>
      </c>
      <c r="U20" s="63"/>
      <c r="V20" s="119"/>
      <c r="W20" s="119"/>
      <c r="X20" s="119"/>
      <c r="Y20" s="119"/>
      <c r="Z20" s="145"/>
      <c r="AA20" s="95">
        <f t="shared" si="5"/>
        <v>14</v>
      </c>
      <c r="AB20" s="88">
        <v>14.0</v>
      </c>
      <c r="AC20" s="96"/>
      <c r="AD20" s="96"/>
      <c r="AE20" s="96"/>
      <c r="AF20" s="107"/>
      <c r="AG20" s="98" t="str">
        <f t="shared" si="7"/>
        <v/>
      </c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08" t="s">
        <v>65</v>
      </c>
      <c r="AT20" s="63"/>
      <c r="AU20" s="121"/>
      <c r="AV20" s="121"/>
      <c r="AW20" s="121"/>
      <c r="AX20" s="4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4"/>
      <c r="Q21" s="146"/>
      <c r="R21" s="144"/>
      <c r="S21" s="139"/>
      <c r="T21" s="118" t="s">
        <v>55</v>
      </c>
      <c r="U21" s="63"/>
      <c r="V21" s="119"/>
      <c r="W21" s="119"/>
      <c r="X21" s="119"/>
      <c r="Y21" s="119"/>
      <c r="Z21" s="145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si="7"/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7"/>
      <c r="AT21" s="63"/>
      <c r="AU21" s="121"/>
      <c r="AV21" s="121"/>
      <c r="AW21" s="121"/>
      <c r="AX21" s="4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7"/>
      <c r="Q22" s="148"/>
      <c r="R22" s="149"/>
      <c r="S22" s="139"/>
      <c r="T22" s="118" t="s">
        <v>56</v>
      </c>
      <c r="U22" s="63"/>
      <c r="V22" s="119"/>
      <c r="W22" s="119"/>
      <c r="X22" s="119"/>
      <c r="Y22" s="119"/>
      <c r="Z22" s="145"/>
      <c r="AA22" s="95">
        <f t="shared" si="5"/>
        <v>16</v>
      </c>
      <c r="AB22" s="88">
        <v>16.0</v>
      </c>
      <c r="AC22" s="96"/>
      <c r="AD22" s="96"/>
      <c r="AE22" s="96"/>
      <c r="AF22" s="107"/>
      <c r="AG22" s="151"/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08" t="s">
        <v>65</v>
      </c>
      <c r="AT22" s="63"/>
      <c r="AU22" s="121"/>
      <c r="AV22" s="121"/>
      <c r="AW22" s="121"/>
      <c r="AX22" s="4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7"/>
      <c r="Q23" s="148"/>
      <c r="R23" s="149"/>
      <c r="S23" s="139"/>
      <c r="T23" s="118" t="s">
        <v>59</v>
      </c>
      <c r="U23" s="63"/>
      <c r="V23" s="119"/>
      <c r="W23" s="119"/>
      <c r="X23" s="119"/>
      <c r="Y23" s="119"/>
      <c r="Z23" s="145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ref="AG23:AG26" si="9">IF(ISBLANK(AD23)=false , IFERROR((76.08 * (($T$2*0.004+1)-(AD23*0.004+1)) / (1.775-($T$2*0.004+1))) * ((AD23*0.004+1) / 0.794),0),"")</f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7"/>
      <c r="AT23" s="63"/>
      <c r="AU23" s="121"/>
      <c r="AV23" s="121"/>
      <c r="AW23" s="121"/>
      <c r="AX23" s="4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2"/>
      <c r="P24" s="63"/>
      <c r="Q24" s="159"/>
      <c r="R24" s="160"/>
      <c r="S24" s="139"/>
      <c r="T24" s="118" t="s">
        <v>61</v>
      </c>
      <c r="U24" s="63"/>
      <c r="V24" s="119"/>
      <c r="W24" s="119"/>
      <c r="X24" s="119"/>
      <c r="Y24" s="119"/>
      <c r="Z24" s="145"/>
      <c r="AA24" s="95">
        <f t="shared" si="5"/>
        <v>18</v>
      </c>
      <c r="AB24" s="88">
        <v>18.0</v>
      </c>
      <c r="AC24" s="96"/>
      <c r="AD24" s="96"/>
      <c r="AE24" s="96"/>
      <c r="AF24" s="107"/>
      <c r="AG24" s="98" t="str">
        <f t="shared" si="9"/>
        <v/>
      </c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7"/>
      <c r="AT24" s="63"/>
      <c r="AU24" s="121"/>
      <c r="AV24" s="121"/>
      <c r="AW24" s="121"/>
      <c r="AX24" s="4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2"/>
      <c r="P25" s="63"/>
      <c r="Q25" s="163"/>
      <c r="R25" s="160"/>
      <c r="S25" s="139"/>
      <c r="T25" s="118" t="s">
        <v>63</v>
      </c>
      <c r="U25" s="63"/>
      <c r="V25" s="119"/>
      <c r="W25" s="119"/>
      <c r="X25" s="119"/>
      <c r="Y25" s="119"/>
      <c r="Z25" s="145"/>
      <c r="AA25" s="95">
        <f t="shared" si="5"/>
        <v>19</v>
      </c>
      <c r="AB25" s="88">
        <v>19.0</v>
      </c>
      <c r="AC25" s="96"/>
      <c r="AD25" s="96"/>
      <c r="AE25" s="96"/>
      <c r="AF25" s="107"/>
      <c r="AG25" s="98" t="str">
        <f t="shared" si="9"/>
        <v/>
      </c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7"/>
      <c r="AT25" s="63"/>
      <c r="AU25" s="121"/>
      <c r="AV25" s="121"/>
      <c r="AW25" s="121"/>
      <c r="AX25" s="4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Q26" s="142"/>
      <c r="R26" s="149"/>
      <c r="S26" s="139"/>
      <c r="T26" s="150" t="s">
        <v>66</v>
      </c>
      <c r="U26" s="52"/>
      <c r="V26" s="52"/>
      <c r="W26" s="52"/>
      <c r="X26" s="52"/>
      <c r="Y26" s="52"/>
      <c r="Z26" s="52"/>
      <c r="AA26" s="132"/>
      <c r="AB26" s="88">
        <v>20.0</v>
      </c>
      <c r="AC26" s="96"/>
      <c r="AD26" s="96"/>
      <c r="AE26" s="96"/>
      <c r="AF26" s="107"/>
      <c r="AG26" s="98" t="str">
        <f t="shared" si="9"/>
        <v/>
      </c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7"/>
      <c r="AT26" s="63"/>
      <c r="AU26" s="121"/>
      <c r="AV26" s="121"/>
      <c r="AW26" s="121"/>
      <c r="AX26" s="4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1"/>
      <c r="Q27" s="142"/>
      <c r="R27" s="149"/>
      <c r="S27" s="139"/>
      <c r="T27" s="152"/>
      <c r="U27" s="132"/>
      <c r="V27" s="153" t="s">
        <v>68</v>
      </c>
      <c r="W27" s="154" t="s">
        <v>69</v>
      </c>
      <c r="X27" s="154" t="s">
        <v>70</v>
      </c>
      <c r="Y27" s="154" t="s">
        <v>71</v>
      </c>
      <c r="Z27" s="154" t="s">
        <v>72</v>
      </c>
      <c r="AA27" s="157" t="s">
        <v>73</v>
      </c>
      <c r="AB27" s="88"/>
      <c r="AC27" s="96"/>
      <c r="AD27" s="96"/>
      <c r="AE27" s="96"/>
      <c r="AF27" s="107"/>
      <c r="AG27" s="98"/>
      <c r="AH27" s="99"/>
      <c r="AI27" s="100"/>
      <c r="AJ27" s="99"/>
      <c r="AK27" s="99"/>
      <c r="AL27" s="99"/>
      <c r="AM27" s="172"/>
      <c r="AN27" s="120"/>
      <c r="AO27" s="174"/>
      <c r="AP27" s="174"/>
      <c r="AQ27" s="147"/>
      <c r="AR27" s="121"/>
      <c r="AS27" s="208"/>
      <c r="AT27" s="208"/>
      <c r="AU27" s="121"/>
      <c r="AV27" s="121"/>
      <c r="AW27" s="121"/>
      <c r="AX27" s="4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1"/>
      <c r="Q28" s="142"/>
      <c r="R28" s="149"/>
      <c r="S28" s="139"/>
      <c r="T28" s="161" t="s">
        <v>74</v>
      </c>
      <c r="U28" s="132"/>
      <c r="V28" s="162"/>
      <c r="W28" s="162"/>
      <c r="X28" s="162"/>
      <c r="Y28" s="162"/>
      <c r="Z28" s="162"/>
      <c r="AA28" s="162"/>
      <c r="AB28" s="88"/>
      <c r="AC28" s="96"/>
      <c r="AD28" s="96"/>
      <c r="AE28" s="96"/>
      <c r="AF28" s="107"/>
      <c r="AG28" s="98"/>
      <c r="AH28" s="99"/>
      <c r="AI28" s="100"/>
      <c r="AJ28" s="99"/>
      <c r="AK28" s="99"/>
      <c r="AL28" s="99"/>
      <c r="AM28" s="172"/>
      <c r="AN28" s="120"/>
      <c r="AO28" s="174"/>
      <c r="AP28" s="174"/>
      <c r="AQ28" s="147"/>
      <c r="AR28" s="121"/>
      <c r="AS28" s="208"/>
      <c r="AT28" s="208"/>
      <c r="AU28" s="121"/>
      <c r="AV28" s="121"/>
      <c r="AW28" s="121"/>
      <c r="AX28" s="4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1"/>
      <c r="Q29" s="142"/>
      <c r="R29" s="149"/>
      <c r="S29" s="139"/>
      <c r="T29" s="161" t="s">
        <v>75</v>
      </c>
      <c r="U29" s="132"/>
      <c r="V29" s="162"/>
      <c r="W29" s="162"/>
      <c r="X29" s="162"/>
      <c r="Y29" s="162"/>
      <c r="Z29" s="162"/>
      <c r="AA29" s="162"/>
      <c r="AB29" s="88"/>
      <c r="AC29" s="96"/>
      <c r="AD29" s="96"/>
      <c r="AE29" s="96"/>
      <c r="AF29" s="107"/>
      <c r="AG29" s="98"/>
      <c r="AH29" s="99"/>
      <c r="AI29" s="100"/>
      <c r="AJ29" s="99"/>
      <c r="AK29" s="99"/>
      <c r="AL29" s="99"/>
      <c r="AM29" s="172"/>
      <c r="AN29" s="120"/>
      <c r="AO29" s="174"/>
      <c r="AP29" s="174"/>
      <c r="AQ29" s="147"/>
      <c r="AR29" s="121"/>
      <c r="AS29" s="208"/>
      <c r="AT29" s="208"/>
      <c r="AU29" s="121"/>
      <c r="AV29" s="121"/>
      <c r="AW29" s="121"/>
      <c r="AX29" s="4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80"/>
      <c r="O30" s="158"/>
      <c r="P30" s="62"/>
      <c r="Q30" s="63"/>
      <c r="R30" s="163"/>
      <c r="S30" s="160"/>
      <c r="T30" s="165" t="s">
        <v>76</v>
      </c>
      <c r="U30" s="132"/>
      <c r="V30" s="162"/>
      <c r="W30" s="162"/>
      <c r="X30" s="162"/>
      <c r="Y30" s="162"/>
      <c r="Z30" s="162"/>
      <c r="AA30" s="162"/>
      <c r="AB30" s="171"/>
      <c r="AC30" s="173"/>
      <c r="AD30" s="173"/>
      <c r="AE30" s="173"/>
      <c r="AF30" s="173"/>
      <c r="AG30" s="171"/>
      <c r="AH30" s="171"/>
      <c r="AI30" s="160"/>
      <c r="AJ30" s="171"/>
      <c r="AK30" s="160"/>
      <c r="AL30" s="160"/>
      <c r="AM30" s="160"/>
      <c r="AN30" s="175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80"/>
      <c r="O31" s="158"/>
      <c r="P31" s="62"/>
      <c r="Q31" s="63"/>
      <c r="R31" s="159"/>
      <c r="S31" s="160"/>
      <c r="T31" s="170" t="s">
        <v>77</v>
      </c>
      <c r="U31" s="132"/>
      <c r="V31" s="162"/>
      <c r="W31" s="162"/>
      <c r="X31" s="162"/>
      <c r="Y31" s="162"/>
      <c r="Z31" s="162"/>
      <c r="AA31" s="162"/>
      <c r="AB31" s="171"/>
      <c r="AC31" s="173"/>
      <c r="AD31" s="173"/>
      <c r="AE31" s="173"/>
      <c r="AF31" s="173"/>
      <c r="AG31" s="171"/>
      <c r="AH31" s="171"/>
      <c r="AI31" s="160"/>
      <c r="AJ31" s="160"/>
      <c r="AK31" s="160"/>
      <c r="AL31" s="160"/>
      <c r="AM31" s="160"/>
      <c r="AN31" s="171"/>
      <c r="AO31" s="176"/>
      <c r="AP31" s="176"/>
      <c r="AQ31" s="176"/>
      <c r="AR31" s="176"/>
      <c r="AS31" s="176"/>
      <c r="AT31" s="176"/>
      <c r="AU31" s="176"/>
      <c r="AV31" s="176"/>
      <c r="AW31" s="176"/>
      <c r="AX31" s="47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80"/>
      <c r="O32" s="158"/>
      <c r="P32" s="62"/>
      <c r="Q32" s="63"/>
      <c r="R32" s="163"/>
      <c r="S32" s="160"/>
      <c r="T32" s="170" t="s">
        <v>78</v>
      </c>
      <c r="U32" s="132"/>
      <c r="V32" s="162"/>
      <c r="W32" s="162"/>
      <c r="X32" s="162"/>
      <c r="Y32" s="162"/>
      <c r="Z32" s="162"/>
      <c r="AA32" s="162"/>
      <c r="AB32" s="171"/>
      <c r="AC32" s="173"/>
      <c r="AD32" s="173"/>
      <c r="AE32" s="173"/>
      <c r="AF32" s="173"/>
      <c r="AG32" s="171"/>
      <c r="AH32" s="171"/>
      <c r="AI32" s="160"/>
      <c r="AJ32" s="160"/>
      <c r="AK32" s="160"/>
      <c r="AL32" s="160"/>
      <c r="AM32" s="160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47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613"/>
      <c r="O33" s="139"/>
      <c r="P33" s="139"/>
      <c r="Q33" s="183" t="s">
        <v>80</v>
      </c>
      <c r="R33" s="144"/>
      <c r="S33" s="144"/>
      <c r="T33" s="144"/>
      <c r="U33" s="144"/>
      <c r="V33" s="144"/>
      <c r="W33" s="144"/>
      <c r="X33" s="144"/>
      <c r="Y33" s="144"/>
      <c r="Z33" s="182"/>
      <c r="AA33" s="139"/>
      <c r="AB33" s="171"/>
      <c r="AC33" s="183" t="s">
        <v>81</v>
      </c>
      <c r="AD33" s="144"/>
      <c r="AE33" s="144"/>
      <c r="AF33" s="144"/>
      <c r="AG33" s="144"/>
      <c r="AH33" s="144"/>
      <c r="AI33" s="144"/>
      <c r="AJ33" s="144"/>
      <c r="AK33" s="144"/>
      <c r="AL33" s="182"/>
      <c r="AM33" s="160"/>
      <c r="AN33" s="183" t="s">
        <v>82</v>
      </c>
      <c r="AO33" s="144"/>
      <c r="AP33" s="144"/>
      <c r="AQ33" s="144"/>
      <c r="AR33" s="144"/>
      <c r="AS33" s="144"/>
      <c r="AT33" s="144"/>
      <c r="AU33" s="144"/>
      <c r="AV33" s="144"/>
      <c r="AW33" s="182"/>
      <c r="AX33" s="171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613"/>
      <c r="O34" s="139"/>
      <c r="P34" s="160"/>
      <c r="Q34" s="184"/>
      <c r="R34" s="52"/>
      <c r="S34" s="52"/>
      <c r="T34" s="52"/>
      <c r="U34" s="52"/>
      <c r="V34" s="52"/>
      <c r="W34" s="52"/>
      <c r="X34" s="52"/>
      <c r="Y34" s="52"/>
      <c r="Z34" s="132"/>
      <c r="AA34" s="156"/>
      <c r="AB34" s="171"/>
      <c r="AC34" s="184"/>
      <c r="AD34" s="52"/>
      <c r="AE34" s="52"/>
      <c r="AF34" s="52"/>
      <c r="AG34" s="52"/>
      <c r="AH34" s="52"/>
      <c r="AI34" s="52"/>
      <c r="AJ34" s="52"/>
      <c r="AK34" s="52"/>
      <c r="AL34" s="132"/>
      <c r="AM34" s="156"/>
      <c r="AN34" s="184"/>
      <c r="AO34" s="52"/>
      <c r="AP34" s="52"/>
      <c r="AQ34" s="52"/>
      <c r="AR34" s="52"/>
      <c r="AS34" s="52"/>
      <c r="AT34" s="52"/>
      <c r="AU34" s="52"/>
      <c r="AV34" s="52"/>
      <c r="AW34" s="132"/>
      <c r="AX34" s="171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39"/>
      <c r="P35" s="188"/>
      <c r="Q35" s="189" t="s">
        <v>83</v>
      </c>
      <c r="R35" s="190"/>
      <c r="S35" s="190"/>
      <c r="T35" s="190"/>
      <c r="U35" s="190"/>
      <c r="V35" s="190"/>
      <c r="W35" s="191"/>
      <c r="X35" s="186" t="s">
        <v>86</v>
      </c>
      <c r="Y35" s="63"/>
      <c r="Z35" s="187" t="s">
        <v>85</v>
      </c>
      <c r="AA35" s="156"/>
      <c r="AB35" s="171"/>
      <c r="AC35" s="192" t="s">
        <v>83</v>
      </c>
      <c r="AD35" s="62"/>
      <c r="AE35" s="62"/>
      <c r="AF35" s="62"/>
      <c r="AG35" s="62"/>
      <c r="AH35" s="62"/>
      <c r="AI35" s="63"/>
      <c r="AJ35" s="186" t="s">
        <v>84</v>
      </c>
      <c r="AK35" s="63"/>
      <c r="AL35" s="187" t="s">
        <v>85</v>
      </c>
      <c r="AM35" s="156"/>
      <c r="AN35" s="192" t="s">
        <v>83</v>
      </c>
      <c r="AO35" s="63"/>
      <c r="AP35" s="193"/>
      <c r="AQ35" s="62"/>
      <c r="AR35" s="62"/>
      <c r="AS35" s="62"/>
      <c r="AT35" s="63"/>
      <c r="AU35" s="186" t="s">
        <v>84</v>
      </c>
      <c r="AV35" s="63"/>
      <c r="AW35" s="187" t="s">
        <v>85</v>
      </c>
      <c r="AX35" s="171"/>
      <c r="AY35" s="7"/>
      <c r="AZ35" s="7"/>
      <c r="BA35" s="7"/>
      <c r="BB35" s="7"/>
      <c r="BC35" s="7"/>
      <c r="BD35" s="7"/>
      <c r="BE35" s="7"/>
      <c r="BF35" s="7"/>
      <c r="BG35" s="32"/>
      <c r="BH35" s="194"/>
      <c r="BI35" s="194"/>
      <c r="BJ35" s="194"/>
      <c r="BK35" s="194"/>
      <c r="BL35" s="7"/>
      <c r="BM35" s="7"/>
    </row>
    <row r="36" ht="15.0" customHeight="1">
      <c r="A36" s="195"/>
      <c r="B36" s="50"/>
      <c r="C36" s="196"/>
      <c r="D36" s="197" t="s">
        <v>87</v>
      </c>
      <c r="E36" s="62"/>
      <c r="F36" s="62"/>
      <c r="G36" s="62"/>
      <c r="H36" s="62"/>
      <c r="I36" s="62"/>
      <c r="J36" s="63"/>
      <c r="K36" s="198">
        <v>340.0</v>
      </c>
      <c r="L36" s="63"/>
      <c r="M36" s="200">
        <f t="shared" ref="M36:M45" si="10">IF(K36&gt;0,K36/$K$52,"")</f>
        <v>0.9006622517</v>
      </c>
      <c r="N36" s="202"/>
      <c r="O36" s="202"/>
      <c r="P36" s="203"/>
      <c r="Q36" s="204" t="str">
        <f t="shared" ref="Q36:Q50" si="11">D36</f>
        <v>Pale</v>
      </c>
      <c r="R36" s="62"/>
      <c r="S36" s="62"/>
      <c r="T36" s="62"/>
      <c r="U36" s="62"/>
      <c r="V36" s="62"/>
      <c r="W36" s="63"/>
      <c r="X36" s="198">
        <v>340.0</v>
      </c>
      <c r="Y36" s="63"/>
      <c r="Z36" s="200">
        <f t="shared" ref="Z36:Z45" si="12">IF(X36&gt;0,X36/$K$52,"")</f>
        <v>0.9006622517</v>
      </c>
      <c r="AA36" s="205"/>
      <c r="AB36" s="206"/>
      <c r="AC36" s="204" t="str">
        <f t="shared" ref="AC36:AC38" si="13">D36</f>
        <v>Pale</v>
      </c>
      <c r="AD36" s="62"/>
      <c r="AE36" s="62"/>
      <c r="AF36" s="62"/>
      <c r="AG36" s="62"/>
      <c r="AH36" s="62"/>
      <c r="AI36" s="63"/>
      <c r="AJ36" s="198">
        <v>340.0</v>
      </c>
      <c r="AK36" s="63"/>
      <c r="AL36" s="200">
        <f t="shared" ref="AL36:AL45" si="14">IF(AJ36&gt;0,AJ36/$K$52,"")</f>
        <v>0.9006622517</v>
      </c>
      <c r="AM36" s="205"/>
      <c r="AN36" s="204" t="str">
        <f t="shared" ref="AN36:AN50" si="15">D36</f>
        <v>Pale</v>
      </c>
      <c r="AO36" s="62"/>
      <c r="AP36" s="62"/>
      <c r="AQ36" s="62"/>
      <c r="AR36" s="62"/>
      <c r="AS36" s="62"/>
      <c r="AT36" s="63"/>
      <c r="AU36" s="198">
        <v>340.0</v>
      </c>
      <c r="AV36" s="63"/>
      <c r="AW36" s="200">
        <f t="shared" ref="AW36:AW45" si="16">IF(AU36&gt;0,AU36/$K$52,"")</f>
        <v>0.9006622517</v>
      </c>
      <c r="AX36" s="206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</row>
    <row r="37">
      <c r="A37" s="195"/>
      <c r="B37" s="50"/>
      <c r="C37" s="196"/>
      <c r="D37" s="197" t="s">
        <v>88</v>
      </c>
      <c r="E37" s="62"/>
      <c r="F37" s="62"/>
      <c r="G37" s="62"/>
      <c r="H37" s="62"/>
      <c r="I37" s="62"/>
      <c r="J37" s="63"/>
      <c r="K37" s="198">
        <v>25.0</v>
      </c>
      <c r="L37" s="63"/>
      <c r="M37" s="214">
        <f t="shared" si="10"/>
        <v>0.06622516556</v>
      </c>
      <c r="N37" s="202"/>
      <c r="O37" s="202"/>
      <c r="P37" s="203"/>
      <c r="Q37" s="215" t="str">
        <f t="shared" si="11"/>
        <v>Dexter</v>
      </c>
      <c r="R37" s="62"/>
      <c r="S37" s="62"/>
      <c r="T37" s="62"/>
      <c r="U37" s="62"/>
      <c r="V37" s="62"/>
      <c r="W37" s="63"/>
      <c r="X37" s="212">
        <v>25.0</v>
      </c>
      <c r="Y37" s="63"/>
      <c r="Z37" s="214">
        <f t="shared" si="12"/>
        <v>0.06622516556</v>
      </c>
      <c r="AA37" s="205"/>
      <c r="AB37" s="206"/>
      <c r="AC37" s="215" t="str">
        <f t="shared" si="13"/>
        <v>Dexter</v>
      </c>
      <c r="AD37" s="62"/>
      <c r="AE37" s="62"/>
      <c r="AF37" s="62"/>
      <c r="AG37" s="62"/>
      <c r="AH37" s="62"/>
      <c r="AI37" s="63"/>
      <c r="AJ37" s="212">
        <v>25.0</v>
      </c>
      <c r="AK37" s="63"/>
      <c r="AL37" s="214">
        <f t="shared" si="14"/>
        <v>0.06622516556</v>
      </c>
      <c r="AM37" s="205"/>
      <c r="AN37" s="215" t="str">
        <f t="shared" si="15"/>
        <v>Dexter</v>
      </c>
      <c r="AO37" s="62"/>
      <c r="AP37" s="62"/>
      <c r="AQ37" s="62"/>
      <c r="AR37" s="62"/>
      <c r="AS37" s="62"/>
      <c r="AT37" s="63"/>
      <c r="AU37" s="212">
        <v>25.0</v>
      </c>
      <c r="AV37" s="63"/>
      <c r="AW37" s="214">
        <f t="shared" si="16"/>
        <v>0.06622516556</v>
      </c>
      <c r="AX37" s="206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</row>
    <row r="38">
      <c r="A38" s="195"/>
      <c r="B38" s="46"/>
      <c r="C38" s="196"/>
      <c r="D38" s="210" t="s">
        <v>257</v>
      </c>
      <c r="E38" s="62"/>
      <c r="F38" s="62"/>
      <c r="G38" s="62"/>
      <c r="H38" s="62"/>
      <c r="I38" s="62"/>
      <c r="J38" s="63"/>
      <c r="K38" s="212">
        <v>12.5</v>
      </c>
      <c r="L38" s="63"/>
      <c r="M38" s="200">
        <f t="shared" si="10"/>
        <v>0.03311258278</v>
      </c>
      <c r="N38" s="202"/>
      <c r="O38" s="202"/>
      <c r="P38" s="203"/>
      <c r="Q38" s="204" t="str">
        <f t="shared" si="11"/>
        <v>Malted Oats</v>
      </c>
      <c r="R38" s="62"/>
      <c r="S38" s="62"/>
      <c r="T38" s="62"/>
      <c r="U38" s="62"/>
      <c r="V38" s="62"/>
      <c r="W38" s="63"/>
      <c r="X38" s="198">
        <v>12.5</v>
      </c>
      <c r="Y38" s="63"/>
      <c r="Z38" s="200">
        <f t="shared" si="12"/>
        <v>0.03311258278</v>
      </c>
      <c r="AA38" s="205"/>
      <c r="AB38" s="206"/>
      <c r="AC38" s="204" t="str">
        <f t="shared" si="13"/>
        <v>Malted Oats</v>
      </c>
      <c r="AD38" s="62"/>
      <c r="AE38" s="62"/>
      <c r="AF38" s="62"/>
      <c r="AG38" s="62"/>
      <c r="AH38" s="62"/>
      <c r="AI38" s="63"/>
      <c r="AJ38" s="198"/>
      <c r="AK38" s="63"/>
      <c r="AL38" s="200" t="str">
        <f t="shared" si="14"/>
        <v/>
      </c>
      <c r="AM38" s="205"/>
      <c r="AN38" s="204" t="str">
        <f t="shared" si="15"/>
        <v>Malted Oats</v>
      </c>
      <c r="AO38" s="62"/>
      <c r="AP38" s="62"/>
      <c r="AQ38" s="62"/>
      <c r="AR38" s="62"/>
      <c r="AS38" s="62"/>
      <c r="AT38" s="63"/>
      <c r="AU38" s="198"/>
      <c r="AV38" s="63"/>
      <c r="AW38" s="200" t="str">
        <f t="shared" si="16"/>
        <v/>
      </c>
      <c r="AX38" s="206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</row>
    <row r="39">
      <c r="A39" s="195"/>
      <c r="B39" s="39"/>
      <c r="C39" s="196"/>
      <c r="D39" s="210" t="s">
        <v>265</v>
      </c>
      <c r="E39" s="62"/>
      <c r="F39" s="62"/>
      <c r="G39" s="62"/>
      <c r="H39" s="62"/>
      <c r="I39" s="62"/>
      <c r="J39" s="63"/>
      <c r="K39" s="212"/>
      <c r="L39" s="63"/>
      <c r="M39" s="214" t="str">
        <f t="shared" si="10"/>
        <v/>
      </c>
      <c r="N39" s="202"/>
      <c r="O39" s="202"/>
      <c r="P39" s="203"/>
      <c r="Q39" s="215" t="str">
        <f t="shared" si="11"/>
        <v>Rolle Oats</v>
      </c>
      <c r="R39" s="62"/>
      <c r="S39" s="62"/>
      <c r="T39" s="62"/>
      <c r="U39" s="62"/>
      <c r="V39" s="62"/>
      <c r="W39" s="63"/>
      <c r="X39" s="212"/>
      <c r="Y39" s="63"/>
      <c r="Z39" s="214" t="str">
        <f t="shared" si="12"/>
        <v/>
      </c>
      <c r="AA39" s="205"/>
      <c r="AB39" s="206"/>
      <c r="AC39" s="215" t="s">
        <v>265</v>
      </c>
      <c r="AD39" s="62"/>
      <c r="AE39" s="62"/>
      <c r="AF39" s="62"/>
      <c r="AG39" s="62"/>
      <c r="AH39" s="62"/>
      <c r="AI39" s="63"/>
      <c r="AJ39" s="212">
        <v>12.5</v>
      </c>
      <c r="AK39" s="63"/>
      <c r="AL39" s="214">
        <f t="shared" si="14"/>
        <v>0.03311258278</v>
      </c>
      <c r="AM39" s="205"/>
      <c r="AN39" s="215" t="str">
        <f t="shared" si="15"/>
        <v>Rolle Oats</v>
      </c>
      <c r="AO39" s="62"/>
      <c r="AP39" s="62"/>
      <c r="AQ39" s="62"/>
      <c r="AR39" s="62"/>
      <c r="AS39" s="62"/>
      <c r="AT39" s="63"/>
      <c r="AU39" s="212">
        <v>12.5</v>
      </c>
      <c r="AV39" s="63"/>
      <c r="AW39" s="214">
        <f t="shared" si="16"/>
        <v>0.03311258278</v>
      </c>
      <c r="AX39" s="206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</row>
    <row r="40">
      <c r="A40" s="195"/>
      <c r="B40" s="50"/>
      <c r="C40" s="196"/>
      <c r="D40" s="197"/>
      <c r="E40" s="62"/>
      <c r="F40" s="62"/>
      <c r="G40" s="62"/>
      <c r="H40" s="62"/>
      <c r="I40" s="62"/>
      <c r="J40" s="63"/>
      <c r="K40" s="198"/>
      <c r="L40" s="63"/>
      <c r="M40" s="200" t="str">
        <f t="shared" si="10"/>
        <v/>
      </c>
      <c r="N40" s="202"/>
      <c r="O40" s="202"/>
      <c r="P40" s="203"/>
      <c r="Q40" s="204" t="str">
        <f t="shared" si="11"/>
        <v/>
      </c>
      <c r="R40" s="62"/>
      <c r="S40" s="62"/>
      <c r="T40" s="62"/>
      <c r="U40" s="62"/>
      <c r="V40" s="62"/>
      <c r="W40" s="63"/>
      <c r="X40" s="198"/>
      <c r="Y40" s="63"/>
      <c r="Z40" s="200" t="str">
        <f t="shared" si="12"/>
        <v/>
      </c>
      <c r="AA40" s="205"/>
      <c r="AB40" s="206"/>
      <c r="AC40" s="204" t="str">
        <f t="shared" ref="AC40:AC50" si="17">D40</f>
        <v/>
      </c>
      <c r="AD40" s="62"/>
      <c r="AE40" s="62"/>
      <c r="AF40" s="62"/>
      <c r="AG40" s="62"/>
      <c r="AH40" s="62"/>
      <c r="AI40" s="63"/>
      <c r="AJ40" s="198"/>
      <c r="AK40" s="63"/>
      <c r="AL40" s="200" t="str">
        <f t="shared" si="14"/>
        <v/>
      </c>
      <c r="AM40" s="205"/>
      <c r="AN40" s="204" t="str">
        <f t="shared" si="15"/>
        <v/>
      </c>
      <c r="AO40" s="62"/>
      <c r="AP40" s="62"/>
      <c r="AQ40" s="62"/>
      <c r="AR40" s="62"/>
      <c r="AS40" s="62"/>
      <c r="AT40" s="63"/>
      <c r="AU40" s="198"/>
      <c r="AV40" s="63"/>
      <c r="AW40" s="200" t="str">
        <f t="shared" si="16"/>
        <v/>
      </c>
      <c r="AX40" s="206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10"/>
        <v/>
      </c>
      <c r="N41" s="202"/>
      <c r="O41" s="202"/>
      <c r="P41" s="203"/>
      <c r="Q41" s="215" t="str">
        <f t="shared" si="11"/>
        <v/>
      </c>
      <c r="R41" s="62"/>
      <c r="S41" s="62"/>
      <c r="T41" s="62"/>
      <c r="U41" s="62"/>
      <c r="V41" s="62"/>
      <c r="W41" s="63"/>
      <c r="X41" s="212"/>
      <c r="Y41" s="63"/>
      <c r="Z41" s="214" t="str">
        <f t="shared" si="12"/>
        <v/>
      </c>
      <c r="AA41" s="205"/>
      <c r="AB41" s="206"/>
      <c r="AC41" s="215" t="str">
        <f t="shared" si="17"/>
        <v/>
      </c>
      <c r="AD41" s="62"/>
      <c r="AE41" s="62"/>
      <c r="AF41" s="62"/>
      <c r="AG41" s="62"/>
      <c r="AH41" s="62"/>
      <c r="AI41" s="63"/>
      <c r="AJ41" s="212"/>
      <c r="AK41" s="63"/>
      <c r="AL41" s="214" t="str">
        <f t="shared" si="14"/>
        <v/>
      </c>
      <c r="AM41" s="205"/>
      <c r="AN41" s="215" t="str">
        <f t="shared" si="15"/>
        <v/>
      </c>
      <c r="AO41" s="62"/>
      <c r="AP41" s="62"/>
      <c r="AQ41" s="62"/>
      <c r="AR41" s="62"/>
      <c r="AS41" s="62"/>
      <c r="AT41" s="63"/>
      <c r="AU41" s="212"/>
      <c r="AV41" s="63"/>
      <c r="AW41" s="214" t="str">
        <f t="shared" si="16"/>
        <v/>
      </c>
      <c r="AX41" s="206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10"/>
        <v/>
      </c>
      <c r="N42" s="202"/>
      <c r="O42" s="202"/>
      <c r="P42" s="203"/>
      <c r="Q42" s="204" t="str">
        <f t="shared" si="11"/>
        <v/>
      </c>
      <c r="R42" s="62"/>
      <c r="S42" s="62"/>
      <c r="T42" s="62"/>
      <c r="U42" s="62"/>
      <c r="V42" s="62"/>
      <c r="W42" s="63"/>
      <c r="X42" s="198"/>
      <c r="Y42" s="63"/>
      <c r="Z42" s="200" t="str">
        <f t="shared" si="12"/>
        <v/>
      </c>
      <c r="AA42" s="205"/>
      <c r="AB42" s="206"/>
      <c r="AC42" s="204" t="str">
        <f t="shared" si="17"/>
        <v/>
      </c>
      <c r="AD42" s="62"/>
      <c r="AE42" s="62"/>
      <c r="AF42" s="62"/>
      <c r="AG42" s="62"/>
      <c r="AH42" s="62"/>
      <c r="AI42" s="63"/>
      <c r="AJ42" s="198"/>
      <c r="AK42" s="63"/>
      <c r="AL42" s="200" t="str">
        <f t="shared" si="14"/>
        <v/>
      </c>
      <c r="AM42" s="205"/>
      <c r="AN42" s="204" t="str">
        <f t="shared" si="15"/>
        <v/>
      </c>
      <c r="AO42" s="62"/>
      <c r="AP42" s="62"/>
      <c r="AQ42" s="62"/>
      <c r="AR42" s="62"/>
      <c r="AS42" s="62"/>
      <c r="AT42" s="63"/>
      <c r="AU42" s="198"/>
      <c r="AV42" s="63"/>
      <c r="AW42" s="200" t="str">
        <f t="shared" si="16"/>
        <v/>
      </c>
      <c r="AX42" s="206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10"/>
        <v/>
      </c>
      <c r="N43" s="202"/>
      <c r="O43" s="202"/>
      <c r="P43" s="203"/>
      <c r="Q43" s="215" t="str">
        <f t="shared" si="11"/>
        <v/>
      </c>
      <c r="R43" s="62"/>
      <c r="S43" s="62"/>
      <c r="T43" s="62"/>
      <c r="U43" s="62"/>
      <c r="V43" s="62"/>
      <c r="W43" s="63"/>
      <c r="X43" s="212"/>
      <c r="Y43" s="63"/>
      <c r="Z43" s="214" t="str">
        <f t="shared" si="12"/>
        <v/>
      </c>
      <c r="AA43" s="205"/>
      <c r="AB43" s="206"/>
      <c r="AC43" s="215" t="str">
        <f t="shared" si="17"/>
        <v/>
      </c>
      <c r="AD43" s="62"/>
      <c r="AE43" s="62"/>
      <c r="AF43" s="62"/>
      <c r="AG43" s="62"/>
      <c r="AH43" s="62"/>
      <c r="AI43" s="63"/>
      <c r="AJ43" s="212"/>
      <c r="AK43" s="63"/>
      <c r="AL43" s="214" t="str">
        <f t="shared" si="14"/>
        <v/>
      </c>
      <c r="AM43" s="205"/>
      <c r="AN43" s="215" t="str">
        <f t="shared" si="15"/>
        <v/>
      </c>
      <c r="AO43" s="62"/>
      <c r="AP43" s="62"/>
      <c r="AQ43" s="62"/>
      <c r="AR43" s="62"/>
      <c r="AS43" s="62"/>
      <c r="AT43" s="63"/>
      <c r="AU43" s="212"/>
      <c r="AV43" s="63"/>
      <c r="AW43" s="214" t="str">
        <f t="shared" si="16"/>
        <v/>
      </c>
      <c r="AX43" s="206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10"/>
        <v/>
      </c>
      <c r="N44" s="202"/>
      <c r="O44" s="202"/>
      <c r="P44" s="203"/>
      <c r="Q44" s="204" t="str">
        <f t="shared" si="11"/>
        <v/>
      </c>
      <c r="R44" s="62"/>
      <c r="S44" s="62"/>
      <c r="T44" s="62"/>
      <c r="U44" s="62"/>
      <c r="V44" s="62"/>
      <c r="W44" s="63"/>
      <c r="X44" s="198"/>
      <c r="Y44" s="63"/>
      <c r="Z44" s="200" t="str">
        <f t="shared" si="12"/>
        <v/>
      </c>
      <c r="AA44" s="205"/>
      <c r="AB44" s="206"/>
      <c r="AC44" s="204" t="str">
        <f t="shared" si="17"/>
        <v/>
      </c>
      <c r="AD44" s="62"/>
      <c r="AE44" s="62"/>
      <c r="AF44" s="62"/>
      <c r="AG44" s="62"/>
      <c r="AH44" s="62"/>
      <c r="AI44" s="63"/>
      <c r="AJ44" s="198"/>
      <c r="AK44" s="63"/>
      <c r="AL44" s="200" t="str">
        <f t="shared" si="14"/>
        <v/>
      </c>
      <c r="AM44" s="205"/>
      <c r="AN44" s="204" t="str">
        <f t="shared" si="15"/>
        <v/>
      </c>
      <c r="AO44" s="62"/>
      <c r="AP44" s="62"/>
      <c r="AQ44" s="62"/>
      <c r="AR44" s="62"/>
      <c r="AS44" s="62"/>
      <c r="AT44" s="63"/>
      <c r="AU44" s="198"/>
      <c r="AV44" s="63"/>
      <c r="AW44" s="200" t="str">
        <f t="shared" si="16"/>
        <v/>
      </c>
      <c r="AX44" s="206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10"/>
        <v/>
      </c>
      <c r="N45" s="202"/>
      <c r="O45" s="202"/>
      <c r="P45" s="203"/>
      <c r="Q45" s="215" t="str">
        <f t="shared" si="11"/>
        <v/>
      </c>
      <c r="R45" s="62"/>
      <c r="S45" s="62"/>
      <c r="T45" s="62"/>
      <c r="U45" s="62"/>
      <c r="V45" s="62"/>
      <c r="W45" s="63"/>
      <c r="X45" s="223"/>
      <c r="Y45" s="63"/>
      <c r="Z45" s="214" t="str">
        <f t="shared" si="12"/>
        <v/>
      </c>
      <c r="AA45" s="205"/>
      <c r="AB45" s="206"/>
      <c r="AC45" s="215" t="str">
        <f t="shared" si="17"/>
        <v/>
      </c>
      <c r="AD45" s="62"/>
      <c r="AE45" s="62"/>
      <c r="AF45" s="62"/>
      <c r="AG45" s="62"/>
      <c r="AH45" s="62"/>
      <c r="AI45" s="63"/>
      <c r="AJ45" s="223"/>
      <c r="AK45" s="63"/>
      <c r="AL45" s="214" t="str">
        <f t="shared" si="14"/>
        <v/>
      </c>
      <c r="AM45" s="205"/>
      <c r="AN45" s="215" t="str">
        <f t="shared" si="15"/>
        <v/>
      </c>
      <c r="AO45" s="62"/>
      <c r="AP45" s="62"/>
      <c r="AQ45" s="62"/>
      <c r="AR45" s="62"/>
      <c r="AS45" s="62"/>
      <c r="AT45" s="63"/>
      <c r="AU45" s="223"/>
      <c r="AV45" s="63"/>
      <c r="AW45" s="214" t="str">
        <f t="shared" si="16"/>
        <v/>
      </c>
      <c r="AX45" s="206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2"/>
      <c r="P46" s="203"/>
      <c r="Q46" s="204" t="str">
        <f t="shared" si="11"/>
        <v/>
      </c>
      <c r="R46" s="62"/>
      <c r="S46" s="62"/>
      <c r="T46" s="62"/>
      <c r="U46" s="62"/>
      <c r="V46" s="62"/>
      <c r="W46" s="63"/>
      <c r="X46" s="224"/>
      <c r="Y46" s="63"/>
      <c r="Z46" s="225"/>
      <c r="AA46" s="205"/>
      <c r="AB46" s="206"/>
      <c r="AC46" s="204" t="str">
        <f t="shared" si="17"/>
        <v/>
      </c>
      <c r="AD46" s="62"/>
      <c r="AE46" s="62"/>
      <c r="AF46" s="62"/>
      <c r="AG46" s="62"/>
      <c r="AH46" s="62"/>
      <c r="AI46" s="63"/>
      <c r="AJ46" s="224"/>
      <c r="AK46" s="63"/>
      <c r="AL46" s="225"/>
      <c r="AM46" s="205"/>
      <c r="AN46" s="204" t="str">
        <f t="shared" si="15"/>
        <v/>
      </c>
      <c r="AO46" s="62"/>
      <c r="AP46" s="62"/>
      <c r="AQ46" s="62"/>
      <c r="AR46" s="62"/>
      <c r="AS46" s="62"/>
      <c r="AT46" s="63"/>
      <c r="AU46" s="224"/>
      <c r="AV46" s="63"/>
      <c r="AW46" s="225"/>
      <c r="AX46" s="206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</row>
    <row r="47">
      <c r="A47" s="195"/>
      <c r="B47" s="39"/>
      <c r="C47" s="196"/>
      <c r="D47" s="210"/>
      <c r="E47" s="62"/>
      <c r="F47" s="62"/>
      <c r="G47" s="62"/>
      <c r="H47" s="62"/>
      <c r="I47" s="62"/>
      <c r="J47" s="63"/>
      <c r="K47" s="227"/>
      <c r="L47" s="63"/>
      <c r="M47" s="214" t="str">
        <f>IF(K47&gt;0,K47/$K$52,"")</f>
        <v/>
      </c>
      <c r="N47" s="202"/>
      <c r="O47" s="202"/>
      <c r="P47" s="203"/>
      <c r="Q47" s="215" t="str">
        <f t="shared" si="11"/>
        <v/>
      </c>
      <c r="R47" s="62"/>
      <c r="S47" s="62"/>
      <c r="T47" s="62"/>
      <c r="U47" s="62"/>
      <c r="V47" s="62"/>
      <c r="W47" s="63"/>
      <c r="X47" s="227"/>
      <c r="Y47" s="63"/>
      <c r="Z47" s="214" t="str">
        <f>IF(X47&gt;0,X47/$K$52,"")</f>
        <v/>
      </c>
      <c r="AA47" s="205"/>
      <c r="AB47" s="206"/>
      <c r="AC47" s="215" t="str">
        <f t="shared" si="17"/>
        <v/>
      </c>
      <c r="AD47" s="62"/>
      <c r="AE47" s="62"/>
      <c r="AF47" s="62"/>
      <c r="AG47" s="62"/>
      <c r="AH47" s="62"/>
      <c r="AI47" s="63"/>
      <c r="AJ47" s="227"/>
      <c r="AK47" s="63"/>
      <c r="AL47" s="214" t="str">
        <f>IF(AJ47&gt;0,AJ47/$K$52,"")</f>
        <v/>
      </c>
      <c r="AM47" s="205"/>
      <c r="AN47" s="215" t="str">
        <f t="shared" si="15"/>
        <v/>
      </c>
      <c r="AO47" s="62"/>
      <c r="AP47" s="62"/>
      <c r="AQ47" s="62"/>
      <c r="AR47" s="62"/>
      <c r="AS47" s="62"/>
      <c r="AT47" s="63"/>
      <c r="AU47" s="227"/>
      <c r="AV47" s="63"/>
      <c r="AW47" s="214" t="str">
        <f>IF(AU47&gt;0,AU47/$K$52,"")</f>
        <v/>
      </c>
      <c r="AX47" s="206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0.4</v>
      </c>
      <c r="L48" s="63"/>
      <c r="M48" s="200"/>
      <c r="N48" s="202"/>
      <c r="O48" s="202"/>
      <c r="P48" s="203"/>
      <c r="Q48" s="204" t="str">
        <f t="shared" si="11"/>
        <v>Calcium Sulphate</v>
      </c>
      <c r="R48" s="62"/>
      <c r="S48" s="62"/>
      <c r="T48" s="62"/>
      <c r="U48" s="62"/>
      <c r="V48" s="62"/>
      <c r="W48" s="63"/>
      <c r="X48" s="198">
        <v>0.4</v>
      </c>
      <c r="Y48" s="63"/>
      <c r="Z48" s="200"/>
      <c r="AA48" s="228"/>
      <c r="AB48" s="206"/>
      <c r="AC48" s="204" t="str">
        <f t="shared" si="17"/>
        <v>Calcium Sulphate</v>
      </c>
      <c r="AD48" s="62"/>
      <c r="AE48" s="62"/>
      <c r="AF48" s="62"/>
      <c r="AG48" s="62"/>
      <c r="AH48" s="62"/>
      <c r="AI48" s="63"/>
      <c r="AJ48" s="198">
        <v>0.4</v>
      </c>
      <c r="AK48" s="63"/>
      <c r="AL48" s="200"/>
      <c r="AM48" s="229"/>
      <c r="AN48" s="204" t="str">
        <f t="shared" si="15"/>
        <v>Calcium Sulphate</v>
      </c>
      <c r="AO48" s="62"/>
      <c r="AP48" s="62"/>
      <c r="AQ48" s="62"/>
      <c r="AR48" s="62"/>
      <c r="AS48" s="62"/>
      <c r="AT48" s="63"/>
      <c r="AU48" s="198">
        <v>0.4</v>
      </c>
      <c r="AV48" s="63"/>
      <c r="AW48" s="200"/>
      <c r="AX48" s="206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0.8</v>
      </c>
      <c r="L49" s="63"/>
      <c r="M49" s="214"/>
      <c r="N49" s="202"/>
      <c r="O49" s="202"/>
      <c r="P49" s="203"/>
      <c r="Q49" s="215" t="str">
        <f t="shared" si="11"/>
        <v>Calcium Chloride</v>
      </c>
      <c r="R49" s="62"/>
      <c r="S49" s="62"/>
      <c r="T49" s="62"/>
      <c r="U49" s="62"/>
      <c r="V49" s="62"/>
      <c r="W49" s="63"/>
      <c r="X49" s="212">
        <v>0.8</v>
      </c>
      <c r="Y49" s="63"/>
      <c r="Z49" s="214"/>
      <c r="AA49" s="228"/>
      <c r="AB49" s="206"/>
      <c r="AC49" s="215" t="str">
        <f t="shared" si="17"/>
        <v>Calcium Chloride</v>
      </c>
      <c r="AD49" s="62"/>
      <c r="AE49" s="62"/>
      <c r="AF49" s="62"/>
      <c r="AG49" s="62"/>
      <c r="AH49" s="62"/>
      <c r="AI49" s="63"/>
      <c r="AJ49" s="212">
        <v>0.8</v>
      </c>
      <c r="AK49" s="63"/>
      <c r="AL49" s="214"/>
      <c r="AM49" s="229"/>
      <c r="AN49" s="215" t="str">
        <f t="shared" si="15"/>
        <v>Calcium Chloride</v>
      </c>
      <c r="AO49" s="62"/>
      <c r="AP49" s="62"/>
      <c r="AQ49" s="62"/>
      <c r="AR49" s="62"/>
      <c r="AS49" s="62"/>
      <c r="AT49" s="63"/>
      <c r="AU49" s="212">
        <v>0.8</v>
      </c>
      <c r="AV49" s="63"/>
      <c r="AW49" s="214"/>
      <c r="AX49" s="206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0.85</v>
      </c>
      <c r="L50" s="63"/>
      <c r="M50" s="200"/>
      <c r="N50" s="202"/>
      <c r="O50" s="202"/>
      <c r="P50" s="203"/>
      <c r="Q50" s="204" t="str">
        <f t="shared" si="11"/>
        <v>Lactic Acid</v>
      </c>
      <c r="R50" s="62"/>
      <c r="S50" s="62"/>
      <c r="T50" s="62"/>
      <c r="U50" s="62"/>
      <c r="V50" s="62"/>
      <c r="W50" s="63"/>
      <c r="X50" s="198">
        <v>0.85</v>
      </c>
      <c r="Y50" s="63"/>
      <c r="Z50" s="200"/>
      <c r="AA50" s="228"/>
      <c r="AB50" s="206"/>
      <c r="AC50" s="204" t="str">
        <f t="shared" si="17"/>
        <v>Lactic Acid</v>
      </c>
      <c r="AD50" s="62"/>
      <c r="AE50" s="62"/>
      <c r="AF50" s="62"/>
      <c r="AG50" s="62"/>
      <c r="AH50" s="62"/>
      <c r="AI50" s="63"/>
      <c r="AJ50" s="198">
        <v>0.85</v>
      </c>
      <c r="AK50" s="63"/>
      <c r="AL50" s="200"/>
      <c r="AM50" s="229"/>
      <c r="AN50" s="204" t="str">
        <f t="shared" si="15"/>
        <v>Lactic Acid</v>
      </c>
      <c r="AO50" s="62"/>
      <c r="AP50" s="62"/>
      <c r="AQ50" s="62"/>
      <c r="AR50" s="62"/>
      <c r="AS50" s="62"/>
      <c r="AT50" s="63"/>
      <c r="AU50" s="198">
        <v>0.85</v>
      </c>
      <c r="AV50" s="63"/>
      <c r="AW50" s="200"/>
      <c r="AX50" s="206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234"/>
      <c r="P51" s="156"/>
      <c r="Q51" s="236"/>
      <c r="R51" s="62"/>
      <c r="S51" s="62"/>
      <c r="T51" s="62"/>
      <c r="U51" s="62"/>
      <c r="V51" s="62"/>
      <c r="W51" s="63"/>
      <c r="X51" s="237"/>
      <c r="Y51" s="237"/>
      <c r="Z51" s="237"/>
      <c r="AA51" s="238"/>
      <c r="AB51" s="171"/>
      <c r="AC51" s="236"/>
      <c r="AD51" s="62"/>
      <c r="AE51" s="62"/>
      <c r="AF51" s="62"/>
      <c r="AG51" s="62"/>
      <c r="AH51" s="62"/>
      <c r="AI51" s="63"/>
      <c r="AJ51" s="237"/>
      <c r="AK51" s="237"/>
      <c r="AL51" s="237"/>
      <c r="AM51" s="66"/>
      <c r="AN51" s="236"/>
      <c r="AO51" s="62"/>
      <c r="AP51" s="62"/>
      <c r="AQ51" s="62"/>
      <c r="AR51" s="62"/>
      <c r="AS51" s="62"/>
      <c r="AT51" s="63"/>
      <c r="AU51" s="237"/>
      <c r="AV51" s="237"/>
      <c r="AW51" s="237"/>
      <c r="AX51" s="171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377.5</v>
      </c>
      <c r="L52" s="62"/>
      <c r="M52" s="241" t="s">
        <v>98</v>
      </c>
      <c r="N52" s="617"/>
      <c r="O52" s="234"/>
      <c r="P52" s="156"/>
      <c r="Q52" s="240" t="s">
        <v>97</v>
      </c>
      <c r="R52" s="62"/>
      <c r="S52" s="62"/>
      <c r="T52" s="62"/>
      <c r="U52" s="62"/>
      <c r="V52" s="62"/>
      <c r="W52" s="63"/>
      <c r="X52" s="240">
        <f>SUM(X36:X47)</f>
        <v>377.5</v>
      </c>
      <c r="Y52" s="62"/>
      <c r="Z52" s="241" t="s">
        <v>98</v>
      </c>
      <c r="AA52" s="238"/>
      <c r="AB52" s="171"/>
      <c r="AC52" s="240" t="s">
        <v>97</v>
      </c>
      <c r="AD52" s="62"/>
      <c r="AE52" s="62"/>
      <c r="AF52" s="62"/>
      <c r="AG52" s="62"/>
      <c r="AH52" s="62"/>
      <c r="AI52" s="63"/>
      <c r="AJ52" s="240">
        <f>SUM(AJ36:AJ47)</f>
        <v>377.5</v>
      </c>
      <c r="AK52" s="62"/>
      <c r="AL52" s="241" t="s">
        <v>98</v>
      </c>
      <c r="AM52" s="66"/>
      <c r="AN52" s="240" t="s">
        <v>97</v>
      </c>
      <c r="AO52" s="62"/>
      <c r="AP52" s="62"/>
      <c r="AQ52" s="62"/>
      <c r="AR52" s="62"/>
      <c r="AS52" s="62"/>
      <c r="AT52" s="63"/>
      <c r="AU52" s="240">
        <f>SUM(AU36:AU47)</f>
        <v>377.5</v>
      </c>
      <c r="AV52" s="62"/>
      <c r="AW52" s="241" t="s">
        <v>98</v>
      </c>
      <c r="AX52" s="171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1132.5</v>
      </c>
      <c r="L53" s="62"/>
      <c r="M53" s="244" t="s">
        <v>100</v>
      </c>
      <c r="N53" s="617"/>
      <c r="O53" s="234"/>
      <c r="P53" s="245"/>
      <c r="Q53" s="243" t="s">
        <v>99</v>
      </c>
      <c r="R53" s="62"/>
      <c r="S53" s="62"/>
      <c r="T53" s="62"/>
      <c r="U53" s="62"/>
      <c r="V53" s="62"/>
      <c r="W53" s="63"/>
      <c r="X53" s="243">
        <f>X52*3</f>
        <v>1132.5</v>
      </c>
      <c r="Y53" s="62"/>
      <c r="Z53" s="244" t="s">
        <v>100</v>
      </c>
      <c r="AA53" s="246"/>
      <c r="AB53" s="171"/>
      <c r="AC53" s="243" t="s">
        <v>99</v>
      </c>
      <c r="AD53" s="62"/>
      <c r="AE53" s="62"/>
      <c r="AF53" s="62"/>
      <c r="AG53" s="62"/>
      <c r="AH53" s="62"/>
      <c r="AI53" s="63"/>
      <c r="AJ53" s="243">
        <f>AJ52*3</f>
        <v>1132.5</v>
      </c>
      <c r="AK53" s="62"/>
      <c r="AL53" s="244" t="s">
        <v>100</v>
      </c>
      <c r="AM53" s="66"/>
      <c r="AN53" s="243" t="s">
        <v>99</v>
      </c>
      <c r="AO53" s="62"/>
      <c r="AP53" s="62"/>
      <c r="AQ53" s="62"/>
      <c r="AR53" s="62"/>
      <c r="AS53" s="62"/>
      <c r="AT53" s="63"/>
      <c r="AU53" s="243">
        <f>AU52*3</f>
        <v>1132.5</v>
      </c>
      <c r="AV53" s="62"/>
      <c r="AW53" s="244" t="s">
        <v>100</v>
      </c>
      <c r="AX53" s="171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34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6"/>
      <c r="AB54" s="171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66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171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34"/>
      <c r="P55" s="245"/>
      <c r="Q55" s="249" t="s">
        <v>137</v>
      </c>
      <c r="R55" s="250" t="s">
        <v>102</v>
      </c>
      <c r="S55" s="251" t="s">
        <v>103</v>
      </c>
      <c r="T55" s="63"/>
      <c r="U55" s="250" t="s">
        <v>104</v>
      </c>
      <c r="V55" s="251" t="s">
        <v>105</v>
      </c>
      <c r="W55" s="63"/>
      <c r="X55" s="245"/>
      <c r="Y55" s="245"/>
      <c r="Z55" s="245"/>
      <c r="AA55" s="246"/>
      <c r="AB55" s="171"/>
      <c r="AC55" s="249" t="s">
        <v>137</v>
      </c>
      <c r="AD55" s="250" t="s">
        <v>102</v>
      </c>
      <c r="AE55" s="251" t="s">
        <v>103</v>
      </c>
      <c r="AF55" s="63"/>
      <c r="AG55" s="250" t="s">
        <v>104</v>
      </c>
      <c r="AH55" s="251" t="s">
        <v>105</v>
      </c>
      <c r="AI55" s="63"/>
      <c r="AJ55" s="245"/>
      <c r="AK55" s="245"/>
      <c r="AL55" s="245"/>
      <c r="AM55" s="66"/>
      <c r="AN55" s="249" t="s">
        <v>137</v>
      </c>
      <c r="AO55" s="250" t="s">
        <v>102</v>
      </c>
      <c r="AP55" s="251" t="s">
        <v>103</v>
      </c>
      <c r="AQ55" s="63"/>
      <c r="AR55" s="250" t="s">
        <v>104</v>
      </c>
      <c r="AS55" s="251" t="s">
        <v>105</v>
      </c>
      <c r="AT55" s="63"/>
      <c r="AU55" s="248"/>
      <c r="AV55" s="248"/>
      <c r="AW55" s="248"/>
      <c r="AX55" s="171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>
      <c r="A56" s="1"/>
      <c r="B56" s="50"/>
      <c r="C56" s="46"/>
      <c r="D56" s="253"/>
      <c r="E56" s="254" t="s">
        <v>272</v>
      </c>
      <c r="F56" s="255" t="s">
        <v>272</v>
      </c>
      <c r="G56" s="63"/>
      <c r="H56" s="254" t="s">
        <v>272</v>
      </c>
      <c r="I56" s="255">
        <v>75.0</v>
      </c>
      <c r="J56" s="63"/>
      <c r="K56" s="256" t="s">
        <v>8</v>
      </c>
      <c r="L56" s="63"/>
      <c r="M56" s="256">
        <v>9.0</v>
      </c>
      <c r="N56" s="63"/>
      <c r="O56" s="234"/>
      <c r="P56" s="245"/>
      <c r="Q56" s="253"/>
      <c r="R56" s="254" t="s">
        <v>272</v>
      </c>
      <c r="S56" s="255" t="s">
        <v>272</v>
      </c>
      <c r="T56" s="63"/>
      <c r="U56" s="254" t="s">
        <v>272</v>
      </c>
      <c r="V56" s="255">
        <v>75.0</v>
      </c>
      <c r="W56" s="63"/>
      <c r="X56" s="245"/>
      <c r="Y56" s="245"/>
      <c r="Z56" s="245"/>
      <c r="AA56" s="246"/>
      <c r="AB56" s="171"/>
      <c r="AC56" s="253"/>
      <c r="AD56" s="629" t="s">
        <v>272</v>
      </c>
      <c r="AE56" s="630" t="s">
        <v>272</v>
      </c>
      <c r="AF56" s="63"/>
      <c r="AG56" s="629" t="s">
        <v>272</v>
      </c>
      <c r="AH56" s="631">
        <v>75.0</v>
      </c>
      <c r="AI56" s="63"/>
      <c r="AJ56" s="245"/>
      <c r="AK56" s="245"/>
      <c r="AL56" s="245"/>
      <c r="AM56" s="66"/>
      <c r="AN56" s="253"/>
      <c r="AO56" s="629" t="s">
        <v>272</v>
      </c>
      <c r="AP56" s="630" t="s">
        <v>272</v>
      </c>
      <c r="AQ56" s="63"/>
      <c r="AR56" s="629" t="s">
        <v>272</v>
      </c>
      <c r="AS56" s="631">
        <v>75.0</v>
      </c>
      <c r="AT56" s="63"/>
      <c r="AU56" s="248"/>
      <c r="AV56" s="248"/>
      <c r="AW56" s="248"/>
      <c r="AX56" s="171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3.0</v>
      </c>
      <c r="N57" s="63"/>
      <c r="O57" s="234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6"/>
      <c r="AB57" s="171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66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171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82"/>
      <c r="P58" s="261"/>
      <c r="Q58" s="183" t="s">
        <v>109</v>
      </c>
      <c r="R58" s="144"/>
      <c r="S58" s="144"/>
      <c r="T58" s="144"/>
      <c r="U58" s="144"/>
      <c r="V58" s="144"/>
      <c r="W58" s="144"/>
      <c r="X58" s="144"/>
      <c r="Y58" s="182"/>
      <c r="Z58" s="261"/>
      <c r="AA58" s="262"/>
      <c r="AB58" s="263"/>
      <c r="AC58" s="183" t="s">
        <v>110</v>
      </c>
      <c r="AD58" s="144"/>
      <c r="AE58" s="144"/>
      <c r="AF58" s="144"/>
      <c r="AG58" s="144"/>
      <c r="AH58" s="144"/>
      <c r="AI58" s="144"/>
      <c r="AJ58" s="144"/>
      <c r="AK58" s="182"/>
      <c r="AL58" s="264"/>
      <c r="AM58" s="265"/>
      <c r="AN58" s="183" t="s">
        <v>111</v>
      </c>
      <c r="AO58" s="144"/>
      <c r="AP58" s="144"/>
      <c r="AQ58" s="144"/>
      <c r="AR58" s="144"/>
      <c r="AS58" s="144"/>
      <c r="AT58" s="144"/>
      <c r="AU58" s="144"/>
      <c r="AV58" s="182"/>
      <c r="AW58" s="266"/>
      <c r="AX58" s="263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132"/>
      <c r="P59" s="261"/>
      <c r="Q59" s="184"/>
      <c r="R59" s="52"/>
      <c r="S59" s="52"/>
      <c r="T59" s="52"/>
      <c r="U59" s="52"/>
      <c r="V59" s="52"/>
      <c r="W59" s="52"/>
      <c r="X59" s="52"/>
      <c r="Y59" s="132"/>
      <c r="Z59" s="261"/>
      <c r="AA59" s="262"/>
      <c r="AB59" s="263"/>
      <c r="AC59" s="184"/>
      <c r="AD59" s="52"/>
      <c r="AE59" s="52"/>
      <c r="AF59" s="52"/>
      <c r="AG59" s="52"/>
      <c r="AH59" s="52"/>
      <c r="AI59" s="52"/>
      <c r="AJ59" s="52"/>
      <c r="AK59" s="132"/>
      <c r="AL59" s="264"/>
      <c r="AM59" s="265"/>
      <c r="AN59" s="184"/>
      <c r="AO59" s="52"/>
      <c r="AP59" s="52"/>
      <c r="AQ59" s="52"/>
      <c r="AR59" s="52"/>
      <c r="AS59" s="52"/>
      <c r="AT59" s="52"/>
      <c r="AU59" s="52"/>
      <c r="AV59" s="132"/>
      <c r="AW59" s="264"/>
      <c r="AX59" s="263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/>
      <c r="O60" s="271">
        <v>4.0</v>
      </c>
      <c r="P60" s="264"/>
      <c r="Q60" s="272" t="s">
        <v>115</v>
      </c>
      <c r="R60" s="182"/>
      <c r="S60" s="269" t="s">
        <v>113</v>
      </c>
      <c r="T60" s="62"/>
      <c r="U60" s="62"/>
      <c r="V60" s="62"/>
      <c r="W60" s="62"/>
      <c r="X60" s="62"/>
      <c r="Y60" s="63"/>
      <c r="Z60" s="273"/>
      <c r="AA60" s="262"/>
      <c r="AB60" s="263"/>
      <c r="AC60" s="272" t="s">
        <v>112</v>
      </c>
      <c r="AD60" s="182"/>
      <c r="AE60" s="269" t="s">
        <v>113</v>
      </c>
      <c r="AF60" s="62"/>
      <c r="AG60" s="62"/>
      <c r="AH60" s="62"/>
      <c r="AI60" s="62"/>
      <c r="AJ60" s="62"/>
      <c r="AK60" s="63"/>
      <c r="AL60" s="264"/>
      <c r="AM60" s="265"/>
      <c r="AN60" s="272" t="s">
        <v>112</v>
      </c>
      <c r="AO60" s="182"/>
      <c r="AP60" s="269" t="s">
        <v>113</v>
      </c>
      <c r="AQ60" s="62"/>
      <c r="AR60" s="62"/>
      <c r="AS60" s="62"/>
      <c r="AT60" s="62"/>
      <c r="AU60" s="62"/>
      <c r="AV60" s="63"/>
      <c r="AW60" s="266"/>
      <c r="AX60" s="263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628" t="s">
        <v>263</v>
      </c>
      <c r="O61" s="63"/>
      <c r="P61" s="264"/>
      <c r="Q61" s="184"/>
      <c r="R61" s="132"/>
      <c r="S61" s="274">
        <v>60.0</v>
      </c>
      <c r="T61" s="274">
        <v>45.0</v>
      </c>
      <c r="U61" s="274">
        <v>20.0</v>
      </c>
      <c r="V61" s="274">
        <v>15.0</v>
      </c>
      <c r="W61" s="274">
        <v>10.0</v>
      </c>
      <c r="X61" s="274">
        <v>5.0</v>
      </c>
      <c r="Y61" s="274" t="s">
        <v>116</v>
      </c>
      <c r="Z61" s="277"/>
      <c r="AA61" s="262"/>
      <c r="AB61" s="263"/>
      <c r="AC61" s="184"/>
      <c r="AD61" s="132"/>
      <c r="AE61" s="274">
        <v>60.0</v>
      </c>
      <c r="AF61" s="274">
        <v>45.0</v>
      </c>
      <c r="AG61" s="274">
        <v>20.0</v>
      </c>
      <c r="AH61" s="274">
        <v>15.0</v>
      </c>
      <c r="AI61" s="274">
        <v>10.0</v>
      </c>
      <c r="AJ61" s="274">
        <v>5.0</v>
      </c>
      <c r="AK61" s="274" t="s">
        <v>116</v>
      </c>
      <c r="AL61" s="264"/>
      <c r="AM61" s="265"/>
      <c r="AN61" s="184"/>
      <c r="AO61" s="132"/>
      <c r="AP61" s="278">
        <v>60.0</v>
      </c>
      <c r="AQ61" s="278">
        <v>45.0</v>
      </c>
      <c r="AR61" s="278">
        <v>20.0</v>
      </c>
      <c r="AS61" s="278">
        <v>15.0</v>
      </c>
      <c r="AT61" s="278">
        <v>10.0</v>
      </c>
      <c r="AU61" s="278">
        <v>5.0</v>
      </c>
      <c r="AV61" s="278" t="s">
        <v>116</v>
      </c>
      <c r="AW61" s="266"/>
      <c r="AX61" s="263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</row>
    <row r="62">
      <c r="A62" s="259"/>
      <c r="B62" s="39"/>
      <c r="C62" s="260"/>
      <c r="D62" s="283" t="s">
        <v>273</v>
      </c>
      <c r="E62" s="63"/>
      <c r="F62" s="285"/>
      <c r="G62" s="285"/>
      <c r="H62" s="285"/>
      <c r="I62" s="285"/>
      <c r="J62" s="285"/>
      <c r="K62" s="285"/>
      <c r="L62" s="285"/>
      <c r="M62" s="285">
        <f t="shared" ref="M62:M72" si="18">sum((O62*$O$60)+(N62*$O$60))</f>
        <v>20</v>
      </c>
      <c r="N62" s="328">
        <v>5.0</v>
      </c>
      <c r="O62" s="63"/>
      <c r="P62" s="284"/>
      <c r="Q62" s="286" t="str">
        <f t="shared" ref="Q62:Q75" si="19">D62</f>
        <v>Motueka</v>
      </c>
      <c r="R62" s="63"/>
      <c r="S62" s="285"/>
      <c r="T62" s="285"/>
      <c r="U62" s="285"/>
      <c r="V62" s="285"/>
      <c r="W62" s="285"/>
      <c r="X62" s="285"/>
      <c r="Y62" s="285"/>
      <c r="Z62" s="277"/>
      <c r="AA62" s="262"/>
      <c r="AB62" s="263"/>
      <c r="AC62" s="286" t="str">
        <f t="shared" ref="AC62:AC75" si="20">D62</f>
        <v>Motueka</v>
      </c>
      <c r="AD62" s="63"/>
      <c r="AE62" s="632"/>
      <c r="AF62" s="632"/>
      <c r="AG62" s="632"/>
      <c r="AH62" s="632"/>
      <c r="AI62" s="632"/>
      <c r="AJ62" s="632"/>
      <c r="AK62" s="632"/>
      <c r="AL62" s="284"/>
      <c r="AM62" s="265"/>
      <c r="AN62" s="286" t="str">
        <f t="shared" ref="AN62:AN75" si="21">D62</f>
        <v>Motueka</v>
      </c>
      <c r="AO62" s="63"/>
      <c r="AP62" s="632"/>
      <c r="AQ62" s="632"/>
      <c r="AR62" s="632"/>
      <c r="AS62" s="632"/>
      <c r="AT62" s="632"/>
      <c r="AU62" s="632"/>
      <c r="AV62" s="632"/>
      <c r="AW62" s="288"/>
      <c r="AX62" s="263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</row>
    <row r="63">
      <c r="A63" s="259"/>
      <c r="B63" s="50"/>
      <c r="C63" s="260"/>
      <c r="D63" s="302" t="s">
        <v>244</v>
      </c>
      <c r="E63" s="63"/>
      <c r="F63" s="296"/>
      <c r="G63" s="296"/>
      <c r="H63" s="296"/>
      <c r="I63" s="296"/>
      <c r="J63" s="296"/>
      <c r="K63" s="296"/>
      <c r="L63" s="296">
        <v>2.0</v>
      </c>
      <c r="M63" s="285">
        <f t="shared" si="18"/>
        <v>10</v>
      </c>
      <c r="N63" s="325">
        <v>2.5</v>
      </c>
      <c r="O63" s="63"/>
      <c r="P63" s="284"/>
      <c r="Q63" s="294" t="str">
        <f t="shared" si="19"/>
        <v>Strata</v>
      </c>
      <c r="R63" s="63"/>
      <c r="S63" s="296"/>
      <c r="T63" s="296"/>
      <c r="U63" s="296"/>
      <c r="V63" s="296"/>
      <c r="W63" s="296"/>
      <c r="X63" s="296"/>
      <c r="Y63" s="296">
        <v>2.0</v>
      </c>
      <c r="Z63" s="277"/>
      <c r="AA63" s="262"/>
      <c r="AB63" s="263"/>
      <c r="AC63" s="294" t="str">
        <f t="shared" si="20"/>
        <v>Strata</v>
      </c>
      <c r="AD63" s="63"/>
      <c r="AE63" s="633"/>
      <c r="AF63" s="633"/>
      <c r="AG63" s="633"/>
      <c r="AH63" s="633"/>
      <c r="AI63" s="633"/>
      <c r="AJ63" s="633"/>
      <c r="AK63" s="634">
        <v>2.0</v>
      </c>
      <c r="AL63" s="284"/>
      <c r="AM63" s="265"/>
      <c r="AN63" s="294" t="str">
        <f t="shared" si="21"/>
        <v>Strata</v>
      </c>
      <c r="AO63" s="63"/>
      <c r="AP63" s="633"/>
      <c r="AQ63" s="633"/>
      <c r="AR63" s="633"/>
      <c r="AS63" s="633"/>
      <c r="AT63" s="633"/>
      <c r="AU63" s="633"/>
      <c r="AV63" s="634">
        <v>2.0</v>
      </c>
      <c r="AW63" s="298"/>
      <c r="AX63" s="263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</row>
    <row r="64">
      <c r="A64" s="259"/>
      <c r="B64" s="50"/>
      <c r="C64" s="260"/>
      <c r="D64" s="283" t="s">
        <v>130</v>
      </c>
      <c r="E64" s="63"/>
      <c r="F64" s="285"/>
      <c r="G64" s="285"/>
      <c r="H64" s="285"/>
      <c r="I64" s="285"/>
      <c r="J64" s="285"/>
      <c r="K64" s="285"/>
      <c r="L64" s="285">
        <v>2.5</v>
      </c>
      <c r="M64" s="285">
        <f t="shared" si="18"/>
        <v>20</v>
      </c>
      <c r="N64" s="328">
        <v>5.0</v>
      </c>
      <c r="O64" s="63"/>
      <c r="P64" s="284"/>
      <c r="Q64" s="286" t="str">
        <f t="shared" si="19"/>
        <v>El Dorado</v>
      </c>
      <c r="R64" s="63"/>
      <c r="S64" s="285"/>
      <c r="T64" s="285"/>
      <c r="U64" s="285"/>
      <c r="V64" s="285"/>
      <c r="W64" s="285"/>
      <c r="X64" s="285"/>
      <c r="Y64" s="285">
        <v>2.5</v>
      </c>
      <c r="Z64" s="277"/>
      <c r="AA64" s="262"/>
      <c r="AB64" s="263"/>
      <c r="AC64" s="286" t="str">
        <f t="shared" si="20"/>
        <v>El Dorado</v>
      </c>
      <c r="AD64" s="63"/>
      <c r="AE64" s="632"/>
      <c r="AF64" s="632"/>
      <c r="AG64" s="632"/>
      <c r="AH64" s="632"/>
      <c r="AI64" s="632"/>
      <c r="AJ64" s="632"/>
      <c r="AK64" s="287">
        <v>2.5</v>
      </c>
      <c r="AL64" s="284"/>
      <c r="AM64" s="303"/>
      <c r="AN64" s="286" t="str">
        <f t="shared" si="21"/>
        <v>El Dorado</v>
      </c>
      <c r="AO64" s="63"/>
      <c r="AP64" s="632"/>
      <c r="AQ64" s="632"/>
      <c r="AR64" s="632"/>
      <c r="AS64" s="632"/>
      <c r="AT64" s="632"/>
      <c r="AU64" s="632"/>
      <c r="AV64" s="287">
        <v>2.5</v>
      </c>
      <c r="AW64" s="288"/>
      <c r="AX64" s="263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</row>
    <row r="65">
      <c r="A65" s="259"/>
      <c r="B65" s="46"/>
      <c r="C65" s="260"/>
      <c r="D65" s="302" t="s">
        <v>96</v>
      </c>
      <c r="E65" s="63"/>
      <c r="F65" s="296"/>
      <c r="G65" s="296"/>
      <c r="H65" s="296"/>
      <c r="I65" s="296"/>
      <c r="J65" s="296"/>
      <c r="K65" s="296"/>
      <c r="L65" s="296"/>
      <c r="M65" s="285">
        <f t="shared" si="18"/>
        <v>0</v>
      </c>
      <c r="N65" s="296"/>
      <c r="O65" s="296"/>
      <c r="P65" s="284"/>
      <c r="Q65" s="294" t="str">
        <f t="shared" si="19"/>
        <v>Lactic Acid</v>
      </c>
      <c r="R65" s="63"/>
      <c r="S65" s="296"/>
      <c r="T65" s="296"/>
      <c r="U65" s="296"/>
      <c r="V65" s="296"/>
      <c r="W65" s="296"/>
      <c r="X65" s="296"/>
      <c r="Y65" s="296"/>
      <c r="Z65" s="277"/>
      <c r="AA65" s="262"/>
      <c r="AB65" s="263"/>
      <c r="AC65" s="294" t="str">
        <f t="shared" si="20"/>
        <v>Lactic Acid</v>
      </c>
      <c r="AD65" s="63"/>
      <c r="AE65" s="634"/>
      <c r="AF65" s="633"/>
      <c r="AG65" s="633"/>
      <c r="AH65" s="633"/>
      <c r="AI65" s="633"/>
      <c r="AJ65" s="633"/>
      <c r="AK65" s="633"/>
      <c r="AL65" s="284"/>
      <c r="AM65" s="303"/>
      <c r="AN65" s="294" t="str">
        <f t="shared" si="21"/>
        <v>Lactic Acid</v>
      </c>
      <c r="AO65" s="63"/>
      <c r="AP65" s="634"/>
      <c r="AQ65" s="633"/>
      <c r="AR65" s="633"/>
      <c r="AS65" s="633"/>
      <c r="AT65" s="633"/>
      <c r="AU65" s="633"/>
      <c r="AV65" s="633"/>
      <c r="AW65" s="298"/>
      <c r="AX65" s="263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</row>
    <row r="66">
      <c r="A66" s="259"/>
      <c r="B66" s="39"/>
      <c r="C66" s="260"/>
      <c r="D66" s="283"/>
      <c r="E66" s="63"/>
      <c r="F66" s="307"/>
      <c r="G66" s="307"/>
      <c r="H66" s="307"/>
      <c r="I66" s="307"/>
      <c r="J66" s="307"/>
      <c r="K66" s="307"/>
      <c r="L66" s="285"/>
      <c r="M66" s="285">
        <f t="shared" si="18"/>
        <v>0</v>
      </c>
      <c r="N66" s="285"/>
      <c r="O66" s="285"/>
      <c r="P66" s="284"/>
      <c r="Q66" s="286" t="str">
        <f t="shared" si="19"/>
        <v/>
      </c>
      <c r="R66" s="63"/>
      <c r="S66" s="307"/>
      <c r="T66" s="307"/>
      <c r="U66" s="307"/>
      <c r="V66" s="307"/>
      <c r="W66" s="307"/>
      <c r="X66" s="307"/>
      <c r="Y66" s="285"/>
      <c r="Z66" s="277"/>
      <c r="AA66" s="262"/>
      <c r="AB66" s="263"/>
      <c r="AC66" s="286" t="str">
        <f t="shared" si="20"/>
        <v/>
      </c>
      <c r="AD66" s="63"/>
      <c r="AE66" s="635"/>
      <c r="AF66" s="635"/>
      <c r="AG66" s="635"/>
      <c r="AH66" s="632"/>
      <c r="AI66" s="635"/>
      <c r="AJ66" s="635"/>
      <c r="AK66" s="632"/>
      <c r="AL66" s="284"/>
      <c r="AM66" s="303"/>
      <c r="AN66" s="286" t="str">
        <f t="shared" si="21"/>
        <v/>
      </c>
      <c r="AO66" s="63"/>
      <c r="AP66" s="632"/>
      <c r="AQ66" s="632"/>
      <c r="AR66" s="632"/>
      <c r="AS66" s="632"/>
      <c r="AT66" s="632"/>
      <c r="AU66" s="632"/>
      <c r="AV66" s="632"/>
      <c r="AW66" s="288"/>
      <c r="AX66" s="263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</row>
    <row r="67">
      <c r="A67" s="259"/>
      <c r="B67" s="50"/>
      <c r="C67" s="260"/>
      <c r="D67" s="302"/>
      <c r="E67" s="63"/>
      <c r="F67" s="313"/>
      <c r="G67" s="313"/>
      <c r="H67" s="313"/>
      <c r="I67" s="313"/>
      <c r="J67" s="313"/>
      <c r="K67" s="313"/>
      <c r="L67" s="313"/>
      <c r="M67" s="285">
        <f t="shared" si="18"/>
        <v>0</v>
      </c>
      <c r="N67" s="318"/>
      <c r="O67" s="318"/>
      <c r="P67" s="284"/>
      <c r="Q67" s="294" t="str">
        <f t="shared" si="19"/>
        <v/>
      </c>
      <c r="R67" s="63"/>
      <c r="S67" s="313"/>
      <c r="T67" s="313"/>
      <c r="U67" s="313"/>
      <c r="V67" s="313"/>
      <c r="W67" s="313"/>
      <c r="X67" s="313"/>
      <c r="Y67" s="313"/>
      <c r="Z67" s="277"/>
      <c r="AA67" s="262"/>
      <c r="AB67" s="263"/>
      <c r="AC67" s="294" t="str">
        <f t="shared" si="20"/>
        <v/>
      </c>
      <c r="AD67" s="63"/>
      <c r="AE67" s="636"/>
      <c r="AF67" s="636"/>
      <c r="AG67" s="636"/>
      <c r="AH67" s="633"/>
      <c r="AI67" s="636"/>
      <c r="AJ67" s="636"/>
      <c r="AK67" s="636"/>
      <c r="AL67" s="314"/>
      <c r="AM67" s="303"/>
      <c r="AN67" s="294" t="str">
        <f t="shared" si="21"/>
        <v/>
      </c>
      <c r="AO67" s="63"/>
      <c r="AP67" s="636"/>
      <c r="AQ67" s="636"/>
      <c r="AR67" s="636"/>
      <c r="AS67" s="636"/>
      <c r="AT67" s="636"/>
      <c r="AU67" s="636"/>
      <c r="AV67" s="633"/>
      <c r="AW67" s="298"/>
      <c r="AX67" s="263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</row>
    <row r="68">
      <c r="A68" s="259"/>
      <c r="B68" s="50"/>
      <c r="C68" s="260"/>
      <c r="D68" s="283"/>
      <c r="E68" s="63"/>
      <c r="F68" s="307"/>
      <c r="G68" s="307"/>
      <c r="H68" s="307"/>
      <c r="I68" s="307"/>
      <c r="J68" s="307"/>
      <c r="K68" s="307"/>
      <c r="L68" s="307"/>
      <c r="M68" s="285">
        <f t="shared" si="18"/>
        <v>0</v>
      </c>
      <c r="N68" s="285"/>
      <c r="O68" s="285"/>
      <c r="P68" s="284"/>
      <c r="Q68" s="286" t="str">
        <f t="shared" si="19"/>
        <v/>
      </c>
      <c r="R68" s="63"/>
      <c r="S68" s="307"/>
      <c r="T68" s="307"/>
      <c r="U68" s="307"/>
      <c r="V68" s="307"/>
      <c r="W68" s="307"/>
      <c r="X68" s="307"/>
      <c r="Y68" s="307"/>
      <c r="Z68" s="277"/>
      <c r="AA68" s="262"/>
      <c r="AB68" s="263"/>
      <c r="AC68" s="286" t="str">
        <f t="shared" si="20"/>
        <v/>
      </c>
      <c r="AD68" s="63"/>
      <c r="AE68" s="635"/>
      <c r="AF68" s="635"/>
      <c r="AG68" s="635"/>
      <c r="AH68" s="632"/>
      <c r="AI68" s="635"/>
      <c r="AJ68" s="635"/>
      <c r="AK68" s="635"/>
      <c r="AL68" s="314"/>
      <c r="AM68" s="303"/>
      <c r="AN68" s="286" t="str">
        <f t="shared" si="21"/>
        <v/>
      </c>
      <c r="AO68" s="63"/>
      <c r="AP68" s="635"/>
      <c r="AQ68" s="635"/>
      <c r="AR68" s="635"/>
      <c r="AS68" s="635"/>
      <c r="AT68" s="635"/>
      <c r="AU68" s="635"/>
      <c r="AV68" s="635"/>
      <c r="AW68" s="317"/>
      <c r="AX68" s="263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</row>
    <row r="69" ht="18.0" customHeight="1">
      <c r="A69" s="259"/>
      <c r="B69" s="46"/>
      <c r="C69" s="260"/>
      <c r="D69" s="302"/>
      <c r="E69" s="63"/>
      <c r="F69" s="313"/>
      <c r="G69" s="313"/>
      <c r="H69" s="313"/>
      <c r="I69" s="313"/>
      <c r="J69" s="313"/>
      <c r="K69" s="313"/>
      <c r="L69" s="313"/>
      <c r="M69" s="285">
        <f t="shared" si="18"/>
        <v>0</v>
      </c>
      <c r="N69" s="318"/>
      <c r="O69" s="318"/>
      <c r="P69" s="284"/>
      <c r="Q69" s="294" t="str">
        <f t="shared" si="19"/>
        <v/>
      </c>
      <c r="R69" s="63"/>
      <c r="S69" s="313"/>
      <c r="T69" s="313"/>
      <c r="U69" s="313"/>
      <c r="V69" s="313"/>
      <c r="W69" s="313"/>
      <c r="X69" s="313"/>
      <c r="Y69" s="313"/>
      <c r="Z69" s="277"/>
      <c r="AA69" s="262"/>
      <c r="AB69" s="263"/>
      <c r="AC69" s="294" t="str">
        <f t="shared" si="20"/>
        <v/>
      </c>
      <c r="AD69" s="63"/>
      <c r="AE69" s="636"/>
      <c r="AF69" s="636"/>
      <c r="AG69" s="636"/>
      <c r="AH69" s="633"/>
      <c r="AI69" s="636"/>
      <c r="AJ69" s="636"/>
      <c r="AK69" s="636"/>
      <c r="AL69" s="314"/>
      <c r="AM69" s="303"/>
      <c r="AN69" s="294" t="str">
        <f t="shared" si="21"/>
        <v/>
      </c>
      <c r="AO69" s="63"/>
      <c r="AP69" s="636"/>
      <c r="AQ69" s="636"/>
      <c r="AR69" s="636"/>
      <c r="AS69" s="636"/>
      <c r="AT69" s="636"/>
      <c r="AU69" s="636"/>
      <c r="AV69" s="636"/>
      <c r="AW69" s="317"/>
      <c r="AX69" s="263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8"/>
        <v>0</v>
      </c>
      <c r="N70" s="285"/>
      <c r="O70" s="285"/>
      <c r="P70" s="284"/>
      <c r="Q70" s="286" t="str">
        <f t="shared" si="19"/>
        <v/>
      </c>
      <c r="R70" s="63"/>
      <c r="S70" s="307"/>
      <c r="T70" s="307"/>
      <c r="U70" s="307"/>
      <c r="V70" s="307"/>
      <c r="W70" s="307"/>
      <c r="X70" s="307"/>
      <c r="Y70" s="307"/>
      <c r="Z70" s="277"/>
      <c r="AA70" s="262"/>
      <c r="AB70" s="263"/>
      <c r="AC70" s="286" t="str">
        <f t="shared" si="20"/>
        <v/>
      </c>
      <c r="AD70" s="63"/>
      <c r="AE70" s="635"/>
      <c r="AF70" s="635"/>
      <c r="AG70" s="635"/>
      <c r="AH70" s="632"/>
      <c r="AI70" s="635"/>
      <c r="AJ70" s="635"/>
      <c r="AK70" s="635"/>
      <c r="AL70" s="314"/>
      <c r="AM70" s="303"/>
      <c r="AN70" s="286" t="str">
        <f t="shared" si="21"/>
        <v/>
      </c>
      <c r="AO70" s="63"/>
      <c r="AP70" s="635"/>
      <c r="AQ70" s="635"/>
      <c r="AR70" s="635"/>
      <c r="AS70" s="635"/>
      <c r="AT70" s="635"/>
      <c r="AU70" s="635"/>
      <c r="AV70" s="635"/>
      <c r="AW70" s="317"/>
      <c r="AX70" s="263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8"/>
        <v>0</v>
      </c>
      <c r="N71" s="318"/>
      <c r="O71" s="318"/>
      <c r="P71" s="284"/>
      <c r="Q71" s="294" t="str">
        <f t="shared" si="19"/>
        <v/>
      </c>
      <c r="R71" s="63"/>
      <c r="S71" s="313"/>
      <c r="T71" s="313"/>
      <c r="U71" s="313"/>
      <c r="V71" s="313"/>
      <c r="W71" s="313"/>
      <c r="X71" s="313"/>
      <c r="Y71" s="313"/>
      <c r="Z71" s="277"/>
      <c r="AA71" s="262"/>
      <c r="AB71" s="263"/>
      <c r="AC71" s="294" t="str">
        <f t="shared" si="20"/>
        <v/>
      </c>
      <c r="AD71" s="63"/>
      <c r="AE71" s="636"/>
      <c r="AF71" s="636"/>
      <c r="AG71" s="636"/>
      <c r="AH71" s="633"/>
      <c r="AI71" s="636"/>
      <c r="AJ71" s="636"/>
      <c r="AK71" s="636"/>
      <c r="AL71" s="314"/>
      <c r="AM71" s="303"/>
      <c r="AN71" s="294" t="str">
        <f t="shared" si="21"/>
        <v/>
      </c>
      <c r="AO71" s="63"/>
      <c r="AP71" s="636"/>
      <c r="AQ71" s="636"/>
      <c r="AR71" s="636"/>
      <c r="AS71" s="636"/>
      <c r="AT71" s="636"/>
      <c r="AU71" s="636"/>
      <c r="AV71" s="636"/>
      <c r="AW71" s="317"/>
      <c r="AX71" s="263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</row>
    <row r="72">
      <c r="A72" s="259"/>
      <c r="B72" s="50"/>
      <c r="C72" s="260"/>
      <c r="D72" s="283" t="s">
        <v>132</v>
      </c>
      <c r="E72" s="63"/>
      <c r="F72" s="285">
        <v>0.1</v>
      </c>
      <c r="G72" s="307"/>
      <c r="H72" s="307"/>
      <c r="I72" s="307"/>
      <c r="J72" s="307"/>
      <c r="K72" s="307"/>
      <c r="L72" s="307"/>
      <c r="M72" s="285">
        <f t="shared" si="18"/>
        <v>0</v>
      </c>
      <c r="N72" s="285"/>
      <c r="O72" s="285"/>
      <c r="P72" s="284"/>
      <c r="Q72" s="286" t="str">
        <f t="shared" si="19"/>
        <v>Antifoam</v>
      </c>
      <c r="R72" s="63"/>
      <c r="S72" s="285">
        <v>0.1</v>
      </c>
      <c r="T72" s="307"/>
      <c r="U72" s="307"/>
      <c r="V72" s="307"/>
      <c r="W72" s="307"/>
      <c r="X72" s="307"/>
      <c r="Y72" s="307"/>
      <c r="Z72" s="277"/>
      <c r="AA72" s="262"/>
      <c r="AB72" s="263"/>
      <c r="AC72" s="286" t="str">
        <f t="shared" si="20"/>
        <v>Antifoam</v>
      </c>
      <c r="AD72" s="63"/>
      <c r="AE72" s="637">
        <v>0.1</v>
      </c>
      <c r="AF72" s="635"/>
      <c r="AG72" s="635"/>
      <c r="AH72" s="632"/>
      <c r="AI72" s="635"/>
      <c r="AJ72" s="635"/>
      <c r="AK72" s="635"/>
      <c r="AL72" s="314"/>
      <c r="AM72" s="303"/>
      <c r="AN72" s="286" t="str">
        <f t="shared" si="21"/>
        <v>Antifoam</v>
      </c>
      <c r="AO72" s="63"/>
      <c r="AP72" s="637">
        <v>0.1</v>
      </c>
      <c r="AQ72" s="635"/>
      <c r="AR72" s="635"/>
      <c r="AS72" s="635"/>
      <c r="AT72" s="635"/>
      <c r="AU72" s="635"/>
      <c r="AV72" s="635"/>
      <c r="AW72" s="317"/>
      <c r="AX72" s="263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0.1</v>
      </c>
      <c r="J73" s="313"/>
      <c r="K73" s="313"/>
      <c r="L73" s="313"/>
      <c r="M73" s="285">
        <f t="shared" ref="M73:M74" si="22">sum(O73*$O$60)</f>
        <v>0</v>
      </c>
      <c r="N73" s="296"/>
      <c r="O73" s="296"/>
      <c r="P73" s="284"/>
      <c r="Q73" s="322" t="str">
        <f t="shared" si="19"/>
        <v>Yeast Nutrient</v>
      </c>
      <c r="R73" s="63"/>
      <c r="S73" s="313"/>
      <c r="T73" s="313"/>
      <c r="U73" s="313"/>
      <c r="V73" s="296">
        <v>0.1</v>
      </c>
      <c r="W73" s="313"/>
      <c r="X73" s="313"/>
      <c r="Y73" s="313"/>
      <c r="Z73" s="277"/>
      <c r="AA73" s="262"/>
      <c r="AB73" s="263"/>
      <c r="AC73" s="294" t="str">
        <f t="shared" si="20"/>
        <v>Yeast Nutrient</v>
      </c>
      <c r="AD73" s="63"/>
      <c r="AE73" s="636"/>
      <c r="AF73" s="636"/>
      <c r="AG73" s="636"/>
      <c r="AH73" s="634">
        <v>0.1</v>
      </c>
      <c r="AI73" s="636"/>
      <c r="AJ73" s="636"/>
      <c r="AK73" s="636"/>
      <c r="AL73" s="314"/>
      <c r="AM73" s="303"/>
      <c r="AN73" s="294" t="str">
        <f t="shared" si="21"/>
        <v>Yeast Nutrient</v>
      </c>
      <c r="AO73" s="63"/>
      <c r="AP73" s="636"/>
      <c r="AQ73" s="636"/>
      <c r="AR73" s="636"/>
      <c r="AS73" s="638">
        <v>0.1</v>
      </c>
      <c r="AT73" s="636"/>
      <c r="AU73" s="636"/>
      <c r="AV73" s="636"/>
      <c r="AW73" s="317"/>
      <c r="AX73" s="263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/>
      <c r="J74" s="307"/>
      <c r="K74" s="307"/>
      <c r="L74" s="307"/>
      <c r="M74" s="285">
        <f t="shared" si="22"/>
        <v>0</v>
      </c>
      <c r="N74" s="285"/>
      <c r="O74" s="285"/>
      <c r="P74" s="324"/>
      <c r="Q74" s="286" t="str">
        <f t="shared" si="19"/>
        <v>Whirlfloc</v>
      </c>
      <c r="R74" s="63"/>
      <c r="S74" s="307"/>
      <c r="T74" s="307"/>
      <c r="U74" s="307"/>
      <c r="V74" s="285"/>
      <c r="W74" s="307"/>
      <c r="X74" s="307"/>
      <c r="Y74" s="307"/>
      <c r="Z74" s="277"/>
      <c r="AA74" s="262"/>
      <c r="AB74" s="263"/>
      <c r="AC74" s="286" t="str">
        <f t="shared" si="20"/>
        <v>Whirlfloc</v>
      </c>
      <c r="AD74" s="63"/>
      <c r="AE74" s="635"/>
      <c r="AF74" s="635"/>
      <c r="AG74" s="635"/>
      <c r="AH74" s="632"/>
      <c r="AI74" s="635"/>
      <c r="AJ74" s="635"/>
      <c r="AK74" s="635"/>
      <c r="AL74" s="314"/>
      <c r="AM74" s="303"/>
      <c r="AN74" s="286" t="str">
        <f t="shared" si="21"/>
        <v>Whirlfloc</v>
      </c>
      <c r="AO74" s="63"/>
      <c r="AP74" s="635"/>
      <c r="AQ74" s="635"/>
      <c r="AR74" s="635"/>
      <c r="AS74" s="635"/>
      <c r="AT74" s="635"/>
      <c r="AU74" s="635"/>
      <c r="AV74" s="635"/>
      <c r="AW74" s="317"/>
      <c r="AX74" s="263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</row>
    <row r="75">
      <c r="A75" s="259"/>
      <c r="B75" s="50"/>
      <c r="C75" s="260"/>
      <c r="D75" s="302" t="s">
        <v>135</v>
      </c>
      <c r="E75" s="63"/>
      <c r="F75" s="325" t="s">
        <v>267</v>
      </c>
      <c r="G75" s="62"/>
      <c r="H75" s="62"/>
      <c r="I75" s="62"/>
      <c r="J75" s="62"/>
      <c r="K75" s="62"/>
      <c r="L75" s="62"/>
      <c r="M75" s="62"/>
      <c r="N75" s="62"/>
      <c r="O75" s="63"/>
      <c r="P75" s="284"/>
      <c r="Q75" s="322" t="str">
        <f t="shared" si="19"/>
        <v>Yeast</v>
      </c>
      <c r="R75" s="63"/>
      <c r="S75" s="326"/>
      <c r="T75" s="326"/>
      <c r="U75" s="326"/>
      <c r="V75" s="327"/>
      <c r="W75" s="326"/>
      <c r="X75" s="326"/>
      <c r="Y75" s="326"/>
      <c r="Z75" s="277"/>
      <c r="AA75" s="262"/>
      <c r="AB75" s="263"/>
      <c r="AC75" s="294" t="str">
        <f t="shared" si="20"/>
        <v>Yeast</v>
      </c>
      <c r="AD75" s="63"/>
      <c r="AE75" s="313"/>
      <c r="AF75" s="313"/>
      <c r="AG75" s="313"/>
      <c r="AH75" s="296"/>
      <c r="AI75" s="313"/>
      <c r="AJ75" s="313"/>
      <c r="AK75" s="313"/>
      <c r="AL75" s="314"/>
      <c r="AM75" s="303"/>
      <c r="AN75" s="294" t="str">
        <f t="shared" si="21"/>
        <v>Yeast</v>
      </c>
      <c r="AO75" s="63"/>
      <c r="AP75" s="315"/>
      <c r="AQ75" s="315"/>
      <c r="AR75" s="315"/>
      <c r="AS75" s="315"/>
      <c r="AT75" s="315"/>
      <c r="AU75" s="315"/>
      <c r="AV75" s="315"/>
      <c r="AW75" s="317"/>
      <c r="AX75" s="263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</row>
    <row r="76">
      <c r="A76" s="259"/>
      <c r="B76" s="50"/>
      <c r="C76" s="260"/>
      <c r="D76" s="283" t="s">
        <v>138</v>
      </c>
      <c r="E76" s="63"/>
      <c r="F76" s="328">
        <v>0.0</v>
      </c>
      <c r="G76" s="62"/>
      <c r="H76" s="62"/>
      <c r="I76" s="62"/>
      <c r="J76" s="62"/>
      <c r="K76" s="62"/>
      <c r="L76" s="62"/>
      <c r="M76" s="62"/>
      <c r="N76" s="62"/>
      <c r="O76" s="63"/>
      <c r="P76" s="324"/>
      <c r="Q76" s="329"/>
      <c r="R76" s="63"/>
      <c r="S76" s="330"/>
      <c r="T76" s="330"/>
      <c r="U76" s="330"/>
      <c r="V76" s="331"/>
      <c r="W76" s="330"/>
      <c r="X76" s="330"/>
      <c r="Y76" s="330"/>
      <c r="Z76" s="253"/>
      <c r="AA76" s="262"/>
      <c r="AB76" s="263"/>
      <c r="AC76" s="329"/>
      <c r="AD76" s="63"/>
      <c r="AE76" s="330"/>
      <c r="AF76" s="330"/>
      <c r="AG76" s="330"/>
      <c r="AH76" s="331"/>
      <c r="AI76" s="330"/>
      <c r="AJ76" s="330"/>
      <c r="AK76" s="330"/>
      <c r="AL76" s="314"/>
      <c r="AM76" s="303"/>
      <c r="AN76" s="329"/>
      <c r="AO76" s="63"/>
      <c r="AP76" s="333"/>
      <c r="AQ76" s="333"/>
      <c r="AR76" s="333"/>
      <c r="AS76" s="333"/>
      <c r="AT76" s="333"/>
      <c r="AU76" s="333"/>
      <c r="AV76" s="333"/>
      <c r="AW76" s="317"/>
      <c r="AX76" s="263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</row>
    <row r="77">
      <c r="A77" s="1"/>
      <c r="B77" s="46"/>
      <c r="C77" s="334"/>
      <c r="D77" s="283" t="s">
        <v>270</v>
      </c>
      <c r="E77" s="63"/>
      <c r="F77" s="328" t="s">
        <v>271</v>
      </c>
      <c r="G77" s="62"/>
      <c r="H77" s="62"/>
      <c r="I77" s="62"/>
      <c r="J77" s="62"/>
      <c r="K77" s="62"/>
      <c r="L77" s="62"/>
      <c r="M77" s="62"/>
      <c r="N77" s="62"/>
      <c r="O77" s="63"/>
      <c r="P77" s="234"/>
      <c r="Q77" s="234"/>
      <c r="R77" s="238"/>
      <c r="S77" s="238"/>
      <c r="T77" s="238"/>
      <c r="U77" s="238"/>
      <c r="V77" s="234"/>
      <c r="W77" s="335"/>
      <c r="X77" s="238"/>
      <c r="Y77" s="238"/>
      <c r="Z77" s="238"/>
      <c r="AA77" s="303"/>
      <c r="AB77" s="303"/>
      <c r="AC77" s="171"/>
      <c r="AD77" s="173"/>
      <c r="AE77" s="173"/>
      <c r="AF77" s="173"/>
      <c r="AG77" s="173"/>
      <c r="AH77" s="171"/>
      <c r="AI77" s="171"/>
      <c r="AJ77" s="171"/>
      <c r="AK77" s="171"/>
      <c r="AL77" s="234"/>
      <c r="AM77" s="303"/>
      <c r="AN77" s="66"/>
      <c r="AO77" s="171"/>
      <c r="AP77" s="171"/>
      <c r="AQ77" s="173"/>
      <c r="AR77" s="173"/>
      <c r="AS77" s="173"/>
      <c r="AT77" s="173"/>
      <c r="AU77" s="171"/>
      <c r="AV77" s="171"/>
      <c r="AW77" s="171"/>
      <c r="AX77" s="171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4"/>
      <c r="R78" s="238"/>
      <c r="S78" s="238"/>
      <c r="T78" s="238"/>
      <c r="U78" s="238"/>
      <c r="V78" s="234"/>
      <c r="W78" s="335"/>
      <c r="X78" s="238"/>
      <c r="Y78" s="238"/>
      <c r="Z78" s="238"/>
      <c r="AA78" s="303"/>
      <c r="AB78" s="303"/>
      <c r="AC78" s="171"/>
      <c r="AD78" s="173"/>
      <c r="AE78" s="173"/>
      <c r="AF78" s="173"/>
      <c r="AG78" s="173"/>
      <c r="AH78" s="171"/>
      <c r="AI78" s="171"/>
      <c r="AJ78" s="171"/>
      <c r="AK78" s="171"/>
      <c r="AL78" s="234"/>
      <c r="AM78" s="303"/>
      <c r="AN78" s="66"/>
      <c r="AO78" s="171"/>
      <c r="AP78" s="171"/>
      <c r="AQ78" s="173"/>
      <c r="AR78" s="173"/>
      <c r="AS78" s="173"/>
      <c r="AT78" s="173"/>
      <c r="AU78" s="171"/>
      <c r="AV78" s="171"/>
      <c r="AW78" s="171"/>
      <c r="AX78" s="171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9"/>
      <c r="P79" s="338"/>
      <c r="Q79" s="338"/>
      <c r="R79" s="340"/>
      <c r="S79" s="336"/>
      <c r="T79" s="336"/>
      <c r="U79" s="336"/>
      <c r="V79" s="336"/>
      <c r="W79" s="341"/>
      <c r="X79" s="341"/>
      <c r="Y79" s="341"/>
      <c r="Z79" s="341"/>
      <c r="AA79" s="303"/>
      <c r="AB79" s="303"/>
      <c r="AC79" s="342"/>
      <c r="AD79" s="342"/>
      <c r="AE79" s="342"/>
      <c r="AF79" s="342"/>
      <c r="AG79" s="342"/>
      <c r="AH79" s="343"/>
      <c r="AI79" s="343"/>
      <c r="AJ79" s="342"/>
      <c r="AK79" s="344"/>
      <c r="AL79" s="63"/>
      <c r="AM79" s="303"/>
      <c r="AN79" s="345" t="str">
        <f t="shared" ref="AN79:AN80" si="23">IF(AM79&gt;0,AM79/$M$72,"")</f>
        <v/>
      </c>
      <c r="AO79" s="342"/>
      <c r="AP79" s="342"/>
      <c r="AQ79" s="342"/>
      <c r="AR79" s="342"/>
      <c r="AS79" s="342"/>
      <c r="AT79" s="342"/>
      <c r="AU79" s="342"/>
      <c r="AV79" s="342"/>
      <c r="AW79" s="342"/>
      <c r="AX79" s="263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0"/>
      <c r="S80" s="336"/>
      <c r="T80" s="336"/>
      <c r="U80" s="336"/>
      <c r="V80" s="336"/>
      <c r="W80" s="341"/>
      <c r="X80" s="341"/>
      <c r="Y80" s="341"/>
      <c r="Z80" s="341"/>
      <c r="AA80" s="303"/>
      <c r="AB80" s="303"/>
      <c r="AC80" s="342"/>
      <c r="AD80" s="342"/>
      <c r="AE80" s="342"/>
      <c r="AF80" s="342"/>
      <c r="AG80" s="342"/>
      <c r="AH80" s="343"/>
      <c r="AI80" s="343"/>
      <c r="AJ80" s="342"/>
      <c r="AK80" s="344"/>
      <c r="AL80" s="63"/>
      <c r="AM80" s="303"/>
      <c r="AN80" s="345" t="str">
        <f t="shared" si="23"/>
        <v/>
      </c>
      <c r="AO80" s="342"/>
      <c r="AP80" s="342"/>
      <c r="AQ80" s="342"/>
      <c r="AR80" s="342"/>
      <c r="AS80" s="342"/>
      <c r="AT80" s="342"/>
      <c r="AU80" s="342"/>
      <c r="AV80" s="342"/>
      <c r="AW80" s="342"/>
      <c r="AX80" s="171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  <c r="BM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  <c r="BM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  <c r="BM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  <c r="BM84" s="194"/>
    </row>
    <row r="85" ht="27.0" customHeight="1">
      <c r="A85" s="362"/>
      <c r="B85" s="50"/>
      <c r="C85" s="363" t="s">
        <v>149</v>
      </c>
      <c r="D85" s="364">
        <f>K53</f>
        <v>1132.5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>
        <f>X53</f>
        <v>1132.5</v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/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/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  <c r="BM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  <c r="BM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  <c r="BM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  <c r="BM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  <c r="BM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  <c r="BM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  <c r="BM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  <c r="BM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  <c r="BM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  <c r="BM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  <c r="BM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  <c r="BM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  <c r="BM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  <c r="BM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  <c r="BM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  <c r="BM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  <c r="BM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  <c r="BM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  <c r="BM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  <c r="BM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171"/>
      <c r="O113" s="171"/>
      <c r="P113" s="450"/>
      <c r="Q113" s="171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173"/>
      <c r="AU113" s="173"/>
      <c r="AV113" s="173"/>
      <c r="AW113" s="173"/>
      <c r="AX113" s="171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7"/>
      <c r="P114" s="450"/>
      <c r="Q114" s="171"/>
      <c r="R114" s="303"/>
      <c r="S114" s="303"/>
      <c r="T114" s="303"/>
      <c r="U114" s="303"/>
      <c r="V114" s="139"/>
      <c r="W114" s="303"/>
      <c r="X114" s="303"/>
      <c r="Y114" s="303"/>
      <c r="Z114" s="303"/>
      <c r="AA114" s="303"/>
      <c r="AB114" s="171"/>
      <c r="AC114" s="303"/>
      <c r="AD114" s="303"/>
      <c r="AE114" s="303"/>
      <c r="AF114" s="303"/>
      <c r="AG114" s="303"/>
      <c r="AH114" s="171"/>
      <c r="AI114" s="234"/>
      <c r="AJ114" s="234"/>
      <c r="AK114" s="234"/>
      <c r="AL114" s="234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7"/>
      <c r="P115" s="450"/>
      <c r="Q115" s="171"/>
      <c r="R115" s="303"/>
      <c r="S115" s="303"/>
      <c r="T115" s="303"/>
      <c r="U115" s="303"/>
      <c r="V115" s="139"/>
      <c r="W115" s="303"/>
      <c r="X115" s="303"/>
      <c r="Y115" s="303"/>
      <c r="Z115" s="303"/>
      <c r="AA115" s="303"/>
      <c r="AB115" s="171"/>
      <c r="AC115" s="303"/>
      <c r="AD115" s="303"/>
      <c r="AE115" s="303"/>
      <c r="AF115" s="303"/>
      <c r="AG115" s="303"/>
      <c r="AH115" s="171"/>
      <c r="AI115" s="234"/>
      <c r="AJ115" s="234"/>
      <c r="AK115" s="234"/>
      <c r="AL115" s="234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7"/>
      <c r="P116" s="450"/>
      <c r="Q116" s="171"/>
      <c r="R116" s="303"/>
      <c r="S116" s="303"/>
      <c r="T116" s="303"/>
      <c r="U116" s="303"/>
      <c r="V116" s="139"/>
      <c r="W116" s="303"/>
      <c r="X116" s="303"/>
      <c r="Y116" s="303"/>
      <c r="Z116" s="303"/>
      <c r="AA116" s="303"/>
      <c r="AB116" s="171"/>
      <c r="AC116" s="303"/>
      <c r="AD116" s="303"/>
      <c r="AE116" s="303"/>
      <c r="AF116" s="303"/>
      <c r="AG116" s="303"/>
      <c r="AH116" s="171"/>
      <c r="AI116" s="234"/>
      <c r="AJ116" s="234"/>
      <c r="AK116" s="234"/>
      <c r="AL116" s="234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7"/>
      <c r="P117" s="450"/>
      <c r="Q117" s="171"/>
      <c r="R117" s="303"/>
      <c r="S117" s="303"/>
      <c r="T117" s="303"/>
      <c r="U117" s="303"/>
      <c r="V117" s="139"/>
      <c r="W117" s="303"/>
      <c r="X117" s="303"/>
      <c r="Y117" s="303"/>
      <c r="Z117" s="303"/>
      <c r="AA117" s="303"/>
      <c r="AB117" s="171"/>
      <c r="AC117" s="303"/>
      <c r="AD117" s="303"/>
      <c r="AE117" s="303"/>
      <c r="AF117" s="303"/>
      <c r="AG117" s="303"/>
      <c r="AH117" s="171"/>
      <c r="AI117" s="234"/>
      <c r="AJ117" s="234"/>
      <c r="AK117" s="234"/>
      <c r="AL117" s="234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7"/>
      <c r="P118" s="450"/>
      <c r="Q118" s="171"/>
      <c r="R118" s="303"/>
      <c r="S118" s="303"/>
      <c r="T118" s="303"/>
      <c r="U118" s="303"/>
      <c r="V118" s="139"/>
      <c r="W118" s="303"/>
      <c r="X118" s="303"/>
      <c r="Y118" s="303"/>
      <c r="Z118" s="303"/>
      <c r="AA118" s="303"/>
      <c r="AB118" s="171"/>
      <c r="AC118" s="303"/>
      <c r="AD118" s="303"/>
      <c r="AE118" s="303"/>
      <c r="AF118" s="303"/>
      <c r="AG118" s="303"/>
      <c r="AH118" s="171"/>
      <c r="AI118" s="234"/>
      <c r="AJ118" s="234"/>
      <c r="AK118" s="234"/>
      <c r="AL118" s="234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</row>
    <row r="119">
      <c r="A119" s="412"/>
      <c r="B119" s="47"/>
      <c r="C119" s="47"/>
      <c r="D119" s="47"/>
      <c r="E119" s="47"/>
      <c r="F119" s="47"/>
      <c r="G119" s="47"/>
      <c r="H119" s="47"/>
      <c r="I119" s="47"/>
      <c r="J119" s="48"/>
      <c r="K119" s="48"/>
      <c r="L119" s="303"/>
      <c r="M119" s="303"/>
      <c r="N119" s="47"/>
      <c r="O119" s="47"/>
      <c r="P119" s="450"/>
      <c r="Q119" s="171"/>
      <c r="R119" s="303"/>
      <c r="S119" s="303"/>
      <c r="T119" s="303"/>
      <c r="U119" s="303"/>
      <c r="V119" s="139"/>
      <c r="W119" s="303"/>
      <c r="X119" s="303"/>
      <c r="Y119" s="303"/>
      <c r="Z119" s="303"/>
      <c r="AA119" s="303"/>
      <c r="AB119" s="171"/>
      <c r="AC119" s="303"/>
      <c r="AD119" s="303"/>
      <c r="AE119" s="303"/>
      <c r="AF119" s="303"/>
      <c r="AG119" s="303"/>
      <c r="AH119" s="171"/>
      <c r="AI119" s="234"/>
      <c r="AJ119" s="234"/>
      <c r="AK119" s="234"/>
      <c r="AL119" s="234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</row>
    <row r="120">
      <c r="A120" s="412"/>
      <c r="B120" s="47"/>
      <c r="C120" s="47"/>
      <c r="D120" s="47"/>
      <c r="E120" s="47"/>
      <c r="F120" s="47"/>
      <c r="G120" s="47"/>
      <c r="H120" s="47"/>
      <c r="I120" s="47"/>
      <c r="J120" s="48"/>
      <c r="K120" s="48"/>
      <c r="L120" s="303"/>
      <c r="M120" s="303"/>
      <c r="N120" s="47"/>
      <c r="O120" s="47"/>
      <c r="P120" s="457"/>
      <c r="Q120" s="171"/>
      <c r="R120" s="303"/>
      <c r="S120" s="303"/>
      <c r="T120" s="303"/>
      <c r="U120" s="303"/>
      <c r="V120" s="139"/>
      <c r="W120" s="303"/>
      <c r="X120" s="491"/>
      <c r="Y120" s="491"/>
      <c r="Z120" s="491"/>
      <c r="AA120" s="491"/>
      <c r="AB120" s="171"/>
      <c r="AC120" s="303"/>
      <c r="AD120" s="303"/>
      <c r="AE120" s="303"/>
      <c r="AF120" s="303"/>
      <c r="AG120" s="303"/>
      <c r="AH120" s="171"/>
      <c r="AI120" s="234"/>
      <c r="AJ120" s="234"/>
      <c r="AK120" s="234"/>
      <c r="AL120" s="234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73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</row>
    <row r="121">
      <c r="A121" s="412"/>
      <c r="B121" s="47"/>
      <c r="C121" s="458" t="s">
        <v>199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3"/>
      <c r="Q121" s="47"/>
      <c r="R121" s="608" t="s">
        <v>233</v>
      </c>
      <c r="S121" s="62"/>
      <c r="T121" s="62"/>
      <c r="U121" s="62"/>
      <c r="V121" s="62"/>
      <c r="W121" s="63"/>
      <c r="X121" s="642"/>
      <c r="Y121" s="642"/>
      <c r="Z121" s="642"/>
      <c r="AA121" s="642"/>
      <c r="AB121" s="460"/>
      <c r="AC121" s="462"/>
      <c r="AD121" s="463"/>
      <c r="AE121" s="463"/>
      <c r="AF121" s="463"/>
      <c r="AG121" s="464"/>
      <c r="AH121" s="460"/>
      <c r="AI121" s="466"/>
      <c r="AJ121" s="468"/>
      <c r="AK121" s="468"/>
      <c r="AL121" s="468"/>
      <c r="AM121" s="470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</row>
    <row r="122">
      <c r="A122" s="412"/>
      <c r="B122" s="47"/>
      <c r="C122" s="471" t="s">
        <v>202</v>
      </c>
      <c r="D122" s="63"/>
      <c r="E122" s="472" t="s">
        <v>203</v>
      </c>
      <c r="F122" s="473" t="s">
        <v>100</v>
      </c>
      <c r="G122" s="474" t="s">
        <v>204</v>
      </c>
      <c r="H122" s="63"/>
      <c r="I122" s="475" t="s">
        <v>85</v>
      </c>
      <c r="J122" s="63"/>
      <c r="K122" s="476"/>
      <c r="L122" s="476"/>
      <c r="M122" s="477"/>
      <c r="N122" s="476"/>
      <c r="O122" s="476"/>
      <c r="P122" s="478"/>
      <c r="Q122" s="47"/>
      <c r="R122" s="479" t="s">
        <v>205</v>
      </c>
      <c r="S122" s="479" t="s">
        <v>206</v>
      </c>
      <c r="T122" s="479" t="s">
        <v>12</v>
      </c>
      <c r="U122" s="479" t="s">
        <v>207</v>
      </c>
      <c r="V122" s="643" t="s">
        <v>234</v>
      </c>
      <c r="W122" s="63"/>
      <c r="X122" s="495"/>
      <c r="Y122" s="463"/>
      <c r="Z122" s="463"/>
      <c r="AA122" s="463"/>
      <c r="AB122" s="487"/>
      <c r="AC122" s="484"/>
      <c r="AD122" s="488"/>
      <c r="AE122" s="405"/>
      <c r="AF122" s="405"/>
      <c r="AG122" s="405"/>
      <c r="AH122" s="470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</row>
    <row r="123">
      <c r="A123" s="412"/>
      <c r="B123" s="47"/>
      <c r="C123" s="489" t="s">
        <v>213</v>
      </c>
      <c r="D123" s="63"/>
      <c r="E123" s="490" t="str">
        <f t="shared" ref="E123:E125" si="24">V8</f>
        <v/>
      </c>
      <c r="F123" s="492">
        <v>50.0</v>
      </c>
      <c r="G123" s="493">
        <f t="shared" ref="G123:G126" si="25">E123*F123</f>
        <v>0</v>
      </c>
      <c r="H123" s="132"/>
      <c r="I123" s="496" t="str">
        <f t="shared" ref="I123:I126" si="26">IF(ISBLANK(E123)=false , G123/$G$127,"")</f>
        <v/>
      </c>
      <c r="J123" s="132"/>
      <c r="K123" s="497"/>
      <c r="L123" s="498"/>
      <c r="M123" s="499"/>
      <c r="N123" s="497"/>
      <c r="O123" s="497"/>
      <c r="P123" s="500"/>
      <c r="Q123" s="47"/>
      <c r="R123" s="501" t="str">
        <f>D2</f>
        <v/>
      </c>
      <c r="S123" s="502" t="s">
        <v>277</v>
      </c>
      <c r="T123" s="503" t="str">
        <f>AC2</f>
        <v>#N/A</v>
      </c>
      <c r="U123" s="504" t="str">
        <f>E83</f>
        <v/>
      </c>
      <c r="V123" s="505" t="str">
        <f>V13</f>
        <v/>
      </c>
      <c r="W123" s="63"/>
      <c r="X123" s="506"/>
      <c r="Y123" s="486"/>
      <c r="Z123" s="486"/>
      <c r="AA123" s="486"/>
      <c r="AB123" s="487"/>
      <c r="AC123" s="484"/>
      <c r="AD123" s="488"/>
      <c r="AE123" s="405"/>
      <c r="AF123" s="405"/>
      <c r="AG123" s="405"/>
      <c r="AH123" s="470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</row>
    <row r="124">
      <c r="A124" s="412"/>
      <c r="B124" s="47"/>
      <c r="C124" s="489" t="s">
        <v>214</v>
      </c>
      <c r="D124" s="63"/>
      <c r="E124" s="508" t="str">
        <f t="shared" si="24"/>
        <v/>
      </c>
      <c r="F124" s="492">
        <v>50.0</v>
      </c>
      <c r="G124" s="493">
        <f t="shared" si="25"/>
        <v>0</v>
      </c>
      <c r="H124" s="132"/>
      <c r="I124" s="496" t="str">
        <f t="shared" si="26"/>
        <v/>
      </c>
      <c r="J124" s="132"/>
      <c r="K124" s="497"/>
      <c r="L124" s="498"/>
      <c r="M124" s="499"/>
      <c r="N124" s="497"/>
      <c r="O124" s="497"/>
      <c r="P124" s="500"/>
      <c r="Q124" s="47"/>
      <c r="R124" s="463"/>
      <c r="S124" s="463"/>
      <c r="T124" s="463"/>
      <c r="U124" s="464"/>
      <c r="V124" s="509"/>
      <c r="W124" s="462"/>
      <c r="X124" s="463"/>
      <c r="Y124" s="463"/>
      <c r="Z124" s="510"/>
      <c r="AA124" s="412"/>
      <c r="AB124" s="8"/>
      <c r="AC124" s="485"/>
      <c r="AD124" s="486"/>
      <c r="AE124" s="486"/>
      <c r="AF124" s="486"/>
      <c r="AG124" s="487"/>
      <c r="AH124" s="8"/>
      <c r="AI124" s="405"/>
      <c r="AJ124" s="405"/>
      <c r="AK124" s="405"/>
      <c r="AL124" s="405"/>
      <c r="AM124" s="470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</row>
    <row r="125">
      <c r="A125" s="412"/>
      <c r="B125" s="47"/>
      <c r="C125" s="513" t="s">
        <v>215</v>
      </c>
      <c r="D125" s="182"/>
      <c r="E125" s="550" t="str">
        <f t="shared" si="24"/>
        <v/>
      </c>
      <c r="F125" s="492">
        <v>50.0</v>
      </c>
      <c r="G125" s="551">
        <f t="shared" si="25"/>
        <v>0</v>
      </c>
      <c r="H125" s="132"/>
      <c r="I125" s="496" t="str">
        <f t="shared" si="26"/>
        <v/>
      </c>
      <c r="J125" s="132"/>
      <c r="K125" s="497"/>
      <c r="L125" s="498"/>
      <c r="M125" s="499"/>
      <c r="N125" s="497"/>
      <c r="O125" s="497"/>
      <c r="P125" s="515"/>
      <c r="Q125" s="47"/>
      <c r="R125" s="486"/>
      <c r="S125" s="486"/>
      <c r="T125" s="486"/>
      <c r="U125" s="487"/>
      <c r="V125" s="2"/>
      <c r="W125" s="485"/>
      <c r="X125" s="486"/>
      <c r="Y125" s="486"/>
      <c r="Z125" s="486"/>
      <c r="AA125" s="464"/>
      <c r="AB125" s="8"/>
      <c r="AC125" s="485"/>
      <c r="AD125" s="486"/>
      <c r="AE125" s="486"/>
      <c r="AF125" s="486"/>
      <c r="AG125" s="487"/>
      <c r="AH125" s="8"/>
      <c r="AI125" s="405"/>
      <c r="AJ125" s="405"/>
      <c r="AK125" s="405"/>
      <c r="AL125" s="405"/>
      <c r="AM125" s="470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</row>
    <row r="126">
      <c r="A126" s="412"/>
      <c r="B126" s="47"/>
      <c r="C126" s="516" t="s">
        <v>216</v>
      </c>
      <c r="D126" s="182"/>
      <c r="E126" s="508" t="str">
        <f>V12</f>
        <v/>
      </c>
      <c r="F126" s="517">
        <v>9.0</v>
      </c>
      <c r="G126" s="493">
        <f t="shared" si="25"/>
        <v>0</v>
      </c>
      <c r="H126" s="132"/>
      <c r="I126" s="496" t="str">
        <f t="shared" si="26"/>
        <v/>
      </c>
      <c r="J126" s="132"/>
      <c r="K126" s="497"/>
      <c r="L126" s="498"/>
      <c r="M126" s="499"/>
      <c r="N126" s="497"/>
      <c r="O126" s="497"/>
      <c r="P126" s="515"/>
      <c r="Q126" s="47"/>
      <c r="R126" s="518"/>
      <c r="S126" s="518"/>
      <c r="T126" s="518"/>
      <c r="U126" s="519"/>
      <c r="V126" s="2"/>
      <c r="W126" s="485"/>
      <c r="X126" s="486"/>
      <c r="Y126" s="486"/>
      <c r="Z126" s="486"/>
      <c r="AA126" s="487"/>
      <c r="AB126" s="8"/>
      <c r="AC126" s="485"/>
      <c r="AD126" s="486"/>
      <c r="AE126" s="486"/>
      <c r="AF126" s="486"/>
      <c r="AG126" s="487"/>
      <c r="AH126" s="8"/>
      <c r="AI126" s="506"/>
      <c r="AJ126" s="485"/>
      <c r="AK126" s="486"/>
      <c r="AL126" s="486"/>
      <c r="AM126" s="486"/>
      <c r="AN126" s="487"/>
      <c r="AO126" s="521"/>
      <c r="AP126" s="485"/>
      <c r="AQ126" s="486"/>
      <c r="AR126" s="486"/>
      <c r="AS126" s="486"/>
      <c r="AT126" s="487"/>
      <c r="AU126" s="521"/>
      <c r="AV126" s="485"/>
      <c r="AW126" s="486"/>
      <c r="AX126" s="486"/>
      <c r="AY126" s="486"/>
      <c r="AZ126" s="487"/>
      <c r="BA126" s="487"/>
      <c r="BB126" s="487"/>
      <c r="BC126" s="487"/>
      <c r="BD126" s="521"/>
      <c r="BE126" s="485"/>
      <c r="BF126" s="486"/>
      <c r="BG126" s="486"/>
      <c r="BH126" s="486"/>
      <c r="BI126" s="487"/>
      <c r="BJ126" s="522"/>
      <c r="BK126" s="522"/>
      <c r="BL126" s="522"/>
      <c r="BM126" s="522"/>
    </row>
    <row r="127">
      <c r="A127" s="412"/>
      <c r="B127" s="47"/>
      <c r="C127" s="523" t="s">
        <v>217</v>
      </c>
      <c r="D127" s="62"/>
      <c r="E127" s="524"/>
      <c r="F127" s="524"/>
      <c r="G127" s="525">
        <f>SUM(G123:G126)</f>
        <v>0</v>
      </c>
      <c r="H127" s="132"/>
      <c r="I127" s="526"/>
      <c r="K127" s="497"/>
      <c r="L127" s="498"/>
      <c r="M127" s="499"/>
      <c r="N127" s="499"/>
      <c r="O127" s="499"/>
      <c r="P127" s="527"/>
      <c r="Q127" s="47"/>
      <c r="R127" s="528" t="s">
        <v>218</v>
      </c>
      <c r="S127" s="62"/>
      <c r="T127" s="62"/>
      <c r="U127" s="63"/>
      <c r="V127" s="529"/>
      <c r="W127" s="485"/>
      <c r="X127" s="486"/>
      <c r="Y127" s="486"/>
      <c r="Z127" s="486"/>
      <c r="AA127" s="487"/>
      <c r="AB127" s="8"/>
      <c r="AC127" s="485"/>
      <c r="AD127" s="486"/>
      <c r="AE127" s="486"/>
      <c r="AF127" s="486"/>
      <c r="AG127" s="487"/>
      <c r="AH127" s="8"/>
      <c r="AI127" s="506"/>
      <c r="AJ127" s="485"/>
      <c r="AK127" s="486"/>
      <c r="AL127" s="486"/>
      <c r="AM127" s="486"/>
      <c r="AN127" s="487"/>
      <c r="AO127" s="521"/>
      <c r="AP127" s="485"/>
      <c r="AQ127" s="486"/>
      <c r="AR127" s="486"/>
      <c r="AS127" s="486"/>
      <c r="AT127" s="487"/>
      <c r="AU127" s="521"/>
      <c r="AV127" s="485"/>
      <c r="AW127" s="486"/>
      <c r="AX127" s="486"/>
      <c r="AY127" s="486"/>
      <c r="AZ127" s="487"/>
      <c r="BA127" s="487"/>
      <c r="BB127" s="487"/>
      <c r="BC127" s="487"/>
      <c r="BD127" s="521"/>
      <c r="BE127" s="485"/>
      <c r="BF127" s="486"/>
      <c r="BG127" s="486"/>
      <c r="BH127" s="486"/>
      <c r="BI127" s="487"/>
      <c r="BJ127" s="522"/>
      <c r="BK127" s="522"/>
      <c r="BL127" s="522"/>
      <c r="BM127" s="522"/>
    </row>
    <row r="128">
      <c r="A128" s="412"/>
      <c r="B128" s="47"/>
      <c r="C128" s="530"/>
      <c r="D128" s="530"/>
      <c r="E128" s="530"/>
      <c r="F128" s="530"/>
      <c r="G128" s="531"/>
      <c r="H128" s="531"/>
      <c r="I128" s="531"/>
      <c r="J128" s="532"/>
      <c r="K128" s="533"/>
      <c r="L128" s="534"/>
      <c r="M128" s="534"/>
      <c r="N128" s="534"/>
      <c r="O128" s="534"/>
      <c r="P128" s="533"/>
      <c r="Q128" s="47"/>
      <c r="R128" s="536" t="str">
        <f>sum(V123-(#REF!+#REF!))</f>
        <v>#REF!</v>
      </c>
      <c r="S128" s="62"/>
      <c r="T128" s="62"/>
      <c r="U128" s="63"/>
      <c r="V128" s="529"/>
      <c r="W128" s="485"/>
      <c r="X128" s="486"/>
      <c r="Y128" s="486"/>
      <c r="Z128" s="486"/>
      <c r="AA128" s="487"/>
      <c r="AB128" s="8"/>
      <c r="AC128" s="485"/>
      <c r="AD128" s="486"/>
      <c r="AE128" s="486"/>
      <c r="AF128" s="486"/>
      <c r="AG128" s="487"/>
      <c r="AH128" s="8"/>
      <c r="AI128" s="506"/>
      <c r="AJ128" s="485"/>
      <c r="AK128" s="486"/>
      <c r="AL128" s="486"/>
      <c r="AM128" s="486"/>
      <c r="AN128" s="487"/>
      <c r="AO128" s="521"/>
      <c r="AP128" s="485"/>
      <c r="AQ128" s="486"/>
      <c r="AR128" s="486"/>
      <c r="AS128" s="486"/>
      <c r="AT128" s="487"/>
      <c r="AU128" s="521"/>
      <c r="AV128" s="485"/>
      <c r="AW128" s="486"/>
      <c r="AX128" s="486"/>
      <c r="AY128" s="486"/>
      <c r="AZ128" s="487"/>
      <c r="BA128" s="487"/>
      <c r="BB128" s="487"/>
      <c r="BC128" s="487"/>
      <c r="BD128" s="521"/>
      <c r="BE128" s="485"/>
      <c r="BF128" s="486"/>
      <c r="BG128" s="486"/>
      <c r="BH128" s="486"/>
      <c r="BI128" s="487"/>
      <c r="BJ128" s="522"/>
      <c r="BK128" s="522"/>
      <c r="BL128" s="522"/>
      <c r="BM128" s="522"/>
    </row>
    <row r="129">
      <c r="A129" s="412"/>
      <c r="B129" s="47"/>
      <c r="C129" s="471" t="s">
        <v>219</v>
      </c>
      <c r="D129" s="62"/>
      <c r="E129" s="62"/>
      <c r="F129" s="63"/>
      <c r="G129" s="537" t="s">
        <v>203</v>
      </c>
      <c r="H129" s="132"/>
      <c r="I129" s="538" t="s">
        <v>220</v>
      </c>
      <c r="J129" s="132"/>
      <c r="K129" s="539" t="s">
        <v>221</v>
      </c>
      <c r="L129" s="538" t="s">
        <v>222</v>
      </c>
      <c r="M129" s="132"/>
      <c r="N129" s="626"/>
      <c r="O129" s="540" t="s">
        <v>216</v>
      </c>
      <c r="P129" s="132"/>
      <c r="Q129" s="47"/>
      <c r="R129" s="486"/>
      <c r="S129" s="486"/>
      <c r="T129" s="486"/>
      <c r="U129" s="487"/>
      <c r="V129" s="2"/>
      <c r="W129" s="485"/>
      <c r="X129" s="486"/>
      <c r="Y129" s="486"/>
      <c r="Z129" s="486"/>
      <c r="AA129" s="487"/>
      <c r="AB129" s="8"/>
      <c r="AC129" s="485"/>
      <c r="AD129" s="486"/>
      <c r="AE129" s="486"/>
      <c r="AF129" s="486"/>
      <c r="AG129" s="487"/>
      <c r="AH129" s="8"/>
      <c r="AI129" s="506"/>
      <c r="AJ129" s="485"/>
      <c r="AK129" s="486"/>
      <c r="AL129" s="486"/>
      <c r="AM129" s="486"/>
      <c r="AN129" s="487"/>
      <c r="AO129" s="521"/>
      <c r="AP129" s="485"/>
      <c r="AQ129" s="486"/>
      <c r="AR129" s="486"/>
      <c r="AS129" s="486"/>
      <c r="AT129" s="487"/>
      <c r="AU129" s="521"/>
      <c r="AV129" s="485"/>
      <c r="AW129" s="486"/>
      <c r="AX129" s="486"/>
      <c r="AY129" s="486"/>
      <c r="AZ129" s="487"/>
      <c r="BA129" s="487"/>
      <c r="BB129" s="487"/>
      <c r="BC129" s="487"/>
      <c r="BD129" s="521"/>
      <c r="BE129" s="485"/>
      <c r="BF129" s="486"/>
      <c r="BG129" s="486"/>
      <c r="BH129" s="486"/>
      <c r="BI129" s="487"/>
      <c r="BJ129" s="522"/>
      <c r="BK129" s="522"/>
      <c r="BL129" s="522"/>
      <c r="BM129" s="522"/>
    </row>
    <row r="130">
      <c r="A130" s="412"/>
      <c r="B130" s="47"/>
      <c r="C130" s="541"/>
      <c r="D130" s="62"/>
      <c r="E130" s="62"/>
      <c r="F130" s="63"/>
      <c r="G130" s="537"/>
      <c r="H130" s="132"/>
      <c r="I130" s="542">
        <f t="shared" ref="I130:I170" si="27">G130*$I$123</f>
        <v>0</v>
      </c>
      <c r="J130" s="132"/>
      <c r="K130" s="543">
        <f t="shared" ref="K130:K170" si="28">G130*$I$124</f>
        <v>0</v>
      </c>
      <c r="L130" s="544">
        <f t="shared" ref="L130:L170" si="29">G130*$I$125</f>
        <v>0</v>
      </c>
      <c r="M130" s="132"/>
      <c r="N130" s="627"/>
      <c r="O130" s="545">
        <f t="shared" ref="O130:O170" si="30">G130*$I$126</f>
        <v>0</v>
      </c>
      <c r="P130" s="132"/>
      <c r="Q130" s="47"/>
      <c r="R130" s="486"/>
      <c r="S130" s="486"/>
      <c r="T130" s="486"/>
      <c r="U130" s="487"/>
      <c r="V130" s="2"/>
      <c r="W130" s="485"/>
      <c r="X130" s="486"/>
      <c r="Y130" s="486"/>
      <c r="Z130" s="486"/>
      <c r="AA130" s="487"/>
      <c r="AB130" s="8"/>
      <c r="AC130" s="485"/>
      <c r="AD130" s="486"/>
      <c r="AE130" s="486"/>
      <c r="AF130" s="486"/>
      <c r="AG130" s="487"/>
      <c r="AH130" s="8"/>
      <c r="AI130" s="506"/>
      <c r="AJ130" s="485"/>
      <c r="AK130" s="486"/>
      <c r="AL130" s="486"/>
      <c r="AM130" s="486"/>
      <c r="AN130" s="487"/>
      <c r="AO130" s="521"/>
      <c r="AP130" s="485"/>
      <c r="AQ130" s="486"/>
      <c r="AR130" s="486"/>
      <c r="AS130" s="486"/>
      <c r="AT130" s="487"/>
      <c r="AU130" s="521"/>
      <c r="AV130" s="485"/>
      <c r="AW130" s="486"/>
      <c r="AX130" s="486"/>
      <c r="AY130" s="486"/>
      <c r="AZ130" s="487"/>
      <c r="BA130" s="487"/>
      <c r="BB130" s="487"/>
      <c r="BC130" s="487"/>
      <c r="BD130" s="521"/>
      <c r="BE130" s="485"/>
      <c r="BF130" s="486"/>
      <c r="BG130" s="486"/>
      <c r="BH130" s="486"/>
      <c r="BI130" s="487"/>
      <c r="BJ130" s="522"/>
      <c r="BK130" s="522"/>
      <c r="BL130" s="522"/>
      <c r="BM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7"/>
        <v>0</v>
      </c>
      <c r="J131" s="132"/>
      <c r="K131" s="543">
        <f t="shared" si="28"/>
        <v>0</v>
      </c>
      <c r="L131" s="544">
        <f t="shared" si="29"/>
        <v>0</v>
      </c>
      <c r="M131" s="132"/>
      <c r="N131" s="627"/>
      <c r="O131" s="545">
        <f t="shared" si="30"/>
        <v>0</v>
      </c>
      <c r="P131" s="132"/>
      <c r="Q131" s="47"/>
      <c r="R131" s="486"/>
      <c r="S131" s="486"/>
      <c r="T131" s="486"/>
      <c r="U131" s="487"/>
      <c r="V131" s="2"/>
      <c r="W131" s="485"/>
      <c r="X131" s="486"/>
      <c r="Y131" s="486"/>
      <c r="Z131" s="486"/>
      <c r="AA131" s="487"/>
      <c r="AB131" s="8"/>
      <c r="AC131" s="485"/>
      <c r="AD131" s="486"/>
      <c r="AE131" s="486"/>
      <c r="AF131" s="486"/>
      <c r="AG131" s="487"/>
      <c r="AH131" s="8"/>
      <c r="AI131" s="506"/>
      <c r="AJ131" s="485"/>
      <c r="AK131" s="486"/>
      <c r="AL131" s="486"/>
      <c r="AM131" s="486"/>
      <c r="AN131" s="487"/>
      <c r="AO131" s="521"/>
      <c r="AP131" s="485"/>
      <c r="AQ131" s="486"/>
      <c r="AR131" s="486"/>
      <c r="AS131" s="486"/>
      <c r="AT131" s="487"/>
      <c r="AU131" s="521"/>
      <c r="AV131" s="485"/>
      <c r="AW131" s="486"/>
      <c r="AX131" s="486"/>
      <c r="AY131" s="486"/>
      <c r="AZ131" s="487"/>
      <c r="BA131" s="487"/>
      <c r="BB131" s="487"/>
      <c r="BC131" s="487"/>
      <c r="BD131" s="521"/>
      <c r="BE131" s="485"/>
      <c r="BF131" s="486"/>
      <c r="BG131" s="486"/>
      <c r="BH131" s="486"/>
      <c r="BI131" s="487"/>
      <c r="BJ131" s="522"/>
      <c r="BK131" s="522"/>
      <c r="BL131" s="522"/>
      <c r="BM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7"/>
        <v>0</v>
      </c>
      <c r="J132" s="132"/>
      <c r="K132" s="543">
        <f t="shared" si="28"/>
        <v>0</v>
      </c>
      <c r="L132" s="544">
        <f t="shared" si="29"/>
        <v>0</v>
      </c>
      <c r="M132" s="132"/>
      <c r="N132" s="627"/>
      <c r="O132" s="545">
        <f t="shared" si="30"/>
        <v>0</v>
      </c>
      <c r="P132" s="132"/>
      <c r="Q132" s="47"/>
      <c r="R132" s="486"/>
      <c r="S132" s="486"/>
      <c r="T132" s="486"/>
      <c r="U132" s="487"/>
      <c r="V132" s="2"/>
      <c r="W132" s="485"/>
      <c r="X132" s="486"/>
      <c r="Y132" s="486"/>
      <c r="Z132" s="486"/>
      <c r="AA132" s="487"/>
      <c r="AB132" s="8"/>
      <c r="AC132" s="485"/>
      <c r="AD132" s="486"/>
      <c r="AE132" s="486"/>
      <c r="AF132" s="486"/>
      <c r="AG132" s="487"/>
      <c r="AH132" s="8"/>
      <c r="AI132" s="506"/>
      <c r="AJ132" s="485"/>
      <c r="AK132" s="486"/>
      <c r="AL132" s="486"/>
      <c r="AM132" s="486"/>
      <c r="AN132" s="487"/>
      <c r="AO132" s="521"/>
      <c r="AP132" s="485"/>
      <c r="AQ132" s="486"/>
      <c r="AR132" s="486"/>
      <c r="AS132" s="486"/>
      <c r="AT132" s="487"/>
      <c r="AU132" s="521"/>
      <c r="AV132" s="485"/>
      <c r="AW132" s="486"/>
      <c r="AX132" s="486"/>
      <c r="AY132" s="486"/>
      <c r="AZ132" s="487"/>
      <c r="BA132" s="487"/>
      <c r="BB132" s="487"/>
      <c r="BC132" s="487"/>
      <c r="BD132" s="521"/>
      <c r="BE132" s="485"/>
      <c r="BF132" s="486"/>
      <c r="BG132" s="486"/>
      <c r="BH132" s="486"/>
      <c r="BI132" s="487"/>
      <c r="BJ132" s="522"/>
      <c r="BK132" s="522"/>
      <c r="BL132" s="522"/>
      <c r="BM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7"/>
        <v>0</v>
      </c>
      <c r="J133" s="132"/>
      <c r="K133" s="543">
        <f t="shared" si="28"/>
        <v>0</v>
      </c>
      <c r="L133" s="544">
        <f t="shared" si="29"/>
        <v>0</v>
      </c>
      <c r="M133" s="132"/>
      <c r="N133" s="627"/>
      <c r="O133" s="545">
        <f t="shared" si="30"/>
        <v>0</v>
      </c>
      <c r="P133" s="132"/>
      <c r="Q133" s="47"/>
      <c r="R133" s="486"/>
      <c r="S133" s="486"/>
      <c r="T133" s="486"/>
      <c r="U133" s="487"/>
      <c r="V133" s="2"/>
      <c r="W133" s="485"/>
      <c r="X133" s="486"/>
      <c r="Y133" s="486"/>
      <c r="Z133" s="486"/>
      <c r="AA133" s="487"/>
      <c r="AB133" s="8"/>
      <c r="AC133" s="485"/>
      <c r="AD133" s="486"/>
      <c r="AE133" s="486"/>
      <c r="AF133" s="486"/>
      <c r="AG133" s="487"/>
      <c r="AH133" s="8"/>
      <c r="AI133" s="506"/>
      <c r="AJ133" s="485"/>
      <c r="AK133" s="486"/>
      <c r="AL133" s="486"/>
      <c r="AM133" s="486"/>
      <c r="AN133" s="487"/>
      <c r="AO133" s="521"/>
      <c r="AP133" s="485"/>
      <c r="AQ133" s="486"/>
      <c r="AR133" s="486"/>
      <c r="AS133" s="486"/>
      <c r="AT133" s="487"/>
      <c r="AU133" s="521"/>
      <c r="AV133" s="485"/>
      <c r="AW133" s="486"/>
      <c r="AX133" s="486"/>
      <c r="AY133" s="486"/>
      <c r="AZ133" s="487"/>
      <c r="BA133" s="487"/>
      <c r="BB133" s="487"/>
      <c r="BC133" s="487"/>
      <c r="BD133" s="521"/>
      <c r="BE133" s="485"/>
      <c r="BF133" s="486"/>
      <c r="BG133" s="486"/>
      <c r="BH133" s="486"/>
      <c r="BI133" s="487"/>
      <c r="BJ133" s="522"/>
      <c r="BK133" s="522"/>
      <c r="BL133" s="522"/>
      <c r="BM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7"/>
        <v>0</v>
      </c>
      <c r="J134" s="132"/>
      <c r="K134" s="543">
        <f t="shared" si="28"/>
        <v>0</v>
      </c>
      <c r="L134" s="544">
        <f t="shared" si="29"/>
        <v>0</v>
      </c>
      <c r="M134" s="132"/>
      <c r="N134" s="627"/>
      <c r="O134" s="545">
        <f t="shared" si="30"/>
        <v>0</v>
      </c>
      <c r="P134" s="132"/>
      <c r="Q134" s="47"/>
      <c r="R134" s="486"/>
      <c r="S134" s="486"/>
      <c r="T134" s="486"/>
      <c r="U134" s="487"/>
      <c r="V134" s="2"/>
      <c r="W134" s="485"/>
      <c r="X134" s="486"/>
      <c r="Y134" s="486"/>
      <c r="Z134" s="486"/>
      <c r="AA134" s="487"/>
      <c r="AB134" s="8"/>
      <c r="AC134" s="485"/>
      <c r="AD134" s="486"/>
      <c r="AE134" s="486"/>
      <c r="AF134" s="486"/>
      <c r="AG134" s="487"/>
      <c r="AH134" s="8"/>
      <c r="AI134" s="506"/>
      <c r="AJ134" s="485"/>
      <c r="AK134" s="486"/>
      <c r="AL134" s="486"/>
      <c r="AM134" s="486"/>
      <c r="AN134" s="487"/>
      <c r="AO134" s="521"/>
      <c r="AP134" s="485"/>
      <c r="AQ134" s="486"/>
      <c r="AR134" s="486"/>
      <c r="AS134" s="486"/>
      <c r="AT134" s="487"/>
      <c r="AU134" s="521"/>
      <c r="AV134" s="485"/>
      <c r="AW134" s="486"/>
      <c r="AX134" s="486"/>
      <c r="AY134" s="486"/>
      <c r="AZ134" s="487"/>
      <c r="BA134" s="487"/>
      <c r="BB134" s="487"/>
      <c r="BC134" s="487"/>
      <c r="BD134" s="521"/>
      <c r="BE134" s="485"/>
      <c r="BF134" s="486"/>
      <c r="BG134" s="486"/>
      <c r="BH134" s="486"/>
      <c r="BI134" s="487"/>
      <c r="BJ134" s="522"/>
      <c r="BK134" s="522"/>
      <c r="BL134" s="522"/>
      <c r="BM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7"/>
        <v>0</v>
      </c>
      <c r="J135" s="132"/>
      <c r="K135" s="543">
        <f t="shared" si="28"/>
        <v>0</v>
      </c>
      <c r="L135" s="544">
        <f t="shared" si="29"/>
        <v>0</v>
      </c>
      <c r="M135" s="132"/>
      <c r="N135" s="627"/>
      <c r="O135" s="545">
        <f t="shared" si="30"/>
        <v>0</v>
      </c>
      <c r="P135" s="132"/>
      <c r="Q135" s="47"/>
      <c r="R135" s="486"/>
      <c r="S135" s="486"/>
      <c r="T135" s="486"/>
      <c r="U135" s="487"/>
      <c r="V135" s="2"/>
      <c r="W135" s="485"/>
      <c r="X135" s="486"/>
      <c r="Y135" s="486"/>
      <c r="Z135" s="486"/>
      <c r="AA135" s="487"/>
      <c r="AB135" s="8"/>
      <c r="AC135" s="485"/>
      <c r="AD135" s="486"/>
      <c r="AE135" s="486"/>
      <c r="AF135" s="486"/>
      <c r="AG135" s="487"/>
      <c r="AH135" s="8"/>
      <c r="AI135" s="506"/>
      <c r="AJ135" s="485"/>
      <c r="AK135" s="486"/>
      <c r="AL135" s="486"/>
      <c r="AM135" s="486"/>
      <c r="AN135" s="487"/>
      <c r="AO135" s="521"/>
      <c r="AP135" s="485"/>
      <c r="AQ135" s="486"/>
      <c r="AR135" s="486"/>
      <c r="AS135" s="486"/>
      <c r="AT135" s="487"/>
      <c r="AU135" s="521"/>
      <c r="AV135" s="485"/>
      <c r="AW135" s="486"/>
      <c r="AX135" s="486"/>
      <c r="AY135" s="486"/>
      <c r="AZ135" s="487"/>
      <c r="BA135" s="487"/>
      <c r="BB135" s="487"/>
      <c r="BC135" s="487"/>
      <c r="BD135" s="521"/>
      <c r="BE135" s="485"/>
      <c r="BF135" s="486"/>
      <c r="BG135" s="486"/>
      <c r="BH135" s="486"/>
      <c r="BI135" s="487"/>
      <c r="BJ135" s="522"/>
      <c r="BK135" s="522"/>
      <c r="BL135" s="522"/>
      <c r="BM135" s="522"/>
    </row>
    <row r="136">
      <c r="A136" s="412"/>
      <c r="B136" s="47"/>
      <c r="C136" s="541"/>
      <c r="D136" s="62"/>
      <c r="E136" s="62"/>
      <c r="F136" s="63"/>
      <c r="G136" s="546"/>
      <c r="H136" s="132"/>
      <c r="I136" s="542">
        <f t="shared" si="27"/>
        <v>0</v>
      </c>
      <c r="J136" s="132"/>
      <c r="K136" s="543">
        <f t="shared" si="28"/>
        <v>0</v>
      </c>
      <c r="L136" s="544">
        <f t="shared" si="29"/>
        <v>0</v>
      </c>
      <c r="M136" s="132"/>
      <c r="N136" s="627"/>
      <c r="O136" s="545">
        <f t="shared" si="30"/>
        <v>0</v>
      </c>
      <c r="P136" s="132"/>
      <c r="Q136" s="47"/>
      <c r="R136" s="486"/>
      <c r="S136" s="486"/>
      <c r="T136" s="486"/>
      <c r="U136" s="487"/>
      <c r="V136" s="2"/>
      <c r="W136" s="485"/>
      <c r="X136" s="486"/>
      <c r="Y136" s="486"/>
      <c r="Z136" s="486"/>
      <c r="AA136" s="487"/>
      <c r="AB136" s="8"/>
      <c r="AC136" s="485"/>
      <c r="AD136" s="486"/>
      <c r="AE136" s="486"/>
      <c r="AF136" s="486"/>
      <c r="AG136" s="487"/>
      <c r="AH136" s="8"/>
      <c r="AI136" s="506"/>
      <c r="AJ136" s="485"/>
      <c r="AK136" s="486"/>
      <c r="AL136" s="486"/>
      <c r="AM136" s="486"/>
      <c r="AN136" s="487"/>
      <c r="AO136" s="521"/>
      <c r="AP136" s="485"/>
      <c r="AQ136" s="486"/>
      <c r="AR136" s="486"/>
      <c r="AS136" s="486"/>
      <c r="AT136" s="487"/>
      <c r="AU136" s="521"/>
      <c r="AV136" s="485"/>
      <c r="AW136" s="486"/>
      <c r="AX136" s="486"/>
      <c r="AY136" s="486"/>
      <c r="AZ136" s="487"/>
      <c r="BA136" s="487"/>
      <c r="BB136" s="487"/>
      <c r="BC136" s="487"/>
      <c r="BD136" s="521"/>
      <c r="BE136" s="485"/>
      <c r="BF136" s="486"/>
      <c r="BG136" s="486"/>
      <c r="BH136" s="486"/>
      <c r="BI136" s="487"/>
      <c r="BJ136" s="522"/>
      <c r="BK136" s="522"/>
      <c r="BL136" s="522"/>
      <c r="BM136" s="522"/>
    </row>
    <row r="137">
      <c r="A137" s="412"/>
      <c r="B137" s="47"/>
      <c r="C137" s="541"/>
      <c r="D137" s="62"/>
      <c r="E137" s="62"/>
      <c r="F137" s="63"/>
      <c r="G137" s="546"/>
      <c r="H137" s="132"/>
      <c r="I137" s="542">
        <f t="shared" si="27"/>
        <v>0</v>
      </c>
      <c r="J137" s="132"/>
      <c r="K137" s="543">
        <f t="shared" si="28"/>
        <v>0</v>
      </c>
      <c r="L137" s="544">
        <f t="shared" si="29"/>
        <v>0</v>
      </c>
      <c r="M137" s="132"/>
      <c r="N137" s="627"/>
      <c r="O137" s="545">
        <f t="shared" si="30"/>
        <v>0</v>
      </c>
      <c r="P137" s="132"/>
      <c r="Q137" s="47"/>
      <c r="R137" s="486"/>
      <c r="S137" s="486"/>
      <c r="T137" s="486"/>
      <c r="U137" s="487"/>
      <c r="V137" s="2"/>
      <c r="W137" s="485"/>
      <c r="X137" s="486"/>
      <c r="Y137" s="486"/>
      <c r="Z137" s="486"/>
      <c r="AA137" s="487"/>
      <c r="AB137" s="8"/>
      <c r="AC137" s="485"/>
      <c r="AD137" s="486"/>
      <c r="AE137" s="486"/>
      <c r="AF137" s="486"/>
      <c r="AG137" s="487"/>
      <c r="AH137" s="8"/>
      <c r="AI137" s="506"/>
      <c r="AJ137" s="485"/>
      <c r="AK137" s="486"/>
      <c r="AL137" s="486"/>
      <c r="AM137" s="486"/>
      <c r="AN137" s="487"/>
      <c r="AO137" s="521"/>
      <c r="AP137" s="485"/>
      <c r="AQ137" s="486"/>
      <c r="AR137" s="486"/>
      <c r="AS137" s="486"/>
      <c r="AT137" s="487"/>
      <c r="AU137" s="521"/>
      <c r="AV137" s="485"/>
      <c r="AW137" s="486"/>
      <c r="AX137" s="486"/>
      <c r="AY137" s="486"/>
      <c r="AZ137" s="487"/>
      <c r="BA137" s="487"/>
      <c r="BB137" s="487"/>
      <c r="BC137" s="487"/>
      <c r="BD137" s="521"/>
      <c r="BE137" s="485"/>
      <c r="BF137" s="486"/>
      <c r="BG137" s="486"/>
      <c r="BH137" s="486"/>
      <c r="BI137" s="487"/>
      <c r="BJ137" s="522"/>
      <c r="BK137" s="522"/>
      <c r="BL137" s="522"/>
      <c r="BM137" s="522"/>
    </row>
    <row r="138">
      <c r="A138" s="1"/>
      <c r="B138" s="47"/>
      <c r="C138" s="541"/>
      <c r="D138" s="62"/>
      <c r="E138" s="62"/>
      <c r="F138" s="63"/>
      <c r="G138" s="546"/>
      <c r="H138" s="132"/>
      <c r="I138" s="542">
        <f t="shared" si="27"/>
        <v>0</v>
      </c>
      <c r="J138" s="132"/>
      <c r="K138" s="543">
        <f t="shared" si="28"/>
        <v>0</v>
      </c>
      <c r="L138" s="544">
        <f t="shared" si="29"/>
        <v>0</v>
      </c>
      <c r="M138" s="132"/>
      <c r="N138" s="627"/>
      <c r="O138" s="545">
        <f t="shared" si="30"/>
        <v>0</v>
      </c>
      <c r="P138" s="132"/>
      <c r="Q138" s="47"/>
      <c r="R138" s="486"/>
      <c r="S138" s="486"/>
      <c r="T138" s="486"/>
      <c r="U138" s="487"/>
      <c r="V138" s="2"/>
      <c r="W138" s="485"/>
      <c r="X138" s="486"/>
      <c r="Y138" s="486"/>
      <c r="Z138" s="486"/>
      <c r="AA138" s="487"/>
      <c r="AB138" s="8"/>
      <c r="AC138" s="485"/>
      <c r="AD138" s="486"/>
      <c r="AE138" s="486"/>
      <c r="AF138" s="486"/>
      <c r="AG138" s="487"/>
      <c r="AH138" s="8"/>
      <c r="AI138" s="506"/>
      <c r="AJ138" s="485"/>
      <c r="AK138" s="486"/>
      <c r="AL138" s="486"/>
      <c r="AM138" s="486"/>
      <c r="AN138" s="487"/>
      <c r="AO138" s="521"/>
      <c r="AP138" s="485"/>
      <c r="AQ138" s="486"/>
      <c r="AR138" s="486"/>
      <c r="AS138" s="486"/>
      <c r="AT138" s="487"/>
      <c r="AU138" s="521"/>
      <c r="AV138" s="485"/>
      <c r="AW138" s="486"/>
      <c r="AX138" s="486"/>
      <c r="AY138" s="486"/>
      <c r="AZ138" s="487"/>
      <c r="BA138" s="487"/>
      <c r="BB138" s="487"/>
      <c r="BC138" s="487"/>
      <c r="BD138" s="521"/>
      <c r="BE138" s="485"/>
      <c r="BF138" s="486"/>
      <c r="BG138" s="486"/>
      <c r="BH138" s="486"/>
      <c r="BI138" s="487"/>
      <c r="BJ138" s="522"/>
      <c r="BK138" s="522"/>
      <c r="BL138" s="522"/>
      <c r="BM138" s="522"/>
    </row>
    <row r="139">
      <c r="A139" s="194"/>
      <c r="B139" s="47"/>
      <c r="C139" s="541"/>
      <c r="D139" s="62"/>
      <c r="E139" s="62"/>
      <c r="F139" s="63"/>
      <c r="G139" s="546"/>
      <c r="H139" s="132"/>
      <c r="I139" s="542">
        <f t="shared" si="27"/>
        <v>0</v>
      </c>
      <c r="J139" s="132"/>
      <c r="K139" s="543">
        <f t="shared" si="28"/>
        <v>0</v>
      </c>
      <c r="L139" s="544">
        <f t="shared" si="29"/>
        <v>0</v>
      </c>
      <c r="M139" s="132"/>
      <c r="N139" s="627"/>
      <c r="O139" s="545">
        <f t="shared" si="30"/>
        <v>0</v>
      </c>
      <c r="P139" s="132"/>
      <c r="Q139" s="47"/>
      <c r="R139" s="486"/>
      <c r="S139" s="486"/>
      <c r="T139" s="486"/>
      <c r="U139" s="487"/>
      <c r="V139" s="2"/>
      <c r="W139" s="485"/>
      <c r="X139" s="486"/>
      <c r="Y139" s="486"/>
      <c r="Z139" s="486"/>
      <c r="AA139" s="487"/>
      <c r="AB139" s="8"/>
      <c r="AC139" s="485"/>
      <c r="AD139" s="486"/>
      <c r="AE139" s="486"/>
      <c r="AF139" s="486"/>
      <c r="AG139" s="487"/>
      <c r="AH139" s="8"/>
      <c r="AI139" s="506"/>
      <c r="AJ139" s="485"/>
      <c r="AK139" s="486"/>
      <c r="AL139" s="486"/>
      <c r="AM139" s="486"/>
      <c r="AN139" s="487"/>
      <c r="AO139" s="521"/>
      <c r="AP139" s="485"/>
      <c r="AQ139" s="486"/>
      <c r="AR139" s="486"/>
      <c r="AS139" s="486"/>
      <c r="AT139" s="487"/>
      <c r="AU139" s="521"/>
      <c r="AV139" s="485"/>
      <c r="AW139" s="486"/>
      <c r="AX139" s="486"/>
      <c r="AY139" s="486"/>
      <c r="AZ139" s="487"/>
      <c r="BA139" s="487"/>
      <c r="BB139" s="487"/>
      <c r="BC139" s="487"/>
      <c r="BD139" s="521"/>
      <c r="BE139" s="485"/>
      <c r="BF139" s="486"/>
      <c r="BG139" s="486"/>
      <c r="BH139" s="486"/>
      <c r="BI139" s="487"/>
      <c r="BJ139" s="522"/>
      <c r="BK139" s="522"/>
      <c r="BL139" s="522"/>
      <c r="BM139" s="522"/>
    </row>
    <row r="140">
      <c r="A140" s="194"/>
      <c r="B140" s="47"/>
      <c r="C140" s="541"/>
      <c r="D140" s="62"/>
      <c r="E140" s="62"/>
      <c r="F140" s="63"/>
      <c r="G140" s="546"/>
      <c r="H140" s="132"/>
      <c r="I140" s="542">
        <f t="shared" si="27"/>
        <v>0</v>
      </c>
      <c r="J140" s="132"/>
      <c r="K140" s="543">
        <f t="shared" si="28"/>
        <v>0</v>
      </c>
      <c r="L140" s="544">
        <f t="shared" si="29"/>
        <v>0</v>
      </c>
      <c r="M140" s="132"/>
      <c r="N140" s="627"/>
      <c r="O140" s="545">
        <f t="shared" si="30"/>
        <v>0</v>
      </c>
      <c r="P140" s="132"/>
      <c r="Q140" s="47"/>
      <c r="R140" s="486"/>
      <c r="S140" s="486"/>
      <c r="T140" s="486"/>
      <c r="U140" s="487"/>
      <c r="V140" s="2"/>
      <c r="W140" s="485"/>
      <c r="X140" s="486"/>
      <c r="Y140" s="486"/>
      <c r="Z140" s="486"/>
      <c r="AA140" s="487"/>
      <c r="AB140" s="8"/>
      <c r="AC140" s="485"/>
      <c r="AD140" s="486"/>
      <c r="AE140" s="486"/>
      <c r="AF140" s="486"/>
      <c r="AG140" s="487"/>
      <c r="AH140" s="8"/>
      <c r="AI140" s="506"/>
      <c r="AJ140" s="485"/>
      <c r="AK140" s="486"/>
      <c r="AL140" s="486"/>
      <c r="AM140" s="486"/>
      <c r="AN140" s="487"/>
      <c r="AO140" s="521"/>
      <c r="AP140" s="485"/>
      <c r="AQ140" s="486"/>
      <c r="AR140" s="486"/>
      <c r="AS140" s="486"/>
      <c r="AT140" s="487"/>
      <c r="AU140" s="521"/>
      <c r="AV140" s="485"/>
      <c r="AW140" s="486"/>
      <c r="AX140" s="486"/>
      <c r="AY140" s="486"/>
      <c r="AZ140" s="487"/>
      <c r="BA140" s="487"/>
      <c r="BB140" s="487"/>
      <c r="BC140" s="487"/>
      <c r="BD140" s="521"/>
      <c r="BE140" s="485"/>
      <c r="BF140" s="486"/>
      <c r="BG140" s="486"/>
      <c r="BH140" s="486"/>
      <c r="BI140" s="487"/>
      <c r="BJ140" s="522"/>
      <c r="BK140" s="522"/>
      <c r="BL140" s="522"/>
      <c r="BM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7"/>
        <v>0</v>
      </c>
      <c r="J141" s="132"/>
      <c r="K141" s="543">
        <f t="shared" si="28"/>
        <v>0</v>
      </c>
      <c r="L141" s="544">
        <f t="shared" si="29"/>
        <v>0</v>
      </c>
      <c r="M141" s="132"/>
      <c r="N141" s="627"/>
      <c r="O141" s="545">
        <f t="shared" si="30"/>
        <v>0</v>
      </c>
      <c r="P141" s="132"/>
      <c r="Q141" s="47"/>
      <c r="R141" s="486"/>
      <c r="S141" s="486"/>
      <c r="T141" s="486"/>
      <c r="U141" s="487"/>
      <c r="V141" s="2"/>
      <c r="W141" s="485"/>
      <c r="X141" s="486"/>
      <c r="Y141" s="486"/>
      <c r="Z141" s="486"/>
      <c r="AA141" s="487"/>
      <c r="AB141" s="8"/>
      <c r="AC141" s="485"/>
      <c r="AD141" s="486"/>
      <c r="AE141" s="486"/>
      <c r="AF141" s="486"/>
      <c r="AG141" s="487"/>
      <c r="AH141" s="8"/>
      <c r="AI141" s="506"/>
      <c r="AJ141" s="485"/>
      <c r="AK141" s="486"/>
      <c r="AL141" s="486"/>
      <c r="AM141" s="486"/>
      <c r="AN141" s="487"/>
      <c r="AO141" s="521"/>
      <c r="AP141" s="485"/>
      <c r="AQ141" s="486"/>
      <c r="AR141" s="486"/>
      <c r="AS141" s="486"/>
      <c r="AT141" s="487"/>
      <c r="AU141" s="521"/>
      <c r="AV141" s="485"/>
      <c r="AW141" s="486"/>
      <c r="AX141" s="486"/>
      <c r="AY141" s="486"/>
      <c r="AZ141" s="487"/>
      <c r="BA141" s="487"/>
      <c r="BB141" s="487"/>
      <c r="BC141" s="487"/>
      <c r="BD141" s="521"/>
      <c r="BE141" s="485"/>
      <c r="BF141" s="486"/>
      <c r="BG141" s="486"/>
      <c r="BH141" s="486"/>
      <c r="BI141" s="487"/>
      <c r="BJ141" s="522"/>
      <c r="BK141" s="522"/>
      <c r="BL141" s="522"/>
      <c r="BM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7"/>
        <v>0</v>
      </c>
      <c r="J142" s="132"/>
      <c r="K142" s="543">
        <f t="shared" si="28"/>
        <v>0</v>
      </c>
      <c r="L142" s="544">
        <f t="shared" si="29"/>
        <v>0</v>
      </c>
      <c r="M142" s="132"/>
      <c r="N142" s="627"/>
      <c r="O142" s="545">
        <f t="shared" si="30"/>
        <v>0</v>
      </c>
      <c r="P142" s="132"/>
      <c r="Q142" s="47"/>
      <c r="R142" s="486"/>
      <c r="S142" s="486"/>
      <c r="T142" s="486"/>
      <c r="U142" s="487"/>
      <c r="V142" s="2"/>
      <c r="W142" s="485"/>
      <c r="X142" s="486"/>
      <c r="Y142" s="486"/>
      <c r="Z142" s="486"/>
      <c r="AA142" s="487"/>
      <c r="AB142" s="8"/>
      <c r="AC142" s="485"/>
      <c r="AD142" s="486"/>
      <c r="AE142" s="486"/>
      <c r="AF142" s="486"/>
      <c r="AG142" s="487"/>
      <c r="AH142" s="8"/>
      <c r="AI142" s="506"/>
      <c r="AJ142" s="485"/>
      <c r="AK142" s="486"/>
      <c r="AL142" s="486"/>
      <c r="AM142" s="486"/>
      <c r="AN142" s="487"/>
      <c r="AO142" s="521"/>
      <c r="AP142" s="485"/>
      <c r="AQ142" s="486"/>
      <c r="AR142" s="486"/>
      <c r="AS142" s="486"/>
      <c r="AT142" s="487"/>
      <c r="AU142" s="521"/>
      <c r="AV142" s="485"/>
      <c r="AW142" s="486"/>
      <c r="AX142" s="486"/>
      <c r="AY142" s="486"/>
      <c r="AZ142" s="487"/>
      <c r="BA142" s="487"/>
      <c r="BB142" s="487"/>
      <c r="BC142" s="487"/>
      <c r="BD142" s="521"/>
      <c r="BE142" s="485"/>
      <c r="BF142" s="486"/>
      <c r="BG142" s="486"/>
      <c r="BH142" s="486"/>
      <c r="BI142" s="487"/>
      <c r="BJ142" s="522"/>
      <c r="BK142" s="522"/>
      <c r="BL142" s="522"/>
      <c r="BM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7"/>
        <v>0</v>
      </c>
      <c r="J143" s="132"/>
      <c r="K143" s="543">
        <f t="shared" si="28"/>
        <v>0</v>
      </c>
      <c r="L143" s="544">
        <f t="shared" si="29"/>
        <v>0</v>
      </c>
      <c r="M143" s="132"/>
      <c r="N143" s="627"/>
      <c r="O143" s="545">
        <f t="shared" si="30"/>
        <v>0</v>
      </c>
      <c r="P143" s="132"/>
      <c r="Q143" s="47"/>
      <c r="R143" s="486"/>
      <c r="S143" s="486"/>
      <c r="T143" s="486"/>
      <c r="U143" s="487"/>
      <c r="V143" s="2"/>
      <c r="W143" s="485"/>
      <c r="X143" s="486"/>
      <c r="Y143" s="486"/>
      <c r="Z143" s="486"/>
      <c r="AA143" s="487"/>
      <c r="AB143" s="8"/>
      <c r="AC143" s="485"/>
      <c r="AD143" s="486"/>
      <c r="AE143" s="486"/>
      <c r="AF143" s="486"/>
      <c r="AG143" s="487"/>
      <c r="AH143" s="8"/>
      <c r="AI143" s="506"/>
      <c r="AJ143" s="485"/>
      <c r="AK143" s="486"/>
      <c r="AL143" s="486"/>
      <c r="AM143" s="486"/>
      <c r="AN143" s="487"/>
      <c r="AO143" s="521"/>
      <c r="AP143" s="485"/>
      <c r="AQ143" s="486"/>
      <c r="AR143" s="486"/>
      <c r="AS143" s="486"/>
      <c r="AT143" s="487"/>
      <c r="AU143" s="521"/>
      <c r="AV143" s="485"/>
      <c r="AW143" s="486"/>
      <c r="AX143" s="486"/>
      <c r="AY143" s="486"/>
      <c r="AZ143" s="487"/>
      <c r="BA143" s="487"/>
      <c r="BB143" s="487"/>
      <c r="BC143" s="487"/>
      <c r="BD143" s="521"/>
      <c r="BE143" s="485"/>
      <c r="BF143" s="486"/>
      <c r="BG143" s="486"/>
      <c r="BH143" s="486"/>
      <c r="BI143" s="487"/>
      <c r="BJ143" s="522"/>
      <c r="BK143" s="522"/>
      <c r="BL143" s="522"/>
      <c r="BM143" s="522"/>
    </row>
    <row r="144">
      <c r="A144" s="194"/>
      <c r="B144" s="47"/>
      <c r="C144" s="541"/>
      <c r="D144" s="62"/>
      <c r="E144" s="62"/>
      <c r="F144" s="63"/>
      <c r="G144" s="547"/>
      <c r="H144" s="63"/>
      <c r="I144" s="542">
        <f t="shared" si="27"/>
        <v>0</v>
      </c>
      <c r="J144" s="132"/>
      <c r="K144" s="543">
        <f t="shared" si="28"/>
        <v>0</v>
      </c>
      <c r="L144" s="544">
        <f t="shared" si="29"/>
        <v>0</v>
      </c>
      <c r="M144" s="132"/>
      <c r="N144" s="627"/>
      <c r="O144" s="545">
        <f t="shared" si="30"/>
        <v>0</v>
      </c>
      <c r="P144" s="132"/>
      <c r="Q144" s="47"/>
      <c r="R144" s="486"/>
      <c r="S144" s="486"/>
      <c r="T144" s="486"/>
      <c r="U144" s="487"/>
      <c r="V144" s="2"/>
      <c r="W144" s="485"/>
      <c r="X144" s="486"/>
      <c r="Y144" s="486"/>
      <c r="Z144" s="486"/>
      <c r="AA144" s="487"/>
      <c r="AB144" s="8"/>
      <c r="AC144" s="485"/>
      <c r="AD144" s="486"/>
      <c r="AE144" s="486"/>
      <c r="AF144" s="486"/>
      <c r="AG144" s="487"/>
      <c r="AH144" s="8"/>
      <c r="AI144" s="506"/>
      <c r="AJ144" s="485"/>
      <c r="AK144" s="486"/>
      <c r="AL144" s="486"/>
      <c r="AM144" s="486"/>
      <c r="AN144" s="487"/>
      <c r="AO144" s="521"/>
      <c r="AP144" s="485"/>
      <c r="AQ144" s="486"/>
      <c r="AR144" s="486"/>
      <c r="AS144" s="486"/>
      <c r="AT144" s="487"/>
      <c r="AU144" s="521"/>
      <c r="AV144" s="485"/>
      <c r="AW144" s="486"/>
      <c r="AX144" s="486"/>
      <c r="AY144" s="486"/>
      <c r="AZ144" s="487"/>
      <c r="BA144" s="487"/>
      <c r="BB144" s="487"/>
      <c r="BC144" s="487"/>
      <c r="BD144" s="521"/>
      <c r="BE144" s="485"/>
      <c r="BF144" s="486"/>
      <c r="BG144" s="486"/>
      <c r="BH144" s="486"/>
      <c r="BI144" s="487"/>
      <c r="BJ144" s="522"/>
      <c r="BK144" s="522"/>
      <c r="BL144" s="522"/>
      <c r="BM144" s="522"/>
    </row>
    <row r="145">
      <c r="A145" s="194"/>
      <c r="B145" s="47"/>
      <c r="C145" s="541"/>
      <c r="D145" s="62"/>
      <c r="E145" s="62"/>
      <c r="F145" s="63"/>
      <c r="G145" s="547"/>
      <c r="H145" s="63"/>
      <c r="I145" s="542">
        <f t="shared" si="27"/>
        <v>0</v>
      </c>
      <c r="J145" s="132"/>
      <c r="K145" s="543">
        <f t="shared" si="28"/>
        <v>0</v>
      </c>
      <c r="L145" s="544">
        <f t="shared" si="29"/>
        <v>0</v>
      </c>
      <c r="M145" s="132"/>
      <c r="N145" s="627"/>
      <c r="O145" s="545">
        <f t="shared" si="30"/>
        <v>0</v>
      </c>
      <c r="P145" s="132"/>
      <c r="Q145" s="548"/>
      <c r="R145" s="486"/>
      <c r="S145" s="486"/>
      <c r="T145" s="486"/>
      <c r="U145" s="487"/>
      <c r="V145" s="2"/>
      <c r="W145" s="485"/>
      <c r="X145" s="486"/>
      <c r="Y145" s="486"/>
      <c r="Z145" s="486"/>
      <c r="AA145" s="487"/>
      <c r="AB145" s="8"/>
      <c r="AC145" s="485"/>
      <c r="AD145" s="486"/>
      <c r="AE145" s="486"/>
      <c r="AF145" s="486"/>
      <c r="AG145" s="487"/>
      <c r="AH145" s="8"/>
      <c r="AI145" s="506"/>
      <c r="AJ145" s="485"/>
      <c r="AK145" s="486"/>
      <c r="AL145" s="486"/>
      <c r="AM145" s="486"/>
      <c r="AN145" s="487"/>
      <c r="AO145" s="521"/>
      <c r="AP145" s="485"/>
      <c r="AQ145" s="486"/>
      <c r="AR145" s="486"/>
      <c r="AS145" s="486"/>
      <c r="AT145" s="487"/>
      <c r="AU145" s="521"/>
      <c r="AV145" s="485"/>
      <c r="AW145" s="486"/>
      <c r="AX145" s="486"/>
      <c r="AY145" s="486"/>
      <c r="AZ145" s="487"/>
      <c r="BA145" s="487"/>
      <c r="BB145" s="487"/>
      <c r="BC145" s="487"/>
      <c r="BD145" s="521"/>
      <c r="BE145" s="485"/>
      <c r="BF145" s="486"/>
      <c r="BG145" s="486"/>
      <c r="BH145" s="486"/>
      <c r="BI145" s="487"/>
      <c r="BJ145" s="522"/>
      <c r="BK145" s="522"/>
      <c r="BL145" s="522"/>
      <c r="BM145" s="522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7"/>
        <v>0</v>
      </c>
      <c r="J146" s="132"/>
      <c r="K146" s="543">
        <f t="shared" si="28"/>
        <v>0</v>
      </c>
      <c r="L146" s="544">
        <f t="shared" si="29"/>
        <v>0</v>
      </c>
      <c r="M146" s="132"/>
      <c r="N146" s="627"/>
      <c r="O146" s="545">
        <f t="shared" si="30"/>
        <v>0</v>
      </c>
      <c r="P146" s="132"/>
      <c r="Q146" s="548"/>
      <c r="R146" s="486"/>
      <c r="S146" s="486"/>
      <c r="T146" s="486"/>
      <c r="U146" s="487"/>
      <c r="V146" s="2"/>
      <c r="W146" s="485"/>
      <c r="X146" s="486"/>
      <c r="Y146" s="486"/>
      <c r="Z146" s="486"/>
      <c r="AA146" s="487"/>
      <c r="AB146" s="8"/>
      <c r="AC146" s="485"/>
      <c r="AD146" s="486"/>
      <c r="AE146" s="486"/>
      <c r="AF146" s="486"/>
      <c r="AG146" s="487"/>
      <c r="AH146" s="8"/>
      <c r="AI146" s="506"/>
      <c r="AJ146" s="485"/>
      <c r="AK146" s="486"/>
      <c r="AL146" s="486"/>
      <c r="AM146" s="486"/>
      <c r="AN146" s="487"/>
      <c r="AO146" s="521"/>
      <c r="AP146" s="485"/>
      <c r="AQ146" s="486"/>
      <c r="AR146" s="486"/>
      <c r="AS146" s="486"/>
      <c r="AT146" s="487"/>
      <c r="AU146" s="521"/>
      <c r="AV146" s="485"/>
      <c r="AW146" s="486"/>
      <c r="AX146" s="486"/>
      <c r="AY146" s="486"/>
      <c r="AZ146" s="487"/>
      <c r="BA146" s="487"/>
      <c r="BB146" s="487"/>
      <c r="BC146" s="487"/>
      <c r="BD146" s="521"/>
      <c r="BE146" s="485"/>
      <c r="BF146" s="486"/>
      <c r="BG146" s="486"/>
      <c r="BH146" s="486"/>
      <c r="BI146" s="487"/>
      <c r="BJ146" s="522"/>
      <c r="BK146" s="522"/>
      <c r="BL146" s="522"/>
      <c r="BM146" s="522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7"/>
        <v>0</v>
      </c>
      <c r="J147" s="132"/>
      <c r="K147" s="543">
        <f t="shared" si="28"/>
        <v>0</v>
      </c>
      <c r="L147" s="544">
        <f t="shared" si="29"/>
        <v>0</v>
      </c>
      <c r="M147" s="132"/>
      <c r="N147" s="627"/>
      <c r="O147" s="545">
        <f t="shared" si="30"/>
        <v>0</v>
      </c>
      <c r="P147" s="132"/>
      <c r="Q147" s="548"/>
      <c r="R147" s="5"/>
      <c r="S147" s="5"/>
      <c r="T147" s="5"/>
      <c r="U147" s="5"/>
      <c r="V147" s="2"/>
      <c r="W147" s="5"/>
      <c r="X147" s="5"/>
      <c r="Y147" s="5"/>
      <c r="Z147" s="5"/>
      <c r="AA147" s="7"/>
      <c r="AB147" s="8"/>
      <c r="AC147" s="7"/>
      <c r="AD147" s="7"/>
      <c r="AE147" s="7"/>
      <c r="AF147" s="7"/>
      <c r="AG147" s="7"/>
      <c r="AH147" s="9"/>
      <c r="AI147" s="7"/>
      <c r="AJ147" s="7"/>
      <c r="AK147" s="7"/>
      <c r="AL147" s="7"/>
      <c r="AM147" s="9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7"/>
        <v>0</v>
      </c>
      <c r="J148" s="132"/>
      <c r="K148" s="543">
        <f t="shared" si="28"/>
        <v>0</v>
      </c>
      <c r="L148" s="544">
        <f t="shared" si="29"/>
        <v>0</v>
      </c>
      <c r="M148" s="132"/>
      <c r="N148" s="627"/>
      <c r="O148" s="545">
        <f t="shared" si="30"/>
        <v>0</v>
      </c>
      <c r="P148" s="132"/>
      <c r="Q148" s="548"/>
      <c r="R148" s="194"/>
      <c r="S148" s="194"/>
      <c r="T148" s="194"/>
      <c r="U148" s="194"/>
      <c r="V148" s="470"/>
      <c r="W148" s="194"/>
      <c r="X148" s="194"/>
      <c r="Y148" s="194"/>
      <c r="Z148" s="194"/>
      <c r="AA148" s="194"/>
      <c r="AB148" s="470"/>
      <c r="AC148" s="194"/>
      <c r="AD148" s="194"/>
      <c r="AE148" s="194"/>
      <c r="AF148" s="194"/>
      <c r="AG148" s="194"/>
      <c r="AH148" s="470"/>
      <c r="AI148" s="194"/>
      <c r="AJ148" s="194"/>
      <c r="AK148" s="194"/>
      <c r="AL148" s="194"/>
      <c r="AM148" s="470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7"/>
        <v>0</v>
      </c>
      <c r="J149" s="132"/>
      <c r="K149" s="543">
        <f t="shared" si="28"/>
        <v>0</v>
      </c>
      <c r="L149" s="544">
        <f t="shared" si="29"/>
        <v>0</v>
      </c>
      <c r="M149" s="132"/>
      <c r="N149" s="627"/>
      <c r="O149" s="545">
        <f t="shared" si="30"/>
        <v>0</v>
      </c>
      <c r="P149" s="132"/>
      <c r="Q149" s="548"/>
      <c r="R149" s="194"/>
      <c r="S149" s="194"/>
      <c r="T149" s="194"/>
      <c r="U149" s="194"/>
      <c r="V149" s="470"/>
      <c r="W149" s="194"/>
      <c r="X149" s="194"/>
      <c r="Y149" s="194"/>
      <c r="Z149" s="194"/>
      <c r="AA149" s="194"/>
      <c r="AB149" s="470"/>
      <c r="AC149" s="194"/>
      <c r="AD149" s="194"/>
      <c r="AE149" s="194"/>
      <c r="AF149" s="194"/>
      <c r="AG149" s="194"/>
      <c r="AH149" s="470"/>
      <c r="AI149" s="194"/>
      <c r="AJ149" s="194"/>
      <c r="AK149" s="194"/>
      <c r="AL149" s="194"/>
      <c r="AM149" s="470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7"/>
        <v>0</v>
      </c>
      <c r="J150" s="132"/>
      <c r="K150" s="543">
        <f t="shared" si="28"/>
        <v>0</v>
      </c>
      <c r="L150" s="544">
        <f t="shared" si="29"/>
        <v>0</v>
      </c>
      <c r="M150" s="132"/>
      <c r="N150" s="627"/>
      <c r="O150" s="545">
        <f t="shared" si="30"/>
        <v>0</v>
      </c>
      <c r="P150" s="132"/>
      <c r="Q150" s="548"/>
      <c r="R150" s="194"/>
      <c r="S150" s="194"/>
      <c r="T150" s="194"/>
      <c r="U150" s="194"/>
      <c r="V150" s="470"/>
      <c r="W150" s="194"/>
      <c r="X150" s="194"/>
      <c r="Y150" s="194"/>
      <c r="Z150" s="194"/>
      <c r="AA150" s="194"/>
      <c r="AB150" s="470"/>
      <c r="AC150" s="194"/>
      <c r="AD150" s="194"/>
      <c r="AE150" s="194"/>
      <c r="AF150" s="194"/>
      <c r="AG150" s="194"/>
      <c r="AH150" s="470"/>
      <c r="AI150" s="194"/>
      <c r="AJ150" s="194"/>
      <c r="AK150" s="194"/>
      <c r="AL150" s="194"/>
      <c r="AM150" s="470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7"/>
        <v>0</v>
      </c>
      <c r="J151" s="132"/>
      <c r="K151" s="543">
        <f t="shared" si="28"/>
        <v>0</v>
      </c>
      <c r="L151" s="544">
        <f t="shared" si="29"/>
        <v>0</v>
      </c>
      <c r="M151" s="132"/>
      <c r="N151" s="627"/>
      <c r="O151" s="545">
        <f t="shared" si="30"/>
        <v>0</v>
      </c>
      <c r="P151" s="132"/>
      <c r="Q151" s="548"/>
      <c r="R151" s="194"/>
      <c r="S151" s="194"/>
      <c r="T151" s="194"/>
      <c r="U151" s="194"/>
      <c r="V151" s="470"/>
      <c r="W151" s="194"/>
      <c r="X151" s="194"/>
      <c r="Y151" s="194"/>
      <c r="Z151" s="194"/>
      <c r="AA151" s="194"/>
      <c r="AB151" s="470"/>
      <c r="AC151" s="194"/>
      <c r="AD151" s="194"/>
      <c r="AE151" s="194"/>
      <c r="AF151" s="194"/>
      <c r="AG151" s="194"/>
      <c r="AH151" s="470"/>
      <c r="AI151" s="194"/>
      <c r="AJ151" s="194"/>
      <c r="AK151" s="194"/>
      <c r="AL151" s="194"/>
      <c r="AM151" s="470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7"/>
        <v>0</v>
      </c>
      <c r="J152" s="132"/>
      <c r="K152" s="543">
        <f t="shared" si="28"/>
        <v>0</v>
      </c>
      <c r="L152" s="544">
        <f t="shared" si="29"/>
        <v>0</v>
      </c>
      <c r="M152" s="132"/>
      <c r="N152" s="627"/>
      <c r="O152" s="545">
        <f t="shared" si="30"/>
        <v>0</v>
      </c>
      <c r="P152" s="132"/>
      <c r="Q152" s="548"/>
      <c r="R152" s="194"/>
      <c r="S152" s="194"/>
      <c r="T152" s="194"/>
      <c r="U152" s="194"/>
      <c r="V152" s="470"/>
      <c r="W152" s="194"/>
      <c r="X152" s="194"/>
      <c r="Y152" s="194"/>
      <c r="Z152" s="194"/>
      <c r="AA152" s="194"/>
      <c r="AB152" s="470"/>
      <c r="AC152" s="194"/>
      <c r="AD152" s="194"/>
      <c r="AE152" s="194"/>
      <c r="AF152" s="194"/>
      <c r="AG152" s="194"/>
      <c r="AH152" s="470"/>
      <c r="AI152" s="194"/>
      <c r="AJ152" s="194"/>
      <c r="AK152" s="194"/>
      <c r="AL152" s="194"/>
      <c r="AM152" s="470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7"/>
        <v>0</v>
      </c>
      <c r="J153" s="132"/>
      <c r="K153" s="543">
        <f t="shared" si="28"/>
        <v>0</v>
      </c>
      <c r="L153" s="544">
        <f t="shared" si="29"/>
        <v>0</v>
      </c>
      <c r="M153" s="132"/>
      <c r="N153" s="627"/>
      <c r="O153" s="545">
        <f t="shared" si="30"/>
        <v>0</v>
      </c>
      <c r="P153" s="132"/>
      <c r="Q153" s="548"/>
      <c r="R153" s="194"/>
      <c r="S153" s="194"/>
      <c r="T153" s="194"/>
      <c r="U153" s="194"/>
      <c r="V153" s="470"/>
      <c r="W153" s="194"/>
      <c r="X153" s="194"/>
      <c r="Y153" s="194"/>
      <c r="Z153" s="194"/>
      <c r="AA153" s="194"/>
      <c r="AB153" s="470"/>
      <c r="AC153" s="194"/>
      <c r="AD153" s="194"/>
      <c r="AE153" s="194"/>
      <c r="AF153" s="194"/>
      <c r="AG153" s="194"/>
      <c r="AH153" s="470"/>
      <c r="AI153" s="194"/>
      <c r="AJ153" s="194"/>
      <c r="AK153" s="194"/>
      <c r="AL153" s="194"/>
      <c r="AM153" s="470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7"/>
        <v>0</v>
      </c>
      <c r="J154" s="132"/>
      <c r="K154" s="543">
        <f t="shared" si="28"/>
        <v>0</v>
      </c>
      <c r="L154" s="544">
        <f t="shared" si="29"/>
        <v>0</v>
      </c>
      <c r="M154" s="132"/>
      <c r="N154" s="627"/>
      <c r="O154" s="545">
        <f t="shared" si="30"/>
        <v>0</v>
      </c>
      <c r="P154" s="132"/>
      <c r="Q154" s="548"/>
      <c r="R154" s="194"/>
      <c r="S154" s="194"/>
      <c r="T154" s="194"/>
      <c r="U154" s="194"/>
      <c r="V154" s="470"/>
      <c r="W154" s="194"/>
      <c r="X154" s="194"/>
      <c r="Y154" s="194"/>
      <c r="Z154" s="194"/>
      <c r="AA154" s="194"/>
      <c r="AB154" s="470"/>
      <c r="AC154" s="194"/>
      <c r="AD154" s="194"/>
      <c r="AE154" s="194"/>
      <c r="AF154" s="194"/>
      <c r="AG154" s="194"/>
      <c r="AH154" s="470"/>
      <c r="AI154" s="194"/>
      <c r="AJ154" s="194"/>
      <c r="AK154" s="194"/>
      <c r="AL154" s="194"/>
      <c r="AM154" s="470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7"/>
        <v>0</v>
      </c>
      <c r="J155" s="132"/>
      <c r="K155" s="543">
        <f t="shared" si="28"/>
        <v>0</v>
      </c>
      <c r="L155" s="544">
        <f t="shared" si="29"/>
        <v>0</v>
      </c>
      <c r="M155" s="132"/>
      <c r="N155" s="627"/>
      <c r="O155" s="545">
        <f t="shared" si="30"/>
        <v>0</v>
      </c>
      <c r="P155" s="132"/>
      <c r="Q155" s="548"/>
      <c r="R155" s="194"/>
      <c r="S155" s="194"/>
      <c r="T155" s="194"/>
      <c r="U155" s="194"/>
      <c r="V155" s="470"/>
      <c r="W155" s="194"/>
      <c r="X155" s="194"/>
      <c r="Y155" s="194"/>
      <c r="Z155" s="194"/>
      <c r="AA155" s="194"/>
      <c r="AB155" s="470"/>
      <c r="AC155" s="194"/>
      <c r="AD155" s="194"/>
      <c r="AE155" s="194"/>
      <c r="AF155" s="194"/>
      <c r="AG155" s="194"/>
      <c r="AH155" s="470"/>
      <c r="AI155" s="194"/>
      <c r="AJ155" s="194"/>
      <c r="AK155" s="194"/>
      <c r="AL155" s="194"/>
      <c r="AM155" s="470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7"/>
        <v>0</v>
      </c>
      <c r="J156" s="132"/>
      <c r="K156" s="543">
        <f t="shared" si="28"/>
        <v>0</v>
      </c>
      <c r="L156" s="544">
        <f t="shared" si="29"/>
        <v>0</v>
      </c>
      <c r="M156" s="132"/>
      <c r="N156" s="627"/>
      <c r="O156" s="545">
        <f t="shared" si="30"/>
        <v>0</v>
      </c>
      <c r="P156" s="132"/>
      <c r="Q156" s="548"/>
      <c r="R156" s="194"/>
      <c r="S156" s="194"/>
      <c r="T156" s="194"/>
      <c r="U156" s="194"/>
      <c r="V156" s="470"/>
      <c r="W156" s="194"/>
      <c r="X156" s="194"/>
      <c r="Y156" s="194"/>
      <c r="Z156" s="194"/>
      <c r="AA156" s="194"/>
      <c r="AB156" s="470"/>
      <c r="AC156" s="194"/>
      <c r="AD156" s="194"/>
      <c r="AE156" s="194"/>
      <c r="AF156" s="194"/>
      <c r="AG156" s="194"/>
      <c r="AH156" s="470"/>
      <c r="AI156" s="194"/>
      <c r="AJ156" s="194"/>
      <c r="AK156" s="194"/>
      <c r="AL156" s="194"/>
      <c r="AM156" s="470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7"/>
        <v>0</v>
      </c>
      <c r="J157" s="132"/>
      <c r="K157" s="543">
        <f t="shared" si="28"/>
        <v>0</v>
      </c>
      <c r="L157" s="544">
        <f t="shared" si="29"/>
        <v>0</v>
      </c>
      <c r="M157" s="132"/>
      <c r="N157" s="627"/>
      <c r="O157" s="545">
        <f t="shared" si="30"/>
        <v>0</v>
      </c>
      <c r="P157" s="132"/>
      <c r="Q157" s="548"/>
      <c r="R157" s="194"/>
      <c r="S157" s="194"/>
      <c r="T157" s="194"/>
      <c r="U157" s="194"/>
      <c r="V157" s="470"/>
      <c r="W157" s="194"/>
      <c r="X157" s="194"/>
      <c r="Y157" s="194"/>
      <c r="Z157" s="194"/>
      <c r="AA157" s="194"/>
      <c r="AB157" s="470"/>
      <c r="AC157" s="194"/>
      <c r="AD157" s="194"/>
      <c r="AE157" s="194"/>
      <c r="AF157" s="194"/>
      <c r="AG157" s="194"/>
      <c r="AH157" s="470"/>
      <c r="AI157" s="194"/>
      <c r="AJ157" s="194"/>
      <c r="AK157" s="194"/>
      <c r="AL157" s="194"/>
      <c r="AM157" s="470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7"/>
        <v>0</v>
      </c>
      <c r="J158" s="132"/>
      <c r="K158" s="543">
        <f t="shared" si="28"/>
        <v>0</v>
      </c>
      <c r="L158" s="544">
        <f t="shared" si="29"/>
        <v>0</v>
      </c>
      <c r="M158" s="132"/>
      <c r="N158" s="627"/>
      <c r="O158" s="545">
        <f t="shared" si="30"/>
        <v>0</v>
      </c>
      <c r="P158" s="132"/>
      <c r="Q158" s="548"/>
      <c r="R158" s="194"/>
      <c r="S158" s="194"/>
      <c r="T158" s="194"/>
      <c r="U158" s="194"/>
      <c r="V158" s="470"/>
      <c r="W158" s="194"/>
      <c r="X158" s="194"/>
      <c r="Y158" s="194"/>
      <c r="Z158" s="194"/>
      <c r="AA158" s="194"/>
      <c r="AB158" s="470"/>
      <c r="AC158" s="194"/>
      <c r="AD158" s="194"/>
      <c r="AE158" s="194"/>
      <c r="AF158" s="194"/>
      <c r="AG158" s="194"/>
      <c r="AH158" s="470"/>
      <c r="AI158" s="194"/>
      <c r="AJ158" s="194"/>
      <c r="AK158" s="194"/>
      <c r="AL158" s="194"/>
      <c r="AM158" s="470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7"/>
        <v>0</v>
      </c>
      <c r="J159" s="132"/>
      <c r="K159" s="543">
        <f t="shared" si="28"/>
        <v>0</v>
      </c>
      <c r="L159" s="544">
        <f t="shared" si="29"/>
        <v>0</v>
      </c>
      <c r="M159" s="132"/>
      <c r="N159" s="627"/>
      <c r="O159" s="545">
        <f t="shared" si="30"/>
        <v>0</v>
      </c>
      <c r="P159" s="132"/>
      <c r="Q159" s="548"/>
      <c r="R159" s="194"/>
      <c r="S159" s="194"/>
      <c r="T159" s="194"/>
      <c r="U159" s="194"/>
      <c r="V159" s="470"/>
      <c r="W159" s="194"/>
      <c r="X159" s="194"/>
      <c r="Y159" s="194"/>
      <c r="Z159" s="194"/>
      <c r="AA159" s="194"/>
      <c r="AB159" s="470"/>
      <c r="AC159" s="194"/>
      <c r="AD159" s="194"/>
      <c r="AE159" s="194"/>
      <c r="AF159" s="194"/>
      <c r="AG159" s="194"/>
      <c r="AH159" s="470"/>
      <c r="AI159" s="194"/>
      <c r="AJ159" s="194"/>
      <c r="AK159" s="194"/>
      <c r="AL159" s="194"/>
      <c r="AM159" s="470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7"/>
        <v>0</v>
      </c>
      <c r="J160" s="132"/>
      <c r="K160" s="543">
        <f t="shared" si="28"/>
        <v>0</v>
      </c>
      <c r="L160" s="544">
        <f t="shared" si="29"/>
        <v>0</v>
      </c>
      <c r="M160" s="132"/>
      <c r="N160" s="627"/>
      <c r="O160" s="545">
        <f t="shared" si="30"/>
        <v>0</v>
      </c>
      <c r="P160" s="132"/>
      <c r="Q160" s="548"/>
      <c r="R160" s="194"/>
      <c r="S160" s="194"/>
      <c r="T160" s="194"/>
      <c r="U160" s="194"/>
      <c r="V160" s="470"/>
      <c r="W160" s="194"/>
      <c r="X160" s="194"/>
      <c r="Y160" s="194"/>
      <c r="Z160" s="194"/>
      <c r="AA160" s="194"/>
      <c r="AB160" s="470"/>
      <c r="AC160" s="194"/>
      <c r="AD160" s="194"/>
      <c r="AE160" s="194"/>
      <c r="AF160" s="194"/>
      <c r="AG160" s="194"/>
      <c r="AH160" s="470"/>
      <c r="AI160" s="194"/>
      <c r="AJ160" s="194"/>
      <c r="AK160" s="194"/>
      <c r="AL160" s="194"/>
      <c r="AM160" s="470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7"/>
        <v>0</v>
      </c>
      <c r="J161" s="132"/>
      <c r="K161" s="543">
        <f t="shared" si="28"/>
        <v>0</v>
      </c>
      <c r="L161" s="544">
        <f t="shared" si="29"/>
        <v>0</v>
      </c>
      <c r="M161" s="132"/>
      <c r="N161" s="627"/>
      <c r="O161" s="545">
        <f t="shared" si="30"/>
        <v>0</v>
      </c>
      <c r="P161" s="132"/>
      <c r="Q161" s="548"/>
      <c r="R161" s="194"/>
      <c r="S161" s="194"/>
      <c r="T161" s="194"/>
      <c r="U161" s="194"/>
      <c r="V161" s="470"/>
      <c r="W161" s="194"/>
      <c r="X161" s="194"/>
      <c r="Y161" s="194"/>
      <c r="Z161" s="194"/>
      <c r="AA161" s="194"/>
      <c r="AB161" s="470"/>
      <c r="AC161" s="194"/>
      <c r="AD161" s="194"/>
      <c r="AE161" s="194"/>
      <c r="AF161" s="194"/>
      <c r="AG161" s="194"/>
      <c r="AH161" s="470"/>
      <c r="AI161" s="194"/>
      <c r="AJ161" s="194"/>
      <c r="AK161" s="194"/>
      <c r="AL161" s="194"/>
      <c r="AM161" s="470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7"/>
        <v>0</v>
      </c>
      <c r="J162" s="132"/>
      <c r="K162" s="543">
        <f t="shared" si="28"/>
        <v>0</v>
      </c>
      <c r="L162" s="544">
        <f t="shared" si="29"/>
        <v>0</v>
      </c>
      <c r="M162" s="132"/>
      <c r="N162" s="627"/>
      <c r="O162" s="545">
        <f t="shared" si="30"/>
        <v>0</v>
      </c>
      <c r="P162" s="132"/>
      <c r="Q162" s="548"/>
      <c r="R162" s="194"/>
      <c r="S162" s="194"/>
      <c r="T162" s="194"/>
      <c r="U162" s="194"/>
      <c r="V162" s="470"/>
      <c r="W162" s="194"/>
      <c r="X162" s="194"/>
      <c r="Y162" s="194"/>
      <c r="Z162" s="194"/>
      <c r="AA162" s="194"/>
      <c r="AB162" s="470"/>
      <c r="AC162" s="194"/>
      <c r="AD162" s="194"/>
      <c r="AE162" s="194"/>
      <c r="AF162" s="194"/>
      <c r="AG162" s="194"/>
      <c r="AH162" s="470"/>
      <c r="AI162" s="194"/>
      <c r="AJ162" s="194"/>
      <c r="AK162" s="194"/>
      <c r="AL162" s="194"/>
      <c r="AM162" s="470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7"/>
        <v>0</v>
      </c>
      <c r="J163" s="132"/>
      <c r="K163" s="543">
        <f t="shared" si="28"/>
        <v>0</v>
      </c>
      <c r="L163" s="544">
        <f t="shared" si="29"/>
        <v>0</v>
      </c>
      <c r="M163" s="132"/>
      <c r="N163" s="627"/>
      <c r="O163" s="545">
        <f t="shared" si="30"/>
        <v>0</v>
      </c>
      <c r="P163" s="132"/>
      <c r="Q163" s="548"/>
      <c r="R163" s="194"/>
      <c r="S163" s="194"/>
      <c r="T163" s="194"/>
      <c r="U163" s="194"/>
      <c r="V163" s="470"/>
      <c r="W163" s="194"/>
      <c r="X163" s="194"/>
      <c r="Y163" s="194"/>
      <c r="Z163" s="194"/>
      <c r="AA163" s="194"/>
      <c r="AB163" s="470"/>
      <c r="AC163" s="194"/>
      <c r="AD163" s="194"/>
      <c r="AE163" s="194"/>
      <c r="AF163" s="194"/>
      <c r="AG163" s="194"/>
      <c r="AH163" s="470"/>
      <c r="AI163" s="194"/>
      <c r="AJ163" s="194"/>
      <c r="AK163" s="194"/>
      <c r="AL163" s="194"/>
      <c r="AM163" s="470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7"/>
        <v>0</v>
      </c>
      <c r="J164" s="132"/>
      <c r="K164" s="543">
        <f t="shared" si="28"/>
        <v>0</v>
      </c>
      <c r="L164" s="544">
        <f t="shared" si="29"/>
        <v>0</v>
      </c>
      <c r="M164" s="132"/>
      <c r="N164" s="627"/>
      <c r="O164" s="545">
        <f t="shared" si="30"/>
        <v>0</v>
      </c>
      <c r="P164" s="132"/>
      <c r="Q164" s="548"/>
      <c r="R164" s="194"/>
      <c r="S164" s="194"/>
      <c r="T164" s="194"/>
      <c r="U164" s="194"/>
      <c r="V164" s="470"/>
      <c r="W164" s="194"/>
      <c r="X164" s="194"/>
      <c r="Y164" s="194"/>
      <c r="Z164" s="194"/>
      <c r="AA164" s="194"/>
      <c r="AB164" s="470"/>
      <c r="AC164" s="194"/>
      <c r="AD164" s="194"/>
      <c r="AE164" s="194"/>
      <c r="AF164" s="194"/>
      <c r="AG164" s="194"/>
      <c r="AH164" s="470"/>
      <c r="AI164" s="194"/>
      <c r="AJ164" s="194"/>
      <c r="AK164" s="194"/>
      <c r="AL164" s="194"/>
      <c r="AM164" s="470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7"/>
        <v>0</v>
      </c>
      <c r="J165" s="132"/>
      <c r="K165" s="543">
        <f t="shared" si="28"/>
        <v>0</v>
      </c>
      <c r="L165" s="544">
        <f t="shared" si="29"/>
        <v>0</v>
      </c>
      <c r="M165" s="132"/>
      <c r="N165" s="627"/>
      <c r="O165" s="545">
        <f t="shared" si="30"/>
        <v>0</v>
      </c>
      <c r="P165" s="132"/>
      <c r="Q165" s="548"/>
      <c r="R165" s="194"/>
      <c r="S165" s="194"/>
      <c r="T165" s="194"/>
      <c r="U165" s="194"/>
      <c r="V165" s="470"/>
      <c r="W165" s="194"/>
      <c r="X165" s="194"/>
      <c r="Y165" s="194"/>
      <c r="Z165" s="194"/>
      <c r="AA165" s="194"/>
      <c r="AB165" s="470"/>
      <c r="AC165" s="194"/>
      <c r="AD165" s="194"/>
      <c r="AE165" s="194"/>
      <c r="AF165" s="194"/>
      <c r="AG165" s="194"/>
      <c r="AH165" s="470"/>
      <c r="AI165" s="194"/>
      <c r="AJ165" s="194"/>
      <c r="AK165" s="194"/>
      <c r="AL165" s="194"/>
      <c r="AM165" s="470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7"/>
        <v>0</v>
      </c>
      <c r="J166" s="132"/>
      <c r="K166" s="543">
        <f t="shared" si="28"/>
        <v>0</v>
      </c>
      <c r="L166" s="544">
        <f t="shared" si="29"/>
        <v>0</v>
      </c>
      <c r="M166" s="132"/>
      <c r="N166" s="627"/>
      <c r="O166" s="545">
        <f t="shared" si="30"/>
        <v>0</v>
      </c>
      <c r="P166" s="132"/>
      <c r="Q166" s="548"/>
      <c r="R166" s="194"/>
      <c r="S166" s="194"/>
      <c r="T166" s="194"/>
      <c r="U166" s="194"/>
      <c r="V166" s="470"/>
      <c r="W166" s="194"/>
      <c r="X166" s="194"/>
      <c r="Y166" s="194"/>
      <c r="Z166" s="194"/>
      <c r="AA166" s="194"/>
      <c r="AB166" s="470"/>
      <c r="AC166" s="194"/>
      <c r="AD166" s="194"/>
      <c r="AE166" s="194"/>
      <c r="AF166" s="194"/>
      <c r="AG166" s="194"/>
      <c r="AH166" s="470"/>
      <c r="AI166" s="194"/>
      <c r="AJ166" s="194"/>
      <c r="AK166" s="194"/>
      <c r="AL166" s="194"/>
      <c r="AM166" s="470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7"/>
        <v>0</v>
      </c>
      <c r="J167" s="132"/>
      <c r="K167" s="543">
        <f t="shared" si="28"/>
        <v>0</v>
      </c>
      <c r="L167" s="544">
        <f t="shared" si="29"/>
        <v>0</v>
      </c>
      <c r="M167" s="132"/>
      <c r="N167" s="627"/>
      <c r="O167" s="545">
        <f t="shared" si="30"/>
        <v>0</v>
      </c>
      <c r="P167" s="132"/>
      <c r="Q167" s="548"/>
      <c r="R167" s="194"/>
      <c r="S167" s="194"/>
      <c r="T167" s="194"/>
      <c r="U167" s="194"/>
      <c r="V167" s="470"/>
      <c r="W167" s="194"/>
      <c r="X167" s="194"/>
      <c r="Y167" s="194"/>
      <c r="Z167" s="194"/>
      <c r="AA167" s="194"/>
      <c r="AB167" s="470"/>
      <c r="AC167" s="194"/>
      <c r="AD167" s="194"/>
      <c r="AE167" s="194"/>
      <c r="AF167" s="194"/>
      <c r="AG167" s="194"/>
      <c r="AH167" s="470"/>
      <c r="AI167" s="194"/>
      <c r="AJ167" s="194"/>
      <c r="AK167" s="194"/>
      <c r="AL167" s="194"/>
      <c r="AM167" s="470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7"/>
        <v>0</v>
      </c>
      <c r="J168" s="132"/>
      <c r="K168" s="543">
        <f t="shared" si="28"/>
        <v>0</v>
      </c>
      <c r="L168" s="544">
        <f t="shared" si="29"/>
        <v>0</v>
      </c>
      <c r="M168" s="132"/>
      <c r="N168" s="627"/>
      <c r="O168" s="545">
        <f t="shared" si="30"/>
        <v>0</v>
      </c>
      <c r="P168" s="132"/>
      <c r="Q168" s="548"/>
      <c r="R168" s="194"/>
      <c r="S168" s="194"/>
      <c r="T168" s="194"/>
      <c r="U168" s="194"/>
      <c r="V168" s="470"/>
      <c r="W168" s="194"/>
      <c r="X168" s="194"/>
      <c r="Y168" s="194"/>
      <c r="Z168" s="194"/>
      <c r="AA168" s="194"/>
      <c r="AB168" s="470"/>
      <c r="AC168" s="194"/>
      <c r="AD168" s="194"/>
      <c r="AE168" s="194"/>
      <c r="AF168" s="194"/>
      <c r="AG168" s="194"/>
      <c r="AH168" s="470"/>
      <c r="AI168" s="194"/>
      <c r="AJ168" s="194"/>
      <c r="AK168" s="194"/>
      <c r="AL168" s="194"/>
      <c r="AM168" s="470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</row>
    <row r="169">
      <c r="A169" s="194"/>
      <c r="B169" s="47"/>
      <c r="C169" s="549"/>
      <c r="D169" s="62"/>
      <c r="E169" s="62"/>
      <c r="F169" s="63"/>
      <c r="G169" s="547"/>
      <c r="H169" s="63"/>
      <c r="I169" s="542">
        <f t="shared" si="27"/>
        <v>0</v>
      </c>
      <c r="J169" s="132"/>
      <c r="K169" s="543">
        <f t="shared" si="28"/>
        <v>0</v>
      </c>
      <c r="L169" s="544">
        <f t="shared" si="29"/>
        <v>0</v>
      </c>
      <c r="M169" s="132"/>
      <c r="N169" s="627"/>
      <c r="O169" s="545">
        <f t="shared" si="30"/>
        <v>0</v>
      </c>
      <c r="P169" s="132"/>
      <c r="Q169" s="548"/>
      <c r="R169" s="194"/>
      <c r="S169" s="194"/>
      <c r="T169" s="194"/>
      <c r="U169" s="194"/>
      <c r="V169" s="470"/>
      <c r="W169" s="194"/>
      <c r="X169" s="194"/>
      <c r="Y169" s="194"/>
      <c r="Z169" s="194"/>
      <c r="AA169" s="194"/>
      <c r="AB169" s="470"/>
      <c r="AC169" s="194"/>
      <c r="AD169" s="194"/>
      <c r="AE169" s="194"/>
      <c r="AF169" s="194"/>
      <c r="AG169" s="194"/>
      <c r="AH169" s="470"/>
      <c r="AI169" s="194"/>
      <c r="AJ169" s="194"/>
      <c r="AK169" s="194"/>
      <c r="AL169" s="194"/>
      <c r="AM169" s="470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</row>
    <row r="170">
      <c r="A170" s="194"/>
      <c r="B170" s="47"/>
      <c r="C170" s="549"/>
      <c r="D170" s="62"/>
      <c r="E170" s="62"/>
      <c r="F170" s="63"/>
      <c r="G170" s="547"/>
      <c r="H170" s="63"/>
      <c r="I170" s="542">
        <f t="shared" si="27"/>
        <v>0</v>
      </c>
      <c r="J170" s="132"/>
      <c r="K170" s="543">
        <f t="shared" si="28"/>
        <v>0</v>
      </c>
      <c r="L170" s="544">
        <f t="shared" si="29"/>
        <v>0</v>
      </c>
      <c r="M170" s="132"/>
      <c r="N170" s="627"/>
      <c r="O170" s="545">
        <f t="shared" si="30"/>
        <v>0</v>
      </c>
      <c r="P170" s="132"/>
      <c r="Q170" s="548"/>
      <c r="R170" s="194"/>
      <c r="S170" s="194"/>
      <c r="T170" s="194"/>
      <c r="U170" s="194"/>
      <c r="V170" s="470"/>
      <c r="W170" s="194"/>
      <c r="X170" s="194"/>
      <c r="Y170" s="194"/>
      <c r="Z170" s="194"/>
      <c r="AA170" s="194"/>
      <c r="AB170" s="470"/>
      <c r="AC170" s="194"/>
      <c r="AD170" s="194"/>
      <c r="AE170" s="194"/>
      <c r="AF170" s="194"/>
      <c r="AG170" s="194"/>
      <c r="AH170" s="470"/>
      <c r="AI170" s="194"/>
      <c r="AJ170" s="194"/>
      <c r="AK170" s="194"/>
      <c r="AL170" s="194"/>
      <c r="AM170" s="470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</row>
    <row r="171">
      <c r="A171" s="194"/>
      <c r="B171" s="194"/>
      <c r="C171" s="194"/>
      <c r="G171" s="194"/>
      <c r="H171" s="194"/>
      <c r="I171" s="194"/>
      <c r="J171" s="194"/>
      <c r="K171" s="194"/>
      <c r="L171" s="194"/>
      <c r="M171" s="194"/>
      <c r="N171" s="470"/>
      <c r="O171" s="470"/>
      <c r="P171" s="194"/>
      <c r="Q171" s="194"/>
      <c r="R171" s="194"/>
      <c r="S171" s="194"/>
      <c r="T171" s="194"/>
      <c r="U171" s="194"/>
      <c r="V171" s="470"/>
      <c r="W171" s="194"/>
      <c r="X171" s="194"/>
      <c r="Y171" s="194"/>
      <c r="Z171" s="194"/>
      <c r="AA171" s="194"/>
      <c r="AB171" s="470"/>
      <c r="AC171" s="194"/>
      <c r="AD171" s="194"/>
      <c r="AE171" s="194"/>
      <c r="AF171" s="194"/>
      <c r="AG171" s="194"/>
      <c r="AH171" s="470"/>
      <c r="AI171" s="194"/>
      <c r="AJ171" s="194"/>
      <c r="AK171" s="194"/>
      <c r="AL171" s="194"/>
      <c r="AM171" s="470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</row>
    <row r="172">
      <c r="A172" s="194"/>
      <c r="B172" s="194"/>
      <c r="C172" s="194"/>
      <c r="G172" s="194"/>
      <c r="H172" s="194"/>
      <c r="I172" s="194"/>
      <c r="J172" s="194"/>
      <c r="K172" s="194"/>
      <c r="L172" s="194"/>
      <c r="M172" s="194"/>
      <c r="N172" s="470"/>
      <c r="O172" s="470"/>
      <c r="P172" s="194"/>
      <c r="Q172" s="194"/>
      <c r="R172" s="194"/>
      <c r="S172" s="194"/>
      <c r="T172" s="194"/>
      <c r="U172" s="194"/>
      <c r="V172" s="470"/>
      <c r="W172" s="194"/>
      <c r="X172" s="194"/>
      <c r="Y172" s="194"/>
      <c r="Z172" s="194"/>
      <c r="AA172" s="194"/>
      <c r="AB172" s="470"/>
      <c r="AC172" s="194"/>
      <c r="AD172" s="194"/>
      <c r="AE172" s="194"/>
      <c r="AF172" s="194"/>
      <c r="AG172" s="194"/>
      <c r="AH172" s="470"/>
      <c r="AI172" s="194"/>
      <c r="AJ172" s="194"/>
      <c r="AK172" s="194"/>
      <c r="AL172" s="194"/>
      <c r="AM172" s="470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</row>
    <row r="173">
      <c r="A173" s="194"/>
      <c r="B173" s="194"/>
      <c r="C173" s="552" t="s">
        <v>224</v>
      </c>
      <c r="D173" s="553"/>
      <c r="E173" s="554"/>
      <c r="F173" s="194"/>
      <c r="G173" s="194"/>
      <c r="H173" s="194"/>
      <c r="I173" s="194"/>
      <c r="J173" s="194"/>
      <c r="K173" s="194"/>
      <c r="L173" s="194"/>
      <c r="M173" s="194"/>
      <c r="N173" s="470"/>
      <c r="O173" s="470"/>
      <c r="P173" s="194"/>
      <c r="Q173" s="194"/>
      <c r="R173" s="194"/>
      <c r="S173" s="194"/>
      <c r="T173" s="194"/>
      <c r="U173" s="194"/>
      <c r="V173" s="470"/>
      <c r="W173" s="194"/>
      <c r="X173" s="194"/>
      <c r="Y173" s="194"/>
      <c r="Z173" s="194"/>
      <c r="AA173" s="194"/>
      <c r="AB173" s="470"/>
      <c r="AC173" s="194"/>
      <c r="AD173" s="194"/>
      <c r="AE173" s="194"/>
      <c r="AF173" s="194"/>
      <c r="AG173" s="194"/>
      <c r="AH173" s="470"/>
      <c r="AI173" s="194"/>
      <c r="AJ173" s="194"/>
      <c r="AK173" s="194"/>
      <c r="AL173" s="194"/>
      <c r="AM173" s="470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</row>
    <row r="174">
      <c r="A174" s="194"/>
      <c r="B174" s="194"/>
      <c r="C174" s="555" t="s">
        <v>225</v>
      </c>
      <c r="D174" s="556"/>
      <c r="E174" s="557"/>
      <c r="F174" s="194"/>
      <c r="G174" s="194"/>
      <c r="H174" s="194"/>
      <c r="I174" s="194"/>
      <c r="J174" s="194"/>
      <c r="K174" s="194"/>
      <c r="L174" s="194"/>
      <c r="M174" s="194"/>
      <c r="N174" s="470"/>
      <c r="O174" s="470"/>
      <c r="P174" s="194"/>
      <c r="Q174" s="194"/>
      <c r="R174" s="194"/>
      <c r="S174" s="194"/>
      <c r="T174" s="194"/>
      <c r="U174" s="194"/>
      <c r="V174" s="470"/>
      <c r="W174" s="194"/>
      <c r="X174" s="194"/>
      <c r="Y174" s="194"/>
      <c r="Z174" s="194"/>
      <c r="AA174" s="194"/>
      <c r="AB174" s="470"/>
      <c r="AC174" s="194"/>
      <c r="AD174" s="194"/>
      <c r="AE174" s="194"/>
      <c r="AF174" s="194"/>
      <c r="AG174" s="194"/>
      <c r="AH174" s="470"/>
      <c r="AI174" s="194"/>
      <c r="AJ174" s="194"/>
      <c r="AK174" s="194"/>
      <c r="AL174" s="194"/>
      <c r="AM174" s="470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</row>
    <row r="175">
      <c r="A175" s="194"/>
      <c r="B175" s="194"/>
      <c r="C175" s="555" t="s">
        <v>226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470"/>
      <c r="P175" s="194"/>
      <c r="Q175" s="194"/>
      <c r="R175" s="194"/>
      <c r="S175" s="194"/>
      <c r="T175" s="194"/>
      <c r="U175" s="194"/>
      <c r="V175" s="470"/>
      <c r="W175" s="194"/>
      <c r="X175" s="194"/>
      <c r="Y175" s="194"/>
      <c r="Z175" s="194"/>
      <c r="AA175" s="194"/>
      <c r="AB175" s="470"/>
      <c r="AC175" s="194"/>
      <c r="AD175" s="194"/>
      <c r="AE175" s="194"/>
      <c r="AF175" s="194"/>
      <c r="AG175" s="194"/>
      <c r="AH175" s="470"/>
      <c r="AI175" s="194"/>
      <c r="AJ175" s="194"/>
      <c r="AK175" s="194"/>
      <c r="AL175" s="194"/>
      <c r="AM175" s="470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</row>
    <row r="176">
      <c r="A176" s="194"/>
      <c r="B176" s="194"/>
      <c r="C176" s="555" t="s">
        <v>227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470"/>
      <c r="P176" s="194"/>
      <c r="Q176" s="194"/>
      <c r="R176" s="194"/>
      <c r="S176" s="194"/>
      <c r="T176" s="194"/>
      <c r="U176" s="194"/>
      <c r="V176" s="470"/>
      <c r="W176" s="194"/>
      <c r="X176" s="194"/>
      <c r="Y176" s="194"/>
      <c r="Z176" s="194"/>
      <c r="AA176" s="194"/>
      <c r="AB176" s="470"/>
      <c r="AC176" s="194"/>
      <c r="AD176" s="194"/>
      <c r="AE176" s="194"/>
      <c r="AF176" s="194"/>
      <c r="AG176" s="194"/>
      <c r="AH176" s="470"/>
      <c r="AI176" s="194"/>
      <c r="AJ176" s="194"/>
      <c r="AK176" s="194"/>
      <c r="AL176" s="194"/>
      <c r="AM176" s="470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</row>
    <row r="177">
      <c r="A177" s="194"/>
      <c r="B177" s="194"/>
      <c r="C177" s="559" t="s">
        <v>228</v>
      </c>
      <c r="D177" s="556"/>
      <c r="E177" s="558"/>
      <c r="F177" s="194"/>
      <c r="G177" s="194"/>
      <c r="H177" s="194"/>
      <c r="I177" s="194"/>
      <c r="J177" s="194"/>
      <c r="K177" s="194"/>
      <c r="L177" s="194"/>
      <c r="M177" s="194"/>
      <c r="N177" s="470"/>
      <c r="O177" s="470"/>
      <c r="P177" s="194"/>
      <c r="Q177" s="194"/>
      <c r="R177" s="194"/>
      <c r="S177" s="194"/>
      <c r="T177" s="194"/>
      <c r="U177" s="194"/>
      <c r="V177" s="470"/>
      <c r="W177" s="194"/>
      <c r="X177" s="194"/>
      <c r="Y177" s="194"/>
      <c r="Z177" s="194"/>
      <c r="AA177" s="194"/>
      <c r="AB177" s="470"/>
      <c r="AC177" s="194"/>
      <c r="AD177" s="194"/>
      <c r="AE177" s="194"/>
      <c r="AF177" s="194"/>
      <c r="AG177" s="194"/>
      <c r="AH177" s="470"/>
      <c r="AI177" s="194"/>
      <c r="AJ177" s="194"/>
      <c r="AK177" s="194"/>
      <c r="AL177" s="194"/>
      <c r="AM177" s="470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</row>
    <row r="178">
      <c r="A178" s="194"/>
      <c r="B178" s="194"/>
      <c r="C178" s="555" t="s">
        <v>229</v>
      </c>
      <c r="D178" s="556"/>
      <c r="E178" s="558"/>
      <c r="F178" s="194"/>
      <c r="G178" s="194"/>
      <c r="H178" s="194"/>
      <c r="I178" s="194"/>
      <c r="J178" s="194"/>
      <c r="K178" s="194"/>
      <c r="L178" s="194"/>
      <c r="M178" s="194"/>
      <c r="N178" s="470"/>
      <c r="O178" s="470"/>
      <c r="P178" s="194"/>
      <c r="Q178" s="194"/>
      <c r="R178" s="194"/>
      <c r="S178" s="194"/>
      <c r="T178" s="194"/>
      <c r="U178" s="194"/>
      <c r="V178" s="470"/>
      <c r="W178" s="194"/>
      <c r="X178" s="194"/>
      <c r="Y178" s="194"/>
      <c r="Z178" s="194"/>
      <c r="AA178" s="194"/>
      <c r="AB178" s="470"/>
      <c r="AC178" s="194"/>
      <c r="AD178" s="194"/>
      <c r="AE178" s="194"/>
      <c r="AF178" s="194"/>
      <c r="AG178" s="194"/>
      <c r="AH178" s="470"/>
      <c r="AI178" s="194"/>
      <c r="AJ178" s="194"/>
      <c r="AK178" s="194"/>
      <c r="AL178" s="194"/>
      <c r="AM178" s="470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</row>
    <row r="179">
      <c r="A179" s="194"/>
      <c r="B179" s="194"/>
      <c r="C179" s="559" t="s">
        <v>230</v>
      </c>
      <c r="D179" s="556"/>
      <c r="E179" s="560"/>
      <c r="F179" s="194"/>
      <c r="G179" s="194"/>
      <c r="H179" s="194"/>
      <c r="I179" s="194"/>
      <c r="J179" s="194"/>
      <c r="K179" s="194"/>
      <c r="L179" s="194"/>
      <c r="M179" s="194"/>
      <c r="N179" s="470"/>
      <c r="O179" s="470"/>
      <c r="P179" s="194"/>
      <c r="Q179" s="194"/>
      <c r="R179" s="194"/>
      <c r="S179" s="194"/>
      <c r="T179" s="194"/>
      <c r="U179" s="194"/>
      <c r="V179" s="470"/>
      <c r="W179" s="194"/>
      <c r="X179" s="194"/>
      <c r="Y179" s="194"/>
      <c r="Z179" s="194"/>
      <c r="AA179" s="194"/>
      <c r="AB179" s="470"/>
      <c r="AC179" s="194"/>
      <c r="AD179" s="194"/>
      <c r="AE179" s="194"/>
      <c r="AF179" s="194"/>
      <c r="AG179" s="194"/>
      <c r="AH179" s="470"/>
      <c r="AI179" s="194"/>
      <c r="AJ179" s="194"/>
      <c r="AK179" s="194"/>
      <c r="AL179" s="194"/>
      <c r="AM179" s="470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</row>
    <row r="180">
      <c r="A180" s="194"/>
      <c r="B180" s="194"/>
      <c r="C180" s="559" t="s">
        <v>231</v>
      </c>
      <c r="D180" s="556"/>
      <c r="E180" s="558"/>
      <c r="F180" s="194"/>
      <c r="G180" s="194"/>
      <c r="H180" s="194"/>
      <c r="I180" s="194"/>
      <c r="J180" s="194"/>
      <c r="K180" s="194"/>
      <c r="L180" s="194"/>
      <c r="M180" s="194"/>
      <c r="N180" s="470"/>
      <c r="O180" s="470"/>
      <c r="P180" s="194"/>
      <c r="Q180" s="194"/>
      <c r="R180" s="194"/>
      <c r="S180" s="194"/>
      <c r="T180" s="194"/>
      <c r="U180" s="194"/>
      <c r="V180" s="470"/>
      <c r="W180" s="194"/>
      <c r="X180" s="194"/>
      <c r="Y180" s="194"/>
      <c r="Z180" s="194"/>
      <c r="AA180" s="194"/>
      <c r="AB180" s="470"/>
      <c r="AC180" s="194"/>
      <c r="AD180" s="194"/>
      <c r="AE180" s="194"/>
      <c r="AF180" s="194"/>
      <c r="AG180" s="194"/>
      <c r="AH180" s="470"/>
      <c r="AI180" s="194"/>
      <c r="AJ180" s="194"/>
      <c r="AK180" s="194"/>
      <c r="AL180" s="194"/>
      <c r="AM180" s="470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</row>
    <row r="181">
      <c r="A181" s="194"/>
      <c r="B181" s="194"/>
      <c r="C181" s="561" t="s">
        <v>232</v>
      </c>
      <c r="D181" s="562"/>
      <c r="E181" s="563"/>
      <c r="F181" s="194"/>
      <c r="G181" s="194"/>
      <c r="H181" s="194"/>
      <c r="I181" s="194"/>
      <c r="J181" s="194"/>
      <c r="K181" s="194"/>
      <c r="L181" s="194"/>
      <c r="M181" s="194"/>
      <c r="N181" s="470"/>
      <c r="O181" s="470"/>
      <c r="P181" s="194"/>
      <c r="Q181" s="194"/>
      <c r="R181" s="194"/>
      <c r="S181" s="194"/>
      <c r="T181" s="194"/>
      <c r="U181" s="194"/>
      <c r="V181" s="470"/>
      <c r="W181" s="194"/>
      <c r="X181" s="194"/>
      <c r="Y181" s="194"/>
      <c r="Z181" s="194"/>
      <c r="AA181" s="194"/>
      <c r="AB181" s="470"/>
      <c r="AC181" s="194"/>
      <c r="AD181" s="194"/>
      <c r="AE181" s="194"/>
      <c r="AF181" s="194"/>
      <c r="AG181" s="194"/>
      <c r="AH181" s="470"/>
      <c r="AI181" s="194"/>
      <c r="AJ181" s="194"/>
      <c r="AK181" s="194"/>
      <c r="AL181" s="194"/>
      <c r="AM181" s="470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470"/>
      <c r="P182" s="194"/>
      <c r="Q182" s="194"/>
      <c r="R182" s="194"/>
      <c r="S182" s="194"/>
      <c r="T182" s="194"/>
      <c r="U182" s="194"/>
      <c r="V182" s="470"/>
      <c r="W182" s="194"/>
      <c r="X182" s="194"/>
      <c r="Y182" s="194"/>
      <c r="Z182" s="194"/>
      <c r="AA182" s="194"/>
      <c r="AB182" s="470"/>
      <c r="AC182" s="194"/>
      <c r="AD182" s="194"/>
      <c r="AE182" s="194"/>
      <c r="AF182" s="194"/>
      <c r="AG182" s="194"/>
      <c r="AH182" s="470"/>
      <c r="AI182" s="194"/>
      <c r="AJ182" s="194"/>
      <c r="AK182" s="194"/>
      <c r="AL182" s="194"/>
      <c r="AM182" s="470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470"/>
      <c r="P183" s="194"/>
      <c r="Q183" s="194"/>
      <c r="R183" s="194"/>
      <c r="S183" s="194"/>
      <c r="T183" s="194"/>
      <c r="U183" s="194"/>
      <c r="V183" s="470"/>
      <c r="W183" s="194"/>
      <c r="X183" s="194"/>
      <c r="Y183" s="194"/>
      <c r="Z183" s="194"/>
      <c r="AA183" s="194"/>
      <c r="AB183" s="470"/>
      <c r="AC183" s="194"/>
      <c r="AD183" s="194"/>
      <c r="AE183" s="194"/>
      <c r="AF183" s="194"/>
      <c r="AG183" s="194"/>
      <c r="AH183" s="470"/>
      <c r="AI183" s="194"/>
      <c r="AJ183" s="194"/>
      <c r="AK183" s="194"/>
      <c r="AL183" s="194"/>
      <c r="AM183" s="470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470"/>
      <c r="P184" s="194"/>
      <c r="Q184" s="194"/>
      <c r="R184" s="194"/>
      <c r="S184" s="194"/>
      <c r="T184" s="194"/>
      <c r="U184" s="194"/>
      <c r="V184" s="470"/>
      <c r="W184" s="194"/>
      <c r="X184" s="194"/>
      <c r="Y184" s="194"/>
      <c r="Z184" s="194"/>
      <c r="AA184" s="194"/>
      <c r="AB184" s="470"/>
      <c r="AC184" s="194"/>
      <c r="AD184" s="194"/>
      <c r="AE184" s="194"/>
      <c r="AF184" s="194"/>
      <c r="AG184" s="194"/>
      <c r="AH184" s="470"/>
      <c r="AI184" s="194"/>
      <c r="AJ184" s="194"/>
      <c r="AK184" s="194"/>
      <c r="AL184" s="194"/>
      <c r="AM184" s="470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470"/>
      <c r="P185" s="194"/>
      <c r="Q185" s="194"/>
      <c r="R185" s="194"/>
      <c r="S185" s="194"/>
      <c r="T185" s="194"/>
      <c r="U185" s="194"/>
      <c r="V185" s="470"/>
      <c r="W185" s="194"/>
      <c r="X185" s="194"/>
      <c r="Y185" s="194"/>
      <c r="Z185" s="194"/>
      <c r="AA185" s="194"/>
      <c r="AB185" s="470"/>
      <c r="AC185" s="194"/>
      <c r="AD185" s="194"/>
      <c r="AE185" s="194"/>
      <c r="AF185" s="194"/>
      <c r="AG185" s="194"/>
      <c r="AH185" s="470"/>
      <c r="AI185" s="194"/>
      <c r="AJ185" s="194"/>
      <c r="AK185" s="194"/>
      <c r="AL185" s="194"/>
      <c r="AM185" s="470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470"/>
      <c r="P186" s="194"/>
      <c r="Q186" s="194"/>
      <c r="R186" s="194"/>
      <c r="S186" s="194"/>
      <c r="T186" s="194"/>
      <c r="U186" s="194"/>
      <c r="V186" s="470"/>
      <c r="W186" s="194"/>
      <c r="X186" s="194"/>
      <c r="Y186" s="194"/>
      <c r="Z186" s="194"/>
      <c r="AA186" s="194"/>
      <c r="AB186" s="470"/>
      <c r="AC186" s="194"/>
      <c r="AD186" s="194"/>
      <c r="AE186" s="194"/>
      <c r="AF186" s="194"/>
      <c r="AG186" s="194"/>
      <c r="AH186" s="470"/>
      <c r="AI186" s="194"/>
      <c r="AJ186" s="194"/>
      <c r="AK186" s="194"/>
      <c r="AL186" s="194"/>
      <c r="AM186" s="470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470"/>
      <c r="P187" s="194"/>
      <c r="Q187" s="194"/>
      <c r="R187" s="194"/>
      <c r="S187" s="194"/>
      <c r="T187" s="194"/>
      <c r="U187" s="194"/>
      <c r="V187" s="470"/>
      <c r="W187" s="194"/>
      <c r="X187" s="194"/>
      <c r="Y187" s="194"/>
      <c r="Z187" s="194"/>
      <c r="AA187" s="194"/>
      <c r="AB187" s="470"/>
      <c r="AC187" s="194"/>
      <c r="AD187" s="194"/>
      <c r="AE187" s="194"/>
      <c r="AF187" s="194"/>
      <c r="AG187" s="194"/>
      <c r="AH187" s="470"/>
      <c r="AI187" s="194"/>
      <c r="AJ187" s="194"/>
      <c r="AK187" s="194"/>
      <c r="AL187" s="194"/>
      <c r="AM187" s="470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470"/>
      <c r="P188" s="194"/>
      <c r="Q188" s="194"/>
      <c r="R188" s="194"/>
      <c r="S188" s="194"/>
      <c r="T188" s="194"/>
      <c r="U188" s="194"/>
      <c r="V188" s="470"/>
      <c r="W188" s="194"/>
      <c r="X188" s="194"/>
      <c r="Y188" s="194"/>
      <c r="Z188" s="194"/>
      <c r="AA188" s="194"/>
      <c r="AB188" s="470"/>
      <c r="AC188" s="194"/>
      <c r="AD188" s="194"/>
      <c r="AE188" s="194"/>
      <c r="AF188" s="194"/>
      <c r="AG188" s="194"/>
      <c r="AH188" s="470"/>
      <c r="AI188" s="194"/>
      <c r="AJ188" s="194"/>
      <c r="AK188" s="194"/>
      <c r="AL188" s="194"/>
      <c r="AM188" s="470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</row>
    <row r="189">
      <c r="A189" s="194"/>
      <c r="B189" s="194"/>
      <c r="C189" s="194"/>
      <c r="G189" s="194"/>
      <c r="H189" s="194"/>
      <c r="I189" s="194"/>
      <c r="J189" s="194"/>
      <c r="K189" s="194"/>
      <c r="L189" s="194"/>
      <c r="M189" s="194"/>
      <c r="N189" s="470"/>
      <c r="O189" s="470"/>
      <c r="P189" s="194"/>
      <c r="Q189" s="194"/>
      <c r="R189" s="194"/>
      <c r="S189" s="194"/>
      <c r="T189" s="194"/>
      <c r="U189" s="194"/>
      <c r="V189" s="470"/>
      <c r="W189" s="194"/>
      <c r="X189" s="194"/>
      <c r="Y189" s="194"/>
      <c r="Z189" s="194"/>
      <c r="AA189" s="194"/>
      <c r="AB189" s="470"/>
      <c r="AC189" s="194"/>
      <c r="AD189" s="194"/>
      <c r="AE189" s="194"/>
      <c r="AF189" s="194"/>
      <c r="AG189" s="194"/>
      <c r="AH189" s="470"/>
      <c r="AI189" s="194"/>
      <c r="AJ189" s="194"/>
      <c r="AK189" s="194"/>
      <c r="AL189" s="194"/>
      <c r="AM189" s="470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</row>
    <row r="190">
      <c r="A190" s="194"/>
      <c r="B190" s="194"/>
      <c r="C190" s="194"/>
      <c r="G190" s="194"/>
      <c r="H190" s="194"/>
      <c r="I190" s="194"/>
      <c r="J190" s="194"/>
      <c r="K190" s="194"/>
      <c r="L190" s="194"/>
      <c r="M190" s="194"/>
      <c r="N190" s="470"/>
      <c r="O190" s="470"/>
      <c r="P190" s="194"/>
      <c r="Q190" s="194"/>
      <c r="R190" s="194"/>
      <c r="S190" s="194"/>
      <c r="T190" s="194"/>
      <c r="U190" s="194"/>
      <c r="V190" s="470"/>
      <c r="W190" s="194"/>
      <c r="X190" s="194"/>
      <c r="Y190" s="194"/>
      <c r="Z190" s="194"/>
      <c r="AA190" s="194"/>
      <c r="AB190" s="470"/>
      <c r="AC190" s="194"/>
      <c r="AD190" s="194"/>
      <c r="AE190" s="194"/>
      <c r="AF190" s="194"/>
      <c r="AG190" s="194"/>
      <c r="AH190" s="470"/>
      <c r="AI190" s="194"/>
      <c r="AJ190" s="194"/>
      <c r="AK190" s="194"/>
      <c r="AL190" s="194"/>
      <c r="AM190" s="470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470"/>
      <c r="P191" s="194"/>
      <c r="Q191" s="194"/>
      <c r="R191" s="194"/>
      <c r="S191" s="194"/>
      <c r="T191" s="194"/>
      <c r="U191" s="194"/>
      <c r="V191" s="470"/>
      <c r="W191" s="194"/>
      <c r="X191" s="194"/>
      <c r="Y191" s="194"/>
      <c r="Z191" s="194"/>
      <c r="AA191" s="194"/>
      <c r="AB191" s="470"/>
      <c r="AC191" s="194"/>
      <c r="AD191" s="194"/>
      <c r="AE191" s="194"/>
      <c r="AF191" s="194"/>
      <c r="AG191" s="194"/>
      <c r="AH191" s="470"/>
      <c r="AI191" s="194"/>
      <c r="AJ191" s="194"/>
      <c r="AK191" s="194"/>
      <c r="AL191" s="194"/>
      <c r="AM191" s="470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470"/>
      <c r="P192" s="194"/>
      <c r="Q192" s="194"/>
      <c r="R192" s="194"/>
      <c r="S192" s="194"/>
      <c r="T192" s="194"/>
      <c r="U192" s="194"/>
      <c r="V192" s="470"/>
      <c r="W192" s="194"/>
      <c r="X192" s="194"/>
      <c r="Y192" s="194"/>
      <c r="Z192" s="194"/>
      <c r="AA192" s="194"/>
      <c r="AB192" s="470"/>
      <c r="AC192" s="194"/>
      <c r="AD192" s="194"/>
      <c r="AE192" s="194"/>
      <c r="AF192" s="194"/>
      <c r="AG192" s="194"/>
      <c r="AH192" s="470"/>
      <c r="AI192" s="194"/>
      <c r="AJ192" s="194"/>
      <c r="AK192" s="194"/>
      <c r="AL192" s="194"/>
      <c r="AM192" s="470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470"/>
      <c r="P193" s="194"/>
      <c r="Q193" s="194"/>
      <c r="R193" s="194"/>
      <c r="S193" s="194"/>
      <c r="T193" s="194"/>
      <c r="U193" s="194"/>
      <c r="V193" s="470"/>
      <c r="W193" s="194"/>
      <c r="X193" s="194"/>
      <c r="Y193" s="194"/>
      <c r="Z193" s="194"/>
      <c r="AA193" s="194"/>
      <c r="AB193" s="470"/>
      <c r="AC193" s="194"/>
      <c r="AD193" s="194"/>
      <c r="AE193" s="194"/>
      <c r="AF193" s="194"/>
      <c r="AG193" s="194"/>
      <c r="AH193" s="470"/>
      <c r="AI193" s="194"/>
      <c r="AJ193" s="194"/>
      <c r="AK193" s="194"/>
      <c r="AL193" s="194"/>
      <c r="AM193" s="470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470"/>
      <c r="P194" s="194"/>
      <c r="Q194" s="194"/>
      <c r="R194" s="194"/>
      <c r="S194" s="194"/>
      <c r="T194" s="194"/>
      <c r="U194" s="194"/>
      <c r="V194" s="470"/>
      <c r="W194" s="194"/>
      <c r="X194" s="194"/>
      <c r="Y194" s="194"/>
      <c r="Z194" s="194"/>
      <c r="AA194" s="194"/>
      <c r="AB194" s="470"/>
      <c r="AC194" s="194"/>
      <c r="AD194" s="194"/>
      <c r="AE194" s="194"/>
      <c r="AF194" s="194"/>
      <c r="AG194" s="194"/>
      <c r="AH194" s="470"/>
      <c r="AI194" s="194"/>
      <c r="AJ194" s="194"/>
      <c r="AK194" s="194"/>
      <c r="AL194" s="194"/>
      <c r="AM194" s="470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470"/>
      <c r="P195" s="194"/>
      <c r="Q195" s="194"/>
      <c r="R195" s="194"/>
      <c r="S195" s="194"/>
      <c r="T195" s="194"/>
      <c r="U195" s="194"/>
      <c r="V195" s="470"/>
      <c r="W195" s="194"/>
      <c r="X195" s="194"/>
      <c r="Y195" s="194"/>
      <c r="Z195" s="194"/>
      <c r="AA195" s="194"/>
      <c r="AB195" s="470"/>
      <c r="AC195" s="194"/>
      <c r="AD195" s="194"/>
      <c r="AE195" s="194"/>
      <c r="AF195" s="194"/>
      <c r="AG195" s="194"/>
      <c r="AH195" s="470"/>
      <c r="AI195" s="194"/>
      <c r="AJ195" s="194"/>
      <c r="AK195" s="194"/>
      <c r="AL195" s="194"/>
      <c r="AM195" s="470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470"/>
      <c r="P196" s="194"/>
      <c r="Q196" s="194"/>
      <c r="R196" s="194"/>
      <c r="S196" s="194"/>
      <c r="T196" s="194"/>
      <c r="U196" s="194"/>
      <c r="V196" s="470"/>
      <c r="W196" s="194"/>
      <c r="X196" s="194"/>
      <c r="Y196" s="194"/>
      <c r="Z196" s="194"/>
      <c r="AA196" s="194"/>
      <c r="AB196" s="470"/>
      <c r="AC196" s="194"/>
      <c r="AD196" s="194"/>
      <c r="AE196" s="194"/>
      <c r="AF196" s="194"/>
      <c r="AG196" s="194"/>
      <c r="AH196" s="470"/>
      <c r="AI196" s="194"/>
      <c r="AJ196" s="194"/>
      <c r="AK196" s="194"/>
      <c r="AL196" s="194"/>
      <c r="AM196" s="470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470"/>
      <c r="P197" s="194"/>
      <c r="Q197" s="194"/>
      <c r="R197" s="194"/>
      <c r="S197" s="194"/>
      <c r="T197" s="194"/>
      <c r="U197" s="194"/>
      <c r="V197" s="470"/>
      <c r="W197" s="194"/>
      <c r="X197" s="194"/>
      <c r="Y197" s="194"/>
      <c r="Z197" s="194"/>
      <c r="AA197" s="194"/>
      <c r="AB197" s="470"/>
      <c r="AC197" s="194"/>
      <c r="AD197" s="194"/>
      <c r="AE197" s="194"/>
      <c r="AF197" s="194"/>
      <c r="AG197" s="194"/>
      <c r="AH197" s="470"/>
      <c r="AI197" s="194"/>
      <c r="AJ197" s="194"/>
      <c r="AK197" s="194"/>
      <c r="AL197" s="194"/>
      <c r="AM197" s="470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470"/>
      <c r="P198" s="194"/>
      <c r="Q198" s="194"/>
      <c r="R198" s="194"/>
      <c r="S198" s="194"/>
      <c r="T198" s="194"/>
      <c r="U198" s="194"/>
      <c r="V198" s="470"/>
      <c r="W198" s="194"/>
      <c r="X198" s="194"/>
      <c r="Y198" s="194"/>
      <c r="Z198" s="194"/>
      <c r="AA198" s="194"/>
      <c r="AB198" s="470"/>
      <c r="AC198" s="194"/>
      <c r="AD198" s="194"/>
      <c r="AE198" s="194"/>
      <c r="AF198" s="194"/>
      <c r="AG198" s="194"/>
      <c r="AH198" s="470"/>
      <c r="AI198" s="194"/>
      <c r="AJ198" s="194"/>
      <c r="AK198" s="194"/>
      <c r="AL198" s="194"/>
      <c r="AM198" s="470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470"/>
      <c r="P199" s="194"/>
      <c r="Q199" s="194"/>
      <c r="R199" s="194"/>
      <c r="S199" s="194"/>
      <c r="T199" s="194"/>
      <c r="U199" s="194"/>
      <c r="V199" s="470"/>
      <c r="W199" s="194"/>
      <c r="X199" s="194"/>
      <c r="Y199" s="194"/>
      <c r="Z199" s="194"/>
      <c r="AA199" s="194"/>
      <c r="AB199" s="470"/>
      <c r="AC199" s="194"/>
      <c r="AD199" s="194"/>
      <c r="AE199" s="194"/>
      <c r="AF199" s="194"/>
      <c r="AG199" s="194"/>
      <c r="AH199" s="470"/>
      <c r="AI199" s="194"/>
      <c r="AJ199" s="194"/>
      <c r="AK199" s="194"/>
      <c r="AL199" s="194"/>
      <c r="AM199" s="470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194"/>
      <c r="V200" s="470"/>
      <c r="W200" s="194"/>
      <c r="X200" s="194"/>
      <c r="Y200" s="194"/>
      <c r="Z200" s="194"/>
      <c r="AA200" s="194"/>
      <c r="AB200" s="470"/>
      <c r="AC200" s="194"/>
      <c r="AD200" s="194"/>
      <c r="AE200" s="194"/>
      <c r="AF200" s="194"/>
      <c r="AG200" s="194"/>
      <c r="AH200" s="470"/>
      <c r="AI200" s="194"/>
      <c r="AJ200" s="194"/>
      <c r="AK200" s="194"/>
      <c r="AL200" s="194"/>
      <c r="AM200" s="470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194"/>
      <c r="V201" s="470"/>
      <c r="W201" s="194"/>
      <c r="X201" s="194"/>
      <c r="Y201" s="194"/>
      <c r="Z201" s="194"/>
      <c r="AA201" s="194"/>
      <c r="AB201" s="470"/>
      <c r="AC201" s="194"/>
      <c r="AD201" s="194"/>
      <c r="AE201" s="194"/>
      <c r="AF201" s="194"/>
      <c r="AG201" s="194"/>
      <c r="AH201" s="470"/>
      <c r="AI201" s="194"/>
      <c r="AJ201" s="194"/>
      <c r="AK201" s="194"/>
      <c r="AL201" s="194"/>
      <c r="AM201" s="470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277</v>
      </c>
      <c r="O202" s="565" t="str">
        <f>E83</f>
        <v/>
      </c>
      <c r="P202" s="566" t="str">
        <f>V13</f>
        <v/>
      </c>
      <c r="Q202" s="63"/>
      <c r="R202" s="194"/>
      <c r="S202" s="194"/>
      <c r="T202" s="194"/>
      <c r="U202" s="194"/>
      <c r="V202" s="470"/>
      <c r="W202" s="194"/>
      <c r="X202" s="194"/>
      <c r="Y202" s="194"/>
      <c r="Z202" s="194"/>
      <c r="AA202" s="194"/>
      <c r="AB202" s="470"/>
      <c r="AC202" s="194"/>
      <c r="AD202" s="194"/>
      <c r="AE202" s="194"/>
      <c r="AF202" s="194"/>
      <c r="AG202" s="194"/>
      <c r="AH202" s="470"/>
      <c r="AI202" s="194"/>
      <c r="AJ202" s="194"/>
      <c r="AK202" s="194"/>
      <c r="AL202" s="194"/>
      <c r="AM202" s="470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470"/>
      <c r="P203" s="194"/>
      <c r="Q203" s="194"/>
      <c r="R203" s="194"/>
      <c r="S203" s="194"/>
      <c r="T203" s="194"/>
      <c r="U203" s="194"/>
      <c r="V203" s="470"/>
      <c r="W203" s="194"/>
      <c r="X203" s="194"/>
      <c r="Y203" s="194"/>
      <c r="Z203" s="194"/>
      <c r="AA203" s="194"/>
      <c r="AB203" s="470"/>
      <c r="AC203" s="194"/>
      <c r="AD203" s="194"/>
      <c r="AE203" s="194"/>
      <c r="AF203" s="194"/>
      <c r="AG203" s="194"/>
      <c r="AH203" s="470"/>
      <c r="AI203" s="194"/>
      <c r="AJ203" s="194"/>
      <c r="AK203" s="194"/>
      <c r="AL203" s="194"/>
      <c r="AM203" s="470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470"/>
      <c r="P204" s="194"/>
      <c r="Q204" s="194"/>
      <c r="R204" s="194"/>
      <c r="S204" s="194"/>
      <c r="T204" s="194"/>
      <c r="U204" s="194"/>
      <c r="V204" s="470"/>
      <c r="W204" s="194"/>
      <c r="X204" s="194"/>
      <c r="Y204" s="194"/>
      <c r="Z204" s="194"/>
      <c r="AA204" s="194"/>
      <c r="AB204" s="470"/>
      <c r="AC204" s="194"/>
      <c r="AD204" s="194"/>
      <c r="AE204" s="194"/>
      <c r="AF204" s="194"/>
      <c r="AG204" s="194"/>
      <c r="AH204" s="470"/>
      <c r="AI204" s="194"/>
      <c r="AJ204" s="194"/>
      <c r="AK204" s="194"/>
      <c r="AL204" s="194"/>
      <c r="AM204" s="470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470"/>
      <c r="P205" s="194"/>
      <c r="Q205" s="194"/>
      <c r="R205" s="194"/>
      <c r="S205" s="194"/>
      <c r="T205" s="194"/>
      <c r="U205" s="194"/>
      <c r="V205" s="470"/>
      <c r="W205" s="194"/>
      <c r="X205" s="194"/>
      <c r="Y205" s="194"/>
      <c r="Z205" s="194"/>
      <c r="AA205" s="194"/>
      <c r="AB205" s="470"/>
      <c r="AC205" s="194"/>
      <c r="AD205" s="194"/>
      <c r="AE205" s="194"/>
      <c r="AF205" s="194"/>
      <c r="AG205" s="194"/>
      <c r="AH205" s="470"/>
      <c r="AI205" s="194"/>
      <c r="AJ205" s="194"/>
      <c r="AK205" s="194"/>
      <c r="AL205" s="194"/>
      <c r="AM205" s="470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470"/>
      <c r="P206" s="194"/>
      <c r="Q206" s="194"/>
      <c r="R206" s="194"/>
      <c r="S206" s="194"/>
      <c r="T206" s="194"/>
      <c r="U206" s="194"/>
      <c r="V206" s="470"/>
      <c r="W206" s="194"/>
      <c r="X206" s="194"/>
      <c r="Y206" s="194"/>
      <c r="Z206" s="194"/>
      <c r="AA206" s="194"/>
      <c r="AB206" s="470"/>
      <c r="AC206" s="194"/>
      <c r="AD206" s="194"/>
      <c r="AE206" s="194"/>
      <c r="AF206" s="194"/>
      <c r="AG206" s="194"/>
      <c r="AH206" s="470"/>
      <c r="AI206" s="194"/>
      <c r="AJ206" s="194"/>
      <c r="AK206" s="194"/>
      <c r="AL206" s="194"/>
      <c r="AM206" s="470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470"/>
      <c r="P207" s="194"/>
      <c r="Q207" s="194"/>
      <c r="R207" s="194"/>
      <c r="S207" s="194"/>
      <c r="T207" s="194"/>
      <c r="U207" s="194"/>
      <c r="V207" s="470"/>
      <c r="W207" s="194"/>
      <c r="X207" s="194"/>
      <c r="Y207" s="194"/>
      <c r="Z207" s="194"/>
      <c r="AA207" s="194"/>
      <c r="AB207" s="470"/>
      <c r="AC207" s="194"/>
      <c r="AD207" s="194"/>
      <c r="AE207" s="194"/>
      <c r="AF207" s="194"/>
      <c r="AG207" s="194"/>
      <c r="AH207" s="470"/>
      <c r="AI207" s="194"/>
      <c r="AJ207" s="194"/>
      <c r="AK207" s="194"/>
      <c r="AL207" s="194"/>
      <c r="AM207" s="470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470"/>
      <c r="P208" s="194"/>
      <c r="Q208" s="194"/>
      <c r="R208" s="194"/>
      <c r="S208" s="194"/>
      <c r="T208" s="194"/>
      <c r="U208" s="194"/>
      <c r="V208" s="470"/>
      <c r="W208" s="194"/>
      <c r="X208" s="194"/>
      <c r="Y208" s="194"/>
      <c r="Z208" s="194"/>
      <c r="AA208" s="194"/>
      <c r="AB208" s="470"/>
      <c r="AC208" s="194"/>
      <c r="AD208" s="194"/>
      <c r="AE208" s="194"/>
      <c r="AF208" s="194"/>
      <c r="AG208" s="194"/>
      <c r="AH208" s="470"/>
      <c r="AI208" s="194"/>
      <c r="AJ208" s="194"/>
      <c r="AK208" s="194"/>
      <c r="AL208" s="194"/>
      <c r="AM208" s="470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470"/>
      <c r="P209" s="194"/>
      <c r="Q209" s="194"/>
      <c r="R209" s="194"/>
      <c r="S209" s="194"/>
      <c r="T209" s="194"/>
      <c r="U209" s="194"/>
      <c r="V209" s="470"/>
      <c r="W209" s="194"/>
      <c r="X209" s="194"/>
      <c r="Y209" s="194"/>
      <c r="Z209" s="194"/>
      <c r="AA209" s="194"/>
      <c r="AB209" s="470"/>
      <c r="AC209" s="194"/>
      <c r="AD209" s="194"/>
      <c r="AE209" s="194"/>
      <c r="AF209" s="194"/>
      <c r="AG209" s="194"/>
      <c r="AH209" s="470"/>
      <c r="AI209" s="194"/>
      <c r="AJ209" s="194"/>
      <c r="AK209" s="194"/>
      <c r="AL209" s="194"/>
      <c r="AM209" s="470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470"/>
      <c r="P210" s="194"/>
      <c r="Q210" s="194"/>
      <c r="R210" s="194"/>
      <c r="S210" s="194"/>
      <c r="T210" s="194"/>
      <c r="U210" s="194"/>
      <c r="V210" s="470"/>
      <c r="W210" s="194"/>
      <c r="X210" s="194"/>
      <c r="Y210" s="194"/>
      <c r="Z210" s="194"/>
      <c r="AA210" s="194"/>
      <c r="AB210" s="470"/>
      <c r="AC210" s="194"/>
      <c r="AD210" s="194"/>
      <c r="AE210" s="194"/>
      <c r="AF210" s="194"/>
      <c r="AG210" s="194"/>
      <c r="AH210" s="470"/>
      <c r="AI210" s="194"/>
      <c r="AJ210" s="194"/>
      <c r="AK210" s="194"/>
      <c r="AL210" s="194"/>
      <c r="AM210" s="470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470"/>
      <c r="P211" s="194"/>
      <c r="Q211" s="194"/>
      <c r="R211" s="194"/>
      <c r="S211" s="194"/>
      <c r="T211" s="194"/>
      <c r="U211" s="194"/>
      <c r="V211" s="470"/>
      <c r="W211" s="194"/>
      <c r="X211" s="194"/>
      <c r="Y211" s="194"/>
      <c r="Z211" s="194"/>
      <c r="AA211" s="194"/>
      <c r="AB211" s="470"/>
      <c r="AC211" s="194"/>
      <c r="AD211" s="194"/>
      <c r="AE211" s="194"/>
      <c r="AF211" s="194"/>
      <c r="AG211" s="194"/>
      <c r="AH211" s="470"/>
      <c r="AI211" s="194"/>
      <c r="AJ211" s="194"/>
      <c r="AK211" s="194"/>
      <c r="AL211" s="194"/>
      <c r="AM211" s="470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470"/>
      <c r="P212" s="194"/>
      <c r="Q212" s="194"/>
      <c r="R212" s="194"/>
      <c r="S212" s="194"/>
      <c r="T212" s="194"/>
      <c r="U212" s="194"/>
      <c r="V212" s="470"/>
      <c r="W212" s="194"/>
      <c r="X212" s="194"/>
      <c r="Y212" s="194"/>
      <c r="Z212" s="194"/>
      <c r="AA212" s="194"/>
      <c r="AB212" s="470"/>
      <c r="AC212" s="194"/>
      <c r="AD212" s="194"/>
      <c r="AE212" s="194"/>
      <c r="AF212" s="194"/>
      <c r="AG212" s="194"/>
      <c r="AH212" s="470"/>
      <c r="AI212" s="194"/>
      <c r="AJ212" s="194"/>
      <c r="AK212" s="194"/>
      <c r="AL212" s="194"/>
      <c r="AM212" s="470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470"/>
      <c r="P213" s="194"/>
      <c r="Q213" s="194"/>
      <c r="R213" s="194"/>
      <c r="S213" s="194"/>
      <c r="T213" s="194"/>
      <c r="U213" s="194"/>
      <c r="V213" s="470"/>
      <c r="W213" s="194"/>
      <c r="X213" s="194"/>
      <c r="Y213" s="194"/>
      <c r="Z213" s="194"/>
      <c r="AA213" s="194"/>
      <c r="AB213" s="470"/>
      <c r="AC213" s="194"/>
      <c r="AD213" s="194"/>
      <c r="AE213" s="194"/>
      <c r="AF213" s="194"/>
      <c r="AG213" s="194"/>
      <c r="AH213" s="470"/>
      <c r="AI213" s="194"/>
      <c r="AJ213" s="194"/>
      <c r="AK213" s="194"/>
      <c r="AL213" s="194"/>
      <c r="AM213" s="470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470"/>
      <c r="P214" s="194"/>
      <c r="Q214" s="194"/>
      <c r="R214" s="194"/>
      <c r="S214" s="194"/>
      <c r="T214" s="194"/>
      <c r="U214" s="194"/>
      <c r="V214" s="470"/>
      <c r="W214" s="194"/>
      <c r="X214" s="194"/>
      <c r="Y214" s="194"/>
      <c r="Z214" s="194"/>
      <c r="AA214" s="194"/>
      <c r="AB214" s="470"/>
      <c r="AC214" s="194"/>
      <c r="AD214" s="194"/>
      <c r="AE214" s="194"/>
      <c r="AF214" s="194"/>
      <c r="AG214" s="194"/>
      <c r="AH214" s="470"/>
      <c r="AI214" s="194"/>
      <c r="AJ214" s="194"/>
      <c r="AK214" s="194"/>
      <c r="AL214" s="194"/>
      <c r="AM214" s="470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470"/>
      <c r="P215" s="194"/>
      <c r="Q215" s="194"/>
      <c r="R215" s="194"/>
      <c r="S215" s="194"/>
      <c r="T215" s="194"/>
      <c r="U215" s="194"/>
      <c r="V215" s="470"/>
      <c r="W215" s="194"/>
      <c r="X215" s="194"/>
      <c r="Y215" s="194"/>
      <c r="Z215" s="194"/>
      <c r="AA215" s="194"/>
      <c r="AB215" s="470"/>
      <c r="AC215" s="194"/>
      <c r="AD215" s="194"/>
      <c r="AE215" s="194"/>
      <c r="AF215" s="194"/>
      <c r="AG215" s="194"/>
      <c r="AH215" s="470"/>
      <c r="AI215" s="194"/>
      <c r="AJ215" s="194"/>
      <c r="AK215" s="194"/>
      <c r="AL215" s="194"/>
      <c r="AM215" s="470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470"/>
      <c r="P216" s="194"/>
      <c r="Q216" s="194"/>
      <c r="R216" s="194"/>
      <c r="S216" s="194"/>
      <c r="T216" s="194"/>
      <c r="U216" s="194"/>
      <c r="V216" s="470"/>
      <c r="W216" s="194"/>
      <c r="X216" s="194"/>
      <c r="Y216" s="194"/>
      <c r="Z216" s="194"/>
      <c r="AA216" s="194"/>
      <c r="AB216" s="470"/>
      <c r="AC216" s="194"/>
      <c r="AD216" s="194"/>
      <c r="AE216" s="194"/>
      <c r="AF216" s="194"/>
      <c r="AG216" s="194"/>
      <c r="AH216" s="470"/>
      <c r="AI216" s="194"/>
      <c r="AJ216" s="194"/>
      <c r="AK216" s="194"/>
      <c r="AL216" s="194"/>
      <c r="AM216" s="470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470"/>
      <c r="P217" s="194"/>
      <c r="Q217" s="194"/>
      <c r="R217" s="194"/>
      <c r="S217" s="194"/>
      <c r="T217" s="194"/>
      <c r="U217" s="194"/>
      <c r="V217" s="470"/>
      <c r="W217" s="194"/>
      <c r="X217" s="194"/>
      <c r="Y217" s="194"/>
      <c r="Z217" s="194"/>
      <c r="AA217" s="194"/>
      <c r="AB217" s="470"/>
      <c r="AC217" s="194"/>
      <c r="AD217" s="194"/>
      <c r="AE217" s="194"/>
      <c r="AF217" s="194"/>
      <c r="AG217" s="194"/>
      <c r="AH217" s="470"/>
      <c r="AI217" s="194"/>
      <c r="AJ217" s="194"/>
      <c r="AK217" s="194"/>
      <c r="AL217" s="194"/>
      <c r="AM217" s="470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470"/>
      <c r="P218" s="194"/>
      <c r="Q218" s="194"/>
      <c r="R218" s="194"/>
      <c r="S218" s="194"/>
      <c r="T218" s="194"/>
      <c r="U218" s="194"/>
      <c r="V218" s="470"/>
      <c r="W218" s="194"/>
      <c r="X218" s="194"/>
      <c r="Y218" s="194"/>
      <c r="Z218" s="194"/>
      <c r="AA218" s="194"/>
      <c r="AB218" s="470"/>
      <c r="AC218" s="194"/>
      <c r="AD218" s="194"/>
      <c r="AE218" s="194"/>
      <c r="AF218" s="194"/>
      <c r="AG218" s="194"/>
      <c r="AH218" s="470"/>
      <c r="AI218" s="194"/>
      <c r="AJ218" s="194"/>
      <c r="AK218" s="194"/>
      <c r="AL218" s="194"/>
      <c r="AM218" s="470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470"/>
      <c r="P219" s="194"/>
      <c r="Q219" s="194"/>
      <c r="R219" s="194"/>
      <c r="S219" s="194"/>
      <c r="T219" s="194"/>
      <c r="U219" s="194"/>
      <c r="V219" s="470"/>
      <c r="W219" s="194"/>
      <c r="X219" s="194"/>
      <c r="Y219" s="194"/>
      <c r="Z219" s="194"/>
      <c r="AA219" s="194"/>
      <c r="AB219" s="470"/>
      <c r="AC219" s="194"/>
      <c r="AD219" s="194"/>
      <c r="AE219" s="194"/>
      <c r="AF219" s="194"/>
      <c r="AG219" s="194"/>
      <c r="AH219" s="470"/>
      <c r="AI219" s="194"/>
      <c r="AJ219" s="194"/>
      <c r="AK219" s="194"/>
      <c r="AL219" s="194"/>
      <c r="AM219" s="470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470"/>
      <c r="P220" s="194"/>
      <c r="Q220" s="194"/>
      <c r="R220" s="194"/>
      <c r="S220" s="194"/>
      <c r="T220" s="194"/>
      <c r="U220" s="194"/>
      <c r="V220" s="470"/>
      <c r="W220" s="194"/>
      <c r="X220" s="194"/>
      <c r="Y220" s="194"/>
      <c r="Z220" s="194"/>
      <c r="AA220" s="194"/>
      <c r="AB220" s="470"/>
      <c r="AC220" s="194"/>
      <c r="AD220" s="194"/>
      <c r="AE220" s="194"/>
      <c r="AF220" s="194"/>
      <c r="AG220" s="194"/>
      <c r="AH220" s="470"/>
      <c r="AI220" s="194"/>
      <c r="AJ220" s="194"/>
      <c r="AK220" s="194"/>
      <c r="AL220" s="194"/>
      <c r="AM220" s="470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470"/>
      <c r="P221" s="194"/>
      <c r="Q221" s="194"/>
      <c r="R221" s="194"/>
      <c r="S221" s="194"/>
      <c r="T221" s="194"/>
      <c r="U221" s="194"/>
      <c r="V221" s="470"/>
      <c r="W221" s="194"/>
      <c r="X221" s="194"/>
      <c r="Y221" s="194"/>
      <c r="Z221" s="194"/>
      <c r="AA221" s="194"/>
      <c r="AB221" s="470"/>
      <c r="AC221" s="194"/>
      <c r="AD221" s="194"/>
      <c r="AE221" s="194"/>
      <c r="AF221" s="194"/>
      <c r="AG221" s="194"/>
      <c r="AH221" s="470"/>
      <c r="AI221" s="194"/>
      <c r="AJ221" s="194"/>
      <c r="AK221" s="194"/>
      <c r="AL221" s="194"/>
      <c r="AM221" s="470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470"/>
      <c r="P222" s="194"/>
      <c r="Q222" s="194"/>
      <c r="R222" s="194"/>
      <c r="S222" s="194"/>
      <c r="T222" s="194"/>
      <c r="U222" s="194"/>
      <c r="V222" s="470"/>
      <c r="W222" s="194"/>
      <c r="X222" s="194"/>
      <c r="Y222" s="194"/>
      <c r="Z222" s="194"/>
      <c r="AA222" s="194"/>
      <c r="AB222" s="470"/>
      <c r="AC222" s="194"/>
      <c r="AD222" s="194"/>
      <c r="AE222" s="194"/>
      <c r="AF222" s="194"/>
      <c r="AG222" s="194"/>
      <c r="AH222" s="470"/>
      <c r="AI222" s="194"/>
      <c r="AJ222" s="194"/>
      <c r="AK222" s="194"/>
      <c r="AL222" s="194"/>
      <c r="AM222" s="470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470"/>
      <c r="P223" s="194"/>
      <c r="Q223" s="194"/>
      <c r="R223" s="194"/>
      <c r="S223" s="194"/>
      <c r="T223" s="194"/>
      <c r="U223" s="194"/>
      <c r="V223" s="470"/>
      <c r="W223" s="194"/>
      <c r="X223" s="194"/>
      <c r="Y223" s="194"/>
      <c r="Z223" s="194"/>
      <c r="AA223" s="194"/>
      <c r="AB223" s="470"/>
      <c r="AC223" s="194"/>
      <c r="AD223" s="194"/>
      <c r="AE223" s="194"/>
      <c r="AF223" s="194"/>
      <c r="AG223" s="194"/>
      <c r="AH223" s="470"/>
      <c r="AI223" s="194"/>
      <c r="AJ223" s="194"/>
      <c r="AK223" s="194"/>
      <c r="AL223" s="194"/>
      <c r="AM223" s="470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470"/>
      <c r="P224" s="194"/>
      <c r="Q224" s="194"/>
      <c r="R224" s="194"/>
      <c r="S224" s="194"/>
      <c r="T224" s="194"/>
      <c r="U224" s="194"/>
      <c r="V224" s="470"/>
      <c r="W224" s="194"/>
      <c r="X224" s="194"/>
      <c r="Y224" s="194"/>
      <c r="Z224" s="194"/>
      <c r="AA224" s="194"/>
      <c r="AB224" s="470"/>
      <c r="AC224" s="194"/>
      <c r="AD224" s="194"/>
      <c r="AE224" s="194"/>
      <c r="AF224" s="194"/>
      <c r="AG224" s="194"/>
      <c r="AH224" s="470"/>
      <c r="AI224" s="194"/>
      <c r="AJ224" s="194"/>
      <c r="AK224" s="194"/>
      <c r="AL224" s="194"/>
      <c r="AM224" s="470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470"/>
      <c r="P225" s="194"/>
      <c r="Q225" s="194"/>
      <c r="R225" s="194"/>
      <c r="S225" s="194"/>
      <c r="T225" s="194"/>
      <c r="U225" s="194"/>
      <c r="V225" s="470"/>
      <c r="W225" s="194"/>
      <c r="X225" s="194"/>
      <c r="Y225" s="194"/>
      <c r="Z225" s="194"/>
      <c r="AA225" s="194"/>
      <c r="AB225" s="470"/>
      <c r="AC225" s="194"/>
      <c r="AD225" s="194"/>
      <c r="AE225" s="194"/>
      <c r="AF225" s="194"/>
      <c r="AG225" s="194"/>
      <c r="AH225" s="470"/>
      <c r="AI225" s="194"/>
      <c r="AJ225" s="194"/>
      <c r="AK225" s="194"/>
      <c r="AL225" s="194"/>
      <c r="AM225" s="470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470"/>
      <c r="P226" s="194"/>
      <c r="Q226" s="194"/>
      <c r="R226" s="194"/>
      <c r="S226" s="194"/>
      <c r="T226" s="194"/>
      <c r="U226" s="194"/>
      <c r="V226" s="470"/>
      <c r="W226" s="194"/>
      <c r="X226" s="194"/>
      <c r="Y226" s="194"/>
      <c r="Z226" s="194"/>
      <c r="AA226" s="194"/>
      <c r="AB226" s="470"/>
      <c r="AC226" s="194"/>
      <c r="AD226" s="194"/>
      <c r="AE226" s="194"/>
      <c r="AF226" s="194"/>
      <c r="AG226" s="194"/>
      <c r="AH226" s="470"/>
      <c r="AI226" s="194"/>
      <c r="AJ226" s="194"/>
      <c r="AK226" s="194"/>
      <c r="AL226" s="194"/>
      <c r="AM226" s="470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470"/>
      <c r="P227" s="194"/>
      <c r="Q227" s="194"/>
      <c r="R227" s="194"/>
      <c r="S227" s="194"/>
      <c r="T227" s="194"/>
      <c r="U227" s="194"/>
      <c r="V227" s="470"/>
      <c r="W227" s="194"/>
      <c r="X227" s="194"/>
      <c r="Y227" s="194"/>
      <c r="Z227" s="194"/>
      <c r="AA227" s="194"/>
      <c r="AB227" s="470"/>
      <c r="AC227" s="194"/>
      <c r="AD227" s="194"/>
      <c r="AE227" s="194"/>
      <c r="AF227" s="194"/>
      <c r="AG227" s="194"/>
      <c r="AH227" s="470"/>
      <c r="AI227" s="194"/>
      <c r="AJ227" s="194"/>
      <c r="AK227" s="194"/>
      <c r="AL227" s="194"/>
      <c r="AM227" s="470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470"/>
      <c r="P228" s="194"/>
      <c r="Q228" s="194"/>
      <c r="R228" s="194"/>
      <c r="S228" s="194"/>
      <c r="T228" s="194"/>
      <c r="U228" s="194"/>
      <c r="V228" s="470"/>
      <c r="W228" s="194"/>
      <c r="X228" s="194"/>
      <c r="Y228" s="194"/>
      <c r="Z228" s="194"/>
      <c r="AA228" s="194"/>
      <c r="AB228" s="470"/>
      <c r="AC228" s="194"/>
      <c r="AD228" s="194"/>
      <c r="AE228" s="194"/>
      <c r="AF228" s="194"/>
      <c r="AG228" s="194"/>
      <c r="AH228" s="470"/>
      <c r="AI228" s="194"/>
      <c r="AJ228" s="194"/>
      <c r="AK228" s="194"/>
      <c r="AL228" s="194"/>
      <c r="AM228" s="470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470"/>
      <c r="P229" s="194"/>
      <c r="Q229" s="194"/>
      <c r="R229" s="194"/>
      <c r="S229" s="194"/>
      <c r="T229" s="194"/>
      <c r="U229" s="194"/>
      <c r="V229" s="470"/>
      <c r="W229" s="194"/>
      <c r="X229" s="194"/>
      <c r="Y229" s="194"/>
      <c r="Z229" s="194"/>
      <c r="AA229" s="194"/>
      <c r="AB229" s="470"/>
      <c r="AC229" s="194"/>
      <c r="AD229" s="194"/>
      <c r="AE229" s="194"/>
      <c r="AF229" s="194"/>
      <c r="AG229" s="194"/>
      <c r="AH229" s="470"/>
      <c r="AI229" s="194"/>
      <c r="AJ229" s="194"/>
      <c r="AK229" s="194"/>
      <c r="AL229" s="194"/>
      <c r="AM229" s="470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470"/>
      <c r="P230" s="194"/>
      <c r="Q230" s="194"/>
      <c r="R230" s="194"/>
      <c r="S230" s="194"/>
      <c r="T230" s="194"/>
      <c r="U230" s="194"/>
      <c r="V230" s="470"/>
      <c r="W230" s="194"/>
      <c r="X230" s="194"/>
      <c r="Y230" s="194"/>
      <c r="Z230" s="194"/>
      <c r="AA230" s="194"/>
      <c r="AB230" s="470"/>
      <c r="AC230" s="194"/>
      <c r="AD230" s="194"/>
      <c r="AE230" s="194"/>
      <c r="AF230" s="194"/>
      <c r="AG230" s="194"/>
      <c r="AH230" s="470"/>
      <c r="AI230" s="194"/>
      <c r="AJ230" s="194"/>
      <c r="AK230" s="194"/>
      <c r="AL230" s="194"/>
      <c r="AM230" s="470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470"/>
      <c r="P231" s="194"/>
      <c r="Q231" s="194"/>
      <c r="R231" s="194"/>
      <c r="S231" s="194"/>
      <c r="T231" s="194"/>
      <c r="U231" s="194"/>
      <c r="V231" s="470"/>
      <c r="W231" s="194"/>
      <c r="X231" s="194"/>
      <c r="Y231" s="194"/>
      <c r="Z231" s="194"/>
      <c r="AA231" s="194"/>
      <c r="AB231" s="470"/>
      <c r="AC231" s="194"/>
      <c r="AD231" s="194"/>
      <c r="AE231" s="194"/>
      <c r="AF231" s="194"/>
      <c r="AG231" s="194"/>
      <c r="AH231" s="470"/>
      <c r="AI231" s="194"/>
      <c r="AJ231" s="194"/>
      <c r="AK231" s="194"/>
      <c r="AL231" s="194"/>
      <c r="AM231" s="470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470"/>
      <c r="P232" s="194"/>
      <c r="Q232" s="194"/>
      <c r="R232" s="194"/>
      <c r="S232" s="194"/>
      <c r="T232" s="194"/>
      <c r="U232" s="194"/>
      <c r="V232" s="470"/>
      <c r="W232" s="194"/>
      <c r="X232" s="194"/>
      <c r="Y232" s="194"/>
      <c r="Z232" s="194"/>
      <c r="AA232" s="194"/>
      <c r="AB232" s="470"/>
      <c r="AC232" s="194"/>
      <c r="AD232" s="194"/>
      <c r="AE232" s="194"/>
      <c r="AF232" s="194"/>
      <c r="AG232" s="194"/>
      <c r="AH232" s="470"/>
      <c r="AI232" s="194"/>
      <c r="AJ232" s="194"/>
      <c r="AK232" s="194"/>
      <c r="AL232" s="194"/>
      <c r="AM232" s="470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470"/>
      <c r="P233" s="194"/>
      <c r="Q233" s="194"/>
      <c r="R233" s="194"/>
      <c r="S233" s="194"/>
      <c r="T233" s="194"/>
      <c r="U233" s="194"/>
      <c r="V233" s="470"/>
      <c r="W233" s="194"/>
      <c r="X233" s="194"/>
      <c r="Y233" s="194"/>
      <c r="Z233" s="194"/>
      <c r="AA233" s="194"/>
      <c r="AB233" s="470"/>
      <c r="AC233" s="194"/>
      <c r="AD233" s="194"/>
      <c r="AE233" s="194"/>
      <c r="AF233" s="194"/>
      <c r="AG233" s="194"/>
      <c r="AH233" s="470"/>
      <c r="AI233" s="194"/>
      <c r="AJ233" s="194"/>
      <c r="AK233" s="194"/>
      <c r="AL233" s="194"/>
      <c r="AM233" s="470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470"/>
      <c r="P234" s="194"/>
      <c r="Q234" s="194"/>
      <c r="R234" s="194"/>
      <c r="S234" s="194"/>
      <c r="T234" s="194"/>
      <c r="U234" s="194"/>
      <c r="V234" s="470"/>
      <c r="W234" s="194"/>
      <c r="X234" s="194"/>
      <c r="Y234" s="194"/>
      <c r="Z234" s="194"/>
      <c r="AA234" s="194"/>
      <c r="AB234" s="470"/>
      <c r="AC234" s="194"/>
      <c r="AD234" s="194"/>
      <c r="AE234" s="194"/>
      <c r="AF234" s="194"/>
      <c r="AG234" s="194"/>
      <c r="AH234" s="470"/>
      <c r="AI234" s="194"/>
      <c r="AJ234" s="194"/>
      <c r="AK234" s="194"/>
      <c r="AL234" s="194"/>
      <c r="AM234" s="470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470"/>
      <c r="P235" s="194"/>
      <c r="Q235" s="194"/>
      <c r="R235" s="194"/>
      <c r="S235" s="194"/>
      <c r="T235" s="194"/>
      <c r="U235" s="194"/>
      <c r="V235" s="470"/>
      <c r="W235" s="194"/>
      <c r="X235" s="194"/>
      <c r="Y235" s="194"/>
      <c r="Z235" s="194"/>
      <c r="AA235" s="194"/>
      <c r="AB235" s="470"/>
      <c r="AC235" s="194"/>
      <c r="AD235" s="194"/>
      <c r="AE235" s="194"/>
      <c r="AF235" s="194"/>
      <c r="AG235" s="194"/>
      <c r="AH235" s="470"/>
      <c r="AI235" s="194"/>
      <c r="AJ235" s="194"/>
      <c r="AK235" s="194"/>
      <c r="AL235" s="194"/>
      <c r="AM235" s="470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470"/>
      <c r="P236" s="194"/>
      <c r="Q236" s="194"/>
      <c r="R236" s="194"/>
      <c r="S236" s="194"/>
      <c r="T236" s="194"/>
      <c r="U236" s="194"/>
      <c r="V236" s="470"/>
      <c r="W236" s="194"/>
      <c r="X236" s="194"/>
      <c r="Y236" s="194"/>
      <c r="Z236" s="194"/>
      <c r="AA236" s="194"/>
      <c r="AB236" s="470"/>
      <c r="AC236" s="194"/>
      <c r="AD236" s="194"/>
      <c r="AE236" s="194"/>
      <c r="AF236" s="194"/>
      <c r="AG236" s="194"/>
      <c r="AH236" s="470"/>
      <c r="AI236" s="194"/>
      <c r="AJ236" s="194"/>
      <c r="AK236" s="194"/>
      <c r="AL236" s="194"/>
      <c r="AM236" s="470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470"/>
      <c r="P237" s="194"/>
      <c r="Q237" s="194"/>
      <c r="R237" s="194"/>
      <c r="S237" s="194"/>
      <c r="T237" s="194"/>
      <c r="U237" s="194"/>
      <c r="V237" s="470"/>
      <c r="W237" s="194"/>
      <c r="X237" s="194"/>
      <c r="Y237" s="194"/>
      <c r="Z237" s="194"/>
      <c r="AA237" s="194"/>
      <c r="AB237" s="470"/>
      <c r="AC237" s="194"/>
      <c r="AD237" s="194"/>
      <c r="AE237" s="194"/>
      <c r="AF237" s="194"/>
      <c r="AG237" s="194"/>
      <c r="AH237" s="470"/>
      <c r="AI237" s="194"/>
      <c r="AJ237" s="194"/>
      <c r="AK237" s="194"/>
      <c r="AL237" s="194"/>
      <c r="AM237" s="470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470"/>
      <c r="P238" s="194"/>
      <c r="Q238" s="194"/>
      <c r="R238" s="194"/>
      <c r="S238" s="194"/>
      <c r="T238" s="194"/>
      <c r="U238" s="194"/>
      <c r="V238" s="470"/>
      <c r="W238" s="194"/>
      <c r="X238" s="194"/>
      <c r="Y238" s="194"/>
      <c r="Z238" s="194"/>
      <c r="AA238" s="194"/>
      <c r="AB238" s="470"/>
      <c r="AC238" s="194"/>
      <c r="AD238" s="194"/>
      <c r="AE238" s="194"/>
      <c r="AF238" s="194"/>
      <c r="AG238" s="194"/>
      <c r="AH238" s="470"/>
      <c r="AI238" s="194"/>
      <c r="AJ238" s="194"/>
      <c r="AK238" s="194"/>
      <c r="AL238" s="194"/>
      <c r="AM238" s="470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470"/>
      <c r="P239" s="194"/>
      <c r="Q239" s="194"/>
      <c r="R239" s="194"/>
      <c r="S239" s="194"/>
      <c r="T239" s="194"/>
      <c r="U239" s="194"/>
      <c r="V239" s="470"/>
      <c r="W239" s="194"/>
      <c r="X239" s="194"/>
      <c r="Y239" s="194"/>
      <c r="Z239" s="194"/>
      <c r="AA239" s="194"/>
      <c r="AB239" s="470"/>
      <c r="AC239" s="194"/>
      <c r="AD239" s="194"/>
      <c r="AE239" s="194"/>
      <c r="AF239" s="194"/>
      <c r="AG239" s="194"/>
      <c r="AH239" s="470"/>
      <c r="AI239" s="194"/>
      <c r="AJ239" s="194"/>
      <c r="AK239" s="194"/>
      <c r="AL239" s="194"/>
      <c r="AM239" s="470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470"/>
      <c r="P240" s="194"/>
      <c r="Q240" s="194"/>
      <c r="R240" s="194"/>
      <c r="S240" s="194"/>
      <c r="T240" s="194"/>
      <c r="U240" s="194"/>
      <c r="V240" s="470"/>
      <c r="W240" s="194"/>
      <c r="X240" s="194"/>
      <c r="Y240" s="194"/>
      <c r="Z240" s="194"/>
      <c r="AA240" s="194"/>
      <c r="AB240" s="470"/>
      <c r="AC240" s="194"/>
      <c r="AD240" s="194"/>
      <c r="AE240" s="194"/>
      <c r="AF240" s="194"/>
      <c r="AG240" s="194"/>
      <c r="AH240" s="470"/>
      <c r="AI240" s="194"/>
      <c r="AJ240" s="194"/>
      <c r="AK240" s="194"/>
      <c r="AL240" s="194"/>
      <c r="AM240" s="470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470"/>
      <c r="P241" s="194"/>
      <c r="Q241" s="194"/>
      <c r="R241" s="194"/>
      <c r="S241" s="194"/>
      <c r="T241" s="194"/>
      <c r="U241" s="194"/>
      <c r="V241" s="470"/>
      <c r="W241" s="194"/>
      <c r="X241" s="194"/>
      <c r="Y241" s="194"/>
      <c r="Z241" s="194"/>
      <c r="AA241" s="194"/>
      <c r="AB241" s="470"/>
      <c r="AC241" s="194"/>
      <c r="AD241" s="194"/>
      <c r="AE241" s="194"/>
      <c r="AF241" s="194"/>
      <c r="AG241" s="194"/>
      <c r="AH241" s="470"/>
      <c r="AI241" s="194"/>
      <c r="AJ241" s="194"/>
      <c r="AK241" s="194"/>
      <c r="AL241" s="194"/>
      <c r="AM241" s="470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470"/>
      <c r="P242" s="194"/>
      <c r="Q242" s="194"/>
      <c r="R242" s="194"/>
      <c r="S242" s="194"/>
      <c r="T242" s="194"/>
      <c r="U242" s="194"/>
      <c r="V242" s="470"/>
      <c r="W242" s="194"/>
      <c r="X242" s="194"/>
      <c r="Y242" s="194"/>
      <c r="Z242" s="194"/>
      <c r="AA242" s="194"/>
      <c r="AB242" s="470"/>
      <c r="AC242" s="194"/>
      <c r="AD242" s="194"/>
      <c r="AE242" s="194"/>
      <c r="AF242" s="194"/>
      <c r="AG242" s="194"/>
      <c r="AH242" s="470"/>
      <c r="AI242" s="194"/>
      <c r="AJ242" s="194"/>
      <c r="AK242" s="194"/>
      <c r="AL242" s="194"/>
      <c r="AM242" s="470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470"/>
      <c r="P243" s="194"/>
      <c r="Q243" s="194"/>
      <c r="R243" s="194"/>
      <c r="S243" s="194"/>
      <c r="T243" s="194"/>
      <c r="U243" s="194"/>
      <c r="V243" s="470"/>
      <c r="W243" s="194"/>
      <c r="X243" s="194"/>
      <c r="Y243" s="194"/>
      <c r="Z243" s="194"/>
      <c r="AA243" s="194"/>
      <c r="AB243" s="470"/>
      <c r="AC243" s="194"/>
      <c r="AD243" s="194"/>
      <c r="AE243" s="194"/>
      <c r="AF243" s="194"/>
      <c r="AG243" s="194"/>
      <c r="AH243" s="470"/>
      <c r="AI243" s="194"/>
      <c r="AJ243" s="194"/>
      <c r="AK243" s="194"/>
      <c r="AL243" s="194"/>
      <c r="AM243" s="470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470"/>
      <c r="P244" s="194"/>
      <c r="Q244" s="194"/>
      <c r="R244" s="194"/>
      <c r="S244" s="194"/>
      <c r="T244" s="194"/>
      <c r="U244" s="194"/>
      <c r="V244" s="470"/>
      <c r="W244" s="194"/>
      <c r="X244" s="194"/>
      <c r="Y244" s="194"/>
      <c r="Z244" s="194"/>
      <c r="AA244" s="194"/>
      <c r="AB244" s="470"/>
      <c r="AC244" s="194"/>
      <c r="AD244" s="194"/>
      <c r="AE244" s="194"/>
      <c r="AF244" s="194"/>
      <c r="AG244" s="194"/>
      <c r="AH244" s="470"/>
      <c r="AI244" s="194"/>
      <c r="AJ244" s="194"/>
      <c r="AK244" s="194"/>
      <c r="AL244" s="194"/>
      <c r="AM244" s="470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470"/>
      <c r="P245" s="194"/>
      <c r="Q245" s="194"/>
      <c r="R245" s="194"/>
      <c r="S245" s="194"/>
      <c r="T245" s="194"/>
      <c r="U245" s="194"/>
      <c r="V245" s="470"/>
      <c r="W245" s="194"/>
      <c r="X245" s="194"/>
      <c r="Y245" s="194"/>
      <c r="Z245" s="194"/>
      <c r="AA245" s="194"/>
      <c r="AB245" s="470"/>
      <c r="AC245" s="194"/>
      <c r="AD245" s="194"/>
      <c r="AE245" s="194"/>
      <c r="AF245" s="194"/>
      <c r="AG245" s="194"/>
      <c r="AH245" s="470"/>
      <c r="AI245" s="194"/>
      <c r="AJ245" s="194"/>
      <c r="AK245" s="194"/>
      <c r="AL245" s="194"/>
      <c r="AM245" s="470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470"/>
      <c r="P246" s="194"/>
      <c r="Q246" s="194"/>
      <c r="R246" s="194"/>
      <c r="S246" s="194"/>
      <c r="T246" s="194"/>
      <c r="U246" s="194"/>
      <c r="V246" s="470"/>
      <c r="W246" s="194"/>
      <c r="X246" s="194"/>
      <c r="Y246" s="194"/>
      <c r="Z246" s="194"/>
      <c r="AA246" s="194"/>
      <c r="AB246" s="470"/>
      <c r="AC246" s="194"/>
      <c r="AD246" s="194"/>
      <c r="AE246" s="194"/>
      <c r="AF246" s="194"/>
      <c r="AG246" s="194"/>
      <c r="AH246" s="470"/>
      <c r="AI246" s="194"/>
      <c r="AJ246" s="194"/>
      <c r="AK246" s="194"/>
      <c r="AL246" s="194"/>
      <c r="AM246" s="470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470"/>
      <c r="P247" s="194"/>
      <c r="Q247" s="194"/>
      <c r="R247" s="194"/>
      <c r="S247" s="194"/>
      <c r="T247" s="194"/>
      <c r="U247" s="194"/>
      <c r="V247" s="470"/>
      <c r="W247" s="194"/>
      <c r="X247" s="194"/>
      <c r="Y247" s="194"/>
      <c r="Z247" s="194"/>
      <c r="AA247" s="194"/>
      <c r="AB247" s="470"/>
      <c r="AC247" s="194"/>
      <c r="AD247" s="194"/>
      <c r="AE247" s="194"/>
      <c r="AF247" s="194"/>
      <c r="AG247" s="194"/>
      <c r="AH247" s="470"/>
      <c r="AI247" s="194"/>
      <c r="AJ247" s="194"/>
      <c r="AK247" s="194"/>
      <c r="AL247" s="194"/>
      <c r="AM247" s="470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470"/>
      <c r="P248" s="194"/>
      <c r="Q248" s="194"/>
      <c r="R248" s="194"/>
      <c r="S248" s="194"/>
      <c r="T248" s="194"/>
      <c r="U248" s="194"/>
      <c r="V248" s="470"/>
      <c r="W248" s="194"/>
      <c r="X248" s="194"/>
      <c r="Y248" s="194"/>
      <c r="Z248" s="194"/>
      <c r="AA248" s="194"/>
      <c r="AB248" s="470"/>
      <c r="AC248" s="194"/>
      <c r="AD248" s="194"/>
      <c r="AE248" s="194"/>
      <c r="AF248" s="194"/>
      <c r="AG248" s="194"/>
      <c r="AH248" s="470"/>
      <c r="AI248" s="194"/>
      <c r="AJ248" s="194"/>
      <c r="AK248" s="194"/>
      <c r="AL248" s="194"/>
      <c r="AM248" s="470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470"/>
      <c r="P249" s="194"/>
      <c r="Q249" s="194"/>
      <c r="R249" s="194"/>
      <c r="S249" s="194"/>
      <c r="T249" s="194"/>
      <c r="U249" s="194"/>
      <c r="V249" s="470"/>
      <c r="W249" s="194"/>
      <c r="X249" s="194"/>
      <c r="Y249" s="194"/>
      <c r="Z249" s="194"/>
      <c r="AA249" s="194"/>
      <c r="AB249" s="470"/>
      <c r="AC249" s="194"/>
      <c r="AD249" s="194"/>
      <c r="AE249" s="194"/>
      <c r="AF249" s="194"/>
      <c r="AG249" s="194"/>
      <c r="AH249" s="470"/>
      <c r="AI249" s="194"/>
      <c r="AJ249" s="194"/>
      <c r="AK249" s="194"/>
      <c r="AL249" s="194"/>
      <c r="AM249" s="470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470"/>
      <c r="P250" s="194"/>
      <c r="Q250" s="194"/>
      <c r="R250" s="194"/>
      <c r="S250" s="194"/>
      <c r="T250" s="194"/>
      <c r="U250" s="194"/>
      <c r="V250" s="470"/>
      <c r="W250" s="194"/>
      <c r="X250" s="194"/>
      <c r="Y250" s="194"/>
      <c r="Z250" s="194"/>
      <c r="AA250" s="194"/>
      <c r="AB250" s="470"/>
      <c r="AC250" s="194"/>
      <c r="AD250" s="194"/>
      <c r="AE250" s="194"/>
      <c r="AF250" s="194"/>
      <c r="AG250" s="194"/>
      <c r="AH250" s="470"/>
      <c r="AI250" s="194"/>
      <c r="AJ250" s="194"/>
      <c r="AK250" s="194"/>
      <c r="AL250" s="194"/>
      <c r="AM250" s="470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470"/>
      <c r="P251" s="194"/>
      <c r="Q251" s="194"/>
      <c r="R251" s="194"/>
      <c r="S251" s="194"/>
      <c r="T251" s="194"/>
      <c r="U251" s="194"/>
      <c r="V251" s="470"/>
      <c r="W251" s="194"/>
      <c r="X251" s="194"/>
      <c r="Y251" s="194"/>
      <c r="Z251" s="194"/>
      <c r="AA251" s="194"/>
      <c r="AB251" s="470"/>
      <c r="AC251" s="194"/>
      <c r="AD251" s="194"/>
      <c r="AE251" s="194"/>
      <c r="AF251" s="194"/>
      <c r="AG251" s="194"/>
      <c r="AH251" s="470"/>
      <c r="AI251" s="194"/>
      <c r="AJ251" s="194"/>
      <c r="AK251" s="194"/>
      <c r="AL251" s="194"/>
      <c r="AM251" s="470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470"/>
      <c r="P252" s="194"/>
      <c r="Q252" s="194"/>
      <c r="R252" s="194"/>
      <c r="S252" s="194"/>
      <c r="T252" s="194"/>
      <c r="U252" s="194"/>
      <c r="V252" s="470"/>
      <c r="W252" s="194"/>
      <c r="X252" s="194"/>
      <c r="Y252" s="194"/>
      <c r="Z252" s="194"/>
      <c r="AA252" s="194"/>
      <c r="AB252" s="470"/>
      <c r="AC252" s="194"/>
      <c r="AD252" s="194"/>
      <c r="AE252" s="194"/>
      <c r="AF252" s="194"/>
      <c r="AG252" s="194"/>
      <c r="AH252" s="470"/>
      <c r="AI252" s="194"/>
      <c r="AJ252" s="194"/>
      <c r="AK252" s="194"/>
      <c r="AL252" s="194"/>
      <c r="AM252" s="470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470"/>
      <c r="P253" s="194"/>
      <c r="Q253" s="194"/>
      <c r="R253" s="194"/>
      <c r="S253" s="194"/>
      <c r="T253" s="194"/>
      <c r="U253" s="194"/>
      <c r="V253" s="470"/>
      <c r="W253" s="194"/>
      <c r="X253" s="194"/>
      <c r="Y253" s="194"/>
      <c r="Z253" s="194"/>
      <c r="AA253" s="194"/>
      <c r="AB253" s="470"/>
      <c r="AC253" s="194"/>
      <c r="AD253" s="194"/>
      <c r="AE253" s="194"/>
      <c r="AF253" s="194"/>
      <c r="AG253" s="194"/>
      <c r="AH253" s="470"/>
      <c r="AI253" s="194"/>
      <c r="AJ253" s="194"/>
      <c r="AK253" s="194"/>
      <c r="AL253" s="194"/>
      <c r="AM253" s="470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470"/>
      <c r="P254" s="194"/>
      <c r="Q254" s="194"/>
      <c r="R254" s="194"/>
      <c r="S254" s="194"/>
      <c r="T254" s="194"/>
      <c r="U254" s="194"/>
      <c r="V254" s="470"/>
      <c r="W254" s="194"/>
      <c r="X254" s="194"/>
      <c r="Y254" s="194"/>
      <c r="Z254" s="194"/>
      <c r="AA254" s="194"/>
      <c r="AB254" s="470"/>
      <c r="AC254" s="194"/>
      <c r="AD254" s="194"/>
      <c r="AE254" s="194"/>
      <c r="AF254" s="194"/>
      <c r="AG254" s="194"/>
      <c r="AH254" s="470"/>
      <c r="AI254" s="194"/>
      <c r="AJ254" s="194"/>
      <c r="AK254" s="194"/>
      <c r="AL254" s="194"/>
      <c r="AM254" s="470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470"/>
      <c r="P255" s="194"/>
      <c r="Q255" s="194"/>
      <c r="R255" s="194"/>
      <c r="S255" s="194"/>
      <c r="T255" s="194"/>
      <c r="U255" s="194"/>
      <c r="V255" s="470"/>
      <c r="W255" s="194"/>
      <c r="X255" s="194"/>
      <c r="Y255" s="194"/>
      <c r="Z255" s="194"/>
      <c r="AA255" s="194"/>
      <c r="AB255" s="470"/>
      <c r="AC255" s="194"/>
      <c r="AD255" s="194"/>
      <c r="AE255" s="194"/>
      <c r="AF255" s="194"/>
      <c r="AG255" s="194"/>
      <c r="AH255" s="470"/>
      <c r="AI255" s="194"/>
      <c r="AJ255" s="194"/>
      <c r="AK255" s="194"/>
      <c r="AL255" s="194"/>
      <c r="AM255" s="470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470"/>
      <c r="P256" s="194"/>
      <c r="Q256" s="194"/>
      <c r="R256" s="194"/>
      <c r="S256" s="194"/>
      <c r="T256" s="194"/>
      <c r="U256" s="194"/>
      <c r="V256" s="470"/>
      <c r="W256" s="194"/>
      <c r="X256" s="194"/>
      <c r="Y256" s="194"/>
      <c r="Z256" s="194"/>
      <c r="AA256" s="194"/>
      <c r="AB256" s="470"/>
      <c r="AC256" s="194"/>
      <c r="AD256" s="194"/>
      <c r="AE256" s="194"/>
      <c r="AF256" s="194"/>
      <c r="AG256" s="194"/>
      <c r="AH256" s="470"/>
      <c r="AI256" s="194"/>
      <c r="AJ256" s="194"/>
      <c r="AK256" s="194"/>
      <c r="AL256" s="194"/>
      <c r="AM256" s="470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470"/>
      <c r="P257" s="194"/>
      <c r="Q257" s="194"/>
      <c r="R257" s="194"/>
      <c r="S257" s="194"/>
      <c r="T257" s="194"/>
      <c r="U257" s="194"/>
      <c r="V257" s="470"/>
      <c r="W257" s="194"/>
      <c r="X257" s="194"/>
      <c r="Y257" s="194"/>
      <c r="Z257" s="194"/>
      <c r="AA257" s="194"/>
      <c r="AB257" s="470"/>
      <c r="AC257" s="194"/>
      <c r="AD257" s="194"/>
      <c r="AE257" s="194"/>
      <c r="AF257" s="194"/>
      <c r="AG257" s="194"/>
      <c r="AH257" s="470"/>
      <c r="AI257" s="194"/>
      <c r="AJ257" s="194"/>
      <c r="AK257" s="194"/>
      <c r="AL257" s="194"/>
      <c r="AM257" s="470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470"/>
      <c r="P258" s="194"/>
      <c r="Q258" s="194"/>
      <c r="R258" s="194"/>
      <c r="S258" s="194"/>
      <c r="T258" s="194"/>
      <c r="U258" s="194"/>
      <c r="V258" s="470"/>
      <c r="W258" s="194"/>
      <c r="X258" s="194"/>
      <c r="Y258" s="194"/>
      <c r="Z258" s="194"/>
      <c r="AA258" s="194"/>
      <c r="AB258" s="470"/>
      <c r="AC258" s="194"/>
      <c r="AD258" s="194"/>
      <c r="AE258" s="194"/>
      <c r="AF258" s="194"/>
      <c r="AG258" s="194"/>
      <c r="AH258" s="470"/>
      <c r="AI258" s="194"/>
      <c r="AJ258" s="194"/>
      <c r="AK258" s="194"/>
      <c r="AL258" s="194"/>
      <c r="AM258" s="470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470"/>
      <c r="P259" s="194"/>
      <c r="Q259" s="194"/>
      <c r="R259" s="194"/>
      <c r="S259" s="194"/>
      <c r="T259" s="194"/>
      <c r="U259" s="194"/>
      <c r="V259" s="470"/>
      <c r="W259" s="194"/>
      <c r="X259" s="194"/>
      <c r="Y259" s="194"/>
      <c r="Z259" s="194"/>
      <c r="AA259" s="194"/>
      <c r="AB259" s="470"/>
      <c r="AC259" s="194"/>
      <c r="AD259" s="194"/>
      <c r="AE259" s="194"/>
      <c r="AF259" s="194"/>
      <c r="AG259" s="194"/>
      <c r="AH259" s="470"/>
      <c r="AI259" s="194"/>
      <c r="AJ259" s="194"/>
      <c r="AK259" s="194"/>
      <c r="AL259" s="194"/>
      <c r="AM259" s="470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470"/>
      <c r="P260" s="194"/>
      <c r="Q260" s="194"/>
      <c r="R260" s="194"/>
      <c r="S260" s="194"/>
      <c r="T260" s="194"/>
      <c r="U260" s="194"/>
      <c r="V260" s="470"/>
      <c r="W260" s="194"/>
      <c r="X260" s="194"/>
      <c r="Y260" s="194"/>
      <c r="Z260" s="194"/>
      <c r="AA260" s="194"/>
      <c r="AB260" s="470"/>
      <c r="AC260" s="194"/>
      <c r="AD260" s="194"/>
      <c r="AE260" s="194"/>
      <c r="AF260" s="194"/>
      <c r="AG260" s="194"/>
      <c r="AH260" s="470"/>
      <c r="AI260" s="194"/>
      <c r="AJ260" s="194"/>
      <c r="AK260" s="194"/>
      <c r="AL260" s="194"/>
      <c r="AM260" s="470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470"/>
      <c r="P261" s="194"/>
      <c r="Q261" s="194"/>
      <c r="R261" s="194"/>
      <c r="S261" s="194"/>
      <c r="T261" s="194"/>
      <c r="U261" s="194"/>
      <c r="V261" s="470"/>
      <c r="W261" s="194"/>
      <c r="X261" s="194"/>
      <c r="Y261" s="194"/>
      <c r="Z261" s="194"/>
      <c r="AA261" s="194"/>
      <c r="AB261" s="470"/>
      <c r="AC261" s="194"/>
      <c r="AD261" s="194"/>
      <c r="AE261" s="194"/>
      <c r="AF261" s="194"/>
      <c r="AG261" s="194"/>
      <c r="AH261" s="470"/>
      <c r="AI261" s="194"/>
      <c r="AJ261" s="194"/>
      <c r="AK261" s="194"/>
      <c r="AL261" s="194"/>
      <c r="AM261" s="470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470"/>
      <c r="P262" s="194"/>
      <c r="Q262" s="194"/>
      <c r="R262" s="194"/>
      <c r="S262" s="194"/>
      <c r="T262" s="194"/>
      <c r="U262" s="194"/>
      <c r="V262" s="470"/>
      <c r="W262" s="194"/>
      <c r="X262" s="194"/>
      <c r="Y262" s="194"/>
      <c r="Z262" s="194"/>
      <c r="AA262" s="194"/>
      <c r="AB262" s="470"/>
      <c r="AC262" s="194"/>
      <c r="AD262" s="194"/>
      <c r="AE262" s="194"/>
      <c r="AF262" s="194"/>
      <c r="AG262" s="194"/>
      <c r="AH262" s="470"/>
      <c r="AI262" s="194"/>
      <c r="AJ262" s="194"/>
      <c r="AK262" s="194"/>
      <c r="AL262" s="194"/>
      <c r="AM262" s="470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470"/>
      <c r="P263" s="194"/>
      <c r="Q263" s="194"/>
      <c r="R263" s="194"/>
      <c r="S263" s="194"/>
      <c r="T263" s="194"/>
      <c r="U263" s="194"/>
      <c r="V263" s="470"/>
      <c r="W263" s="194"/>
      <c r="X263" s="194"/>
      <c r="Y263" s="194"/>
      <c r="Z263" s="194"/>
      <c r="AA263" s="194"/>
      <c r="AB263" s="470"/>
      <c r="AC263" s="194"/>
      <c r="AD263" s="194"/>
      <c r="AE263" s="194"/>
      <c r="AF263" s="194"/>
      <c r="AG263" s="194"/>
      <c r="AH263" s="470"/>
      <c r="AI263" s="194"/>
      <c r="AJ263" s="194"/>
      <c r="AK263" s="194"/>
      <c r="AL263" s="194"/>
      <c r="AM263" s="470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470"/>
      <c r="P264" s="194"/>
      <c r="Q264" s="194"/>
      <c r="R264" s="194"/>
      <c r="S264" s="194"/>
      <c r="T264" s="194"/>
      <c r="U264" s="194"/>
      <c r="V264" s="470"/>
      <c r="W264" s="194"/>
      <c r="X264" s="194"/>
      <c r="Y264" s="194"/>
      <c r="Z264" s="194"/>
      <c r="AA264" s="194"/>
      <c r="AB264" s="470"/>
      <c r="AC264" s="194"/>
      <c r="AD264" s="194"/>
      <c r="AE264" s="194"/>
      <c r="AF264" s="194"/>
      <c r="AG264" s="194"/>
      <c r="AH264" s="470"/>
      <c r="AI264" s="194"/>
      <c r="AJ264" s="194"/>
      <c r="AK264" s="194"/>
      <c r="AL264" s="194"/>
      <c r="AM264" s="470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470"/>
      <c r="P265" s="194"/>
      <c r="Q265" s="194"/>
      <c r="R265" s="194"/>
      <c r="S265" s="194"/>
      <c r="T265" s="194"/>
      <c r="U265" s="194"/>
      <c r="V265" s="470"/>
      <c r="W265" s="194"/>
      <c r="X265" s="194"/>
      <c r="Y265" s="194"/>
      <c r="Z265" s="194"/>
      <c r="AA265" s="194"/>
      <c r="AB265" s="470"/>
      <c r="AC265" s="194"/>
      <c r="AD265" s="194"/>
      <c r="AE265" s="194"/>
      <c r="AF265" s="194"/>
      <c r="AG265" s="194"/>
      <c r="AH265" s="470"/>
      <c r="AI265" s="194"/>
      <c r="AJ265" s="194"/>
      <c r="AK265" s="194"/>
      <c r="AL265" s="194"/>
      <c r="AM265" s="470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470"/>
      <c r="P266" s="194"/>
      <c r="Q266" s="194"/>
      <c r="R266" s="194"/>
      <c r="S266" s="194"/>
      <c r="T266" s="194"/>
      <c r="U266" s="194"/>
      <c r="V266" s="470"/>
      <c r="W266" s="194"/>
      <c r="X266" s="194"/>
      <c r="Y266" s="194"/>
      <c r="Z266" s="194"/>
      <c r="AA266" s="194"/>
      <c r="AB266" s="470"/>
      <c r="AC266" s="194"/>
      <c r="AD266" s="194"/>
      <c r="AE266" s="194"/>
      <c r="AF266" s="194"/>
      <c r="AG266" s="194"/>
      <c r="AH266" s="470"/>
      <c r="AI266" s="194"/>
      <c r="AJ266" s="194"/>
      <c r="AK266" s="194"/>
      <c r="AL266" s="194"/>
      <c r="AM266" s="470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470"/>
      <c r="P267" s="194"/>
      <c r="Q267" s="194"/>
      <c r="R267" s="194"/>
      <c r="S267" s="194"/>
      <c r="T267" s="194"/>
      <c r="U267" s="194"/>
      <c r="V267" s="470"/>
      <c r="W267" s="194"/>
      <c r="X267" s="194"/>
      <c r="Y267" s="194"/>
      <c r="Z267" s="194"/>
      <c r="AA267" s="194"/>
      <c r="AB267" s="470"/>
      <c r="AC267" s="194"/>
      <c r="AD267" s="194"/>
      <c r="AE267" s="194"/>
      <c r="AF267" s="194"/>
      <c r="AG267" s="194"/>
      <c r="AH267" s="470"/>
      <c r="AI267" s="194"/>
      <c r="AJ267" s="194"/>
      <c r="AK267" s="194"/>
      <c r="AL267" s="194"/>
      <c r="AM267" s="470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470"/>
      <c r="P268" s="194"/>
      <c r="Q268" s="194"/>
      <c r="R268" s="194"/>
      <c r="S268" s="194"/>
      <c r="T268" s="194"/>
      <c r="U268" s="194"/>
      <c r="V268" s="470"/>
      <c r="W268" s="194"/>
      <c r="X268" s="194"/>
      <c r="Y268" s="194"/>
      <c r="Z268" s="194"/>
      <c r="AA268" s="194"/>
      <c r="AB268" s="470"/>
      <c r="AC268" s="194"/>
      <c r="AD268" s="194"/>
      <c r="AE268" s="194"/>
      <c r="AF268" s="194"/>
      <c r="AG268" s="194"/>
      <c r="AH268" s="470"/>
      <c r="AI268" s="194"/>
      <c r="AJ268" s="194"/>
      <c r="AK268" s="194"/>
      <c r="AL268" s="194"/>
      <c r="AM268" s="470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470"/>
      <c r="P269" s="194"/>
      <c r="Q269" s="194"/>
      <c r="R269" s="194"/>
      <c r="S269" s="194"/>
      <c r="T269" s="194"/>
      <c r="U269" s="194"/>
      <c r="V269" s="470"/>
      <c r="W269" s="194"/>
      <c r="X269" s="194"/>
      <c r="Y269" s="194"/>
      <c r="Z269" s="194"/>
      <c r="AA269" s="194"/>
      <c r="AB269" s="470"/>
      <c r="AC269" s="194"/>
      <c r="AD269" s="194"/>
      <c r="AE269" s="194"/>
      <c r="AF269" s="194"/>
      <c r="AG269" s="194"/>
      <c r="AH269" s="470"/>
      <c r="AI269" s="194"/>
      <c r="AJ269" s="194"/>
      <c r="AK269" s="194"/>
      <c r="AL269" s="194"/>
      <c r="AM269" s="470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470"/>
      <c r="P270" s="194"/>
      <c r="Q270" s="194"/>
      <c r="R270" s="194"/>
      <c r="S270" s="194"/>
      <c r="T270" s="194"/>
      <c r="U270" s="194"/>
      <c r="V270" s="470"/>
      <c r="W270" s="194"/>
      <c r="X270" s="194"/>
      <c r="Y270" s="194"/>
      <c r="Z270" s="194"/>
      <c r="AA270" s="194"/>
      <c r="AB270" s="470"/>
      <c r="AC270" s="194"/>
      <c r="AD270" s="194"/>
      <c r="AE270" s="194"/>
      <c r="AF270" s="194"/>
      <c r="AG270" s="194"/>
      <c r="AH270" s="470"/>
      <c r="AI270" s="194"/>
      <c r="AJ270" s="194"/>
      <c r="AK270" s="194"/>
      <c r="AL270" s="194"/>
      <c r="AM270" s="470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470"/>
      <c r="P271" s="194"/>
      <c r="Q271" s="194"/>
      <c r="R271" s="194"/>
      <c r="S271" s="194"/>
      <c r="T271" s="194"/>
      <c r="U271" s="194"/>
      <c r="V271" s="470"/>
      <c r="W271" s="194"/>
      <c r="X271" s="194"/>
      <c r="Y271" s="194"/>
      <c r="Z271" s="194"/>
      <c r="AA271" s="194"/>
      <c r="AB271" s="470"/>
      <c r="AC271" s="194"/>
      <c r="AD271" s="194"/>
      <c r="AE271" s="194"/>
      <c r="AF271" s="194"/>
      <c r="AG271" s="194"/>
      <c r="AH271" s="470"/>
      <c r="AI271" s="194"/>
      <c r="AJ271" s="194"/>
      <c r="AK271" s="194"/>
      <c r="AL271" s="194"/>
      <c r="AM271" s="470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470"/>
      <c r="P272" s="194"/>
      <c r="Q272" s="194"/>
      <c r="R272" s="194"/>
      <c r="S272" s="194"/>
      <c r="T272" s="194"/>
      <c r="U272" s="194"/>
      <c r="V272" s="470"/>
      <c r="W272" s="194"/>
      <c r="X272" s="194"/>
      <c r="Y272" s="194"/>
      <c r="Z272" s="194"/>
      <c r="AA272" s="194"/>
      <c r="AB272" s="470"/>
      <c r="AC272" s="194"/>
      <c r="AD272" s="194"/>
      <c r="AE272" s="194"/>
      <c r="AF272" s="194"/>
      <c r="AG272" s="194"/>
      <c r="AH272" s="470"/>
      <c r="AI272" s="194"/>
      <c r="AJ272" s="194"/>
      <c r="AK272" s="194"/>
      <c r="AL272" s="194"/>
      <c r="AM272" s="470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470"/>
      <c r="P273" s="194"/>
      <c r="Q273" s="194"/>
      <c r="R273" s="194"/>
      <c r="S273" s="194"/>
      <c r="T273" s="194"/>
      <c r="U273" s="194"/>
      <c r="V273" s="470"/>
      <c r="W273" s="194"/>
      <c r="X273" s="194"/>
      <c r="Y273" s="194"/>
      <c r="Z273" s="194"/>
      <c r="AA273" s="194"/>
      <c r="AB273" s="470"/>
      <c r="AC273" s="194"/>
      <c r="AD273" s="194"/>
      <c r="AE273" s="194"/>
      <c r="AF273" s="194"/>
      <c r="AG273" s="194"/>
      <c r="AH273" s="470"/>
      <c r="AI273" s="194"/>
      <c r="AJ273" s="194"/>
      <c r="AK273" s="194"/>
      <c r="AL273" s="194"/>
      <c r="AM273" s="470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470"/>
      <c r="P274" s="194"/>
      <c r="Q274" s="194"/>
      <c r="R274" s="194"/>
      <c r="S274" s="194"/>
      <c r="T274" s="194"/>
      <c r="U274" s="194"/>
      <c r="V274" s="470"/>
      <c r="W274" s="194"/>
      <c r="X274" s="194"/>
      <c r="Y274" s="194"/>
      <c r="Z274" s="194"/>
      <c r="AA274" s="194"/>
      <c r="AB274" s="470"/>
      <c r="AC274" s="194"/>
      <c r="AD274" s="194"/>
      <c r="AE274" s="194"/>
      <c r="AF274" s="194"/>
      <c r="AG274" s="194"/>
      <c r="AH274" s="470"/>
      <c r="AI274" s="194"/>
      <c r="AJ274" s="194"/>
      <c r="AK274" s="194"/>
      <c r="AL274" s="194"/>
      <c r="AM274" s="470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470"/>
      <c r="P275" s="194"/>
      <c r="Q275" s="194"/>
      <c r="R275" s="194"/>
      <c r="S275" s="194"/>
      <c r="T275" s="194"/>
      <c r="U275" s="194"/>
      <c r="V275" s="470"/>
      <c r="W275" s="194"/>
      <c r="X275" s="194"/>
      <c r="Y275" s="194"/>
      <c r="Z275" s="194"/>
      <c r="AA275" s="194"/>
      <c r="AB275" s="470"/>
      <c r="AC275" s="194"/>
      <c r="AD275" s="194"/>
      <c r="AE275" s="194"/>
      <c r="AF275" s="194"/>
      <c r="AG275" s="194"/>
      <c r="AH275" s="470"/>
      <c r="AI275" s="194"/>
      <c r="AJ275" s="194"/>
      <c r="AK275" s="194"/>
      <c r="AL275" s="194"/>
      <c r="AM275" s="470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470"/>
      <c r="P276" s="194"/>
      <c r="Q276" s="194"/>
      <c r="R276" s="194"/>
      <c r="S276" s="194"/>
      <c r="T276" s="194"/>
      <c r="U276" s="194"/>
      <c r="V276" s="470"/>
      <c r="W276" s="194"/>
      <c r="X276" s="194"/>
      <c r="Y276" s="194"/>
      <c r="Z276" s="194"/>
      <c r="AA276" s="194"/>
      <c r="AB276" s="470"/>
      <c r="AC276" s="194"/>
      <c r="AD276" s="194"/>
      <c r="AE276" s="194"/>
      <c r="AF276" s="194"/>
      <c r="AG276" s="194"/>
      <c r="AH276" s="470"/>
      <c r="AI276" s="194"/>
      <c r="AJ276" s="194"/>
      <c r="AK276" s="194"/>
      <c r="AL276" s="194"/>
      <c r="AM276" s="470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470"/>
      <c r="P277" s="194"/>
      <c r="Q277" s="194"/>
      <c r="R277" s="194"/>
      <c r="S277" s="194"/>
      <c r="T277" s="194"/>
      <c r="U277" s="194"/>
      <c r="V277" s="470"/>
      <c r="W277" s="194"/>
      <c r="X277" s="194"/>
      <c r="Y277" s="194"/>
      <c r="Z277" s="194"/>
      <c r="AA277" s="194"/>
      <c r="AB277" s="470"/>
      <c r="AC277" s="194"/>
      <c r="AD277" s="194"/>
      <c r="AE277" s="194"/>
      <c r="AF277" s="194"/>
      <c r="AG277" s="194"/>
      <c r="AH277" s="470"/>
      <c r="AI277" s="194"/>
      <c r="AJ277" s="194"/>
      <c r="AK277" s="194"/>
      <c r="AL277" s="194"/>
      <c r="AM277" s="470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470"/>
      <c r="P278" s="194"/>
      <c r="Q278" s="194"/>
      <c r="R278" s="194"/>
      <c r="S278" s="194"/>
      <c r="T278" s="194"/>
      <c r="U278" s="194"/>
      <c r="V278" s="470"/>
      <c r="W278" s="194"/>
      <c r="X278" s="194"/>
      <c r="Y278" s="194"/>
      <c r="Z278" s="194"/>
      <c r="AA278" s="194"/>
      <c r="AB278" s="470"/>
      <c r="AC278" s="194"/>
      <c r="AD278" s="194"/>
      <c r="AE278" s="194"/>
      <c r="AF278" s="194"/>
      <c r="AG278" s="194"/>
      <c r="AH278" s="470"/>
      <c r="AI278" s="194"/>
      <c r="AJ278" s="194"/>
      <c r="AK278" s="194"/>
      <c r="AL278" s="194"/>
      <c r="AM278" s="470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470"/>
      <c r="P279" s="194"/>
      <c r="Q279" s="194"/>
      <c r="R279" s="194"/>
      <c r="S279" s="194"/>
      <c r="T279" s="194"/>
      <c r="U279" s="194"/>
      <c r="V279" s="470"/>
      <c r="W279" s="194"/>
      <c r="X279" s="194"/>
      <c r="Y279" s="194"/>
      <c r="Z279" s="194"/>
      <c r="AA279" s="194"/>
      <c r="AB279" s="470"/>
      <c r="AC279" s="194"/>
      <c r="AD279" s="194"/>
      <c r="AE279" s="194"/>
      <c r="AF279" s="194"/>
      <c r="AG279" s="194"/>
      <c r="AH279" s="470"/>
      <c r="AI279" s="194"/>
      <c r="AJ279" s="194"/>
      <c r="AK279" s="194"/>
      <c r="AL279" s="194"/>
      <c r="AM279" s="470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470"/>
      <c r="P280" s="194"/>
      <c r="Q280" s="194"/>
      <c r="R280" s="194"/>
      <c r="S280" s="194"/>
      <c r="T280" s="194"/>
      <c r="U280" s="194"/>
      <c r="V280" s="470"/>
      <c r="W280" s="194"/>
      <c r="X280" s="194"/>
      <c r="Y280" s="194"/>
      <c r="Z280" s="194"/>
      <c r="AA280" s="194"/>
      <c r="AB280" s="470"/>
      <c r="AC280" s="194"/>
      <c r="AD280" s="194"/>
      <c r="AE280" s="194"/>
      <c r="AF280" s="194"/>
      <c r="AG280" s="194"/>
      <c r="AH280" s="470"/>
      <c r="AI280" s="194"/>
      <c r="AJ280" s="194"/>
      <c r="AK280" s="194"/>
      <c r="AL280" s="194"/>
      <c r="AM280" s="470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470"/>
      <c r="P281" s="194"/>
      <c r="Q281" s="194"/>
      <c r="R281" s="194"/>
      <c r="S281" s="194"/>
      <c r="T281" s="194"/>
      <c r="U281" s="194"/>
      <c r="V281" s="470"/>
      <c r="W281" s="194"/>
      <c r="X281" s="194"/>
      <c r="Y281" s="194"/>
      <c r="Z281" s="194"/>
      <c r="AA281" s="194"/>
      <c r="AB281" s="470"/>
      <c r="AC281" s="194"/>
      <c r="AD281" s="194"/>
      <c r="AE281" s="194"/>
      <c r="AF281" s="194"/>
      <c r="AG281" s="194"/>
      <c r="AH281" s="470"/>
      <c r="AI281" s="194"/>
      <c r="AJ281" s="194"/>
      <c r="AK281" s="194"/>
      <c r="AL281" s="194"/>
      <c r="AM281" s="470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470"/>
      <c r="P282" s="194"/>
      <c r="Q282" s="194"/>
      <c r="R282" s="194"/>
      <c r="S282" s="194"/>
      <c r="T282" s="194"/>
      <c r="U282" s="194"/>
      <c r="V282" s="470"/>
      <c r="W282" s="194"/>
      <c r="X282" s="194"/>
      <c r="Y282" s="194"/>
      <c r="Z282" s="194"/>
      <c r="AA282" s="194"/>
      <c r="AB282" s="470"/>
      <c r="AC282" s="194"/>
      <c r="AD282" s="194"/>
      <c r="AE282" s="194"/>
      <c r="AF282" s="194"/>
      <c r="AG282" s="194"/>
      <c r="AH282" s="470"/>
      <c r="AI282" s="194"/>
      <c r="AJ282" s="194"/>
      <c r="AK282" s="194"/>
      <c r="AL282" s="194"/>
      <c r="AM282" s="470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470"/>
      <c r="P283" s="194"/>
      <c r="Q283" s="194"/>
      <c r="R283" s="194"/>
      <c r="S283" s="194"/>
      <c r="T283" s="194"/>
      <c r="U283" s="194"/>
      <c r="V283" s="470"/>
      <c r="W283" s="194"/>
      <c r="X283" s="194"/>
      <c r="Y283" s="194"/>
      <c r="Z283" s="194"/>
      <c r="AA283" s="194"/>
      <c r="AB283" s="470"/>
      <c r="AC283" s="194"/>
      <c r="AD283" s="194"/>
      <c r="AE283" s="194"/>
      <c r="AF283" s="194"/>
      <c r="AG283" s="194"/>
      <c r="AH283" s="470"/>
      <c r="AI283" s="194"/>
      <c r="AJ283" s="194"/>
      <c r="AK283" s="194"/>
      <c r="AL283" s="194"/>
      <c r="AM283" s="470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470"/>
      <c r="P284" s="194"/>
      <c r="Q284" s="194"/>
      <c r="R284" s="194"/>
      <c r="S284" s="194"/>
      <c r="T284" s="194"/>
      <c r="U284" s="194"/>
      <c r="V284" s="470"/>
      <c r="W284" s="194"/>
      <c r="X284" s="194"/>
      <c r="Y284" s="194"/>
      <c r="Z284" s="194"/>
      <c r="AA284" s="194"/>
      <c r="AB284" s="470"/>
      <c r="AC284" s="194"/>
      <c r="AD284" s="194"/>
      <c r="AE284" s="194"/>
      <c r="AF284" s="194"/>
      <c r="AG284" s="194"/>
      <c r="AH284" s="470"/>
      <c r="AI284" s="194"/>
      <c r="AJ284" s="194"/>
      <c r="AK284" s="194"/>
      <c r="AL284" s="194"/>
      <c r="AM284" s="470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470"/>
      <c r="P285" s="194"/>
      <c r="Q285" s="194"/>
      <c r="R285" s="194"/>
      <c r="S285" s="194"/>
      <c r="T285" s="194"/>
      <c r="U285" s="194"/>
      <c r="V285" s="470"/>
      <c r="W285" s="194"/>
      <c r="X285" s="194"/>
      <c r="Y285" s="194"/>
      <c r="Z285" s="194"/>
      <c r="AA285" s="194"/>
      <c r="AB285" s="470"/>
      <c r="AC285" s="194"/>
      <c r="AD285" s="194"/>
      <c r="AE285" s="194"/>
      <c r="AF285" s="194"/>
      <c r="AG285" s="194"/>
      <c r="AH285" s="470"/>
      <c r="AI285" s="194"/>
      <c r="AJ285" s="194"/>
      <c r="AK285" s="194"/>
      <c r="AL285" s="194"/>
      <c r="AM285" s="470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470"/>
      <c r="P286" s="194"/>
      <c r="Q286" s="194"/>
      <c r="R286" s="194"/>
      <c r="S286" s="194"/>
      <c r="T286" s="194"/>
      <c r="U286" s="194"/>
      <c r="V286" s="470"/>
      <c r="W286" s="194"/>
      <c r="X286" s="194"/>
      <c r="Y286" s="194"/>
      <c r="Z286" s="194"/>
      <c r="AA286" s="194"/>
      <c r="AB286" s="470"/>
      <c r="AC286" s="194"/>
      <c r="AD286" s="194"/>
      <c r="AE286" s="194"/>
      <c r="AF286" s="194"/>
      <c r="AG286" s="194"/>
      <c r="AH286" s="470"/>
      <c r="AI286" s="194"/>
      <c r="AJ286" s="194"/>
      <c r="AK286" s="194"/>
      <c r="AL286" s="194"/>
      <c r="AM286" s="470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470"/>
      <c r="P287" s="194"/>
      <c r="Q287" s="194"/>
      <c r="R287" s="194"/>
      <c r="S287" s="194"/>
      <c r="T287" s="194"/>
      <c r="U287" s="194"/>
      <c r="V287" s="470"/>
      <c r="W287" s="194"/>
      <c r="X287" s="194"/>
      <c r="Y287" s="194"/>
      <c r="Z287" s="194"/>
      <c r="AA287" s="194"/>
      <c r="AB287" s="470"/>
      <c r="AC287" s="194"/>
      <c r="AD287" s="194"/>
      <c r="AE287" s="194"/>
      <c r="AF287" s="194"/>
      <c r="AG287" s="194"/>
      <c r="AH287" s="470"/>
      <c r="AI287" s="194"/>
      <c r="AJ287" s="194"/>
      <c r="AK287" s="194"/>
      <c r="AL287" s="194"/>
      <c r="AM287" s="470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470"/>
      <c r="P288" s="194"/>
      <c r="Q288" s="194"/>
      <c r="R288" s="194"/>
      <c r="S288" s="194"/>
      <c r="T288" s="194"/>
      <c r="U288" s="194"/>
      <c r="V288" s="470"/>
      <c r="W288" s="194"/>
      <c r="X288" s="194"/>
      <c r="Y288" s="194"/>
      <c r="Z288" s="194"/>
      <c r="AA288" s="194"/>
      <c r="AB288" s="470"/>
      <c r="AC288" s="194"/>
      <c r="AD288" s="194"/>
      <c r="AE288" s="194"/>
      <c r="AF288" s="194"/>
      <c r="AG288" s="194"/>
      <c r="AH288" s="470"/>
      <c r="AI288" s="194"/>
      <c r="AJ288" s="194"/>
      <c r="AK288" s="194"/>
      <c r="AL288" s="194"/>
      <c r="AM288" s="470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470"/>
      <c r="P289" s="194"/>
      <c r="Q289" s="194"/>
      <c r="R289" s="194"/>
      <c r="S289" s="194"/>
      <c r="T289" s="194"/>
      <c r="U289" s="194"/>
      <c r="V289" s="470"/>
      <c r="W289" s="194"/>
      <c r="X289" s="194"/>
      <c r="Y289" s="194"/>
      <c r="Z289" s="194"/>
      <c r="AA289" s="194"/>
      <c r="AB289" s="470"/>
      <c r="AC289" s="194"/>
      <c r="AD289" s="194"/>
      <c r="AE289" s="194"/>
      <c r="AF289" s="194"/>
      <c r="AG289" s="194"/>
      <c r="AH289" s="470"/>
      <c r="AI289" s="194"/>
      <c r="AJ289" s="194"/>
      <c r="AK289" s="194"/>
      <c r="AL289" s="194"/>
      <c r="AM289" s="470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470"/>
      <c r="P290" s="194"/>
      <c r="Q290" s="194"/>
      <c r="R290" s="194"/>
      <c r="S290" s="194"/>
      <c r="T290" s="194"/>
      <c r="U290" s="194"/>
      <c r="V290" s="470"/>
      <c r="W290" s="194"/>
      <c r="X290" s="194"/>
      <c r="Y290" s="194"/>
      <c r="Z290" s="194"/>
      <c r="AA290" s="194"/>
      <c r="AB290" s="470"/>
      <c r="AC290" s="194"/>
      <c r="AD290" s="194"/>
      <c r="AE290" s="194"/>
      <c r="AF290" s="194"/>
      <c r="AG290" s="194"/>
      <c r="AH290" s="470"/>
      <c r="AI290" s="194"/>
      <c r="AJ290" s="194"/>
      <c r="AK290" s="194"/>
      <c r="AL290" s="194"/>
      <c r="AM290" s="470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470"/>
      <c r="P291" s="194"/>
      <c r="Q291" s="194"/>
      <c r="R291" s="194"/>
      <c r="S291" s="194"/>
      <c r="T291" s="194"/>
      <c r="U291" s="194"/>
      <c r="V291" s="470"/>
      <c r="W291" s="194"/>
      <c r="X291" s="194"/>
      <c r="Y291" s="194"/>
      <c r="Z291" s="194"/>
      <c r="AA291" s="194"/>
      <c r="AB291" s="470"/>
      <c r="AC291" s="194"/>
      <c r="AD291" s="194"/>
      <c r="AE291" s="194"/>
      <c r="AF291" s="194"/>
      <c r="AG291" s="194"/>
      <c r="AH291" s="470"/>
      <c r="AI291" s="194"/>
      <c r="AJ291" s="194"/>
      <c r="AK291" s="194"/>
      <c r="AL291" s="194"/>
      <c r="AM291" s="470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470"/>
      <c r="P292" s="194"/>
      <c r="Q292" s="194"/>
      <c r="R292" s="194"/>
      <c r="S292" s="194"/>
      <c r="T292" s="194"/>
      <c r="U292" s="194"/>
      <c r="V292" s="470"/>
      <c r="W292" s="194"/>
      <c r="X292" s="194"/>
      <c r="Y292" s="194"/>
      <c r="Z292" s="194"/>
      <c r="AA292" s="194"/>
      <c r="AB292" s="470"/>
      <c r="AC292" s="194"/>
      <c r="AD292" s="194"/>
      <c r="AE292" s="194"/>
      <c r="AF292" s="194"/>
      <c r="AG292" s="194"/>
      <c r="AH292" s="470"/>
      <c r="AI292" s="194"/>
      <c r="AJ292" s="194"/>
      <c r="AK292" s="194"/>
      <c r="AL292" s="194"/>
      <c r="AM292" s="470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470"/>
      <c r="P293" s="194"/>
      <c r="Q293" s="194"/>
      <c r="R293" s="194"/>
      <c r="S293" s="194"/>
      <c r="T293" s="194"/>
      <c r="U293" s="194"/>
      <c r="V293" s="470"/>
      <c r="W293" s="194"/>
      <c r="X293" s="194"/>
      <c r="Y293" s="194"/>
      <c r="Z293" s="194"/>
      <c r="AA293" s="194"/>
      <c r="AB293" s="470"/>
      <c r="AC293" s="194"/>
      <c r="AD293" s="194"/>
      <c r="AE293" s="194"/>
      <c r="AF293" s="194"/>
      <c r="AG293" s="194"/>
      <c r="AH293" s="470"/>
      <c r="AI293" s="194"/>
      <c r="AJ293" s="194"/>
      <c r="AK293" s="194"/>
      <c r="AL293" s="194"/>
      <c r="AM293" s="470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470"/>
      <c r="P294" s="194"/>
      <c r="Q294" s="194"/>
      <c r="R294" s="194"/>
      <c r="S294" s="194"/>
      <c r="T294" s="194"/>
      <c r="U294" s="194"/>
      <c r="V294" s="470"/>
      <c r="W294" s="194"/>
      <c r="X294" s="194"/>
      <c r="Y294" s="194"/>
      <c r="Z294" s="194"/>
      <c r="AA294" s="194"/>
      <c r="AB294" s="470"/>
      <c r="AC294" s="194"/>
      <c r="AD294" s="194"/>
      <c r="AE294" s="194"/>
      <c r="AF294" s="194"/>
      <c r="AG294" s="194"/>
      <c r="AH294" s="470"/>
      <c r="AI294" s="194"/>
      <c r="AJ294" s="194"/>
      <c r="AK294" s="194"/>
      <c r="AL294" s="194"/>
      <c r="AM294" s="470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470"/>
      <c r="P295" s="194"/>
      <c r="Q295" s="194"/>
      <c r="R295" s="194"/>
      <c r="S295" s="194"/>
      <c r="T295" s="194"/>
      <c r="U295" s="194"/>
      <c r="V295" s="470"/>
      <c r="W295" s="194"/>
      <c r="X295" s="194"/>
      <c r="Y295" s="194"/>
      <c r="Z295" s="194"/>
      <c r="AA295" s="194"/>
      <c r="AB295" s="470"/>
      <c r="AC295" s="194"/>
      <c r="AD295" s="194"/>
      <c r="AE295" s="194"/>
      <c r="AF295" s="194"/>
      <c r="AG295" s="194"/>
      <c r="AH295" s="470"/>
      <c r="AI295" s="194"/>
      <c r="AJ295" s="194"/>
      <c r="AK295" s="194"/>
      <c r="AL295" s="194"/>
      <c r="AM295" s="470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470"/>
      <c r="P296" s="194"/>
      <c r="Q296" s="194"/>
      <c r="R296" s="194"/>
      <c r="S296" s="194"/>
      <c r="T296" s="194"/>
      <c r="U296" s="194"/>
      <c r="V296" s="470"/>
      <c r="W296" s="194"/>
      <c r="X296" s="194"/>
      <c r="Y296" s="194"/>
      <c r="Z296" s="194"/>
      <c r="AA296" s="194"/>
      <c r="AB296" s="470"/>
      <c r="AC296" s="194"/>
      <c r="AD296" s="194"/>
      <c r="AE296" s="194"/>
      <c r="AF296" s="194"/>
      <c r="AG296" s="194"/>
      <c r="AH296" s="470"/>
      <c r="AI296" s="194"/>
      <c r="AJ296" s="194"/>
      <c r="AK296" s="194"/>
      <c r="AL296" s="194"/>
      <c r="AM296" s="470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470"/>
      <c r="P297" s="194"/>
      <c r="Q297" s="194"/>
      <c r="R297" s="194"/>
      <c r="S297" s="194"/>
      <c r="T297" s="194"/>
      <c r="U297" s="194"/>
      <c r="V297" s="470"/>
      <c r="W297" s="194"/>
      <c r="X297" s="194"/>
      <c r="Y297" s="194"/>
      <c r="Z297" s="194"/>
      <c r="AA297" s="194"/>
      <c r="AB297" s="470"/>
      <c r="AC297" s="194"/>
      <c r="AD297" s="194"/>
      <c r="AE297" s="194"/>
      <c r="AF297" s="194"/>
      <c r="AG297" s="194"/>
      <c r="AH297" s="470"/>
      <c r="AI297" s="194"/>
      <c r="AJ297" s="194"/>
      <c r="AK297" s="194"/>
      <c r="AL297" s="194"/>
      <c r="AM297" s="470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470"/>
      <c r="P298" s="194"/>
      <c r="Q298" s="194"/>
      <c r="R298" s="194"/>
      <c r="S298" s="194"/>
      <c r="T298" s="194"/>
      <c r="U298" s="194"/>
      <c r="V298" s="470"/>
      <c r="W298" s="194"/>
      <c r="X298" s="194"/>
      <c r="Y298" s="194"/>
      <c r="Z298" s="194"/>
      <c r="AA298" s="194"/>
      <c r="AB298" s="470"/>
      <c r="AC298" s="194"/>
      <c r="AD298" s="194"/>
      <c r="AE298" s="194"/>
      <c r="AF298" s="194"/>
      <c r="AG298" s="194"/>
      <c r="AH298" s="470"/>
      <c r="AI298" s="194"/>
      <c r="AJ298" s="194"/>
      <c r="AK298" s="194"/>
      <c r="AL298" s="194"/>
      <c r="AM298" s="470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470"/>
      <c r="P299" s="194"/>
      <c r="Q299" s="194"/>
      <c r="R299" s="194"/>
      <c r="S299" s="194"/>
      <c r="T299" s="194"/>
      <c r="U299" s="194"/>
      <c r="V299" s="470"/>
      <c r="W299" s="194"/>
      <c r="X299" s="194"/>
      <c r="Y299" s="194"/>
      <c r="Z299" s="194"/>
      <c r="AA299" s="194"/>
      <c r="AB299" s="470"/>
      <c r="AC299" s="194"/>
      <c r="AD299" s="194"/>
      <c r="AE299" s="194"/>
      <c r="AF299" s="194"/>
      <c r="AG299" s="194"/>
      <c r="AH299" s="470"/>
      <c r="AI299" s="194"/>
      <c r="AJ299" s="194"/>
      <c r="AK299" s="194"/>
      <c r="AL299" s="194"/>
      <c r="AM299" s="470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470"/>
      <c r="P300" s="194"/>
      <c r="Q300" s="194"/>
      <c r="R300" s="194"/>
      <c r="S300" s="194"/>
      <c r="T300" s="194"/>
      <c r="U300" s="194"/>
      <c r="V300" s="470"/>
      <c r="W300" s="194"/>
      <c r="X300" s="194"/>
      <c r="Y300" s="194"/>
      <c r="Z300" s="194"/>
      <c r="AA300" s="194"/>
      <c r="AB300" s="470"/>
      <c r="AC300" s="194"/>
      <c r="AD300" s="194"/>
      <c r="AE300" s="194"/>
      <c r="AF300" s="194"/>
      <c r="AG300" s="194"/>
      <c r="AH300" s="470"/>
      <c r="AI300" s="194"/>
      <c r="AJ300" s="194"/>
      <c r="AK300" s="194"/>
      <c r="AL300" s="194"/>
      <c r="AM300" s="470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470"/>
      <c r="P301" s="194"/>
      <c r="Q301" s="194"/>
      <c r="R301" s="194"/>
      <c r="S301" s="194"/>
      <c r="T301" s="194"/>
      <c r="U301" s="194"/>
      <c r="V301" s="470"/>
      <c r="W301" s="194"/>
      <c r="X301" s="194"/>
      <c r="Y301" s="194"/>
      <c r="Z301" s="194"/>
      <c r="AA301" s="194"/>
      <c r="AB301" s="470"/>
      <c r="AC301" s="194"/>
      <c r="AD301" s="194"/>
      <c r="AE301" s="194"/>
      <c r="AF301" s="194"/>
      <c r="AG301" s="194"/>
      <c r="AH301" s="470"/>
      <c r="AI301" s="194"/>
      <c r="AJ301" s="194"/>
      <c r="AK301" s="194"/>
      <c r="AL301" s="194"/>
      <c r="AM301" s="470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470"/>
      <c r="P302" s="194"/>
      <c r="Q302" s="194"/>
      <c r="R302" s="194"/>
      <c r="S302" s="194"/>
      <c r="T302" s="194"/>
      <c r="U302" s="194"/>
      <c r="V302" s="470"/>
      <c r="W302" s="194"/>
      <c r="X302" s="194"/>
      <c r="Y302" s="194"/>
      <c r="Z302" s="194"/>
      <c r="AA302" s="194"/>
      <c r="AB302" s="470"/>
      <c r="AC302" s="194"/>
      <c r="AD302" s="194"/>
      <c r="AE302" s="194"/>
      <c r="AF302" s="194"/>
      <c r="AG302" s="194"/>
      <c r="AH302" s="470"/>
      <c r="AI302" s="194"/>
      <c r="AJ302" s="194"/>
      <c r="AK302" s="194"/>
      <c r="AL302" s="194"/>
      <c r="AM302" s="470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470"/>
      <c r="P303" s="194"/>
      <c r="Q303" s="194"/>
      <c r="R303" s="194"/>
      <c r="S303" s="194"/>
      <c r="T303" s="194"/>
      <c r="U303" s="194"/>
      <c r="V303" s="470"/>
      <c r="W303" s="194"/>
      <c r="X303" s="194"/>
      <c r="Y303" s="194"/>
      <c r="Z303" s="194"/>
      <c r="AA303" s="194"/>
      <c r="AB303" s="470"/>
      <c r="AC303" s="194"/>
      <c r="AD303" s="194"/>
      <c r="AE303" s="194"/>
      <c r="AF303" s="194"/>
      <c r="AG303" s="194"/>
      <c r="AH303" s="470"/>
      <c r="AI303" s="194"/>
      <c r="AJ303" s="194"/>
      <c r="AK303" s="194"/>
      <c r="AL303" s="194"/>
      <c r="AM303" s="470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470"/>
      <c r="P304" s="194"/>
      <c r="Q304" s="194"/>
      <c r="R304" s="194"/>
      <c r="S304" s="194"/>
      <c r="T304" s="194"/>
      <c r="U304" s="194"/>
      <c r="V304" s="470"/>
      <c r="W304" s="194"/>
      <c r="X304" s="194"/>
      <c r="Y304" s="194"/>
      <c r="Z304" s="194"/>
      <c r="AA304" s="194"/>
      <c r="AB304" s="470"/>
      <c r="AC304" s="194"/>
      <c r="AD304" s="194"/>
      <c r="AE304" s="194"/>
      <c r="AF304" s="194"/>
      <c r="AG304" s="194"/>
      <c r="AH304" s="470"/>
      <c r="AI304" s="194"/>
      <c r="AJ304" s="194"/>
      <c r="AK304" s="194"/>
      <c r="AL304" s="194"/>
      <c r="AM304" s="470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470"/>
      <c r="P305" s="194"/>
      <c r="Q305" s="194"/>
      <c r="R305" s="194"/>
      <c r="S305" s="194"/>
      <c r="T305" s="194"/>
      <c r="U305" s="194"/>
      <c r="V305" s="470"/>
      <c r="W305" s="194"/>
      <c r="X305" s="194"/>
      <c r="Y305" s="194"/>
      <c r="Z305" s="194"/>
      <c r="AA305" s="194"/>
      <c r="AB305" s="470"/>
      <c r="AC305" s="194"/>
      <c r="AD305" s="194"/>
      <c r="AE305" s="194"/>
      <c r="AF305" s="194"/>
      <c r="AG305" s="194"/>
      <c r="AH305" s="470"/>
      <c r="AI305" s="194"/>
      <c r="AJ305" s="194"/>
      <c r="AK305" s="194"/>
      <c r="AL305" s="194"/>
      <c r="AM305" s="470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470"/>
      <c r="P306" s="194"/>
      <c r="Q306" s="194"/>
      <c r="R306" s="194"/>
      <c r="S306" s="194"/>
      <c r="T306" s="194"/>
      <c r="U306" s="194"/>
      <c r="V306" s="470"/>
      <c r="W306" s="194"/>
      <c r="X306" s="194"/>
      <c r="Y306" s="194"/>
      <c r="Z306" s="194"/>
      <c r="AA306" s="194"/>
      <c r="AB306" s="470"/>
      <c r="AC306" s="194"/>
      <c r="AD306" s="194"/>
      <c r="AE306" s="194"/>
      <c r="AF306" s="194"/>
      <c r="AG306" s="194"/>
      <c r="AH306" s="470"/>
      <c r="AI306" s="194"/>
      <c r="AJ306" s="194"/>
      <c r="AK306" s="194"/>
      <c r="AL306" s="194"/>
      <c r="AM306" s="470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470"/>
      <c r="P307" s="194"/>
      <c r="Q307" s="194"/>
      <c r="R307" s="194"/>
      <c r="S307" s="194"/>
      <c r="T307" s="194"/>
      <c r="U307" s="194"/>
      <c r="V307" s="470"/>
      <c r="W307" s="194"/>
      <c r="X307" s="194"/>
      <c r="Y307" s="194"/>
      <c r="Z307" s="194"/>
      <c r="AA307" s="194"/>
      <c r="AB307" s="470"/>
      <c r="AC307" s="194"/>
      <c r="AD307" s="194"/>
      <c r="AE307" s="194"/>
      <c r="AF307" s="194"/>
      <c r="AG307" s="194"/>
      <c r="AH307" s="470"/>
      <c r="AI307" s="194"/>
      <c r="AJ307" s="194"/>
      <c r="AK307" s="194"/>
      <c r="AL307" s="194"/>
      <c r="AM307" s="470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470"/>
      <c r="P308" s="194"/>
      <c r="Q308" s="194"/>
      <c r="R308" s="194"/>
      <c r="S308" s="194"/>
      <c r="T308" s="194"/>
      <c r="U308" s="194"/>
      <c r="V308" s="470"/>
      <c r="W308" s="194"/>
      <c r="X308" s="194"/>
      <c r="Y308" s="194"/>
      <c r="Z308" s="194"/>
      <c r="AA308" s="194"/>
      <c r="AB308" s="470"/>
      <c r="AC308" s="194"/>
      <c r="AD308" s="194"/>
      <c r="AE308" s="194"/>
      <c r="AF308" s="194"/>
      <c r="AG308" s="194"/>
      <c r="AH308" s="470"/>
      <c r="AI308" s="194"/>
      <c r="AJ308" s="194"/>
      <c r="AK308" s="194"/>
      <c r="AL308" s="194"/>
      <c r="AM308" s="470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470"/>
      <c r="P309" s="194"/>
      <c r="Q309" s="194"/>
      <c r="R309" s="194"/>
      <c r="S309" s="194"/>
      <c r="T309" s="194"/>
      <c r="U309" s="194"/>
      <c r="V309" s="470"/>
      <c r="W309" s="194"/>
      <c r="X309" s="194"/>
      <c r="Y309" s="194"/>
      <c r="Z309" s="194"/>
      <c r="AA309" s="194"/>
      <c r="AB309" s="470"/>
      <c r="AC309" s="194"/>
      <c r="AD309" s="194"/>
      <c r="AE309" s="194"/>
      <c r="AF309" s="194"/>
      <c r="AG309" s="194"/>
      <c r="AH309" s="470"/>
      <c r="AI309" s="194"/>
      <c r="AJ309" s="194"/>
      <c r="AK309" s="194"/>
      <c r="AL309" s="194"/>
      <c r="AM309" s="470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470"/>
      <c r="P310" s="194"/>
      <c r="Q310" s="194"/>
      <c r="R310" s="194"/>
      <c r="S310" s="194"/>
      <c r="T310" s="194"/>
      <c r="U310" s="194"/>
      <c r="V310" s="470"/>
      <c r="W310" s="194"/>
      <c r="X310" s="194"/>
      <c r="Y310" s="194"/>
      <c r="Z310" s="194"/>
      <c r="AA310" s="194"/>
      <c r="AB310" s="470"/>
      <c r="AC310" s="194"/>
      <c r="AD310" s="194"/>
      <c r="AE310" s="194"/>
      <c r="AF310" s="194"/>
      <c r="AG310" s="194"/>
      <c r="AH310" s="470"/>
      <c r="AI310" s="194"/>
      <c r="AJ310" s="194"/>
      <c r="AK310" s="194"/>
      <c r="AL310" s="194"/>
      <c r="AM310" s="470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470"/>
      <c r="P311" s="194"/>
      <c r="Q311" s="194"/>
      <c r="R311" s="194"/>
      <c r="S311" s="194"/>
      <c r="T311" s="194"/>
      <c r="U311" s="194"/>
      <c r="V311" s="470"/>
      <c r="W311" s="194"/>
      <c r="X311" s="194"/>
      <c r="Y311" s="194"/>
      <c r="Z311" s="194"/>
      <c r="AA311" s="194"/>
      <c r="AB311" s="470"/>
      <c r="AC311" s="194"/>
      <c r="AD311" s="194"/>
      <c r="AE311" s="194"/>
      <c r="AF311" s="194"/>
      <c r="AG311" s="194"/>
      <c r="AH311" s="470"/>
      <c r="AI311" s="194"/>
      <c r="AJ311" s="194"/>
      <c r="AK311" s="194"/>
      <c r="AL311" s="194"/>
      <c r="AM311" s="470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470"/>
      <c r="P312" s="194"/>
      <c r="Q312" s="194"/>
      <c r="R312" s="194"/>
      <c r="S312" s="194"/>
      <c r="T312" s="194"/>
      <c r="U312" s="194"/>
      <c r="V312" s="470"/>
      <c r="W312" s="194"/>
      <c r="X312" s="194"/>
      <c r="Y312" s="194"/>
      <c r="Z312" s="194"/>
      <c r="AA312" s="194"/>
      <c r="AB312" s="470"/>
      <c r="AC312" s="194"/>
      <c r="AD312" s="194"/>
      <c r="AE312" s="194"/>
      <c r="AF312" s="194"/>
      <c r="AG312" s="194"/>
      <c r="AH312" s="470"/>
      <c r="AI312" s="194"/>
      <c r="AJ312" s="194"/>
      <c r="AK312" s="194"/>
      <c r="AL312" s="194"/>
      <c r="AM312" s="470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470"/>
      <c r="P313" s="194"/>
      <c r="Q313" s="194"/>
      <c r="R313" s="194"/>
      <c r="S313" s="194"/>
      <c r="T313" s="194"/>
      <c r="U313" s="194"/>
      <c r="V313" s="470"/>
      <c r="W313" s="194"/>
      <c r="X313" s="194"/>
      <c r="Y313" s="194"/>
      <c r="Z313" s="194"/>
      <c r="AA313" s="194"/>
      <c r="AB313" s="470"/>
      <c r="AC313" s="194"/>
      <c r="AD313" s="194"/>
      <c r="AE313" s="194"/>
      <c r="AF313" s="194"/>
      <c r="AG313" s="194"/>
      <c r="AH313" s="470"/>
      <c r="AI313" s="194"/>
      <c r="AJ313" s="194"/>
      <c r="AK313" s="194"/>
      <c r="AL313" s="194"/>
      <c r="AM313" s="470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470"/>
      <c r="P314" s="194"/>
      <c r="Q314" s="194"/>
      <c r="R314" s="194"/>
      <c r="S314" s="194"/>
      <c r="T314" s="194"/>
      <c r="U314" s="194"/>
      <c r="V314" s="470"/>
      <c r="W314" s="194"/>
      <c r="X314" s="194"/>
      <c r="Y314" s="194"/>
      <c r="Z314" s="194"/>
      <c r="AA314" s="194"/>
      <c r="AB314" s="470"/>
      <c r="AC314" s="194"/>
      <c r="AD314" s="194"/>
      <c r="AE314" s="194"/>
      <c r="AF314" s="194"/>
      <c r="AG314" s="194"/>
      <c r="AH314" s="470"/>
      <c r="AI314" s="194"/>
      <c r="AJ314" s="194"/>
      <c r="AK314" s="194"/>
      <c r="AL314" s="194"/>
      <c r="AM314" s="470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470"/>
      <c r="P315" s="194"/>
      <c r="Q315" s="194"/>
      <c r="R315" s="194"/>
      <c r="S315" s="194"/>
      <c r="T315" s="194"/>
      <c r="U315" s="194"/>
      <c r="V315" s="470"/>
      <c r="W315" s="194"/>
      <c r="X315" s="194"/>
      <c r="Y315" s="194"/>
      <c r="Z315" s="194"/>
      <c r="AA315" s="194"/>
      <c r="AB315" s="470"/>
      <c r="AC315" s="194"/>
      <c r="AD315" s="194"/>
      <c r="AE315" s="194"/>
      <c r="AF315" s="194"/>
      <c r="AG315" s="194"/>
      <c r="AH315" s="470"/>
      <c r="AI315" s="194"/>
      <c r="AJ315" s="194"/>
      <c r="AK315" s="194"/>
      <c r="AL315" s="194"/>
      <c r="AM315" s="470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470"/>
      <c r="P316" s="194"/>
      <c r="Q316" s="194"/>
      <c r="R316" s="194"/>
      <c r="S316" s="194"/>
      <c r="T316" s="194"/>
      <c r="U316" s="194"/>
      <c r="V316" s="470"/>
      <c r="W316" s="194"/>
      <c r="X316" s="194"/>
      <c r="Y316" s="194"/>
      <c r="Z316" s="194"/>
      <c r="AA316" s="194"/>
      <c r="AB316" s="470"/>
      <c r="AC316" s="194"/>
      <c r="AD316" s="194"/>
      <c r="AE316" s="194"/>
      <c r="AF316" s="194"/>
      <c r="AG316" s="194"/>
      <c r="AH316" s="470"/>
      <c r="AI316" s="194"/>
      <c r="AJ316" s="194"/>
      <c r="AK316" s="194"/>
      <c r="AL316" s="194"/>
      <c r="AM316" s="470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470"/>
      <c r="P317" s="194"/>
      <c r="Q317" s="194"/>
      <c r="R317" s="194"/>
      <c r="S317" s="194"/>
      <c r="T317" s="194"/>
      <c r="U317" s="194"/>
      <c r="V317" s="470"/>
      <c r="W317" s="194"/>
      <c r="X317" s="194"/>
      <c r="Y317" s="194"/>
      <c r="Z317" s="194"/>
      <c r="AA317" s="194"/>
      <c r="AB317" s="470"/>
      <c r="AC317" s="194"/>
      <c r="AD317" s="194"/>
      <c r="AE317" s="194"/>
      <c r="AF317" s="194"/>
      <c r="AG317" s="194"/>
      <c r="AH317" s="470"/>
      <c r="AI317" s="194"/>
      <c r="AJ317" s="194"/>
      <c r="AK317" s="194"/>
      <c r="AL317" s="194"/>
      <c r="AM317" s="470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470"/>
      <c r="P318" s="194"/>
      <c r="Q318" s="194"/>
      <c r="R318" s="194"/>
      <c r="S318" s="194"/>
      <c r="T318" s="194"/>
      <c r="U318" s="194"/>
      <c r="V318" s="470"/>
      <c r="W318" s="194"/>
      <c r="X318" s="194"/>
      <c r="Y318" s="194"/>
      <c r="Z318" s="194"/>
      <c r="AA318" s="194"/>
      <c r="AB318" s="470"/>
      <c r="AC318" s="194"/>
      <c r="AD318" s="194"/>
      <c r="AE318" s="194"/>
      <c r="AF318" s="194"/>
      <c r="AG318" s="194"/>
      <c r="AH318" s="470"/>
      <c r="AI318" s="194"/>
      <c r="AJ318" s="194"/>
      <c r="AK318" s="194"/>
      <c r="AL318" s="194"/>
      <c r="AM318" s="470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470"/>
      <c r="P319" s="194"/>
      <c r="Q319" s="194"/>
      <c r="R319" s="194"/>
      <c r="S319" s="194"/>
      <c r="T319" s="194"/>
      <c r="U319" s="194"/>
      <c r="V319" s="470"/>
      <c r="W319" s="194"/>
      <c r="X319" s="194"/>
      <c r="Y319" s="194"/>
      <c r="Z319" s="194"/>
      <c r="AA319" s="194"/>
      <c r="AB319" s="470"/>
      <c r="AC319" s="194"/>
      <c r="AD319" s="194"/>
      <c r="AE319" s="194"/>
      <c r="AF319" s="194"/>
      <c r="AG319" s="194"/>
      <c r="AH319" s="470"/>
      <c r="AI319" s="194"/>
      <c r="AJ319" s="194"/>
      <c r="AK319" s="194"/>
      <c r="AL319" s="194"/>
      <c r="AM319" s="470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470"/>
      <c r="P320" s="194"/>
      <c r="Q320" s="194"/>
      <c r="R320" s="194"/>
      <c r="S320" s="194"/>
      <c r="T320" s="194"/>
      <c r="U320" s="194"/>
      <c r="V320" s="470"/>
      <c r="W320" s="194"/>
      <c r="X320" s="194"/>
      <c r="Y320" s="194"/>
      <c r="Z320" s="194"/>
      <c r="AA320" s="194"/>
      <c r="AB320" s="470"/>
      <c r="AC320" s="194"/>
      <c r="AD320" s="194"/>
      <c r="AE320" s="194"/>
      <c r="AF320" s="194"/>
      <c r="AG320" s="194"/>
      <c r="AH320" s="470"/>
      <c r="AI320" s="194"/>
      <c r="AJ320" s="194"/>
      <c r="AK320" s="194"/>
      <c r="AL320" s="194"/>
      <c r="AM320" s="470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470"/>
      <c r="P321" s="194"/>
      <c r="Q321" s="194"/>
      <c r="R321" s="194"/>
      <c r="S321" s="194"/>
      <c r="T321" s="194"/>
      <c r="U321" s="194"/>
      <c r="V321" s="470"/>
      <c r="W321" s="194"/>
      <c r="X321" s="194"/>
      <c r="Y321" s="194"/>
      <c r="Z321" s="194"/>
      <c r="AA321" s="194"/>
      <c r="AB321" s="470"/>
      <c r="AC321" s="194"/>
      <c r="AD321" s="194"/>
      <c r="AE321" s="194"/>
      <c r="AF321" s="194"/>
      <c r="AG321" s="194"/>
      <c r="AH321" s="470"/>
      <c r="AI321" s="194"/>
      <c r="AJ321" s="194"/>
      <c r="AK321" s="194"/>
      <c r="AL321" s="194"/>
      <c r="AM321" s="470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470"/>
      <c r="P322" s="194"/>
      <c r="Q322" s="194"/>
      <c r="R322" s="194"/>
      <c r="S322" s="194"/>
      <c r="T322" s="194"/>
      <c r="U322" s="194"/>
      <c r="V322" s="470"/>
      <c r="W322" s="194"/>
      <c r="X322" s="194"/>
      <c r="Y322" s="194"/>
      <c r="Z322" s="194"/>
      <c r="AA322" s="194"/>
      <c r="AB322" s="470"/>
      <c r="AC322" s="194"/>
      <c r="AD322" s="194"/>
      <c r="AE322" s="194"/>
      <c r="AF322" s="194"/>
      <c r="AG322" s="194"/>
      <c r="AH322" s="470"/>
      <c r="AI322" s="194"/>
      <c r="AJ322" s="194"/>
      <c r="AK322" s="194"/>
      <c r="AL322" s="194"/>
      <c r="AM322" s="470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470"/>
      <c r="P323" s="194"/>
      <c r="Q323" s="194"/>
      <c r="R323" s="194"/>
      <c r="S323" s="194"/>
      <c r="T323" s="194"/>
      <c r="U323" s="194"/>
      <c r="V323" s="470"/>
      <c r="W323" s="194"/>
      <c r="X323" s="194"/>
      <c r="Y323" s="194"/>
      <c r="Z323" s="194"/>
      <c r="AA323" s="194"/>
      <c r="AB323" s="470"/>
      <c r="AC323" s="194"/>
      <c r="AD323" s="194"/>
      <c r="AE323" s="194"/>
      <c r="AF323" s="194"/>
      <c r="AG323" s="194"/>
      <c r="AH323" s="470"/>
      <c r="AI323" s="194"/>
      <c r="AJ323" s="194"/>
      <c r="AK323" s="194"/>
      <c r="AL323" s="194"/>
      <c r="AM323" s="470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470"/>
      <c r="P324" s="194"/>
      <c r="Q324" s="194"/>
      <c r="R324" s="194"/>
      <c r="S324" s="194"/>
      <c r="T324" s="194"/>
      <c r="U324" s="194"/>
      <c r="V324" s="470"/>
      <c r="W324" s="194"/>
      <c r="X324" s="194"/>
      <c r="Y324" s="194"/>
      <c r="Z324" s="194"/>
      <c r="AA324" s="194"/>
      <c r="AB324" s="470"/>
      <c r="AC324" s="194"/>
      <c r="AD324" s="194"/>
      <c r="AE324" s="194"/>
      <c r="AF324" s="194"/>
      <c r="AG324" s="194"/>
      <c r="AH324" s="470"/>
      <c r="AI324" s="194"/>
      <c r="AJ324" s="194"/>
      <c r="AK324" s="194"/>
      <c r="AL324" s="194"/>
      <c r="AM324" s="470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470"/>
      <c r="P325" s="194"/>
      <c r="Q325" s="194"/>
      <c r="R325" s="194"/>
      <c r="S325" s="194"/>
      <c r="T325" s="194"/>
      <c r="U325" s="194"/>
      <c r="V325" s="470"/>
      <c r="W325" s="194"/>
      <c r="X325" s="194"/>
      <c r="Y325" s="194"/>
      <c r="Z325" s="194"/>
      <c r="AA325" s="194"/>
      <c r="AB325" s="470"/>
      <c r="AC325" s="194"/>
      <c r="AD325" s="194"/>
      <c r="AE325" s="194"/>
      <c r="AF325" s="194"/>
      <c r="AG325" s="194"/>
      <c r="AH325" s="470"/>
      <c r="AI325" s="194"/>
      <c r="AJ325" s="194"/>
      <c r="AK325" s="194"/>
      <c r="AL325" s="194"/>
      <c r="AM325" s="470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470"/>
      <c r="P326" s="194"/>
      <c r="Q326" s="194"/>
      <c r="R326" s="194"/>
      <c r="S326" s="194"/>
      <c r="T326" s="194"/>
      <c r="U326" s="194"/>
      <c r="V326" s="470"/>
      <c r="W326" s="194"/>
      <c r="X326" s="194"/>
      <c r="Y326" s="194"/>
      <c r="Z326" s="194"/>
      <c r="AA326" s="194"/>
      <c r="AB326" s="470"/>
      <c r="AC326" s="194"/>
      <c r="AD326" s="194"/>
      <c r="AE326" s="194"/>
      <c r="AF326" s="194"/>
      <c r="AG326" s="194"/>
      <c r="AH326" s="470"/>
      <c r="AI326" s="194"/>
      <c r="AJ326" s="194"/>
      <c r="AK326" s="194"/>
      <c r="AL326" s="194"/>
      <c r="AM326" s="470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470"/>
      <c r="P327" s="194"/>
      <c r="Q327" s="194"/>
      <c r="R327" s="194"/>
      <c r="S327" s="194"/>
      <c r="T327" s="194"/>
      <c r="U327" s="194"/>
      <c r="V327" s="470"/>
      <c r="W327" s="194"/>
      <c r="X327" s="194"/>
      <c r="Y327" s="194"/>
      <c r="Z327" s="194"/>
      <c r="AA327" s="194"/>
      <c r="AB327" s="470"/>
      <c r="AC327" s="194"/>
      <c r="AD327" s="194"/>
      <c r="AE327" s="194"/>
      <c r="AF327" s="194"/>
      <c r="AG327" s="194"/>
      <c r="AH327" s="470"/>
      <c r="AI327" s="194"/>
      <c r="AJ327" s="194"/>
      <c r="AK327" s="194"/>
      <c r="AL327" s="194"/>
      <c r="AM327" s="470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470"/>
      <c r="P328" s="194"/>
      <c r="Q328" s="194"/>
      <c r="R328" s="194"/>
      <c r="S328" s="194"/>
      <c r="T328" s="194"/>
      <c r="U328" s="194"/>
      <c r="V328" s="470"/>
      <c r="W328" s="194"/>
      <c r="X328" s="194"/>
      <c r="Y328" s="194"/>
      <c r="Z328" s="194"/>
      <c r="AA328" s="194"/>
      <c r="AB328" s="470"/>
      <c r="AC328" s="194"/>
      <c r="AD328" s="194"/>
      <c r="AE328" s="194"/>
      <c r="AF328" s="194"/>
      <c r="AG328" s="194"/>
      <c r="AH328" s="470"/>
      <c r="AI328" s="194"/>
      <c r="AJ328" s="194"/>
      <c r="AK328" s="194"/>
      <c r="AL328" s="194"/>
      <c r="AM328" s="470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470"/>
      <c r="P329" s="194"/>
      <c r="Q329" s="194"/>
      <c r="R329" s="194"/>
      <c r="S329" s="194"/>
      <c r="T329" s="194"/>
      <c r="U329" s="194"/>
      <c r="V329" s="470"/>
      <c r="W329" s="194"/>
      <c r="X329" s="194"/>
      <c r="Y329" s="194"/>
      <c r="Z329" s="194"/>
      <c r="AA329" s="194"/>
      <c r="AB329" s="470"/>
      <c r="AC329" s="194"/>
      <c r="AD329" s="194"/>
      <c r="AE329" s="194"/>
      <c r="AF329" s="194"/>
      <c r="AG329" s="194"/>
      <c r="AH329" s="470"/>
      <c r="AI329" s="194"/>
      <c r="AJ329" s="194"/>
      <c r="AK329" s="194"/>
      <c r="AL329" s="194"/>
      <c r="AM329" s="470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470"/>
      <c r="P330" s="194"/>
      <c r="Q330" s="194"/>
      <c r="R330" s="194"/>
      <c r="S330" s="194"/>
      <c r="T330" s="194"/>
      <c r="U330" s="194"/>
      <c r="V330" s="470"/>
      <c r="W330" s="194"/>
      <c r="X330" s="194"/>
      <c r="Y330" s="194"/>
      <c r="Z330" s="194"/>
      <c r="AA330" s="194"/>
      <c r="AB330" s="470"/>
      <c r="AC330" s="194"/>
      <c r="AD330" s="194"/>
      <c r="AE330" s="194"/>
      <c r="AF330" s="194"/>
      <c r="AG330" s="194"/>
      <c r="AH330" s="470"/>
      <c r="AI330" s="194"/>
      <c r="AJ330" s="194"/>
      <c r="AK330" s="194"/>
      <c r="AL330" s="194"/>
      <c r="AM330" s="470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470"/>
      <c r="P331" s="194"/>
      <c r="Q331" s="194"/>
      <c r="R331" s="194"/>
      <c r="S331" s="194"/>
      <c r="T331" s="194"/>
      <c r="U331" s="194"/>
      <c r="V331" s="470"/>
      <c r="W331" s="194"/>
      <c r="X331" s="194"/>
      <c r="Y331" s="194"/>
      <c r="Z331" s="194"/>
      <c r="AA331" s="194"/>
      <c r="AB331" s="470"/>
      <c r="AC331" s="194"/>
      <c r="AD331" s="194"/>
      <c r="AE331" s="194"/>
      <c r="AF331" s="194"/>
      <c r="AG331" s="194"/>
      <c r="AH331" s="470"/>
      <c r="AI331" s="194"/>
      <c r="AJ331" s="194"/>
      <c r="AK331" s="194"/>
      <c r="AL331" s="194"/>
      <c r="AM331" s="470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470"/>
      <c r="P332" s="194"/>
      <c r="Q332" s="194"/>
      <c r="R332" s="194"/>
      <c r="S332" s="194"/>
      <c r="T332" s="194"/>
      <c r="U332" s="194"/>
      <c r="V332" s="470"/>
      <c r="W332" s="194"/>
      <c r="X332" s="194"/>
      <c r="Y332" s="194"/>
      <c r="Z332" s="194"/>
      <c r="AA332" s="194"/>
      <c r="AB332" s="470"/>
      <c r="AC332" s="194"/>
      <c r="AD332" s="194"/>
      <c r="AE332" s="194"/>
      <c r="AF332" s="194"/>
      <c r="AG332" s="194"/>
      <c r="AH332" s="470"/>
      <c r="AI332" s="194"/>
      <c r="AJ332" s="194"/>
      <c r="AK332" s="194"/>
      <c r="AL332" s="194"/>
      <c r="AM332" s="470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470"/>
      <c r="P333" s="194"/>
      <c r="Q333" s="194"/>
      <c r="R333" s="194"/>
      <c r="S333" s="194"/>
      <c r="T333" s="194"/>
      <c r="U333" s="194"/>
      <c r="V333" s="470"/>
      <c r="W333" s="194"/>
      <c r="X333" s="194"/>
      <c r="Y333" s="194"/>
      <c r="Z333" s="194"/>
      <c r="AA333" s="194"/>
      <c r="AB333" s="470"/>
      <c r="AC333" s="194"/>
      <c r="AD333" s="194"/>
      <c r="AE333" s="194"/>
      <c r="AF333" s="194"/>
      <c r="AG333" s="194"/>
      <c r="AH333" s="470"/>
      <c r="AI333" s="194"/>
      <c r="AJ333" s="194"/>
      <c r="AK333" s="194"/>
      <c r="AL333" s="194"/>
      <c r="AM333" s="470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470"/>
      <c r="P334" s="194"/>
      <c r="Q334" s="194"/>
      <c r="R334" s="194"/>
      <c r="S334" s="194"/>
      <c r="T334" s="194"/>
      <c r="U334" s="194"/>
      <c r="V334" s="470"/>
      <c r="W334" s="194"/>
      <c r="X334" s="194"/>
      <c r="Y334" s="194"/>
      <c r="Z334" s="194"/>
      <c r="AA334" s="194"/>
      <c r="AB334" s="470"/>
      <c r="AC334" s="194"/>
      <c r="AD334" s="194"/>
      <c r="AE334" s="194"/>
      <c r="AF334" s="194"/>
      <c r="AG334" s="194"/>
      <c r="AH334" s="470"/>
      <c r="AI334" s="194"/>
      <c r="AJ334" s="194"/>
      <c r="AK334" s="194"/>
      <c r="AL334" s="194"/>
      <c r="AM334" s="470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470"/>
      <c r="P335" s="194"/>
      <c r="Q335" s="194"/>
      <c r="R335" s="194"/>
      <c r="S335" s="194"/>
      <c r="T335" s="194"/>
      <c r="U335" s="194"/>
      <c r="V335" s="470"/>
      <c r="W335" s="194"/>
      <c r="X335" s="194"/>
      <c r="Y335" s="194"/>
      <c r="Z335" s="194"/>
      <c r="AA335" s="194"/>
      <c r="AB335" s="470"/>
      <c r="AC335" s="194"/>
      <c r="AD335" s="194"/>
      <c r="AE335" s="194"/>
      <c r="AF335" s="194"/>
      <c r="AG335" s="194"/>
      <c r="AH335" s="470"/>
      <c r="AI335" s="194"/>
      <c r="AJ335" s="194"/>
      <c r="AK335" s="194"/>
      <c r="AL335" s="194"/>
      <c r="AM335" s="470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470"/>
      <c r="P336" s="194"/>
      <c r="Q336" s="194"/>
      <c r="R336" s="194"/>
      <c r="S336" s="194"/>
      <c r="T336" s="194"/>
      <c r="U336" s="194"/>
      <c r="V336" s="470"/>
      <c r="W336" s="194"/>
      <c r="X336" s="194"/>
      <c r="Y336" s="194"/>
      <c r="Z336" s="194"/>
      <c r="AA336" s="194"/>
      <c r="AB336" s="470"/>
      <c r="AC336" s="194"/>
      <c r="AD336" s="194"/>
      <c r="AE336" s="194"/>
      <c r="AF336" s="194"/>
      <c r="AG336" s="194"/>
      <c r="AH336" s="470"/>
      <c r="AI336" s="194"/>
      <c r="AJ336" s="194"/>
      <c r="AK336" s="194"/>
      <c r="AL336" s="194"/>
      <c r="AM336" s="470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470"/>
      <c r="P337" s="194"/>
      <c r="Q337" s="194"/>
      <c r="R337" s="194"/>
      <c r="S337" s="194"/>
      <c r="T337" s="194"/>
      <c r="U337" s="194"/>
      <c r="V337" s="470"/>
      <c r="W337" s="194"/>
      <c r="X337" s="194"/>
      <c r="Y337" s="194"/>
      <c r="Z337" s="194"/>
      <c r="AA337" s="194"/>
      <c r="AB337" s="470"/>
      <c r="AC337" s="194"/>
      <c r="AD337" s="194"/>
      <c r="AE337" s="194"/>
      <c r="AF337" s="194"/>
      <c r="AG337" s="194"/>
      <c r="AH337" s="470"/>
      <c r="AI337" s="194"/>
      <c r="AJ337" s="194"/>
      <c r="AK337" s="194"/>
      <c r="AL337" s="194"/>
      <c r="AM337" s="470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470"/>
      <c r="P338" s="194"/>
      <c r="Q338" s="194"/>
      <c r="R338" s="194"/>
      <c r="S338" s="194"/>
      <c r="T338" s="194"/>
      <c r="U338" s="194"/>
      <c r="V338" s="470"/>
      <c r="W338" s="194"/>
      <c r="X338" s="194"/>
      <c r="Y338" s="194"/>
      <c r="Z338" s="194"/>
      <c r="AA338" s="194"/>
      <c r="AB338" s="470"/>
      <c r="AC338" s="194"/>
      <c r="AD338" s="194"/>
      <c r="AE338" s="194"/>
      <c r="AF338" s="194"/>
      <c r="AG338" s="194"/>
      <c r="AH338" s="470"/>
      <c r="AI338" s="194"/>
      <c r="AJ338" s="194"/>
      <c r="AK338" s="194"/>
      <c r="AL338" s="194"/>
      <c r="AM338" s="470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470"/>
      <c r="P339" s="194"/>
      <c r="Q339" s="194"/>
      <c r="R339" s="194"/>
      <c r="S339" s="194"/>
      <c r="T339" s="194"/>
      <c r="U339" s="194"/>
      <c r="V339" s="470"/>
      <c r="W339" s="194"/>
      <c r="X339" s="194"/>
      <c r="Y339" s="194"/>
      <c r="Z339" s="194"/>
      <c r="AA339" s="194"/>
      <c r="AB339" s="470"/>
      <c r="AC339" s="194"/>
      <c r="AD339" s="194"/>
      <c r="AE339" s="194"/>
      <c r="AF339" s="194"/>
      <c r="AG339" s="194"/>
      <c r="AH339" s="470"/>
      <c r="AI339" s="194"/>
      <c r="AJ339" s="194"/>
      <c r="AK339" s="194"/>
      <c r="AL339" s="194"/>
      <c r="AM339" s="470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470"/>
      <c r="P340" s="194"/>
      <c r="Q340" s="194"/>
      <c r="R340" s="194"/>
      <c r="S340" s="194"/>
      <c r="T340" s="194"/>
      <c r="U340" s="194"/>
      <c r="V340" s="470"/>
      <c r="W340" s="194"/>
      <c r="X340" s="194"/>
      <c r="Y340" s="194"/>
      <c r="Z340" s="194"/>
      <c r="AA340" s="194"/>
      <c r="AB340" s="470"/>
      <c r="AC340" s="194"/>
      <c r="AD340" s="194"/>
      <c r="AE340" s="194"/>
      <c r="AF340" s="194"/>
      <c r="AG340" s="194"/>
      <c r="AH340" s="470"/>
      <c r="AI340" s="194"/>
      <c r="AJ340" s="194"/>
      <c r="AK340" s="194"/>
      <c r="AL340" s="194"/>
      <c r="AM340" s="470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470"/>
      <c r="P341" s="194"/>
      <c r="Q341" s="194"/>
      <c r="R341" s="194"/>
      <c r="S341" s="194"/>
      <c r="T341" s="194"/>
      <c r="U341" s="194"/>
      <c r="V341" s="470"/>
      <c r="W341" s="194"/>
      <c r="X341" s="194"/>
      <c r="Y341" s="194"/>
      <c r="Z341" s="194"/>
      <c r="AA341" s="194"/>
      <c r="AB341" s="470"/>
      <c r="AC341" s="194"/>
      <c r="AD341" s="194"/>
      <c r="AE341" s="194"/>
      <c r="AF341" s="194"/>
      <c r="AG341" s="194"/>
      <c r="AH341" s="470"/>
      <c r="AI341" s="194"/>
      <c r="AJ341" s="194"/>
      <c r="AK341" s="194"/>
      <c r="AL341" s="194"/>
      <c r="AM341" s="470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470"/>
      <c r="P342" s="194"/>
      <c r="Q342" s="194"/>
      <c r="R342" s="194"/>
      <c r="S342" s="194"/>
      <c r="T342" s="194"/>
      <c r="U342" s="194"/>
      <c r="V342" s="470"/>
      <c r="W342" s="194"/>
      <c r="X342" s="194"/>
      <c r="Y342" s="194"/>
      <c r="Z342" s="194"/>
      <c r="AA342" s="194"/>
      <c r="AB342" s="470"/>
      <c r="AC342" s="194"/>
      <c r="AD342" s="194"/>
      <c r="AE342" s="194"/>
      <c r="AF342" s="194"/>
      <c r="AG342" s="194"/>
      <c r="AH342" s="470"/>
      <c r="AI342" s="194"/>
      <c r="AJ342" s="194"/>
      <c r="AK342" s="194"/>
      <c r="AL342" s="194"/>
      <c r="AM342" s="470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470"/>
      <c r="P343" s="194"/>
      <c r="Q343" s="194"/>
      <c r="R343" s="194"/>
      <c r="S343" s="194"/>
      <c r="T343" s="194"/>
      <c r="U343" s="194"/>
      <c r="V343" s="470"/>
      <c r="W343" s="194"/>
      <c r="X343" s="194"/>
      <c r="Y343" s="194"/>
      <c r="Z343" s="194"/>
      <c r="AA343" s="194"/>
      <c r="AB343" s="470"/>
      <c r="AC343" s="194"/>
      <c r="AD343" s="194"/>
      <c r="AE343" s="194"/>
      <c r="AF343" s="194"/>
      <c r="AG343" s="194"/>
      <c r="AH343" s="470"/>
      <c r="AI343" s="194"/>
      <c r="AJ343" s="194"/>
      <c r="AK343" s="194"/>
      <c r="AL343" s="194"/>
      <c r="AM343" s="470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470"/>
      <c r="P344" s="194"/>
      <c r="Q344" s="194"/>
      <c r="R344" s="194"/>
      <c r="S344" s="194"/>
      <c r="T344" s="194"/>
      <c r="U344" s="194"/>
      <c r="V344" s="470"/>
      <c r="W344" s="194"/>
      <c r="X344" s="194"/>
      <c r="Y344" s="194"/>
      <c r="Z344" s="194"/>
      <c r="AA344" s="194"/>
      <c r="AB344" s="470"/>
      <c r="AC344" s="194"/>
      <c r="AD344" s="194"/>
      <c r="AE344" s="194"/>
      <c r="AF344" s="194"/>
      <c r="AG344" s="194"/>
      <c r="AH344" s="470"/>
      <c r="AI344" s="194"/>
      <c r="AJ344" s="194"/>
      <c r="AK344" s="194"/>
      <c r="AL344" s="194"/>
      <c r="AM344" s="470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470"/>
      <c r="P345" s="194"/>
      <c r="Q345" s="194"/>
      <c r="R345" s="194"/>
      <c r="S345" s="194"/>
      <c r="T345" s="194"/>
      <c r="U345" s="194"/>
      <c r="V345" s="470"/>
      <c r="W345" s="194"/>
      <c r="X345" s="194"/>
      <c r="Y345" s="194"/>
      <c r="Z345" s="194"/>
      <c r="AA345" s="194"/>
      <c r="AB345" s="470"/>
      <c r="AC345" s="194"/>
      <c r="AD345" s="194"/>
      <c r="AE345" s="194"/>
      <c r="AF345" s="194"/>
      <c r="AG345" s="194"/>
      <c r="AH345" s="470"/>
      <c r="AI345" s="194"/>
      <c r="AJ345" s="194"/>
      <c r="AK345" s="194"/>
      <c r="AL345" s="194"/>
      <c r="AM345" s="470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470"/>
      <c r="P346" s="194"/>
      <c r="Q346" s="194"/>
      <c r="R346" s="194"/>
      <c r="S346" s="194"/>
      <c r="T346" s="194"/>
      <c r="U346" s="194"/>
      <c r="V346" s="470"/>
      <c r="W346" s="194"/>
      <c r="X346" s="194"/>
      <c r="Y346" s="194"/>
      <c r="Z346" s="194"/>
      <c r="AA346" s="194"/>
      <c r="AB346" s="470"/>
      <c r="AC346" s="194"/>
      <c r="AD346" s="194"/>
      <c r="AE346" s="194"/>
      <c r="AF346" s="194"/>
      <c r="AG346" s="194"/>
      <c r="AH346" s="470"/>
      <c r="AI346" s="194"/>
      <c r="AJ346" s="194"/>
      <c r="AK346" s="194"/>
      <c r="AL346" s="194"/>
      <c r="AM346" s="470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470"/>
      <c r="P347" s="194"/>
      <c r="Q347" s="194"/>
      <c r="R347" s="194"/>
      <c r="S347" s="194"/>
      <c r="T347" s="194"/>
      <c r="U347" s="194"/>
      <c r="V347" s="470"/>
      <c r="W347" s="194"/>
      <c r="X347" s="194"/>
      <c r="Y347" s="194"/>
      <c r="Z347" s="194"/>
      <c r="AA347" s="194"/>
      <c r="AB347" s="470"/>
      <c r="AC347" s="194"/>
      <c r="AD347" s="194"/>
      <c r="AE347" s="194"/>
      <c r="AF347" s="194"/>
      <c r="AG347" s="194"/>
      <c r="AH347" s="470"/>
      <c r="AI347" s="194"/>
      <c r="AJ347" s="194"/>
      <c r="AK347" s="194"/>
      <c r="AL347" s="194"/>
      <c r="AM347" s="470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470"/>
      <c r="P348" s="194"/>
      <c r="Q348" s="194"/>
      <c r="R348" s="194"/>
      <c r="S348" s="194"/>
      <c r="T348" s="194"/>
      <c r="U348" s="194"/>
      <c r="V348" s="470"/>
      <c r="W348" s="194"/>
      <c r="X348" s="194"/>
      <c r="Y348" s="194"/>
      <c r="Z348" s="194"/>
      <c r="AA348" s="194"/>
      <c r="AB348" s="470"/>
      <c r="AC348" s="194"/>
      <c r="AD348" s="194"/>
      <c r="AE348" s="194"/>
      <c r="AF348" s="194"/>
      <c r="AG348" s="194"/>
      <c r="AH348" s="470"/>
      <c r="AI348" s="194"/>
      <c r="AJ348" s="194"/>
      <c r="AK348" s="194"/>
      <c r="AL348" s="194"/>
      <c r="AM348" s="470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470"/>
      <c r="P349" s="194"/>
      <c r="Q349" s="194"/>
      <c r="R349" s="194"/>
      <c r="S349" s="194"/>
      <c r="T349" s="194"/>
      <c r="U349" s="194"/>
      <c r="V349" s="470"/>
      <c r="W349" s="194"/>
      <c r="X349" s="194"/>
      <c r="Y349" s="194"/>
      <c r="Z349" s="194"/>
      <c r="AA349" s="194"/>
      <c r="AB349" s="470"/>
      <c r="AC349" s="194"/>
      <c r="AD349" s="194"/>
      <c r="AE349" s="194"/>
      <c r="AF349" s="194"/>
      <c r="AG349" s="194"/>
      <c r="AH349" s="470"/>
      <c r="AI349" s="194"/>
      <c r="AJ349" s="194"/>
      <c r="AK349" s="194"/>
      <c r="AL349" s="194"/>
      <c r="AM349" s="470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470"/>
      <c r="P350" s="194"/>
      <c r="Q350" s="194"/>
      <c r="R350" s="194"/>
      <c r="S350" s="194"/>
      <c r="T350" s="194"/>
      <c r="U350" s="194"/>
      <c r="V350" s="470"/>
      <c r="W350" s="194"/>
      <c r="X350" s="194"/>
      <c r="Y350" s="194"/>
      <c r="Z350" s="194"/>
      <c r="AA350" s="194"/>
      <c r="AB350" s="470"/>
      <c r="AC350" s="194"/>
      <c r="AD350" s="194"/>
      <c r="AE350" s="194"/>
      <c r="AF350" s="194"/>
      <c r="AG350" s="194"/>
      <c r="AH350" s="470"/>
      <c r="AI350" s="194"/>
      <c r="AJ350" s="194"/>
      <c r="AK350" s="194"/>
      <c r="AL350" s="194"/>
      <c r="AM350" s="470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470"/>
      <c r="P351" s="194"/>
      <c r="Q351" s="194"/>
      <c r="R351" s="194"/>
      <c r="S351" s="194"/>
      <c r="T351" s="194"/>
      <c r="U351" s="194"/>
      <c r="V351" s="470"/>
      <c r="W351" s="194"/>
      <c r="X351" s="194"/>
      <c r="Y351" s="194"/>
      <c r="Z351" s="194"/>
      <c r="AA351" s="194"/>
      <c r="AB351" s="470"/>
      <c r="AC351" s="194"/>
      <c r="AD351" s="194"/>
      <c r="AE351" s="194"/>
      <c r="AF351" s="194"/>
      <c r="AG351" s="194"/>
      <c r="AH351" s="470"/>
      <c r="AI351" s="194"/>
      <c r="AJ351" s="194"/>
      <c r="AK351" s="194"/>
      <c r="AL351" s="194"/>
      <c r="AM351" s="470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470"/>
      <c r="P352" s="194"/>
      <c r="Q352" s="194"/>
      <c r="R352" s="194"/>
      <c r="S352" s="194"/>
      <c r="T352" s="194"/>
      <c r="U352" s="194"/>
      <c r="V352" s="470"/>
      <c r="W352" s="194"/>
      <c r="X352" s="194"/>
      <c r="Y352" s="194"/>
      <c r="Z352" s="194"/>
      <c r="AA352" s="194"/>
      <c r="AB352" s="470"/>
      <c r="AC352" s="194"/>
      <c r="AD352" s="194"/>
      <c r="AE352" s="194"/>
      <c r="AF352" s="194"/>
      <c r="AG352" s="194"/>
      <c r="AH352" s="470"/>
      <c r="AI352" s="194"/>
      <c r="AJ352" s="194"/>
      <c r="AK352" s="194"/>
      <c r="AL352" s="194"/>
      <c r="AM352" s="470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470"/>
      <c r="P353" s="194"/>
      <c r="Q353" s="194"/>
      <c r="R353" s="194"/>
      <c r="S353" s="194"/>
      <c r="T353" s="194"/>
      <c r="U353" s="194"/>
      <c r="V353" s="470"/>
      <c r="W353" s="194"/>
      <c r="X353" s="194"/>
      <c r="Y353" s="194"/>
      <c r="Z353" s="194"/>
      <c r="AA353" s="194"/>
      <c r="AB353" s="470"/>
      <c r="AC353" s="194"/>
      <c r="AD353" s="194"/>
      <c r="AE353" s="194"/>
      <c r="AF353" s="194"/>
      <c r="AG353" s="194"/>
      <c r="AH353" s="470"/>
      <c r="AI353" s="194"/>
      <c r="AJ353" s="194"/>
      <c r="AK353" s="194"/>
      <c r="AL353" s="194"/>
      <c r="AM353" s="470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470"/>
      <c r="P354" s="194"/>
      <c r="Q354" s="194"/>
      <c r="R354" s="194"/>
      <c r="S354" s="194"/>
      <c r="T354" s="194"/>
      <c r="U354" s="194"/>
      <c r="V354" s="470"/>
      <c r="W354" s="194"/>
      <c r="X354" s="194"/>
      <c r="Y354" s="194"/>
      <c r="Z354" s="194"/>
      <c r="AA354" s="194"/>
      <c r="AB354" s="470"/>
      <c r="AC354" s="194"/>
      <c r="AD354" s="194"/>
      <c r="AE354" s="194"/>
      <c r="AF354" s="194"/>
      <c r="AG354" s="194"/>
      <c r="AH354" s="470"/>
      <c r="AI354" s="194"/>
      <c r="AJ354" s="194"/>
      <c r="AK354" s="194"/>
      <c r="AL354" s="194"/>
      <c r="AM354" s="470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470"/>
      <c r="P355" s="194"/>
      <c r="Q355" s="194"/>
      <c r="R355" s="194"/>
      <c r="S355" s="194"/>
      <c r="T355" s="194"/>
      <c r="U355" s="194"/>
      <c r="V355" s="470"/>
      <c r="W355" s="194"/>
      <c r="X355" s="194"/>
      <c r="Y355" s="194"/>
      <c r="Z355" s="194"/>
      <c r="AA355" s="194"/>
      <c r="AB355" s="470"/>
      <c r="AC355" s="194"/>
      <c r="AD355" s="194"/>
      <c r="AE355" s="194"/>
      <c r="AF355" s="194"/>
      <c r="AG355" s="194"/>
      <c r="AH355" s="470"/>
      <c r="AI355" s="194"/>
      <c r="AJ355" s="194"/>
      <c r="AK355" s="194"/>
      <c r="AL355" s="194"/>
      <c r="AM355" s="470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470"/>
      <c r="P356" s="194"/>
      <c r="Q356" s="194"/>
      <c r="R356" s="194"/>
      <c r="S356" s="194"/>
      <c r="T356" s="194"/>
      <c r="U356" s="194"/>
      <c r="V356" s="470"/>
      <c r="W356" s="194"/>
      <c r="X356" s="194"/>
      <c r="Y356" s="194"/>
      <c r="Z356" s="194"/>
      <c r="AA356" s="194"/>
      <c r="AB356" s="470"/>
      <c r="AC356" s="194"/>
      <c r="AD356" s="194"/>
      <c r="AE356" s="194"/>
      <c r="AF356" s="194"/>
      <c r="AG356" s="194"/>
      <c r="AH356" s="470"/>
      <c r="AI356" s="194"/>
      <c r="AJ356" s="194"/>
      <c r="AK356" s="194"/>
      <c r="AL356" s="194"/>
      <c r="AM356" s="470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470"/>
      <c r="P357" s="194"/>
      <c r="Q357" s="194"/>
      <c r="R357" s="194"/>
      <c r="S357" s="194"/>
      <c r="T357" s="194"/>
      <c r="U357" s="194"/>
      <c r="V357" s="470"/>
      <c r="W357" s="194"/>
      <c r="X357" s="194"/>
      <c r="Y357" s="194"/>
      <c r="Z357" s="194"/>
      <c r="AA357" s="194"/>
      <c r="AB357" s="470"/>
      <c r="AC357" s="194"/>
      <c r="AD357" s="194"/>
      <c r="AE357" s="194"/>
      <c r="AF357" s="194"/>
      <c r="AG357" s="194"/>
      <c r="AH357" s="470"/>
      <c r="AI357" s="194"/>
      <c r="AJ357" s="194"/>
      <c r="AK357" s="194"/>
      <c r="AL357" s="194"/>
      <c r="AM357" s="470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470"/>
      <c r="P358" s="194"/>
      <c r="Q358" s="194"/>
      <c r="R358" s="194"/>
      <c r="S358" s="194"/>
      <c r="T358" s="194"/>
      <c r="U358" s="194"/>
      <c r="V358" s="470"/>
      <c r="W358" s="194"/>
      <c r="X358" s="194"/>
      <c r="Y358" s="194"/>
      <c r="Z358" s="194"/>
      <c r="AA358" s="194"/>
      <c r="AB358" s="470"/>
      <c r="AC358" s="194"/>
      <c r="AD358" s="194"/>
      <c r="AE358" s="194"/>
      <c r="AF358" s="194"/>
      <c r="AG358" s="194"/>
      <c r="AH358" s="470"/>
      <c r="AI358" s="194"/>
      <c r="AJ358" s="194"/>
      <c r="AK358" s="194"/>
      <c r="AL358" s="194"/>
      <c r="AM358" s="470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470"/>
      <c r="P359" s="194"/>
      <c r="Q359" s="194"/>
      <c r="R359" s="194"/>
      <c r="S359" s="194"/>
      <c r="T359" s="194"/>
      <c r="U359" s="194"/>
      <c r="V359" s="470"/>
      <c r="W359" s="194"/>
      <c r="X359" s="194"/>
      <c r="Y359" s="194"/>
      <c r="Z359" s="194"/>
      <c r="AA359" s="194"/>
      <c r="AB359" s="470"/>
      <c r="AC359" s="194"/>
      <c r="AD359" s="194"/>
      <c r="AE359" s="194"/>
      <c r="AF359" s="194"/>
      <c r="AG359" s="194"/>
      <c r="AH359" s="470"/>
      <c r="AI359" s="194"/>
      <c r="AJ359" s="194"/>
      <c r="AK359" s="194"/>
      <c r="AL359" s="194"/>
      <c r="AM359" s="470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470"/>
      <c r="P360" s="194"/>
      <c r="Q360" s="194"/>
      <c r="R360" s="194"/>
      <c r="S360" s="194"/>
      <c r="T360" s="194"/>
      <c r="U360" s="194"/>
      <c r="V360" s="470"/>
      <c r="W360" s="194"/>
      <c r="X360" s="194"/>
      <c r="Y360" s="194"/>
      <c r="Z360" s="194"/>
      <c r="AA360" s="194"/>
      <c r="AB360" s="470"/>
      <c r="AC360" s="194"/>
      <c r="AD360" s="194"/>
      <c r="AE360" s="194"/>
      <c r="AF360" s="194"/>
      <c r="AG360" s="194"/>
      <c r="AH360" s="470"/>
      <c r="AI360" s="194"/>
      <c r="AJ360" s="194"/>
      <c r="AK360" s="194"/>
      <c r="AL360" s="194"/>
      <c r="AM360" s="470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470"/>
      <c r="P361" s="194"/>
      <c r="Q361" s="194"/>
      <c r="R361" s="194"/>
      <c r="S361" s="194"/>
      <c r="T361" s="194"/>
      <c r="U361" s="194"/>
      <c r="V361" s="470"/>
      <c r="W361" s="194"/>
      <c r="X361" s="194"/>
      <c r="Y361" s="194"/>
      <c r="Z361" s="194"/>
      <c r="AA361" s="194"/>
      <c r="AB361" s="470"/>
      <c r="AC361" s="194"/>
      <c r="AD361" s="194"/>
      <c r="AE361" s="194"/>
      <c r="AF361" s="194"/>
      <c r="AG361" s="194"/>
      <c r="AH361" s="470"/>
      <c r="AI361" s="194"/>
      <c r="AJ361" s="194"/>
      <c r="AK361" s="194"/>
      <c r="AL361" s="194"/>
      <c r="AM361" s="470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470"/>
      <c r="P362" s="194"/>
      <c r="Q362" s="194"/>
      <c r="R362" s="194"/>
      <c r="S362" s="194"/>
      <c r="T362" s="194"/>
      <c r="U362" s="194"/>
      <c r="V362" s="470"/>
      <c r="W362" s="194"/>
      <c r="X362" s="194"/>
      <c r="Y362" s="194"/>
      <c r="Z362" s="194"/>
      <c r="AA362" s="194"/>
      <c r="AB362" s="470"/>
      <c r="AC362" s="194"/>
      <c r="AD362" s="194"/>
      <c r="AE362" s="194"/>
      <c r="AF362" s="194"/>
      <c r="AG362" s="194"/>
      <c r="AH362" s="470"/>
      <c r="AI362" s="194"/>
      <c r="AJ362" s="194"/>
      <c r="AK362" s="194"/>
      <c r="AL362" s="194"/>
      <c r="AM362" s="470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470"/>
      <c r="P363" s="194"/>
      <c r="Q363" s="194"/>
      <c r="R363" s="194"/>
      <c r="S363" s="194"/>
      <c r="T363" s="194"/>
      <c r="U363" s="194"/>
      <c r="V363" s="470"/>
      <c r="W363" s="194"/>
      <c r="X363" s="194"/>
      <c r="Y363" s="194"/>
      <c r="Z363" s="194"/>
      <c r="AA363" s="194"/>
      <c r="AB363" s="470"/>
      <c r="AC363" s="194"/>
      <c r="AD363" s="194"/>
      <c r="AE363" s="194"/>
      <c r="AF363" s="194"/>
      <c r="AG363" s="194"/>
      <c r="AH363" s="470"/>
      <c r="AI363" s="194"/>
      <c r="AJ363" s="194"/>
      <c r="AK363" s="194"/>
      <c r="AL363" s="194"/>
      <c r="AM363" s="470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470"/>
      <c r="P364" s="194"/>
      <c r="Q364" s="194"/>
      <c r="R364" s="194"/>
      <c r="S364" s="194"/>
      <c r="T364" s="194"/>
      <c r="U364" s="194"/>
      <c r="V364" s="470"/>
      <c r="W364" s="194"/>
      <c r="X364" s="194"/>
      <c r="Y364" s="194"/>
      <c r="Z364" s="194"/>
      <c r="AA364" s="194"/>
      <c r="AB364" s="470"/>
      <c r="AC364" s="194"/>
      <c r="AD364" s="194"/>
      <c r="AE364" s="194"/>
      <c r="AF364" s="194"/>
      <c r="AG364" s="194"/>
      <c r="AH364" s="470"/>
      <c r="AI364" s="194"/>
      <c r="AJ364" s="194"/>
      <c r="AK364" s="194"/>
      <c r="AL364" s="194"/>
      <c r="AM364" s="470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470"/>
      <c r="P365" s="194"/>
      <c r="Q365" s="194"/>
      <c r="R365" s="194"/>
      <c r="S365" s="194"/>
      <c r="T365" s="194"/>
      <c r="U365" s="194"/>
      <c r="V365" s="470"/>
      <c r="W365" s="194"/>
      <c r="X365" s="194"/>
      <c r="Y365" s="194"/>
      <c r="Z365" s="194"/>
      <c r="AA365" s="194"/>
      <c r="AB365" s="470"/>
      <c r="AC365" s="194"/>
      <c r="AD365" s="194"/>
      <c r="AE365" s="194"/>
      <c r="AF365" s="194"/>
      <c r="AG365" s="194"/>
      <c r="AH365" s="470"/>
      <c r="AI365" s="194"/>
      <c r="AJ365" s="194"/>
      <c r="AK365" s="194"/>
      <c r="AL365" s="194"/>
      <c r="AM365" s="470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470"/>
      <c r="P366" s="194"/>
      <c r="Q366" s="194"/>
      <c r="R366" s="194"/>
      <c r="S366" s="194"/>
      <c r="T366" s="194"/>
      <c r="U366" s="194"/>
      <c r="V366" s="470"/>
      <c r="W366" s="194"/>
      <c r="X366" s="194"/>
      <c r="Y366" s="194"/>
      <c r="Z366" s="194"/>
      <c r="AA366" s="194"/>
      <c r="AB366" s="470"/>
      <c r="AC366" s="194"/>
      <c r="AD366" s="194"/>
      <c r="AE366" s="194"/>
      <c r="AF366" s="194"/>
      <c r="AG366" s="194"/>
      <c r="AH366" s="470"/>
      <c r="AI366" s="194"/>
      <c r="AJ366" s="194"/>
      <c r="AK366" s="194"/>
      <c r="AL366" s="194"/>
      <c r="AM366" s="470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470"/>
      <c r="P367" s="194"/>
      <c r="Q367" s="194"/>
      <c r="R367" s="194"/>
      <c r="S367" s="194"/>
      <c r="T367" s="194"/>
      <c r="U367" s="194"/>
      <c r="V367" s="470"/>
      <c r="W367" s="194"/>
      <c r="X367" s="194"/>
      <c r="Y367" s="194"/>
      <c r="Z367" s="194"/>
      <c r="AA367" s="194"/>
      <c r="AB367" s="470"/>
      <c r="AC367" s="194"/>
      <c r="AD367" s="194"/>
      <c r="AE367" s="194"/>
      <c r="AF367" s="194"/>
      <c r="AG367" s="194"/>
      <c r="AH367" s="470"/>
      <c r="AI367" s="194"/>
      <c r="AJ367" s="194"/>
      <c r="AK367" s="194"/>
      <c r="AL367" s="194"/>
      <c r="AM367" s="470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470"/>
      <c r="P368" s="194"/>
      <c r="Q368" s="194"/>
      <c r="R368" s="194"/>
      <c r="S368" s="194"/>
      <c r="T368" s="194"/>
      <c r="U368" s="194"/>
      <c r="V368" s="470"/>
      <c r="W368" s="194"/>
      <c r="X368" s="194"/>
      <c r="Y368" s="194"/>
      <c r="Z368" s="194"/>
      <c r="AA368" s="194"/>
      <c r="AB368" s="470"/>
      <c r="AC368" s="194"/>
      <c r="AD368" s="194"/>
      <c r="AE368" s="194"/>
      <c r="AF368" s="194"/>
      <c r="AG368" s="194"/>
      <c r="AH368" s="470"/>
      <c r="AI368" s="194"/>
      <c r="AJ368" s="194"/>
      <c r="AK368" s="194"/>
      <c r="AL368" s="194"/>
      <c r="AM368" s="470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470"/>
      <c r="P369" s="194"/>
      <c r="Q369" s="194"/>
      <c r="R369" s="194"/>
      <c r="S369" s="194"/>
      <c r="T369" s="194"/>
      <c r="U369" s="194"/>
      <c r="V369" s="470"/>
      <c r="W369" s="194"/>
      <c r="X369" s="194"/>
      <c r="Y369" s="194"/>
      <c r="Z369" s="194"/>
      <c r="AA369" s="194"/>
      <c r="AB369" s="470"/>
      <c r="AC369" s="194"/>
      <c r="AD369" s="194"/>
      <c r="AE369" s="194"/>
      <c r="AF369" s="194"/>
      <c r="AG369" s="194"/>
      <c r="AH369" s="470"/>
      <c r="AI369" s="194"/>
      <c r="AJ369" s="194"/>
      <c r="AK369" s="194"/>
      <c r="AL369" s="194"/>
      <c r="AM369" s="470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470"/>
      <c r="P370" s="194"/>
      <c r="Q370" s="194"/>
      <c r="R370" s="194"/>
      <c r="S370" s="194"/>
      <c r="T370" s="194"/>
      <c r="U370" s="194"/>
      <c r="V370" s="470"/>
      <c r="W370" s="194"/>
      <c r="X370" s="194"/>
      <c r="Y370" s="194"/>
      <c r="Z370" s="194"/>
      <c r="AA370" s="194"/>
      <c r="AB370" s="470"/>
      <c r="AC370" s="194"/>
      <c r="AD370" s="194"/>
      <c r="AE370" s="194"/>
      <c r="AF370" s="194"/>
      <c r="AG370" s="194"/>
      <c r="AH370" s="470"/>
      <c r="AI370" s="194"/>
      <c r="AJ370" s="194"/>
      <c r="AK370" s="194"/>
      <c r="AL370" s="194"/>
      <c r="AM370" s="470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470"/>
      <c r="P371" s="194"/>
      <c r="Q371" s="194"/>
      <c r="R371" s="194"/>
      <c r="S371" s="194"/>
      <c r="T371" s="194"/>
      <c r="U371" s="194"/>
      <c r="V371" s="470"/>
      <c r="W371" s="194"/>
      <c r="X371" s="194"/>
      <c r="Y371" s="194"/>
      <c r="Z371" s="194"/>
      <c r="AA371" s="194"/>
      <c r="AB371" s="470"/>
      <c r="AC371" s="194"/>
      <c r="AD371" s="194"/>
      <c r="AE371" s="194"/>
      <c r="AF371" s="194"/>
      <c r="AG371" s="194"/>
      <c r="AH371" s="470"/>
      <c r="AI371" s="194"/>
      <c r="AJ371" s="194"/>
      <c r="AK371" s="194"/>
      <c r="AL371" s="194"/>
      <c r="AM371" s="470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470"/>
      <c r="P372" s="194"/>
      <c r="Q372" s="194"/>
      <c r="R372" s="194"/>
      <c r="S372" s="194"/>
      <c r="T372" s="194"/>
      <c r="U372" s="194"/>
      <c r="V372" s="470"/>
      <c r="W372" s="194"/>
      <c r="X372" s="194"/>
      <c r="Y372" s="194"/>
      <c r="Z372" s="194"/>
      <c r="AA372" s="194"/>
      <c r="AB372" s="470"/>
      <c r="AC372" s="194"/>
      <c r="AD372" s="194"/>
      <c r="AE372" s="194"/>
      <c r="AF372" s="194"/>
      <c r="AG372" s="194"/>
      <c r="AH372" s="470"/>
      <c r="AI372" s="194"/>
      <c r="AJ372" s="194"/>
      <c r="AK372" s="194"/>
      <c r="AL372" s="194"/>
      <c r="AM372" s="470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470"/>
      <c r="P373" s="194"/>
      <c r="Q373" s="194"/>
      <c r="R373" s="194"/>
      <c r="S373" s="194"/>
      <c r="T373" s="194"/>
      <c r="U373" s="194"/>
      <c r="V373" s="470"/>
      <c r="W373" s="194"/>
      <c r="X373" s="194"/>
      <c r="Y373" s="194"/>
      <c r="Z373" s="194"/>
      <c r="AA373" s="194"/>
      <c r="AB373" s="470"/>
      <c r="AC373" s="194"/>
      <c r="AD373" s="194"/>
      <c r="AE373" s="194"/>
      <c r="AF373" s="194"/>
      <c r="AG373" s="194"/>
      <c r="AH373" s="470"/>
      <c r="AI373" s="194"/>
      <c r="AJ373" s="194"/>
      <c r="AK373" s="194"/>
      <c r="AL373" s="194"/>
      <c r="AM373" s="470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470"/>
      <c r="P374" s="194"/>
      <c r="Q374" s="194"/>
      <c r="R374" s="194"/>
      <c r="S374" s="194"/>
      <c r="T374" s="194"/>
      <c r="U374" s="194"/>
      <c r="V374" s="470"/>
      <c r="W374" s="194"/>
      <c r="X374" s="194"/>
      <c r="Y374" s="194"/>
      <c r="Z374" s="194"/>
      <c r="AA374" s="194"/>
      <c r="AB374" s="470"/>
      <c r="AC374" s="194"/>
      <c r="AD374" s="194"/>
      <c r="AE374" s="194"/>
      <c r="AF374" s="194"/>
      <c r="AG374" s="194"/>
      <c r="AH374" s="470"/>
      <c r="AI374" s="194"/>
      <c r="AJ374" s="194"/>
      <c r="AK374" s="194"/>
      <c r="AL374" s="194"/>
      <c r="AM374" s="470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470"/>
      <c r="P375" s="194"/>
      <c r="Q375" s="194"/>
      <c r="R375" s="194"/>
      <c r="S375" s="194"/>
      <c r="T375" s="194"/>
      <c r="U375" s="194"/>
      <c r="V375" s="470"/>
      <c r="W375" s="194"/>
      <c r="X375" s="194"/>
      <c r="Y375" s="194"/>
      <c r="Z375" s="194"/>
      <c r="AA375" s="194"/>
      <c r="AB375" s="470"/>
      <c r="AC375" s="194"/>
      <c r="AD375" s="194"/>
      <c r="AE375" s="194"/>
      <c r="AF375" s="194"/>
      <c r="AG375" s="194"/>
      <c r="AH375" s="470"/>
      <c r="AI375" s="194"/>
      <c r="AJ375" s="194"/>
      <c r="AK375" s="194"/>
      <c r="AL375" s="194"/>
      <c r="AM375" s="470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470"/>
      <c r="P376" s="194"/>
      <c r="Q376" s="194"/>
      <c r="R376" s="194"/>
      <c r="S376" s="194"/>
      <c r="T376" s="194"/>
      <c r="U376" s="194"/>
      <c r="V376" s="470"/>
      <c r="W376" s="194"/>
      <c r="X376" s="194"/>
      <c r="Y376" s="194"/>
      <c r="Z376" s="194"/>
      <c r="AA376" s="194"/>
      <c r="AB376" s="470"/>
      <c r="AC376" s="194"/>
      <c r="AD376" s="194"/>
      <c r="AE376" s="194"/>
      <c r="AF376" s="194"/>
      <c r="AG376" s="194"/>
      <c r="AH376" s="470"/>
      <c r="AI376" s="194"/>
      <c r="AJ376" s="194"/>
      <c r="AK376" s="194"/>
      <c r="AL376" s="194"/>
      <c r="AM376" s="470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470"/>
      <c r="P377" s="194"/>
      <c r="Q377" s="194"/>
      <c r="R377" s="194"/>
      <c r="S377" s="194"/>
      <c r="T377" s="194"/>
      <c r="U377" s="194"/>
      <c r="V377" s="470"/>
      <c r="W377" s="194"/>
      <c r="X377" s="194"/>
      <c r="Y377" s="194"/>
      <c r="Z377" s="194"/>
      <c r="AA377" s="194"/>
      <c r="AB377" s="470"/>
      <c r="AC377" s="194"/>
      <c r="AD377" s="194"/>
      <c r="AE377" s="194"/>
      <c r="AF377" s="194"/>
      <c r="AG377" s="194"/>
      <c r="AH377" s="470"/>
      <c r="AI377" s="194"/>
      <c r="AJ377" s="194"/>
      <c r="AK377" s="194"/>
      <c r="AL377" s="194"/>
      <c r="AM377" s="470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470"/>
      <c r="P378" s="194"/>
      <c r="Q378" s="194"/>
      <c r="R378" s="194"/>
      <c r="S378" s="194"/>
      <c r="T378" s="194"/>
      <c r="U378" s="194"/>
      <c r="V378" s="470"/>
      <c r="W378" s="194"/>
      <c r="X378" s="194"/>
      <c r="Y378" s="194"/>
      <c r="Z378" s="194"/>
      <c r="AA378" s="194"/>
      <c r="AB378" s="470"/>
      <c r="AC378" s="194"/>
      <c r="AD378" s="194"/>
      <c r="AE378" s="194"/>
      <c r="AF378" s="194"/>
      <c r="AG378" s="194"/>
      <c r="AH378" s="470"/>
      <c r="AI378" s="194"/>
      <c r="AJ378" s="194"/>
      <c r="AK378" s="194"/>
      <c r="AL378" s="194"/>
      <c r="AM378" s="470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470"/>
      <c r="P379" s="194"/>
      <c r="Q379" s="194"/>
      <c r="R379" s="194"/>
      <c r="S379" s="194"/>
      <c r="T379" s="194"/>
      <c r="U379" s="194"/>
      <c r="V379" s="470"/>
      <c r="W379" s="194"/>
      <c r="X379" s="194"/>
      <c r="Y379" s="194"/>
      <c r="Z379" s="194"/>
      <c r="AA379" s="194"/>
      <c r="AB379" s="470"/>
      <c r="AC379" s="194"/>
      <c r="AD379" s="194"/>
      <c r="AE379" s="194"/>
      <c r="AF379" s="194"/>
      <c r="AG379" s="194"/>
      <c r="AH379" s="470"/>
      <c r="AI379" s="194"/>
      <c r="AJ379" s="194"/>
      <c r="AK379" s="194"/>
      <c r="AL379" s="194"/>
      <c r="AM379" s="470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470"/>
      <c r="P380" s="194"/>
      <c r="Q380" s="194"/>
      <c r="R380" s="194"/>
      <c r="S380" s="194"/>
      <c r="T380" s="194"/>
      <c r="U380" s="194"/>
      <c r="V380" s="470"/>
      <c r="W380" s="194"/>
      <c r="X380" s="194"/>
      <c r="Y380" s="194"/>
      <c r="Z380" s="194"/>
      <c r="AA380" s="194"/>
      <c r="AB380" s="470"/>
      <c r="AC380" s="194"/>
      <c r="AD380" s="194"/>
      <c r="AE380" s="194"/>
      <c r="AF380" s="194"/>
      <c r="AG380" s="194"/>
      <c r="AH380" s="470"/>
      <c r="AI380" s="194"/>
      <c r="AJ380" s="194"/>
      <c r="AK380" s="194"/>
      <c r="AL380" s="194"/>
      <c r="AM380" s="470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470"/>
      <c r="P381" s="194"/>
      <c r="Q381" s="194"/>
      <c r="R381" s="194"/>
      <c r="S381" s="194"/>
      <c r="T381" s="194"/>
      <c r="U381" s="194"/>
      <c r="V381" s="470"/>
      <c r="W381" s="194"/>
      <c r="X381" s="194"/>
      <c r="Y381" s="194"/>
      <c r="Z381" s="194"/>
      <c r="AA381" s="194"/>
      <c r="AB381" s="470"/>
      <c r="AC381" s="194"/>
      <c r="AD381" s="194"/>
      <c r="AE381" s="194"/>
      <c r="AF381" s="194"/>
      <c r="AG381" s="194"/>
      <c r="AH381" s="470"/>
      <c r="AI381" s="194"/>
      <c r="AJ381" s="194"/>
      <c r="AK381" s="194"/>
      <c r="AL381" s="194"/>
      <c r="AM381" s="470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470"/>
      <c r="P382" s="194"/>
      <c r="Q382" s="194"/>
      <c r="R382" s="194"/>
      <c r="S382" s="194"/>
      <c r="T382" s="194"/>
      <c r="U382" s="194"/>
      <c r="V382" s="470"/>
      <c r="W382" s="194"/>
      <c r="X382" s="194"/>
      <c r="Y382" s="194"/>
      <c r="Z382" s="194"/>
      <c r="AA382" s="194"/>
      <c r="AB382" s="470"/>
      <c r="AC382" s="194"/>
      <c r="AD382" s="194"/>
      <c r="AE382" s="194"/>
      <c r="AF382" s="194"/>
      <c r="AG382" s="194"/>
      <c r="AH382" s="470"/>
      <c r="AI382" s="194"/>
      <c r="AJ382" s="194"/>
      <c r="AK382" s="194"/>
      <c r="AL382" s="194"/>
      <c r="AM382" s="470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470"/>
      <c r="P383" s="194"/>
      <c r="Q383" s="194"/>
      <c r="R383" s="194"/>
      <c r="S383" s="194"/>
      <c r="T383" s="194"/>
      <c r="U383" s="194"/>
      <c r="V383" s="470"/>
      <c r="W383" s="194"/>
      <c r="X383" s="194"/>
      <c r="Y383" s="194"/>
      <c r="Z383" s="194"/>
      <c r="AA383" s="194"/>
      <c r="AB383" s="470"/>
      <c r="AC383" s="194"/>
      <c r="AD383" s="194"/>
      <c r="AE383" s="194"/>
      <c r="AF383" s="194"/>
      <c r="AG383" s="194"/>
      <c r="AH383" s="470"/>
      <c r="AI383" s="194"/>
      <c r="AJ383" s="194"/>
      <c r="AK383" s="194"/>
      <c r="AL383" s="194"/>
      <c r="AM383" s="470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470"/>
      <c r="P384" s="194"/>
      <c r="Q384" s="194"/>
      <c r="R384" s="194"/>
      <c r="S384" s="194"/>
      <c r="T384" s="194"/>
      <c r="U384" s="194"/>
      <c r="V384" s="470"/>
      <c r="W384" s="194"/>
      <c r="X384" s="194"/>
      <c r="Y384" s="194"/>
      <c r="Z384" s="194"/>
      <c r="AA384" s="194"/>
      <c r="AB384" s="470"/>
      <c r="AC384" s="194"/>
      <c r="AD384" s="194"/>
      <c r="AE384" s="194"/>
      <c r="AF384" s="194"/>
      <c r="AG384" s="194"/>
      <c r="AH384" s="470"/>
      <c r="AI384" s="194"/>
      <c r="AJ384" s="194"/>
      <c r="AK384" s="194"/>
      <c r="AL384" s="194"/>
      <c r="AM384" s="470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470"/>
      <c r="P385" s="194"/>
      <c r="Q385" s="194"/>
      <c r="R385" s="194"/>
      <c r="S385" s="194"/>
      <c r="T385" s="194"/>
      <c r="U385" s="194"/>
      <c r="V385" s="470"/>
      <c r="W385" s="194"/>
      <c r="X385" s="194"/>
      <c r="Y385" s="194"/>
      <c r="Z385" s="194"/>
      <c r="AA385" s="194"/>
      <c r="AB385" s="470"/>
      <c r="AC385" s="194"/>
      <c r="AD385" s="194"/>
      <c r="AE385" s="194"/>
      <c r="AF385" s="194"/>
      <c r="AG385" s="194"/>
      <c r="AH385" s="470"/>
      <c r="AI385" s="194"/>
      <c r="AJ385" s="194"/>
      <c r="AK385" s="194"/>
      <c r="AL385" s="194"/>
      <c r="AM385" s="470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470"/>
      <c r="P386" s="194"/>
      <c r="Q386" s="194"/>
      <c r="R386" s="194"/>
      <c r="S386" s="194"/>
      <c r="T386" s="194"/>
      <c r="U386" s="194"/>
      <c r="V386" s="470"/>
      <c r="W386" s="194"/>
      <c r="X386" s="194"/>
      <c r="Y386" s="194"/>
      <c r="Z386" s="194"/>
      <c r="AA386" s="194"/>
      <c r="AB386" s="470"/>
      <c r="AC386" s="194"/>
      <c r="AD386" s="194"/>
      <c r="AE386" s="194"/>
      <c r="AF386" s="194"/>
      <c r="AG386" s="194"/>
      <c r="AH386" s="470"/>
      <c r="AI386" s="194"/>
      <c r="AJ386" s="194"/>
      <c r="AK386" s="194"/>
      <c r="AL386" s="194"/>
      <c r="AM386" s="470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470"/>
      <c r="P387" s="194"/>
      <c r="Q387" s="194"/>
      <c r="R387" s="194"/>
      <c r="S387" s="194"/>
      <c r="T387" s="194"/>
      <c r="U387" s="194"/>
      <c r="V387" s="470"/>
      <c r="W387" s="194"/>
      <c r="X387" s="194"/>
      <c r="Y387" s="194"/>
      <c r="Z387" s="194"/>
      <c r="AA387" s="194"/>
      <c r="AB387" s="470"/>
      <c r="AC387" s="194"/>
      <c r="AD387" s="194"/>
      <c r="AE387" s="194"/>
      <c r="AF387" s="194"/>
      <c r="AG387" s="194"/>
      <c r="AH387" s="470"/>
      <c r="AI387" s="194"/>
      <c r="AJ387" s="194"/>
      <c r="AK387" s="194"/>
      <c r="AL387" s="194"/>
      <c r="AM387" s="470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470"/>
      <c r="P388" s="194"/>
      <c r="Q388" s="194"/>
      <c r="R388" s="194"/>
      <c r="S388" s="194"/>
      <c r="T388" s="194"/>
      <c r="U388" s="194"/>
      <c r="V388" s="470"/>
      <c r="W388" s="194"/>
      <c r="X388" s="194"/>
      <c r="Y388" s="194"/>
      <c r="Z388" s="194"/>
      <c r="AA388" s="194"/>
      <c r="AB388" s="470"/>
      <c r="AC388" s="194"/>
      <c r="AD388" s="194"/>
      <c r="AE388" s="194"/>
      <c r="AF388" s="194"/>
      <c r="AG388" s="194"/>
      <c r="AH388" s="470"/>
      <c r="AI388" s="194"/>
      <c r="AJ388" s="194"/>
      <c r="AK388" s="194"/>
      <c r="AL388" s="194"/>
      <c r="AM388" s="470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470"/>
      <c r="P389" s="194"/>
      <c r="Q389" s="194"/>
      <c r="R389" s="194"/>
      <c r="S389" s="194"/>
      <c r="T389" s="194"/>
      <c r="U389" s="194"/>
      <c r="V389" s="470"/>
      <c r="W389" s="194"/>
      <c r="X389" s="194"/>
      <c r="Y389" s="194"/>
      <c r="Z389" s="194"/>
      <c r="AA389" s="194"/>
      <c r="AB389" s="470"/>
      <c r="AC389" s="194"/>
      <c r="AD389" s="194"/>
      <c r="AE389" s="194"/>
      <c r="AF389" s="194"/>
      <c r="AG389" s="194"/>
      <c r="AH389" s="470"/>
      <c r="AI389" s="194"/>
      <c r="AJ389" s="194"/>
      <c r="AK389" s="194"/>
      <c r="AL389" s="194"/>
      <c r="AM389" s="470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470"/>
      <c r="P390" s="194"/>
      <c r="Q390" s="194"/>
      <c r="R390" s="194"/>
      <c r="S390" s="194"/>
      <c r="T390" s="194"/>
      <c r="U390" s="194"/>
      <c r="V390" s="470"/>
      <c r="W390" s="194"/>
      <c r="X390" s="194"/>
      <c r="Y390" s="194"/>
      <c r="Z390" s="194"/>
      <c r="AA390" s="194"/>
      <c r="AB390" s="470"/>
      <c r="AC390" s="194"/>
      <c r="AD390" s="194"/>
      <c r="AE390" s="194"/>
      <c r="AF390" s="194"/>
      <c r="AG390" s="194"/>
      <c r="AH390" s="470"/>
      <c r="AI390" s="194"/>
      <c r="AJ390" s="194"/>
      <c r="AK390" s="194"/>
      <c r="AL390" s="194"/>
      <c r="AM390" s="470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470"/>
      <c r="P391" s="194"/>
      <c r="Q391" s="194"/>
      <c r="R391" s="194"/>
      <c r="S391" s="194"/>
      <c r="T391" s="194"/>
      <c r="U391" s="194"/>
      <c r="V391" s="470"/>
      <c r="W391" s="194"/>
      <c r="X391" s="194"/>
      <c r="Y391" s="194"/>
      <c r="Z391" s="194"/>
      <c r="AA391" s="194"/>
      <c r="AB391" s="470"/>
      <c r="AC391" s="194"/>
      <c r="AD391" s="194"/>
      <c r="AE391" s="194"/>
      <c r="AF391" s="194"/>
      <c r="AG391" s="194"/>
      <c r="AH391" s="470"/>
      <c r="AI391" s="194"/>
      <c r="AJ391" s="194"/>
      <c r="AK391" s="194"/>
      <c r="AL391" s="194"/>
      <c r="AM391" s="470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470"/>
      <c r="P392" s="194"/>
      <c r="Q392" s="194"/>
      <c r="R392" s="194"/>
      <c r="S392" s="194"/>
      <c r="T392" s="194"/>
      <c r="U392" s="194"/>
      <c r="V392" s="470"/>
      <c r="W392" s="194"/>
      <c r="X392" s="194"/>
      <c r="Y392" s="194"/>
      <c r="Z392" s="194"/>
      <c r="AA392" s="194"/>
      <c r="AB392" s="470"/>
      <c r="AC392" s="194"/>
      <c r="AD392" s="194"/>
      <c r="AE392" s="194"/>
      <c r="AF392" s="194"/>
      <c r="AG392" s="194"/>
      <c r="AH392" s="470"/>
      <c r="AI392" s="194"/>
      <c r="AJ392" s="194"/>
      <c r="AK392" s="194"/>
      <c r="AL392" s="194"/>
      <c r="AM392" s="470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470"/>
      <c r="P393" s="194"/>
      <c r="Q393" s="194"/>
      <c r="R393" s="194"/>
      <c r="S393" s="194"/>
      <c r="T393" s="194"/>
      <c r="U393" s="194"/>
      <c r="V393" s="470"/>
      <c r="W393" s="194"/>
      <c r="X393" s="194"/>
      <c r="Y393" s="194"/>
      <c r="Z393" s="194"/>
      <c r="AA393" s="194"/>
      <c r="AB393" s="470"/>
      <c r="AC393" s="194"/>
      <c r="AD393" s="194"/>
      <c r="AE393" s="194"/>
      <c r="AF393" s="194"/>
      <c r="AG393" s="194"/>
      <c r="AH393" s="470"/>
      <c r="AI393" s="194"/>
      <c r="AJ393" s="194"/>
      <c r="AK393" s="194"/>
      <c r="AL393" s="194"/>
      <c r="AM393" s="470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470"/>
      <c r="P394" s="194"/>
      <c r="Q394" s="194"/>
      <c r="R394" s="194"/>
      <c r="S394" s="194"/>
      <c r="T394" s="194"/>
      <c r="U394" s="194"/>
      <c r="V394" s="470"/>
      <c r="W394" s="194"/>
      <c r="X394" s="194"/>
      <c r="Y394" s="194"/>
      <c r="Z394" s="194"/>
      <c r="AA394" s="194"/>
      <c r="AB394" s="470"/>
      <c r="AC394" s="194"/>
      <c r="AD394" s="194"/>
      <c r="AE394" s="194"/>
      <c r="AF394" s="194"/>
      <c r="AG394" s="194"/>
      <c r="AH394" s="470"/>
      <c r="AI394" s="194"/>
      <c r="AJ394" s="194"/>
      <c r="AK394" s="194"/>
      <c r="AL394" s="194"/>
      <c r="AM394" s="470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470"/>
      <c r="P395" s="194"/>
      <c r="Q395" s="194"/>
      <c r="R395" s="194"/>
      <c r="S395" s="194"/>
      <c r="T395" s="194"/>
      <c r="U395" s="194"/>
      <c r="V395" s="470"/>
      <c r="W395" s="194"/>
      <c r="X395" s="194"/>
      <c r="Y395" s="194"/>
      <c r="Z395" s="194"/>
      <c r="AA395" s="194"/>
      <c r="AB395" s="470"/>
      <c r="AC395" s="194"/>
      <c r="AD395" s="194"/>
      <c r="AE395" s="194"/>
      <c r="AF395" s="194"/>
      <c r="AG395" s="194"/>
      <c r="AH395" s="470"/>
      <c r="AI395" s="194"/>
      <c r="AJ395" s="194"/>
      <c r="AK395" s="194"/>
      <c r="AL395" s="194"/>
      <c r="AM395" s="470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470"/>
      <c r="P396" s="194"/>
      <c r="Q396" s="194"/>
      <c r="R396" s="194"/>
      <c r="S396" s="194"/>
      <c r="T396" s="194"/>
      <c r="U396" s="194"/>
      <c r="V396" s="470"/>
      <c r="W396" s="194"/>
      <c r="X396" s="194"/>
      <c r="Y396" s="194"/>
      <c r="Z396" s="194"/>
      <c r="AA396" s="194"/>
      <c r="AB396" s="470"/>
      <c r="AC396" s="194"/>
      <c r="AD396" s="194"/>
      <c r="AE396" s="194"/>
      <c r="AF396" s="194"/>
      <c r="AG396" s="194"/>
      <c r="AH396" s="470"/>
      <c r="AI396" s="194"/>
      <c r="AJ396" s="194"/>
      <c r="AK396" s="194"/>
      <c r="AL396" s="194"/>
      <c r="AM396" s="470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470"/>
      <c r="P397" s="194"/>
      <c r="Q397" s="194"/>
      <c r="R397" s="194"/>
      <c r="S397" s="194"/>
      <c r="T397" s="194"/>
      <c r="U397" s="194"/>
      <c r="V397" s="470"/>
      <c r="W397" s="194"/>
      <c r="X397" s="194"/>
      <c r="Y397" s="194"/>
      <c r="Z397" s="194"/>
      <c r="AA397" s="194"/>
      <c r="AB397" s="470"/>
      <c r="AC397" s="194"/>
      <c r="AD397" s="194"/>
      <c r="AE397" s="194"/>
      <c r="AF397" s="194"/>
      <c r="AG397" s="194"/>
      <c r="AH397" s="470"/>
      <c r="AI397" s="194"/>
      <c r="AJ397" s="194"/>
      <c r="AK397" s="194"/>
      <c r="AL397" s="194"/>
      <c r="AM397" s="470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470"/>
      <c r="P398" s="194"/>
      <c r="Q398" s="194"/>
      <c r="R398" s="194"/>
      <c r="S398" s="194"/>
      <c r="T398" s="194"/>
      <c r="U398" s="194"/>
      <c r="V398" s="470"/>
      <c r="W398" s="194"/>
      <c r="X398" s="194"/>
      <c r="Y398" s="194"/>
      <c r="Z398" s="194"/>
      <c r="AA398" s="194"/>
      <c r="AB398" s="470"/>
      <c r="AC398" s="194"/>
      <c r="AD398" s="194"/>
      <c r="AE398" s="194"/>
      <c r="AF398" s="194"/>
      <c r="AG398" s="194"/>
      <c r="AH398" s="470"/>
      <c r="AI398" s="194"/>
      <c r="AJ398" s="194"/>
      <c r="AK398" s="194"/>
      <c r="AL398" s="194"/>
      <c r="AM398" s="470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470"/>
      <c r="P399" s="194"/>
      <c r="Q399" s="194"/>
      <c r="R399" s="194"/>
      <c r="S399" s="194"/>
      <c r="T399" s="194"/>
      <c r="U399" s="194"/>
      <c r="V399" s="470"/>
      <c r="W399" s="194"/>
      <c r="X399" s="194"/>
      <c r="Y399" s="194"/>
      <c r="Z399" s="194"/>
      <c r="AA399" s="194"/>
      <c r="AB399" s="470"/>
      <c r="AC399" s="194"/>
      <c r="AD399" s="194"/>
      <c r="AE399" s="194"/>
      <c r="AF399" s="194"/>
      <c r="AG399" s="194"/>
      <c r="AH399" s="470"/>
      <c r="AI399" s="194"/>
      <c r="AJ399" s="194"/>
      <c r="AK399" s="194"/>
      <c r="AL399" s="194"/>
      <c r="AM399" s="470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470"/>
      <c r="P400" s="194"/>
      <c r="Q400" s="194"/>
      <c r="R400" s="194"/>
      <c r="S400" s="194"/>
      <c r="T400" s="194"/>
      <c r="U400" s="194"/>
      <c r="V400" s="470"/>
      <c r="W400" s="194"/>
      <c r="X400" s="194"/>
      <c r="Y400" s="194"/>
      <c r="Z400" s="194"/>
      <c r="AA400" s="194"/>
      <c r="AB400" s="470"/>
      <c r="AC400" s="194"/>
      <c r="AD400" s="194"/>
      <c r="AE400" s="194"/>
      <c r="AF400" s="194"/>
      <c r="AG400" s="194"/>
      <c r="AH400" s="470"/>
      <c r="AI400" s="194"/>
      <c r="AJ400" s="194"/>
      <c r="AK400" s="194"/>
      <c r="AL400" s="194"/>
      <c r="AM400" s="470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470"/>
      <c r="P401" s="194"/>
      <c r="Q401" s="194"/>
      <c r="R401" s="194"/>
      <c r="S401" s="194"/>
      <c r="T401" s="194"/>
      <c r="U401" s="194"/>
      <c r="V401" s="470"/>
      <c r="W401" s="194"/>
      <c r="X401" s="194"/>
      <c r="Y401" s="194"/>
      <c r="Z401" s="194"/>
      <c r="AA401" s="194"/>
      <c r="AB401" s="470"/>
      <c r="AC401" s="194"/>
      <c r="AD401" s="194"/>
      <c r="AE401" s="194"/>
      <c r="AF401" s="194"/>
      <c r="AG401" s="194"/>
      <c r="AH401" s="470"/>
      <c r="AI401" s="194"/>
      <c r="AJ401" s="194"/>
      <c r="AK401" s="194"/>
      <c r="AL401" s="194"/>
      <c r="AM401" s="470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470"/>
      <c r="P402" s="194"/>
      <c r="Q402" s="194"/>
      <c r="R402" s="194"/>
      <c r="S402" s="194"/>
      <c r="T402" s="194"/>
      <c r="U402" s="194"/>
      <c r="V402" s="470"/>
      <c r="W402" s="194"/>
      <c r="X402" s="194"/>
      <c r="Y402" s="194"/>
      <c r="Z402" s="194"/>
      <c r="AA402" s="194"/>
      <c r="AB402" s="470"/>
      <c r="AC402" s="194"/>
      <c r="AD402" s="194"/>
      <c r="AE402" s="194"/>
      <c r="AF402" s="194"/>
      <c r="AG402" s="194"/>
      <c r="AH402" s="470"/>
      <c r="AI402" s="194"/>
      <c r="AJ402" s="194"/>
      <c r="AK402" s="194"/>
      <c r="AL402" s="194"/>
      <c r="AM402" s="470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470"/>
      <c r="P403" s="194"/>
      <c r="Q403" s="194"/>
      <c r="R403" s="194"/>
      <c r="S403" s="194"/>
      <c r="T403" s="194"/>
      <c r="U403" s="194"/>
      <c r="V403" s="470"/>
      <c r="W403" s="194"/>
      <c r="X403" s="194"/>
      <c r="Y403" s="194"/>
      <c r="Z403" s="194"/>
      <c r="AA403" s="194"/>
      <c r="AB403" s="470"/>
      <c r="AC403" s="194"/>
      <c r="AD403" s="194"/>
      <c r="AE403" s="194"/>
      <c r="AF403" s="194"/>
      <c r="AG403" s="194"/>
      <c r="AH403" s="470"/>
      <c r="AI403" s="194"/>
      <c r="AJ403" s="194"/>
      <c r="AK403" s="194"/>
      <c r="AL403" s="194"/>
      <c r="AM403" s="470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470"/>
      <c r="P404" s="194"/>
      <c r="Q404" s="194"/>
      <c r="R404" s="194"/>
      <c r="S404" s="194"/>
      <c r="T404" s="194"/>
      <c r="U404" s="194"/>
      <c r="V404" s="470"/>
      <c r="W404" s="194"/>
      <c r="X404" s="194"/>
      <c r="Y404" s="194"/>
      <c r="Z404" s="194"/>
      <c r="AA404" s="194"/>
      <c r="AB404" s="470"/>
      <c r="AC404" s="194"/>
      <c r="AD404" s="194"/>
      <c r="AE404" s="194"/>
      <c r="AF404" s="194"/>
      <c r="AG404" s="194"/>
      <c r="AH404" s="470"/>
      <c r="AI404" s="194"/>
      <c r="AJ404" s="194"/>
      <c r="AK404" s="194"/>
      <c r="AL404" s="194"/>
      <c r="AM404" s="470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470"/>
      <c r="P405" s="194"/>
      <c r="Q405" s="194"/>
      <c r="R405" s="194"/>
      <c r="S405" s="194"/>
      <c r="T405" s="194"/>
      <c r="U405" s="194"/>
      <c r="V405" s="470"/>
      <c r="W405" s="194"/>
      <c r="X405" s="194"/>
      <c r="Y405" s="194"/>
      <c r="Z405" s="194"/>
      <c r="AA405" s="194"/>
      <c r="AB405" s="470"/>
      <c r="AC405" s="194"/>
      <c r="AD405" s="194"/>
      <c r="AE405" s="194"/>
      <c r="AF405" s="194"/>
      <c r="AG405" s="194"/>
      <c r="AH405" s="470"/>
      <c r="AI405" s="194"/>
      <c r="AJ405" s="194"/>
      <c r="AK405" s="194"/>
      <c r="AL405" s="194"/>
      <c r="AM405" s="470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470"/>
      <c r="P406" s="194"/>
      <c r="Q406" s="194"/>
      <c r="R406" s="194"/>
      <c r="S406" s="194"/>
      <c r="T406" s="194"/>
      <c r="U406" s="194"/>
      <c r="V406" s="470"/>
      <c r="W406" s="194"/>
      <c r="X406" s="194"/>
      <c r="Y406" s="194"/>
      <c r="Z406" s="194"/>
      <c r="AA406" s="194"/>
      <c r="AB406" s="470"/>
      <c r="AC406" s="194"/>
      <c r="AD406" s="194"/>
      <c r="AE406" s="194"/>
      <c r="AF406" s="194"/>
      <c r="AG406" s="194"/>
      <c r="AH406" s="470"/>
      <c r="AI406" s="194"/>
      <c r="AJ406" s="194"/>
      <c r="AK406" s="194"/>
      <c r="AL406" s="194"/>
      <c r="AM406" s="470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470"/>
      <c r="P407" s="194"/>
      <c r="Q407" s="194"/>
      <c r="R407" s="194"/>
      <c r="S407" s="194"/>
      <c r="T407" s="194"/>
      <c r="U407" s="194"/>
      <c r="V407" s="470"/>
      <c r="W407" s="194"/>
      <c r="X407" s="194"/>
      <c r="Y407" s="194"/>
      <c r="Z407" s="194"/>
      <c r="AA407" s="194"/>
      <c r="AB407" s="470"/>
      <c r="AC407" s="194"/>
      <c r="AD407" s="194"/>
      <c r="AE407" s="194"/>
      <c r="AF407" s="194"/>
      <c r="AG407" s="194"/>
      <c r="AH407" s="470"/>
      <c r="AI407" s="194"/>
      <c r="AJ407" s="194"/>
      <c r="AK407" s="194"/>
      <c r="AL407" s="194"/>
      <c r="AM407" s="470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470"/>
      <c r="P408" s="194"/>
      <c r="Q408" s="194"/>
      <c r="R408" s="194"/>
      <c r="S408" s="194"/>
      <c r="T408" s="194"/>
      <c r="U408" s="194"/>
      <c r="V408" s="470"/>
      <c r="W408" s="194"/>
      <c r="X408" s="194"/>
      <c r="Y408" s="194"/>
      <c r="Z408" s="194"/>
      <c r="AA408" s="194"/>
      <c r="AB408" s="470"/>
      <c r="AC408" s="194"/>
      <c r="AD408" s="194"/>
      <c r="AE408" s="194"/>
      <c r="AF408" s="194"/>
      <c r="AG408" s="194"/>
      <c r="AH408" s="470"/>
      <c r="AI408" s="194"/>
      <c r="AJ408" s="194"/>
      <c r="AK408" s="194"/>
      <c r="AL408" s="194"/>
      <c r="AM408" s="470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470"/>
      <c r="P409" s="194"/>
      <c r="Q409" s="194"/>
      <c r="R409" s="194"/>
      <c r="S409" s="194"/>
      <c r="T409" s="194"/>
      <c r="U409" s="194"/>
      <c r="V409" s="470"/>
      <c r="W409" s="194"/>
      <c r="X409" s="194"/>
      <c r="Y409" s="194"/>
      <c r="Z409" s="194"/>
      <c r="AA409" s="194"/>
      <c r="AB409" s="470"/>
      <c r="AC409" s="194"/>
      <c r="AD409" s="194"/>
      <c r="AE409" s="194"/>
      <c r="AF409" s="194"/>
      <c r="AG409" s="194"/>
      <c r="AH409" s="470"/>
      <c r="AI409" s="194"/>
      <c r="AJ409" s="194"/>
      <c r="AK409" s="194"/>
      <c r="AL409" s="194"/>
      <c r="AM409" s="470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470"/>
      <c r="P410" s="194"/>
      <c r="Q410" s="194"/>
      <c r="R410" s="194"/>
      <c r="S410" s="194"/>
      <c r="T410" s="194"/>
      <c r="U410" s="194"/>
      <c r="V410" s="470"/>
      <c r="W410" s="194"/>
      <c r="X410" s="194"/>
      <c r="Y410" s="194"/>
      <c r="Z410" s="194"/>
      <c r="AA410" s="194"/>
      <c r="AB410" s="470"/>
      <c r="AC410" s="194"/>
      <c r="AD410" s="194"/>
      <c r="AE410" s="194"/>
      <c r="AF410" s="194"/>
      <c r="AG410" s="194"/>
      <c r="AH410" s="470"/>
      <c r="AI410" s="194"/>
      <c r="AJ410" s="194"/>
      <c r="AK410" s="194"/>
      <c r="AL410" s="194"/>
      <c r="AM410" s="470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470"/>
      <c r="P411" s="194"/>
      <c r="Q411" s="194"/>
      <c r="R411" s="194"/>
      <c r="S411" s="194"/>
      <c r="T411" s="194"/>
      <c r="U411" s="194"/>
      <c r="V411" s="470"/>
      <c r="W411" s="194"/>
      <c r="X411" s="194"/>
      <c r="Y411" s="194"/>
      <c r="Z411" s="194"/>
      <c r="AA411" s="194"/>
      <c r="AB411" s="470"/>
      <c r="AC411" s="194"/>
      <c r="AD411" s="194"/>
      <c r="AE411" s="194"/>
      <c r="AF411" s="194"/>
      <c r="AG411" s="194"/>
      <c r="AH411" s="470"/>
      <c r="AI411" s="194"/>
      <c r="AJ411" s="194"/>
      <c r="AK411" s="194"/>
      <c r="AL411" s="194"/>
      <c r="AM411" s="470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470"/>
      <c r="P412" s="194"/>
      <c r="Q412" s="194"/>
      <c r="R412" s="194"/>
      <c r="S412" s="194"/>
      <c r="T412" s="194"/>
      <c r="U412" s="194"/>
      <c r="V412" s="470"/>
      <c r="W412" s="194"/>
      <c r="X412" s="194"/>
      <c r="Y412" s="194"/>
      <c r="Z412" s="194"/>
      <c r="AA412" s="194"/>
      <c r="AB412" s="470"/>
      <c r="AC412" s="194"/>
      <c r="AD412" s="194"/>
      <c r="AE412" s="194"/>
      <c r="AF412" s="194"/>
      <c r="AG412" s="194"/>
      <c r="AH412" s="470"/>
      <c r="AI412" s="194"/>
      <c r="AJ412" s="194"/>
      <c r="AK412" s="194"/>
      <c r="AL412" s="194"/>
      <c r="AM412" s="470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470"/>
      <c r="P413" s="194"/>
      <c r="Q413" s="194"/>
      <c r="R413" s="194"/>
      <c r="S413" s="194"/>
      <c r="T413" s="194"/>
      <c r="U413" s="194"/>
      <c r="V413" s="470"/>
      <c r="W413" s="194"/>
      <c r="X413" s="194"/>
      <c r="Y413" s="194"/>
      <c r="Z413" s="194"/>
      <c r="AA413" s="194"/>
      <c r="AB413" s="470"/>
      <c r="AC413" s="194"/>
      <c r="AD413" s="194"/>
      <c r="AE413" s="194"/>
      <c r="AF413" s="194"/>
      <c r="AG413" s="194"/>
      <c r="AH413" s="470"/>
      <c r="AI413" s="194"/>
      <c r="AJ413" s="194"/>
      <c r="AK413" s="194"/>
      <c r="AL413" s="194"/>
      <c r="AM413" s="470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470"/>
      <c r="P414" s="194"/>
      <c r="Q414" s="194"/>
      <c r="R414" s="194"/>
      <c r="S414" s="194"/>
      <c r="T414" s="194"/>
      <c r="U414" s="194"/>
      <c r="V414" s="470"/>
      <c r="W414" s="194"/>
      <c r="X414" s="194"/>
      <c r="Y414" s="194"/>
      <c r="Z414" s="194"/>
      <c r="AA414" s="194"/>
      <c r="AB414" s="470"/>
      <c r="AC414" s="194"/>
      <c r="AD414" s="194"/>
      <c r="AE414" s="194"/>
      <c r="AF414" s="194"/>
      <c r="AG414" s="194"/>
      <c r="AH414" s="470"/>
      <c r="AI414" s="194"/>
      <c r="AJ414" s="194"/>
      <c r="AK414" s="194"/>
      <c r="AL414" s="194"/>
      <c r="AM414" s="470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470"/>
      <c r="P415" s="194"/>
      <c r="Q415" s="194"/>
      <c r="R415" s="194"/>
      <c r="S415" s="194"/>
      <c r="T415" s="194"/>
      <c r="U415" s="194"/>
      <c r="V415" s="470"/>
      <c r="W415" s="194"/>
      <c r="X415" s="194"/>
      <c r="Y415" s="194"/>
      <c r="Z415" s="194"/>
      <c r="AA415" s="194"/>
      <c r="AB415" s="470"/>
      <c r="AC415" s="194"/>
      <c r="AD415" s="194"/>
      <c r="AE415" s="194"/>
      <c r="AF415" s="194"/>
      <c r="AG415" s="194"/>
      <c r="AH415" s="470"/>
      <c r="AI415" s="194"/>
      <c r="AJ415" s="194"/>
      <c r="AK415" s="194"/>
      <c r="AL415" s="194"/>
      <c r="AM415" s="470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470"/>
      <c r="P416" s="194"/>
      <c r="Q416" s="194"/>
      <c r="R416" s="194"/>
      <c r="S416" s="194"/>
      <c r="T416" s="194"/>
      <c r="U416" s="194"/>
      <c r="V416" s="470"/>
      <c r="W416" s="194"/>
      <c r="X416" s="194"/>
      <c r="Y416" s="194"/>
      <c r="Z416" s="194"/>
      <c r="AA416" s="194"/>
      <c r="AB416" s="470"/>
      <c r="AC416" s="194"/>
      <c r="AD416" s="194"/>
      <c r="AE416" s="194"/>
      <c r="AF416" s="194"/>
      <c r="AG416" s="194"/>
      <c r="AH416" s="470"/>
      <c r="AI416" s="194"/>
      <c r="AJ416" s="194"/>
      <c r="AK416" s="194"/>
      <c r="AL416" s="194"/>
      <c r="AM416" s="470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470"/>
      <c r="P417" s="194"/>
      <c r="Q417" s="194"/>
      <c r="R417" s="194"/>
      <c r="S417" s="194"/>
      <c r="T417" s="194"/>
      <c r="U417" s="194"/>
      <c r="V417" s="470"/>
      <c r="W417" s="194"/>
      <c r="X417" s="194"/>
      <c r="Y417" s="194"/>
      <c r="Z417" s="194"/>
      <c r="AA417" s="194"/>
      <c r="AB417" s="470"/>
      <c r="AC417" s="194"/>
      <c r="AD417" s="194"/>
      <c r="AE417" s="194"/>
      <c r="AF417" s="194"/>
      <c r="AG417" s="194"/>
      <c r="AH417" s="470"/>
      <c r="AI417" s="194"/>
      <c r="AJ417" s="194"/>
      <c r="AK417" s="194"/>
      <c r="AL417" s="194"/>
      <c r="AM417" s="470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470"/>
      <c r="P418" s="194"/>
      <c r="Q418" s="194"/>
      <c r="R418" s="194"/>
      <c r="S418" s="194"/>
      <c r="T418" s="194"/>
      <c r="U418" s="194"/>
      <c r="V418" s="470"/>
      <c r="W418" s="194"/>
      <c r="X418" s="194"/>
      <c r="Y418" s="194"/>
      <c r="Z418" s="194"/>
      <c r="AA418" s="194"/>
      <c r="AB418" s="470"/>
      <c r="AC418" s="194"/>
      <c r="AD418" s="194"/>
      <c r="AE418" s="194"/>
      <c r="AF418" s="194"/>
      <c r="AG418" s="194"/>
      <c r="AH418" s="470"/>
      <c r="AI418" s="194"/>
      <c r="AJ418" s="194"/>
      <c r="AK418" s="194"/>
      <c r="AL418" s="194"/>
      <c r="AM418" s="470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470"/>
      <c r="P419" s="194"/>
      <c r="Q419" s="194"/>
      <c r="R419" s="194"/>
      <c r="S419" s="194"/>
      <c r="T419" s="194"/>
      <c r="U419" s="194"/>
      <c r="V419" s="470"/>
      <c r="W419" s="194"/>
      <c r="X419" s="194"/>
      <c r="Y419" s="194"/>
      <c r="Z419" s="194"/>
      <c r="AA419" s="194"/>
      <c r="AB419" s="470"/>
      <c r="AC419" s="194"/>
      <c r="AD419" s="194"/>
      <c r="AE419" s="194"/>
      <c r="AF419" s="194"/>
      <c r="AG419" s="194"/>
      <c r="AH419" s="470"/>
      <c r="AI419" s="194"/>
      <c r="AJ419" s="194"/>
      <c r="AK419" s="194"/>
      <c r="AL419" s="194"/>
      <c r="AM419" s="470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470"/>
      <c r="P420" s="194"/>
      <c r="Q420" s="194"/>
      <c r="R420" s="194"/>
      <c r="S420" s="194"/>
      <c r="T420" s="194"/>
      <c r="U420" s="194"/>
      <c r="V420" s="470"/>
      <c r="W420" s="194"/>
      <c r="X420" s="194"/>
      <c r="Y420" s="194"/>
      <c r="Z420" s="194"/>
      <c r="AA420" s="194"/>
      <c r="AB420" s="470"/>
      <c r="AC420" s="194"/>
      <c r="AD420" s="194"/>
      <c r="AE420" s="194"/>
      <c r="AF420" s="194"/>
      <c r="AG420" s="194"/>
      <c r="AH420" s="470"/>
      <c r="AI420" s="194"/>
      <c r="AJ420" s="194"/>
      <c r="AK420" s="194"/>
      <c r="AL420" s="194"/>
      <c r="AM420" s="470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470"/>
      <c r="P421" s="194"/>
      <c r="Q421" s="194"/>
      <c r="R421" s="194"/>
      <c r="S421" s="194"/>
      <c r="T421" s="194"/>
      <c r="U421" s="194"/>
      <c r="V421" s="470"/>
      <c r="W421" s="194"/>
      <c r="X421" s="194"/>
      <c r="Y421" s="194"/>
      <c r="Z421" s="194"/>
      <c r="AA421" s="194"/>
      <c r="AB421" s="470"/>
      <c r="AC421" s="194"/>
      <c r="AD421" s="194"/>
      <c r="AE421" s="194"/>
      <c r="AF421" s="194"/>
      <c r="AG421" s="194"/>
      <c r="AH421" s="470"/>
      <c r="AI421" s="194"/>
      <c r="AJ421" s="194"/>
      <c r="AK421" s="194"/>
      <c r="AL421" s="194"/>
      <c r="AM421" s="470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470"/>
      <c r="P422" s="194"/>
      <c r="Q422" s="194"/>
      <c r="R422" s="194"/>
      <c r="S422" s="194"/>
      <c r="T422" s="194"/>
      <c r="U422" s="194"/>
      <c r="V422" s="470"/>
      <c r="W422" s="194"/>
      <c r="X422" s="194"/>
      <c r="Y422" s="194"/>
      <c r="Z422" s="194"/>
      <c r="AA422" s="194"/>
      <c r="AB422" s="470"/>
      <c r="AC422" s="194"/>
      <c r="AD422" s="194"/>
      <c r="AE422" s="194"/>
      <c r="AF422" s="194"/>
      <c r="AG422" s="194"/>
      <c r="AH422" s="470"/>
      <c r="AI422" s="194"/>
      <c r="AJ422" s="194"/>
      <c r="AK422" s="194"/>
      <c r="AL422" s="194"/>
      <c r="AM422" s="470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470"/>
      <c r="P423" s="194"/>
      <c r="Q423" s="194"/>
      <c r="R423" s="194"/>
      <c r="S423" s="194"/>
      <c r="T423" s="194"/>
      <c r="U423" s="194"/>
      <c r="V423" s="470"/>
      <c r="W423" s="194"/>
      <c r="X423" s="194"/>
      <c r="Y423" s="194"/>
      <c r="Z423" s="194"/>
      <c r="AA423" s="194"/>
      <c r="AB423" s="470"/>
      <c r="AC423" s="194"/>
      <c r="AD423" s="194"/>
      <c r="AE423" s="194"/>
      <c r="AF423" s="194"/>
      <c r="AG423" s="194"/>
      <c r="AH423" s="470"/>
      <c r="AI423" s="194"/>
      <c r="AJ423" s="194"/>
      <c r="AK423" s="194"/>
      <c r="AL423" s="194"/>
      <c r="AM423" s="470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470"/>
      <c r="P424" s="194"/>
      <c r="Q424" s="194"/>
      <c r="R424" s="194"/>
      <c r="S424" s="194"/>
      <c r="T424" s="194"/>
      <c r="U424" s="194"/>
      <c r="V424" s="470"/>
      <c r="W424" s="194"/>
      <c r="X424" s="194"/>
      <c r="Y424" s="194"/>
      <c r="Z424" s="194"/>
      <c r="AA424" s="194"/>
      <c r="AB424" s="470"/>
      <c r="AC424" s="194"/>
      <c r="AD424" s="194"/>
      <c r="AE424" s="194"/>
      <c r="AF424" s="194"/>
      <c r="AG424" s="194"/>
      <c r="AH424" s="470"/>
      <c r="AI424" s="194"/>
      <c r="AJ424" s="194"/>
      <c r="AK424" s="194"/>
      <c r="AL424" s="194"/>
      <c r="AM424" s="470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470"/>
      <c r="P425" s="194"/>
      <c r="Q425" s="194"/>
      <c r="R425" s="194"/>
      <c r="S425" s="194"/>
      <c r="T425" s="194"/>
      <c r="U425" s="194"/>
      <c r="V425" s="470"/>
      <c r="W425" s="194"/>
      <c r="X425" s="194"/>
      <c r="Y425" s="194"/>
      <c r="Z425" s="194"/>
      <c r="AA425" s="194"/>
      <c r="AB425" s="470"/>
      <c r="AC425" s="194"/>
      <c r="AD425" s="194"/>
      <c r="AE425" s="194"/>
      <c r="AF425" s="194"/>
      <c r="AG425" s="194"/>
      <c r="AH425" s="470"/>
      <c r="AI425" s="194"/>
      <c r="AJ425" s="194"/>
      <c r="AK425" s="194"/>
      <c r="AL425" s="194"/>
      <c r="AM425" s="470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470"/>
      <c r="P426" s="194"/>
      <c r="Q426" s="194"/>
      <c r="R426" s="194"/>
      <c r="S426" s="194"/>
      <c r="T426" s="194"/>
      <c r="U426" s="194"/>
      <c r="V426" s="470"/>
      <c r="W426" s="194"/>
      <c r="X426" s="194"/>
      <c r="Y426" s="194"/>
      <c r="Z426" s="194"/>
      <c r="AA426" s="194"/>
      <c r="AB426" s="470"/>
      <c r="AC426" s="194"/>
      <c r="AD426" s="194"/>
      <c r="AE426" s="194"/>
      <c r="AF426" s="194"/>
      <c r="AG426" s="194"/>
      <c r="AH426" s="470"/>
      <c r="AI426" s="194"/>
      <c r="AJ426" s="194"/>
      <c r="AK426" s="194"/>
      <c r="AL426" s="194"/>
      <c r="AM426" s="470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470"/>
      <c r="P427" s="194"/>
      <c r="Q427" s="194"/>
      <c r="R427" s="194"/>
      <c r="S427" s="194"/>
      <c r="T427" s="194"/>
      <c r="U427" s="194"/>
      <c r="V427" s="470"/>
      <c r="W427" s="194"/>
      <c r="X427" s="194"/>
      <c r="Y427" s="194"/>
      <c r="Z427" s="194"/>
      <c r="AA427" s="194"/>
      <c r="AB427" s="470"/>
      <c r="AC427" s="194"/>
      <c r="AD427" s="194"/>
      <c r="AE427" s="194"/>
      <c r="AF427" s="194"/>
      <c r="AG427" s="194"/>
      <c r="AH427" s="470"/>
      <c r="AI427" s="194"/>
      <c r="AJ427" s="194"/>
      <c r="AK427" s="194"/>
      <c r="AL427" s="194"/>
      <c r="AM427" s="470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470"/>
      <c r="P428" s="194"/>
      <c r="Q428" s="194"/>
      <c r="R428" s="194"/>
      <c r="S428" s="194"/>
      <c r="T428" s="194"/>
      <c r="U428" s="194"/>
      <c r="V428" s="470"/>
      <c r="W428" s="194"/>
      <c r="X428" s="194"/>
      <c r="Y428" s="194"/>
      <c r="Z428" s="194"/>
      <c r="AA428" s="194"/>
      <c r="AB428" s="470"/>
      <c r="AC428" s="194"/>
      <c r="AD428" s="194"/>
      <c r="AE428" s="194"/>
      <c r="AF428" s="194"/>
      <c r="AG428" s="194"/>
      <c r="AH428" s="470"/>
      <c r="AI428" s="194"/>
      <c r="AJ428" s="194"/>
      <c r="AK428" s="194"/>
      <c r="AL428" s="194"/>
      <c r="AM428" s="470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470"/>
      <c r="P429" s="194"/>
      <c r="Q429" s="194"/>
      <c r="R429" s="194"/>
      <c r="S429" s="194"/>
      <c r="T429" s="194"/>
      <c r="U429" s="194"/>
      <c r="V429" s="470"/>
      <c r="W429" s="194"/>
      <c r="X429" s="194"/>
      <c r="Y429" s="194"/>
      <c r="Z429" s="194"/>
      <c r="AA429" s="194"/>
      <c r="AB429" s="470"/>
      <c r="AC429" s="194"/>
      <c r="AD429" s="194"/>
      <c r="AE429" s="194"/>
      <c r="AF429" s="194"/>
      <c r="AG429" s="194"/>
      <c r="AH429" s="470"/>
      <c r="AI429" s="194"/>
      <c r="AJ429" s="194"/>
      <c r="AK429" s="194"/>
      <c r="AL429" s="194"/>
      <c r="AM429" s="470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470"/>
      <c r="P430" s="194"/>
      <c r="Q430" s="194"/>
      <c r="R430" s="194"/>
      <c r="S430" s="194"/>
      <c r="T430" s="194"/>
      <c r="U430" s="194"/>
      <c r="V430" s="470"/>
      <c r="W430" s="194"/>
      <c r="X430" s="194"/>
      <c r="Y430" s="194"/>
      <c r="Z430" s="194"/>
      <c r="AA430" s="194"/>
      <c r="AB430" s="470"/>
      <c r="AC430" s="194"/>
      <c r="AD430" s="194"/>
      <c r="AE430" s="194"/>
      <c r="AF430" s="194"/>
      <c r="AG430" s="194"/>
      <c r="AH430" s="470"/>
      <c r="AI430" s="194"/>
      <c r="AJ430" s="194"/>
      <c r="AK430" s="194"/>
      <c r="AL430" s="194"/>
      <c r="AM430" s="470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470"/>
      <c r="P431" s="194"/>
      <c r="Q431" s="194"/>
      <c r="R431" s="194"/>
      <c r="S431" s="194"/>
      <c r="T431" s="194"/>
      <c r="U431" s="194"/>
      <c r="V431" s="470"/>
      <c r="W431" s="194"/>
      <c r="X431" s="194"/>
      <c r="Y431" s="194"/>
      <c r="Z431" s="194"/>
      <c r="AA431" s="194"/>
      <c r="AB431" s="470"/>
      <c r="AC431" s="194"/>
      <c r="AD431" s="194"/>
      <c r="AE431" s="194"/>
      <c r="AF431" s="194"/>
      <c r="AG431" s="194"/>
      <c r="AH431" s="470"/>
      <c r="AI431" s="194"/>
      <c r="AJ431" s="194"/>
      <c r="AK431" s="194"/>
      <c r="AL431" s="194"/>
      <c r="AM431" s="470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470"/>
      <c r="P432" s="194"/>
      <c r="Q432" s="194"/>
      <c r="R432" s="194"/>
      <c r="S432" s="194"/>
      <c r="T432" s="194"/>
      <c r="U432" s="194"/>
      <c r="V432" s="470"/>
      <c r="W432" s="194"/>
      <c r="X432" s="194"/>
      <c r="Y432" s="194"/>
      <c r="Z432" s="194"/>
      <c r="AA432" s="194"/>
      <c r="AB432" s="470"/>
      <c r="AC432" s="194"/>
      <c r="AD432" s="194"/>
      <c r="AE432" s="194"/>
      <c r="AF432" s="194"/>
      <c r="AG432" s="194"/>
      <c r="AH432" s="470"/>
      <c r="AI432" s="194"/>
      <c r="AJ432" s="194"/>
      <c r="AK432" s="194"/>
      <c r="AL432" s="194"/>
      <c r="AM432" s="470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470"/>
      <c r="P433" s="194"/>
      <c r="Q433" s="194"/>
      <c r="R433" s="194"/>
      <c r="S433" s="194"/>
      <c r="T433" s="194"/>
      <c r="U433" s="194"/>
      <c r="V433" s="470"/>
      <c r="W433" s="194"/>
      <c r="X433" s="194"/>
      <c r="Y433" s="194"/>
      <c r="Z433" s="194"/>
      <c r="AA433" s="194"/>
      <c r="AB433" s="470"/>
      <c r="AC433" s="194"/>
      <c r="AD433" s="194"/>
      <c r="AE433" s="194"/>
      <c r="AF433" s="194"/>
      <c r="AG433" s="194"/>
      <c r="AH433" s="470"/>
      <c r="AI433" s="194"/>
      <c r="AJ433" s="194"/>
      <c r="AK433" s="194"/>
      <c r="AL433" s="194"/>
      <c r="AM433" s="470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470"/>
      <c r="P434" s="194"/>
      <c r="Q434" s="194"/>
      <c r="R434" s="194"/>
      <c r="S434" s="194"/>
      <c r="T434" s="194"/>
      <c r="U434" s="194"/>
      <c r="V434" s="470"/>
      <c r="W434" s="194"/>
      <c r="X434" s="194"/>
      <c r="Y434" s="194"/>
      <c r="Z434" s="194"/>
      <c r="AA434" s="194"/>
      <c r="AB434" s="470"/>
      <c r="AC434" s="194"/>
      <c r="AD434" s="194"/>
      <c r="AE434" s="194"/>
      <c r="AF434" s="194"/>
      <c r="AG434" s="194"/>
      <c r="AH434" s="470"/>
      <c r="AI434" s="194"/>
      <c r="AJ434" s="194"/>
      <c r="AK434" s="194"/>
      <c r="AL434" s="194"/>
      <c r="AM434" s="470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470"/>
      <c r="P435" s="194"/>
      <c r="Q435" s="194"/>
      <c r="R435" s="194"/>
      <c r="S435" s="194"/>
      <c r="T435" s="194"/>
      <c r="U435" s="194"/>
      <c r="V435" s="470"/>
      <c r="W435" s="194"/>
      <c r="X435" s="194"/>
      <c r="Y435" s="194"/>
      <c r="Z435" s="194"/>
      <c r="AA435" s="194"/>
      <c r="AB435" s="470"/>
      <c r="AC435" s="194"/>
      <c r="AD435" s="194"/>
      <c r="AE435" s="194"/>
      <c r="AF435" s="194"/>
      <c r="AG435" s="194"/>
      <c r="AH435" s="470"/>
      <c r="AI435" s="194"/>
      <c r="AJ435" s="194"/>
      <c r="AK435" s="194"/>
      <c r="AL435" s="194"/>
      <c r="AM435" s="470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470"/>
      <c r="P436" s="194"/>
      <c r="Q436" s="194"/>
      <c r="R436" s="194"/>
      <c r="S436" s="194"/>
      <c r="T436" s="194"/>
      <c r="U436" s="194"/>
      <c r="V436" s="470"/>
      <c r="W436" s="194"/>
      <c r="X436" s="194"/>
      <c r="Y436" s="194"/>
      <c r="Z436" s="194"/>
      <c r="AA436" s="194"/>
      <c r="AB436" s="470"/>
      <c r="AC436" s="194"/>
      <c r="AD436" s="194"/>
      <c r="AE436" s="194"/>
      <c r="AF436" s="194"/>
      <c r="AG436" s="194"/>
      <c r="AH436" s="470"/>
      <c r="AI436" s="194"/>
      <c r="AJ436" s="194"/>
      <c r="AK436" s="194"/>
      <c r="AL436" s="194"/>
      <c r="AM436" s="470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470"/>
      <c r="P437" s="194"/>
      <c r="Q437" s="194"/>
      <c r="R437" s="194"/>
      <c r="S437" s="194"/>
      <c r="T437" s="194"/>
      <c r="U437" s="194"/>
      <c r="V437" s="470"/>
      <c r="W437" s="194"/>
      <c r="X437" s="194"/>
      <c r="Y437" s="194"/>
      <c r="Z437" s="194"/>
      <c r="AA437" s="194"/>
      <c r="AB437" s="470"/>
      <c r="AC437" s="194"/>
      <c r="AD437" s="194"/>
      <c r="AE437" s="194"/>
      <c r="AF437" s="194"/>
      <c r="AG437" s="194"/>
      <c r="AH437" s="470"/>
      <c r="AI437" s="194"/>
      <c r="AJ437" s="194"/>
      <c r="AK437" s="194"/>
      <c r="AL437" s="194"/>
      <c r="AM437" s="470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470"/>
      <c r="P438" s="194"/>
      <c r="Q438" s="194"/>
      <c r="R438" s="194"/>
      <c r="S438" s="194"/>
      <c r="T438" s="194"/>
      <c r="U438" s="194"/>
      <c r="V438" s="470"/>
      <c r="W438" s="194"/>
      <c r="X438" s="194"/>
      <c r="Y438" s="194"/>
      <c r="Z438" s="194"/>
      <c r="AA438" s="194"/>
      <c r="AB438" s="470"/>
      <c r="AC438" s="194"/>
      <c r="AD438" s="194"/>
      <c r="AE438" s="194"/>
      <c r="AF438" s="194"/>
      <c r="AG438" s="194"/>
      <c r="AH438" s="470"/>
      <c r="AI438" s="194"/>
      <c r="AJ438" s="194"/>
      <c r="AK438" s="194"/>
      <c r="AL438" s="194"/>
      <c r="AM438" s="470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470"/>
      <c r="P439" s="194"/>
      <c r="Q439" s="194"/>
      <c r="R439" s="194"/>
      <c r="S439" s="194"/>
      <c r="T439" s="194"/>
      <c r="U439" s="194"/>
      <c r="V439" s="470"/>
      <c r="W439" s="194"/>
      <c r="X439" s="194"/>
      <c r="Y439" s="194"/>
      <c r="Z439" s="194"/>
      <c r="AA439" s="194"/>
      <c r="AB439" s="470"/>
      <c r="AC439" s="194"/>
      <c r="AD439" s="194"/>
      <c r="AE439" s="194"/>
      <c r="AF439" s="194"/>
      <c r="AG439" s="194"/>
      <c r="AH439" s="470"/>
      <c r="AI439" s="194"/>
      <c r="AJ439" s="194"/>
      <c r="AK439" s="194"/>
      <c r="AL439" s="194"/>
      <c r="AM439" s="470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470"/>
      <c r="P440" s="194"/>
      <c r="Q440" s="194"/>
      <c r="R440" s="194"/>
      <c r="S440" s="194"/>
      <c r="T440" s="194"/>
      <c r="U440" s="194"/>
      <c r="V440" s="470"/>
      <c r="W440" s="194"/>
      <c r="X440" s="194"/>
      <c r="Y440" s="194"/>
      <c r="Z440" s="194"/>
      <c r="AA440" s="194"/>
      <c r="AB440" s="470"/>
      <c r="AC440" s="194"/>
      <c r="AD440" s="194"/>
      <c r="AE440" s="194"/>
      <c r="AF440" s="194"/>
      <c r="AG440" s="194"/>
      <c r="AH440" s="470"/>
      <c r="AI440" s="194"/>
      <c r="AJ440" s="194"/>
      <c r="AK440" s="194"/>
      <c r="AL440" s="194"/>
      <c r="AM440" s="470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470"/>
      <c r="P441" s="194"/>
      <c r="Q441" s="194"/>
      <c r="R441" s="194"/>
      <c r="S441" s="194"/>
      <c r="T441" s="194"/>
      <c r="U441" s="194"/>
      <c r="V441" s="470"/>
      <c r="W441" s="194"/>
      <c r="X441" s="194"/>
      <c r="Y441" s="194"/>
      <c r="Z441" s="194"/>
      <c r="AA441" s="194"/>
      <c r="AB441" s="470"/>
      <c r="AC441" s="194"/>
      <c r="AD441" s="194"/>
      <c r="AE441" s="194"/>
      <c r="AF441" s="194"/>
      <c r="AG441" s="194"/>
      <c r="AH441" s="470"/>
      <c r="AI441" s="194"/>
      <c r="AJ441" s="194"/>
      <c r="AK441" s="194"/>
      <c r="AL441" s="194"/>
      <c r="AM441" s="470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470"/>
      <c r="P442" s="194"/>
      <c r="Q442" s="194"/>
      <c r="R442" s="194"/>
      <c r="S442" s="194"/>
      <c r="T442" s="194"/>
      <c r="U442" s="194"/>
      <c r="V442" s="470"/>
      <c r="W442" s="194"/>
      <c r="X442" s="194"/>
      <c r="Y442" s="194"/>
      <c r="Z442" s="194"/>
      <c r="AA442" s="194"/>
      <c r="AB442" s="470"/>
      <c r="AC442" s="194"/>
      <c r="AD442" s="194"/>
      <c r="AE442" s="194"/>
      <c r="AF442" s="194"/>
      <c r="AG442" s="194"/>
      <c r="AH442" s="470"/>
      <c r="AI442" s="194"/>
      <c r="AJ442" s="194"/>
      <c r="AK442" s="194"/>
      <c r="AL442" s="194"/>
      <c r="AM442" s="470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470"/>
      <c r="P443" s="194"/>
      <c r="Q443" s="194"/>
      <c r="R443" s="194"/>
      <c r="S443" s="194"/>
      <c r="T443" s="194"/>
      <c r="U443" s="194"/>
      <c r="V443" s="470"/>
      <c r="W443" s="194"/>
      <c r="X443" s="194"/>
      <c r="Y443" s="194"/>
      <c r="Z443" s="194"/>
      <c r="AA443" s="194"/>
      <c r="AB443" s="470"/>
      <c r="AC443" s="194"/>
      <c r="AD443" s="194"/>
      <c r="AE443" s="194"/>
      <c r="AF443" s="194"/>
      <c r="AG443" s="194"/>
      <c r="AH443" s="470"/>
      <c r="AI443" s="194"/>
      <c r="AJ443" s="194"/>
      <c r="AK443" s="194"/>
      <c r="AL443" s="194"/>
      <c r="AM443" s="470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470"/>
      <c r="P444" s="194"/>
      <c r="Q444" s="194"/>
      <c r="R444" s="194"/>
      <c r="S444" s="194"/>
      <c r="T444" s="194"/>
      <c r="U444" s="194"/>
      <c r="V444" s="470"/>
      <c r="W444" s="194"/>
      <c r="X444" s="194"/>
      <c r="Y444" s="194"/>
      <c r="Z444" s="194"/>
      <c r="AA444" s="194"/>
      <c r="AB444" s="470"/>
      <c r="AC444" s="194"/>
      <c r="AD444" s="194"/>
      <c r="AE444" s="194"/>
      <c r="AF444" s="194"/>
      <c r="AG444" s="194"/>
      <c r="AH444" s="470"/>
      <c r="AI444" s="194"/>
      <c r="AJ444" s="194"/>
      <c r="AK444" s="194"/>
      <c r="AL444" s="194"/>
      <c r="AM444" s="470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470"/>
      <c r="P445" s="194"/>
      <c r="Q445" s="194"/>
      <c r="R445" s="194"/>
      <c r="S445" s="194"/>
      <c r="T445" s="194"/>
      <c r="U445" s="194"/>
      <c r="V445" s="470"/>
      <c r="W445" s="194"/>
      <c r="X445" s="194"/>
      <c r="Y445" s="194"/>
      <c r="Z445" s="194"/>
      <c r="AA445" s="194"/>
      <c r="AB445" s="470"/>
      <c r="AC445" s="194"/>
      <c r="AD445" s="194"/>
      <c r="AE445" s="194"/>
      <c r="AF445" s="194"/>
      <c r="AG445" s="194"/>
      <c r="AH445" s="470"/>
      <c r="AI445" s="194"/>
      <c r="AJ445" s="194"/>
      <c r="AK445" s="194"/>
      <c r="AL445" s="194"/>
      <c r="AM445" s="470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470"/>
      <c r="P446" s="194"/>
      <c r="Q446" s="194"/>
      <c r="R446" s="194"/>
      <c r="S446" s="194"/>
      <c r="T446" s="194"/>
      <c r="U446" s="194"/>
      <c r="V446" s="470"/>
      <c r="W446" s="194"/>
      <c r="X446" s="194"/>
      <c r="Y446" s="194"/>
      <c r="Z446" s="194"/>
      <c r="AA446" s="194"/>
      <c r="AB446" s="470"/>
      <c r="AC446" s="194"/>
      <c r="AD446" s="194"/>
      <c r="AE446" s="194"/>
      <c r="AF446" s="194"/>
      <c r="AG446" s="194"/>
      <c r="AH446" s="470"/>
      <c r="AI446" s="194"/>
      <c r="AJ446" s="194"/>
      <c r="AK446" s="194"/>
      <c r="AL446" s="194"/>
      <c r="AM446" s="470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470"/>
      <c r="P447" s="194"/>
      <c r="Q447" s="194"/>
      <c r="R447" s="194"/>
      <c r="S447" s="194"/>
      <c r="T447" s="194"/>
      <c r="U447" s="194"/>
      <c r="V447" s="470"/>
      <c r="W447" s="194"/>
      <c r="X447" s="194"/>
      <c r="Y447" s="194"/>
      <c r="Z447" s="194"/>
      <c r="AA447" s="194"/>
      <c r="AB447" s="470"/>
      <c r="AC447" s="194"/>
      <c r="AD447" s="194"/>
      <c r="AE447" s="194"/>
      <c r="AF447" s="194"/>
      <c r="AG447" s="194"/>
      <c r="AH447" s="470"/>
      <c r="AI447" s="194"/>
      <c r="AJ447" s="194"/>
      <c r="AK447" s="194"/>
      <c r="AL447" s="194"/>
      <c r="AM447" s="470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470"/>
      <c r="P448" s="194"/>
      <c r="Q448" s="194"/>
      <c r="R448" s="194"/>
      <c r="S448" s="194"/>
      <c r="T448" s="194"/>
      <c r="U448" s="194"/>
      <c r="V448" s="470"/>
      <c r="W448" s="194"/>
      <c r="X448" s="194"/>
      <c r="Y448" s="194"/>
      <c r="Z448" s="194"/>
      <c r="AA448" s="194"/>
      <c r="AB448" s="470"/>
      <c r="AC448" s="194"/>
      <c r="AD448" s="194"/>
      <c r="AE448" s="194"/>
      <c r="AF448" s="194"/>
      <c r="AG448" s="194"/>
      <c r="AH448" s="470"/>
      <c r="AI448" s="194"/>
      <c r="AJ448" s="194"/>
      <c r="AK448" s="194"/>
      <c r="AL448" s="194"/>
      <c r="AM448" s="470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470"/>
      <c r="P449" s="194"/>
      <c r="Q449" s="194"/>
      <c r="R449" s="194"/>
      <c r="S449" s="194"/>
      <c r="T449" s="194"/>
      <c r="U449" s="194"/>
      <c r="V449" s="470"/>
      <c r="W449" s="194"/>
      <c r="X449" s="194"/>
      <c r="Y449" s="194"/>
      <c r="Z449" s="194"/>
      <c r="AA449" s="194"/>
      <c r="AB449" s="470"/>
      <c r="AC449" s="194"/>
      <c r="AD449" s="194"/>
      <c r="AE449" s="194"/>
      <c r="AF449" s="194"/>
      <c r="AG449" s="194"/>
      <c r="AH449" s="470"/>
      <c r="AI449" s="194"/>
      <c r="AJ449" s="194"/>
      <c r="AK449" s="194"/>
      <c r="AL449" s="194"/>
      <c r="AM449" s="470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470"/>
      <c r="P450" s="194"/>
      <c r="Q450" s="194"/>
      <c r="R450" s="194"/>
      <c r="S450" s="194"/>
      <c r="T450" s="194"/>
      <c r="U450" s="194"/>
      <c r="V450" s="470"/>
      <c r="W450" s="194"/>
      <c r="X450" s="194"/>
      <c r="Y450" s="194"/>
      <c r="Z450" s="194"/>
      <c r="AA450" s="194"/>
      <c r="AB450" s="470"/>
      <c r="AC450" s="194"/>
      <c r="AD450" s="194"/>
      <c r="AE450" s="194"/>
      <c r="AF450" s="194"/>
      <c r="AG450" s="194"/>
      <c r="AH450" s="470"/>
      <c r="AI450" s="194"/>
      <c r="AJ450" s="194"/>
      <c r="AK450" s="194"/>
      <c r="AL450" s="194"/>
      <c r="AM450" s="470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470"/>
      <c r="P451" s="194"/>
      <c r="Q451" s="194"/>
      <c r="R451" s="194"/>
      <c r="S451" s="194"/>
      <c r="T451" s="194"/>
      <c r="U451" s="194"/>
      <c r="V451" s="470"/>
      <c r="W451" s="194"/>
      <c r="X451" s="194"/>
      <c r="Y451" s="194"/>
      <c r="Z451" s="194"/>
      <c r="AA451" s="194"/>
      <c r="AB451" s="470"/>
      <c r="AC451" s="194"/>
      <c r="AD451" s="194"/>
      <c r="AE451" s="194"/>
      <c r="AF451" s="194"/>
      <c r="AG451" s="194"/>
      <c r="AH451" s="470"/>
      <c r="AI451" s="194"/>
      <c r="AJ451" s="194"/>
      <c r="AK451" s="194"/>
      <c r="AL451" s="194"/>
      <c r="AM451" s="470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470"/>
      <c r="P452" s="194"/>
      <c r="Q452" s="194"/>
      <c r="R452" s="194"/>
      <c r="S452" s="194"/>
      <c r="T452" s="194"/>
      <c r="U452" s="194"/>
      <c r="V452" s="470"/>
      <c r="W452" s="194"/>
      <c r="X452" s="194"/>
      <c r="Y452" s="194"/>
      <c r="Z452" s="194"/>
      <c r="AA452" s="194"/>
      <c r="AB452" s="470"/>
      <c r="AC452" s="194"/>
      <c r="AD452" s="194"/>
      <c r="AE452" s="194"/>
      <c r="AF452" s="194"/>
      <c r="AG452" s="194"/>
      <c r="AH452" s="470"/>
      <c r="AI452" s="194"/>
      <c r="AJ452" s="194"/>
      <c r="AK452" s="194"/>
      <c r="AL452" s="194"/>
      <c r="AM452" s="470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470"/>
      <c r="P453" s="194"/>
      <c r="Q453" s="194"/>
      <c r="R453" s="194"/>
      <c r="S453" s="194"/>
      <c r="T453" s="194"/>
      <c r="U453" s="194"/>
      <c r="V453" s="470"/>
      <c r="W453" s="194"/>
      <c r="X453" s="194"/>
      <c r="Y453" s="194"/>
      <c r="Z453" s="194"/>
      <c r="AA453" s="194"/>
      <c r="AB453" s="470"/>
      <c r="AC453" s="194"/>
      <c r="AD453" s="194"/>
      <c r="AE453" s="194"/>
      <c r="AF453" s="194"/>
      <c r="AG453" s="194"/>
      <c r="AH453" s="470"/>
      <c r="AI453" s="194"/>
      <c r="AJ453" s="194"/>
      <c r="AK453" s="194"/>
      <c r="AL453" s="194"/>
      <c r="AM453" s="470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470"/>
      <c r="P454" s="194"/>
      <c r="Q454" s="194"/>
      <c r="R454" s="194"/>
      <c r="S454" s="194"/>
      <c r="T454" s="194"/>
      <c r="U454" s="194"/>
      <c r="V454" s="470"/>
      <c r="W454" s="194"/>
      <c r="X454" s="194"/>
      <c r="Y454" s="194"/>
      <c r="Z454" s="194"/>
      <c r="AA454" s="194"/>
      <c r="AB454" s="470"/>
      <c r="AC454" s="194"/>
      <c r="AD454" s="194"/>
      <c r="AE454" s="194"/>
      <c r="AF454" s="194"/>
      <c r="AG454" s="194"/>
      <c r="AH454" s="470"/>
      <c r="AI454" s="194"/>
      <c r="AJ454" s="194"/>
      <c r="AK454" s="194"/>
      <c r="AL454" s="194"/>
      <c r="AM454" s="470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470"/>
      <c r="P455" s="194"/>
      <c r="Q455" s="194"/>
      <c r="R455" s="194"/>
      <c r="S455" s="194"/>
      <c r="T455" s="194"/>
      <c r="U455" s="194"/>
      <c r="V455" s="470"/>
      <c r="W455" s="194"/>
      <c r="X455" s="194"/>
      <c r="Y455" s="194"/>
      <c r="Z455" s="194"/>
      <c r="AA455" s="194"/>
      <c r="AB455" s="470"/>
      <c r="AC455" s="194"/>
      <c r="AD455" s="194"/>
      <c r="AE455" s="194"/>
      <c r="AF455" s="194"/>
      <c r="AG455" s="194"/>
      <c r="AH455" s="470"/>
      <c r="AI455" s="194"/>
      <c r="AJ455" s="194"/>
      <c r="AK455" s="194"/>
      <c r="AL455" s="194"/>
      <c r="AM455" s="470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470"/>
      <c r="P456" s="194"/>
      <c r="Q456" s="194"/>
      <c r="R456" s="194"/>
      <c r="S456" s="194"/>
      <c r="T456" s="194"/>
      <c r="U456" s="194"/>
      <c r="V456" s="470"/>
      <c r="W456" s="194"/>
      <c r="X456" s="194"/>
      <c r="Y456" s="194"/>
      <c r="Z456" s="194"/>
      <c r="AA456" s="194"/>
      <c r="AB456" s="470"/>
      <c r="AC456" s="194"/>
      <c r="AD456" s="194"/>
      <c r="AE456" s="194"/>
      <c r="AF456" s="194"/>
      <c r="AG456" s="194"/>
      <c r="AH456" s="470"/>
      <c r="AI456" s="194"/>
      <c r="AJ456" s="194"/>
      <c r="AK456" s="194"/>
      <c r="AL456" s="194"/>
      <c r="AM456" s="470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470"/>
      <c r="P457" s="194"/>
      <c r="Q457" s="194"/>
      <c r="R457" s="194"/>
      <c r="S457" s="194"/>
      <c r="T457" s="194"/>
      <c r="U457" s="194"/>
      <c r="V457" s="470"/>
      <c r="W457" s="194"/>
      <c r="X457" s="194"/>
      <c r="Y457" s="194"/>
      <c r="Z457" s="194"/>
      <c r="AA457" s="194"/>
      <c r="AB457" s="470"/>
      <c r="AC457" s="194"/>
      <c r="AD457" s="194"/>
      <c r="AE457" s="194"/>
      <c r="AF457" s="194"/>
      <c r="AG457" s="194"/>
      <c r="AH457" s="470"/>
      <c r="AI457" s="194"/>
      <c r="AJ457" s="194"/>
      <c r="AK457" s="194"/>
      <c r="AL457" s="194"/>
      <c r="AM457" s="470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470"/>
      <c r="P458" s="194"/>
      <c r="Q458" s="194"/>
      <c r="R458" s="194"/>
      <c r="S458" s="194"/>
      <c r="T458" s="194"/>
      <c r="U458" s="194"/>
      <c r="V458" s="470"/>
      <c r="W458" s="194"/>
      <c r="X458" s="194"/>
      <c r="Y458" s="194"/>
      <c r="Z458" s="194"/>
      <c r="AA458" s="194"/>
      <c r="AB458" s="470"/>
      <c r="AC458" s="194"/>
      <c r="AD458" s="194"/>
      <c r="AE458" s="194"/>
      <c r="AF458" s="194"/>
      <c r="AG458" s="194"/>
      <c r="AH458" s="470"/>
      <c r="AI458" s="194"/>
      <c r="AJ458" s="194"/>
      <c r="AK458" s="194"/>
      <c r="AL458" s="194"/>
      <c r="AM458" s="470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470"/>
      <c r="P459" s="194"/>
      <c r="Q459" s="194"/>
      <c r="R459" s="194"/>
      <c r="S459" s="194"/>
      <c r="T459" s="194"/>
      <c r="U459" s="194"/>
      <c r="V459" s="470"/>
      <c r="W459" s="194"/>
      <c r="X459" s="194"/>
      <c r="Y459" s="194"/>
      <c r="Z459" s="194"/>
      <c r="AA459" s="194"/>
      <c r="AB459" s="470"/>
      <c r="AC459" s="194"/>
      <c r="AD459" s="194"/>
      <c r="AE459" s="194"/>
      <c r="AF459" s="194"/>
      <c r="AG459" s="194"/>
      <c r="AH459" s="470"/>
      <c r="AI459" s="194"/>
      <c r="AJ459" s="194"/>
      <c r="AK459" s="194"/>
      <c r="AL459" s="194"/>
      <c r="AM459" s="470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470"/>
      <c r="P460" s="194"/>
      <c r="Q460" s="194"/>
      <c r="R460" s="194"/>
      <c r="S460" s="194"/>
      <c r="T460" s="194"/>
      <c r="U460" s="194"/>
      <c r="V460" s="470"/>
      <c r="W460" s="194"/>
      <c r="X460" s="194"/>
      <c r="Y460" s="194"/>
      <c r="Z460" s="194"/>
      <c r="AA460" s="194"/>
      <c r="AB460" s="470"/>
      <c r="AC460" s="194"/>
      <c r="AD460" s="194"/>
      <c r="AE460" s="194"/>
      <c r="AF460" s="194"/>
      <c r="AG460" s="194"/>
      <c r="AH460" s="470"/>
      <c r="AI460" s="194"/>
      <c r="AJ460" s="194"/>
      <c r="AK460" s="194"/>
      <c r="AL460" s="194"/>
      <c r="AM460" s="470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470"/>
      <c r="P461" s="194"/>
      <c r="Q461" s="194"/>
      <c r="R461" s="194"/>
      <c r="S461" s="194"/>
      <c r="T461" s="194"/>
      <c r="U461" s="194"/>
      <c r="V461" s="470"/>
      <c r="W461" s="194"/>
      <c r="X461" s="194"/>
      <c r="Y461" s="194"/>
      <c r="Z461" s="194"/>
      <c r="AA461" s="194"/>
      <c r="AB461" s="470"/>
      <c r="AC461" s="194"/>
      <c r="AD461" s="194"/>
      <c r="AE461" s="194"/>
      <c r="AF461" s="194"/>
      <c r="AG461" s="194"/>
      <c r="AH461" s="470"/>
      <c r="AI461" s="194"/>
      <c r="AJ461" s="194"/>
      <c r="AK461" s="194"/>
      <c r="AL461" s="194"/>
      <c r="AM461" s="470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470"/>
      <c r="P462" s="194"/>
      <c r="Q462" s="194"/>
      <c r="R462" s="194"/>
      <c r="S462" s="194"/>
      <c r="T462" s="194"/>
      <c r="U462" s="194"/>
      <c r="V462" s="470"/>
      <c r="W462" s="194"/>
      <c r="X462" s="194"/>
      <c r="Y462" s="194"/>
      <c r="Z462" s="194"/>
      <c r="AA462" s="194"/>
      <c r="AB462" s="470"/>
      <c r="AC462" s="194"/>
      <c r="AD462" s="194"/>
      <c r="AE462" s="194"/>
      <c r="AF462" s="194"/>
      <c r="AG462" s="194"/>
      <c r="AH462" s="470"/>
      <c r="AI462" s="194"/>
      <c r="AJ462" s="194"/>
      <c r="AK462" s="194"/>
      <c r="AL462" s="194"/>
      <c r="AM462" s="470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470"/>
      <c r="P463" s="194"/>
      <c r="Q463" s="194"/>
      <c r="R463" s="194"/>
      <c r="S463" s="194"/>
      <c r="T463" s="194"/>
      <c r="U463" s="194"/>
      <c r="V463" s="470"/>
      <c r="W463" s="194"/>
      <c r="X463" s="194"/>
      <c r="Y463" s="194"/>
      <c r="Z463" s="194"/>
      <c r="AA463" s="194"/>
      <c r="AB463" s="470"/>
      <c r="AC463" s="194"/>
      <c r="AD463" s="194"/>
      <c r="AE463" s="194"/>
      <c r="AF463" s="194"/>
      <c r="AG463" s="194"/>
      <c r="AH463" s="470"/>
      <c r="AI463" s="194"/>
      <c r="AJ463" s="194"/>
      <c r="AK463" s="194"/>
      <c r="AL463" s="194"/>
      <c r="AM463" s="470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470"/>
      <c r="P464" s="194"/>
      <c r="Q464" s="194"/>
      <c r="R464" s="194"/>
      <c r="S464" s="194"/>
      <c r="T464" s="194"/>
      <c r="U464" s="194"/>
      <c r="V464" s="470"/>
      <c r="W464" s="194"/>
      <c r="X464" s="194"/>
      <c r="Y464" s="194"/>
      <c r="Z464" s="194"/>
      <c r="AA464" s="194"/>
      <c r="AB464" s="470"/>
      <c r="AC464" s="194"/>
      <c r="AD464" s="194"/>
      <c r="AE464" s="194"/>
      <c r="AF464" s="194"/>
      <c r="AG464" s="194"/>
      <c r="AH464" s="470"/>
      <c r="AI464" s="194"/>
      <c r="AJ464" s="194"/>
      <c r="AK464" s="194"/>
      <c r="AL464" s="194"/>
      <c r="AM464" s="470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470"/>
      <c r="P465" s="194"/>
      <c r="Q465" s="194"/>
      <c r="R465" s="194"/>
      <c r="S465" s="194"/>
      <c r="T465" s="194"/>
      <c r="U465" s="194"/>
      <c r="V465" s="470"/>
      <c r="W465" s="194"/>
      <c r="X465" s="194"/>
      <c r="Y465" s="194"/>
      <c r="Z465" s="194"/>
      <c r="AA465" s="194"/>
      <c r="AB465" s="470"/>
      <c r="AC465" s="194"/>
      <c r="AD465" s="194"/>
      <c r="AE465" s="194"/>
      <c r="AF465" s="194"/>
      <c r="AG465" s="194"/>
      <c r="AH465" s="470"/>
      <c r="AI465" s="194"/>
      <c r="AJ465" s="194"/>
      <c r="AK465" s="194"/>
      <c r="AL465" s="194"/>
      <c r="AM465" s="470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470"/>
      <c r="P466" s="194"/>
      <c r="Q466" s="194"/>
      <c r="R466" s="194"/>
      <c r="S466" s="194"/>
      <c r="T466" s="194"/>
      <c r="U466" s="194"/>
      <c r="V466" s="470"/>
      <c r="W466" s="194"/>
      <c r="X466" s="194"/>
      <c r="Y466" s="194"/>
      <c r="Z466" s="194"/>
      <c r="AA466" s="194"/>
      <c r="AB466" s="470"/>
      <c r="AC466" s="194"/>
      <c r="AD466" s="194"/>
      <c r="AE466" s="194"/>
      <c r="AF466" s="194"/>
      <c r="AG466" s="194"/>
      <c r="AH466" s="470"/>
      <c r="AI466" s="194"/>
      <c r="AJ466" s="194"/>
      <c r="AK466" s="194"/>
      <c r="AL466" s="194"/>
      <c r="AM466" s="470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470"/>
      <c r="P467" s="194"/>
      <c r="Q467" s="194"/>
      <c r="R467" s="194"/>
      <c r="S467" s="194"/>
      <c r="T467" s="194"/>
      <c r="U467" s="194"/>
      <c r="V467" s="470"/>
      <c r="W467" s="194"/>
      <c r="X467" s="194"/>
      <c r="Y467" s="194"/>
      <c r="Z467" s="194"/>
      <c r="AA467" s="194"/>
      <c r="AB467" s="470"/>
      <c r="AC467" s="194"/>
      <c r="AD467" s="194"/>
      <c r="AE467" s="194"/>
      <c r="AF467" s="194"/>
      <c r="AG467" s="194"/>
      <c r="AH467" s="470"/>
      <c r="AI467" s="194"/>
      <c r="AJ467" s="194"/>
      <c r="AK467" s="194"/>
      <c r="AL467" s="194"/>
      <c r="AM467" s="470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470"/>
      <c r="P468" s="194"/>
      <c r="Q468" s="194"/>
      <c r="R468" s="194"/>
      <c r="S468" s="194"/>
      <c r="T468" s="194"/>
      <c r="U468" s="194"/>
      <c r="V468" s="470"/>
      <c r="W468" s="194"/>
      <c r="X468" s="194"/>
      <c r="Y468" s="194"/>
      <c r="Z468" s="194"/>
      <c r="AA468" s="194"/>
      <c r="AB468" s="470"/>
      <c r="AC468" s="194"/>
      <c r="AD468" s="194"/>
      <c r="AE468" s="194"/>
      <c r="AF468" s="194"/>
      <c r="AG468" s="194"/>
      <c r="AH468" s="470"/>
      <c r="AI468" s="194"/>
      <c r="AJ468" s="194"/>
      <c r="AK468" s="194"/>
      <c r="AL468" s="194"/>
      <c r="AM468" s="470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470"/>
      <c r="P469" s="194"/>
      <c r="Q469" s="194"/>
      <c r="R469" s="194"/>
      <c r="S469" s="194"/>
      <c r="T469" s="194"/>
      <c r="U469" s="194"/>
      <c r="V469" s="470"/>
      <c r="W469" s="194"/>
      <c r="X469" s="194"/>
      <c r="Y469" s="194"/>
      <c r="Z469" s="194"/>
      <c r="AA469" s="194"/>
      <c r="AB469" s="470"/>
      <c r="AC469" s="194"/>
      <c r="AD469" s="194"/>
      <c r="AE469" s="194"/>
      <c r="AF469" s="194"/>
      <c r="AG469" s="194"/>
      <c r="AH469" s="470"/>
      <c r="AI469" s="194"/>
      <c r="AJ469" s="194"/>
      <c r="AK469" s="194"/>
      <c r="AL469" s="194"/>
      <c r="AM469" s="470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470"/>
      <c r="P470" s="194"/>
      <c r="Q470" s="194"/>
      <c r="R470" s="194"/>
      <c r="S470" s="194"/>
      <c r="T470" s="194"/>
      <c r="U470" s="194"/>
      <c r="V470" s="470"/>
      <c r="W470" s="194"/>
      <c r="X470" s="194"/>
      <c r="Y470" s="194"/>
      <c r="Z470" s="194"/>
      <c r="AA470" s="194"/>
      <c r="AB470" s="470"/>
      <c r="AC470" s="194"/>
      <c r="AD470" s="194"/>
      <c r="AE470" s="194"/>
      <c r="AF470" s="194"/>
      <c r="AG470" s="194"/>
      <c r="AH470" s="470"/>
      <c r="AI470" s="194"/>
      <c r="AJ470" s="194"/>
      <c r="AK470" s="194"/>
      <c r="AL470" s="194"/>
      <c r="AM470" s="470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470"/>
      <c r="P471" s="194"/>
      <c r="Q471" s="194"/>
      <c r="R471" s="194"/>
      <c r="S471" s="194"/>
      <c r="T471" s="194"/>
      <c r="U471" s="194"/>
      <c r="V471" s="470"/>
      <c r="W471" s="194"/>
      <c r="X471" s="194"/>
      <c r="Y471" s="194"/>
      <c r="Z471" s="194"/>
      <c r="AA471" s="194"/>
      <c r="AB471" s="470"/>
      <c r="AC471" s="194"/>
      <c r="AD471" s="194"/>
      <c r="AE471" s="194"/>
      <c r="AF471" s="194"/>
      <c r="AG471" s="194"/>
      <c r="AH471" s="470"/>
      <c r="AI471" s="194"/>
      <c r="AJ471" s="194"/>
      <c r="AK471" s="194"/>
      <c r="AL471" s="194"/>
      <c r="AM471" s="470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470"/>
      <c r="P472" s="194"/>
      <c r="Q472" s="194"/>
      <c r="R472" s="194"/>
      <c r="S472" s="194"/>
      <c r="T472" s="194"/>
      <c r="U472" s="194"/>
      <c r="V472" s="470"/>
      <c r="W472" s="194"/>
      <c r="X472" s="194"/>
      <c r="Y472" s="194"/>
      <c r="Z472" s="194"/>
      <c r="AA472" s="194"/>
      <c r="AB472" s="470"/>
      <c r="AC472" s="194"/>
      <c r="AD472" s="194"/>
      <c r="AE472" s="194"/>
      <c r="AF472" s="194"/>
      <c r="AG472" s="194"/>
      <c r="AH472" s="470"/>
      <c r="AI472" s="194"/>
      <c r="AJ472" s="194"/>
      <c r="AK472" s="194"/>
      <c r="AL472" s="194"/>
      <c r="AM472" s="470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470"/>
      <c r="P473" s="194"/>
      <c r="Q473" s="194"/>
      <c r="R473" s="194"/>
      <c r="S473" s="194"/>
      <c r="T473" s="194"/>
      <c r="U473" s="194"/>
      <c r="V473" s="470"/>
      <c r="W473" s="194"/>
      <c r="X473" s="194"/>
      <c r="Y473" s="194"/>
      <c r="Z473" s="194"/>
      <c r="AA473" s="194"/>
      <c r="AB473" s="470"/>
      <c r="AC473" s="194"/>
      <c r="AD473" s="194"/>
      <c r="AE473" s="194"/>
      <c r="AF473" s="194"/>
      <c r="AG473" s="194"/>
      <c r="AH473" s="470"/>
      <c r="AI473" s="194"/>
      <c r="AJ473" s="194"/>
      <c r="AK473" s="194"/>
      <c r="AL473" s="194"/>
      <c r="AM473" s="470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470"/>
      <c r="P474" s="194"/>
      <c r="Q474" s="194"/>
      <c r="R474" s="194"/>
      <c r="S474" s="194"/>
      <c r="T474" s="194"/>
      <c r="U474" s="194"/>
      <c r="V474" s="470"/>
      <c r="W474" s="194"/>
      <c r="X474" s="194"/>
      <c r="Y474" s="194"/>
      <c r="Z474" s="194"/>
      <c r="AA474" s="194"/>
      <c r="AB474" s="470"/>
      <c r="AC474" s="194"/>
      <c r="AD474" s="194"/>
      <c r="AE474" s="194"/>
      <c r="AF474" s="194"/>
      <c r="AG474" s="194"/>
      <c r="AH474" s="470"/>
      <c r="AI474" s="194"/>
      <c r="AJ474" s="194"/>
      <c r="AK474" s="194"/>
      <c r="AL474" s="194"/>
      <c r="AM474" s="470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470"/>
      <c r="P475" s="194"/>
      <c r="Q475" s="194"/>
      <c r="R475" s="194"/>
      <c r="S475" s="194"/>
      <c r="T475" s="194"/>
      <c r="U475" s="194"/>
      <c r="V475" s="470"/>
      <c r="W475" s="194"/>
      <c r="X475" s="194"/>
      <c r="Y475" s="194"/>
      <c r="Z475" s="194"/>
      <c r="AA475" s="194"/>
      <c r="AB475" s="470"/>
      <c r="AC475" s="194"/>
      <c r="AD475" s="194"/>
      <c r="AE475" s="194"/>
      <c r="AF475" s="194"/>
      <c r="AG475" s="194"/>
      <c r="AH475" s="470"/>
      <c r="AI475" s="194"/>
      <c r="AJ475" s="194"/>
      <c r="AK475" s="194"/>
      <c r="AL475" s="194"/>
      <c r="AM475" s="470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470"/>
      <c r="P476" s="194"/>
      <c r="Q476" s="194"/>
      <c r="R476" s="194"/>
      <c r="S476" s="194"/>
      <c r="T476" s="194"/>
      <c r="U476" s="194"/>
      <c r="V476" s="470"/>
      <c r="W476" s="194"/>
      <c r="X476" s="194"/>
      <c r="Y476" s="194"/>
      <c r="Z476" s="194"/>
      <c r="AA476" s="194"/>
      <c r="AB476" s="470"/>
      <c r="AC476" s="194"/>
      <c r="AD476" s="194"/>
      <c r="AE476" s="194"/>
      <c r="AF476" s="194"/>
      <c r="AG476" s="194"/>
      <c r="AH476" s="470"/>
      <c r="AI476" s="194"/>
      <c r="AJ476" s="194"/>
      <c r="AK476" s="194"/>
      <c r="AL476" s="194"/>
      <c r="AM476" s="470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470"/>
      <c r="P477" s="194"/>
      <c r="Q477" s="194"/>
      <c r="R477" s="194"/>
      <c r="S477" s="194"/>
      <c r="T477" s="194"/>
      <c r="U477" s="194"/>
      <c r="V477" s="470"/>
      <c r="W477" s="194"/>
      <c r="X477" s="194"/>
      <c r="Y477" s="194"/>
      <c r="Z477" s="194"/>
      <c r="AA477" s="194"/>
      <c r="AB477" s="470"/>
      <c r="AC477" s="194"/>
      <c r="AD477" s="194"/>
      <c r="AE477" s="194"/>
      <c r="AF477" s="194"/>
      <c r="AG477" s="194"/>
      <c r="AH477" s="470"/>
      <c r="AI477" s="194"/>
      <c r="AJ477" s="194"/>
      <c r="AK477" s="194"/>
      <c r="AL477" s="194"/>
      <c r="AM477" s="470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470"/>
      <c r="P478" s="194"/>
      <c r="Q478" s="194"/>
      <c r="R478" s="194"/>
      <c r="S478" s="194"/>
      <c r="T478" s="194"/>
      <c r="U478" s="194"/>
      <c r="V478" s="470"/>
      <c r="W478" s="194"/>
      <c r="X478" s="194"/>
      <c r="Y478" s="194"/>
      <c r="Z478" s="194"/>
      <c r="AA478" s="194"/>
      <c r="AB478" s="470"/>
      <c r="AC478" s="194"/>
      <c r="AD478" s="194"/>
      <c r="AE478" s="194"/>
      <c r="AF478" s="194"/>
      <c r="AG478" s="194"/>
      <c r="AH478" s="470"/>
      <c r="AI478" s="194"/>
      <c r="AJ478" s="194"/>
      <c r="AK478" s="194"/>
      <c r="AL478" s="194"/>
      <c r="AM478" s="470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470"/>
      <c r="P479" s="194"/>
      <c r="Q479" s="194"/>
      <c r="R479" s="194"/>
      <c r="S479" s="194"/>
      <c r="T479" s="194"/>
      <c r="U479" s="194"/>
      <c r="V479" s="470"/>
      <c r="W479" s="194"/>
      <c r="X479" s="194"/>
      <c r="Y479" s="194"/>
      <c r="Z479" s="194"/>
      <c r="AA479" s="194"/>
      <c r="AB479" s="470"/>
      <c r="AC479" s="194"/>
      <c r="AD479" s="194"/>
      <c r="AE479" s="194"/>
      <c r="AF479" s="194"/>
      <c r="AG479" s="194"/>
      <c r="AH479" s="470"/>
      <c r="AI479" s="194"/>
      <c r="AJ479" s="194"/>
      <c r="AK479" s="194"/>
      <c r="AL479" s="194"/>
      <c r="AM479" s="470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470"/>
      <c r="P480" s="194"/>
      <c r="Q480" s="194"/>
      <c r="R480" s="194"/>
      <c r="S480" s="194"/>
      <c r="T480" s="194"/>
      <c r="U480" s="194"/>
      <c r="V480" s="470"/>
      <c r="W480" s="194"/>
      <c r="X480" s="194"/>
      <c r="Y480" s="194"/>
      <c r="Z480" s="194"/>
      <c r="AA480" s="194"/>
      <c r="AB480" s="470"/>
      <c r="AC480" s="194"/>
      <c r="AD480" s="194"/>
      <c r="AE480" s="194"/>
      <c r="AF480" s="194"/>
      <c r="AG480" s="194"/>
      <c r="AH480" s="470"/>
      <c r="AI480" s="194"/>
      <c r="AJ480" s="194"/>
      <c r="AK480" s="194"/>
      <c r="AL480" s="194"/>
      <c r="AM480" s="470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470"/>
      <c r="P481" s="194"/>
      <c r="Q481" s="194"/>
      <c r="R481" s="194"/>
      <c r="S481" s="194"/>
      <c r="T481" s="194"/>
      <c r="U481" s="194"/>
      <c r="V481" s="470"/>
      <c r="W481" s="194"/>
      <c r="X481" s="194"/>
      <c r="Y481" s="194"/>
      <c r="Z481" s="194"/>
      <c r="AA481" s="194"/>
      <c r="AB481" s="470"/>
      <c r="AC481" s="194"/>
      <c r="AD481" s="194"/>
      <c r="AE481" s="194"/>
      <c r="AF481" s="194"/>
      <c r="AG481" s="194"/>
      <c r="AH481" s="470"/>
      <c r="AI481" s="194"/>
      <c r="AJ481" s="194"/>
      <c r="AK481" s="194"/>
      <c r="AL481" s="194"/>
      <c r="AM481" s="470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470"/>
      <c r="P482" s="194"/>
      <c r="Q482" s="194"/>
      <c r="R482" s="194"/>
      <c r="S482" s="194"/>
      <c r="T482" s="194"/>
      <c r="U482" s="194"/>
      <c r="V482" s="470"/>
      <c r="W482" s="194"/>
      <c r="X482" s="194"/>
      <c r="Y482" s="194"/>
      <c r="Z482" s="194"/>
      <c r="AA482" s="194"/>
      <c r="AB482" s="470"/>
      <c r="AC482" s="194"/>
      <c r="AD482" s="194"/>
      <c r="AE482" s="194"/>
      <c r="AF482" s="194"/>
      <c r="AG482" s="194"/>
      <c r="AH482" s="470"/>
      <c r="AI482" s="194"/>
      <c r="AJ482" s="194"/>
      <c r="AK482" s="194"/>
      <c r="AL482" s="194"/>
      <c r="AM482" s="470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470"/>
      <c r="P483" s="194"/>
      <c r="Q483" s="194"/>
      <c r="R483" s="194"/>
      <c r="S483" s="194"/>
      <c r="T483" s="194"/>
      <c r="U483" s="194"/>
      <c r="V483" s="470"/>
      <c r="W483" s="194"/>
      <c r="X483" s="194"/>
      <c r="Y483" s="194"/>
      <c r="Z483" s="194"/>
      <c r="AA483" s="194"/>
      <c r="AB483" s="470"/>
      <c r="AC483" s="194"/>
      <c r="AD483" s="194"/>
      <c r="AE483" s="194"/>
      <c r="AF483" s="194"/>
      <c r="AG483" s="194"/>
      <c r="AH483" s="470"/>
      <c r="AI483" s="194"/>
      <c r="AJ483" s="194"/>
      <c r="AK483" s="194"/>
      <c r="AL483" s="194"/>
      <c r="AM483" s="470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470"/>
      <c r="P484" s="194"/>
      <c r="Q484" s="194"/>
      <c r="R484" s="194"/>
      <c r="S484" s="194"/>
      <c r="T484" s="194"/>
      <c r="U484" s="194"/>
      <c r="V484" s="470"/>
      <c r="W484" s="194"/>
      <c r="X484" s="194"/>
      <c r="Y484" s="194"/>
      <c r="Z484" s="194"/>
      <c r="AA484" s="194"/>
      <c r="AB484" s="470"/>
      <c r="AC484" s="194"/>
      <c r="AD484" s="194"/>
      <c r="AE484" s="194"/>
      <c r="AF484" s="194"/>
      <c r="AG484" s="194"/>
      <c r="AH484" s="470"/>
      <c r="AI484" s="194"/>
      <c r="AJ484" s="194"/>
      <c r="AK484" s="194"/>
      <c r="AL484" s="194"/>
      <c r="AM484" s="470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470"/>
      <c r="P485" s="194"/>
      <c r="Q485" s="194"/>
      <c r="R485" s="194"/>
      <c r="S485" s="194"/>
      <c r="T485" s="194"/>
      <c r="U485" s="194"/>
      <c r="V485" s="470"/>
      <c r="W485" s="194"/>
      <c r="X485" s="194"/>
      <c r="Y485" s="194"/>
      <c r="Z485" s="194"/>
      <c r="AA485" s="194"/>
      <c r="AB485" s="470"/>
      <c r="AC485" s="194"/>
      <c r="AD485" s="194"/>
      <c r="AE485" s="194"/>
      <c r="AF485" s="194"/>
      <c r="AG485" s="194"/>
      <c r="AH485" s="470"/>
      <c r="AI485" s="194"/>
      <c r="AJ485" s="194"/>
      <c r="AK485" s="194"/>
      <c r="AL485" s="194"/>
      <c r="AM485" s="470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470"/>
      <c r="P486" s="194"/>
      <c r="Q486" s="194"/>
      <c r="R486" s="194"/>
      <c r="S486" s="194"/>
      <c r="T486" s="194"/>
      <c r="U486" s="194"/>
      <c r="V486" s="470"/>
      <c r="W486" s="194"/>
      <c r="X486" s="194"/>
      <c r="Y486" s="194"/>
      <c r="Z486" s="194"/>
      <c r="AA486" s="194"/>
      <c r="AB486" s="470"/>
      <c r="AC486" s="194"/>
      <c r="AD486" s="194"/>
      <c r="AE486" s="194"/>
      <c r="AF486" s="194"/>
      <c r="AG486" s="194"/>
      <c r="AH486" s="470"/>
      <c r="AI486" s="194"/>
      <c r="AJ486" s="194"/>
      <c r="AK486" s="194"/>
      <c r="AL486" s="194"/>
      <c r="AM486" s="470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470"/>
      <c r="P487" s="194"/>
      <c r="Q487" s="194"/>
      <c r="R487" s="194"/>
      <c r="S487" s="194"/>
      <c r="T487" s="194"/>
      <c r="U487" s="194"/>
      <c r="V487" s="470"/>
      <c r="W487" s="194"/>
      <c r="X487" s="194"/>
      <c r="Y487" s="194"/>
      <c r="Z487" s="194"/>
      <c r="AA487" s="194"/>
      <c r="AB487" s="470"/>
      <c r="AC487" s="194"/>
      <c r="AD487" s="194"/>
      <c r="AE487" s="194"/>
      <c r="AF487" s="194"/>
      <c r="AG487" s="194"/>
      <c r="AH487" s="470"/>
      <c r="AI487" s="194"/>
      <c r="AJ487" s="194"/>
      <c r="AK487" s="194"/>
      <c r="AL487" s="194"/>
      <c r="AM487" s="470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470"/>
      <c r="P488" s="194"/>
      <c r="Q488" s="194"/>
      <c r="R488" s="194"/>
      <c r="S488" s="194"/>
      <c r="T488" s="194"/>
      <c r="U488" s="194"/>
      <c r="V488" s="470"/>
      <c r="W488" s="194"/>
      <c r="X488" s="194"/>
      <c r="Y488" s="194"/>
      <c r="Z488" s="194"/>
      <c r="AA488" s="194"/>
      <c r="AB488" s="470"/>
      <c r="AC488" s="194"/>
      <c r="AD488" s="194"/>
      <c r="AE488" s="194"/>
      <c r="AF488" s="194"/>
      <c r="AG488" s="194"/>
      <c r="AH488" s="470"/>
      <c r="AI488" s="194"/>
      <c r="AJ488" s="194"/>
      <c r="AK488" s="194"/>
      <c r="AL488" s="194"/>
      <c r="AM488" s="470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470"/>
      <c r="P489" s="194"/>
      <c r="Q489" s="194"/>
      <c r="R489" s="194"/>
      <c r="S489" s="194"/>
      <c r="T489" s="194"/>
      <c r="U489" s="194"/>
      <c r="V489" s="470"/>
      <c r="W489" s="194"/>
      <c r="X489" s="194"/>
      <c r="Y489" s="194"/>
      <c r="Z489" s="194"/>
      <c r="AA489" s="194"/>
      <c r="AB489" s="470"/>
      <c r="AC489" s="194"/>
      <c r="AD489" s="194"/>
      <c r="AE489" s="194"/>
      <c r="AF489" s="194"/>
      <c r="AG489" s="194"/>
      <c r="AH489" s="470"/>
      <c r="AI489" s="194"/>
      <c r="AJ489" s="194"/>
      <c r="AK489" s="194"/>
      <c r="AL489" s="194"/>
      <c r="AM489" s="470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470"/>
      <c r="P490" s="194"/>
      <c r="Q490" s="194"/>
      <c r="R490" s="194"/>
      <c r="S490" s="194"/>
      <c r="T490" s="194"/>
      <c r="U490" s="194"/>
      <c r="V490" s="470"/>
      <c r="W490" s="194"/>
      <c r="X490" s="194"/>
      <c r="Y490" s="194"/>
      <c r="Z490" s="194"/>
      <c r="AA490" s="194"/>
      <c r="AB490" s="470"/>
      <c r="AC490" s="194"/>
      <c r="AD490" s="194"/>
      <c r="AE490" s="194"/>
      <c r="AF490" s="194"/>
      <c r="AG490" s="194"/>
      <c r="AH490" s="470"/>
      <c r="AI490" s="194"/>
      <c r="AJ490" s="194"/>
      <c r="AK490" s="194"/>
      <c r="AL490" s="194"/>
      <c r="AM490" s="470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470"/>
      <c r="P491" s="194"/>
      <c r="Q491" s="194"/>
      <c r="R491" s="194"/>
      <c r="S491" s="194"/>
      <c r="T491" s="194"/>
      <c r="U491" s="194"/>
      <c r="V491" s="470"/>
      <c r="W491" s="194"/>
      <c r="X491" s="194"/>
      <c r="Y491" s="194"/>
      <c r="Z491" s="194"/>
      <c r="AA491" s="194"/>
      <c r="AB491" s="470"/>
      <c r="AC491" s="194"/>
      <c r="AD491" s="194"/>
      <c r="AE491" s="194"/>
      <c r="AF491" s="194"/>
      <c r="AG491" s="194"/>
      <c r="AH491" s="470"/>
      <c r="AI491" s="194"/>
      <c r="AJ491" s="194"/>
      <c r="AK491" s="194"/>
      <c r="AL491" s="194"/>
      <c r="AM491" s="470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470"/>
      <c r="P492" s="194"/>
      <c r="Q492" s="194"/>
      <c r="R492" s="194"/>
      <c r="S492" s="194"/>
      <c r="T492" s="194"/>
      <c r="U492" s="194"/>
      <c r="V492" s="470"/>
      <c r="W492" s="194"/>
      <c r="X492" s="194"/>
      <c r="Y492" s="194"/>
      <c r="Z492" s="194"/>
      <c r="AA492" s="194"/>
      <c r="AB492" s="470"/>
      <c r="AC492" s="194"/>
      <c r="AD492" s="194"/>
      <c r="AE492" s="194"/>
      <c r="AF492" s="194"/>
      <c r="AG492" s="194"/>
      <c r="AH492" s="470"/>
      <c r="AI492" s="194"/>
      <c r="AJ492" s="194"/>
      <c r="AK492" s="194"/>
      <c r="AL492" s="194"/>
      <c r="AM492" s="470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470"/>
      <c r="P493" s="194"/>
      <c r="Q493" s="194"/>
      <c r="R493" s="194"/>
      <c r="S493" s="194"/>
      <c r="T493" s="194"/>
      <c r="U493" s="194"/>
      <c r="V493" s="470"/>
      <c r="W493" s="194"/>
      <c r="X493" s="194"/>
      <c r="Y493" s="194"/>
      <c r="Z493" s="194"/>
      <c r="AA493" s="194"/>
      <c r="AB493" s="470"/>
      <c r="AC493" s="194"/>
      <c r="AD493" s="194"/>
      <c r="AE493" s="194"/>
      <c r="AF493" s="194"/>
      <c r="AG493" s="194"/>
      <c r="AH493" s="470"/>
      <c r="AI493" s="194"/>
      <c r="AJ493" s="194"/>
      <c r="AK493" s="194"/>
      <c r="AL493" s="194"/>
      <c r="AM493" s="470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470"/>
      <c r="P494" s="194"/>
      <c r="Q494" s="194"/>
      <c r="R494" s="194"/>
      <c r="S494" s="194"/>
      <c r="T494" s="194"/>
      <c r="U494" s="194"/>
      <c r="V494" s="470"/>
      <c r="W494" s="194"/>
      <c r="X494" s="194"/>
      <c r="Y494" s="194"/>
      <c r="Z494" s="194"/>
      <c r="AA494" s="194"/>
      <c r="AB494" s="470"/>
      <c r="AC494" s="194"/>
      <c r="AD494" s="194"/>
      <c r="AE494" s="194"/>
      <c r="AF494" s="194"/>
      <c r="AG494" s="194"/>
      <c r="AH494" s="470"/>
      <c r="AI494" s="194"/>
      <c r="AJ494" s="194"/>
      <c r="AK494" s="194"/>
      <c r="AL494" s="194"/>
      <c r="AM494" s="470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470"/>
      <c r="P495" s="194"/>
      <c r="Q495" s="194"/>
      <c r="R495" s="194"/>
      <c r="S495" s="194"/>
      <c r="T495" s="194"/>
      <c r="U495" s="194"/>
      <c r="V495" s="470"/>
      <c r="W495" s="194"/>
      <c r="X495" s="194"/>
      <c r="Y495" s="194"/>
      <c r="Z495" s="194"/>
      <c r="AA495" s="194"/>
      <c r="AB495" s="470"/>
      <c r="AC495" s="194"/>
      <c r="AD495" s="194"/>
      <c r="AE495" s="194"/>
      <c r="AF495" s="194"/>
      <c r="AG495" s="194"/>
      <c r="AH495" s="470"/>
      <c r="AI495" s="194"/>
      <c r="AJ495" s="194"/>
      <c r="AK495" s="194"/>
      <c r="AL495" s="194"/>
      <c r="AM495" s="470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470"/>
      <c r="P496" s="194"/>
      <c r="Q496" s="194"/>
      <c r="R496" s="194"/>
      <c r="S496" s="194"/>
      <c r="T496" s="194"/>
      <c r="U496" s="194"/>
      <c r="V496" s="470"/>
      <c r="W496" s="194"/>
      <c r="X496" s="194"/>
      <c r="Y496" s="194"/>
      <c r="Z496" s="194"/>
      <c r="AA496" s="194"/>
      <c r="AB496" s="470"/>
      <c r="AC496" s="194"/>
      <c r="AD496" s="194"/>
      <c r="AE496" s="194"/>
      <c r="AF496" s="194"/>
      <c r="AG496" s="194"/>
      <c r="AH496" s="470"/>
      <c r="AI496" s="194"/>
      <c r="AJ496" s="194"/>
      <c r="AK496" s="194"/>
      <c r="AL496" s="194"/>
      <c r="AM496" s="470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470"/>
      <c r="P497" s="194"/>
      <c r="Q497" s="194"/>
      <c r="R497" s="194"/>
      <c r="S497" s="194"/>
      <c r="T497" s="194"/>
      <c r="U497" s="194"/>
      <c r="V497" s="470"/>
      <c r="W497" s="194"/>
      <c r="X497" s="194"/>
      <c r="Y497" s="194"/>
      <c r="Z497" s="194"/>
      <c r="AA497" s="194"/>
      <c r="AB497" s="470"/>
      <c r="AC497" s="194"/>
      <c r="AD497" s="194"/>
      <c r="AE497" s="194"/>
      <c r="AF497" s="194"/>
      <c r="AG497" s="194"/>
      <c r="AH497" s="470"/>
      <c r="AI497" s="194"/>
      <c r="AJ497" s="194"/>
      <c r="AK497" s="194"/>
      <c r="AL497" s="194"/>
      <c r="AM497" s="470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470"/>
      <c r="P498" s="194"/>
      <c r="Q498" s="194"/>
      <c r="R498" s="194"/>
      <c r="S498" s="194"/>
      <c r="T498" s="194"/>
      <c r="U498" s="194"/>
      <c r="V498" s="470"/>
      <c r="W498" s="194"/>
      <c r="X498" s="194"/>
      <c r="Y498" s="194"/>
      <c r="Z498" s="194"/>
      <c r="AA498" s="194"/>
      <c r="AB498" s="470"/>
      <c r="AC498" s="194"/>
      <c r="AD498" s="194"/>
      <c r="AE498" s="194"/>
      <c r="AF498" s="194"/>
      <c r="AG498" s="194"/>
      <c r="AH498" s="470"/>
      <c r="AI498" s="194"/>
      <c r="AJ498" s="194"/>
      <c r="AK498" s="194"/>
      <c r="AL498" s="194"/>
      <c r="AM498" s="470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470"/>
      <c r="P499" s="194"/>
      <c r="Q499" s="194"/>
      <c r="R499" s="194"/>
      <c r="S499" s="194"/>
      <c r="T499" s="194"/>
      <c r="U499" s="194"/>
      <c r="V499" s="470"/>
      <c r="W499" s="194"/>
      <c r="X499" s="194"/>
      <c r="Y499" s="194"/>
      <c r="Z499" s="194"/>
      <c r="AA499" s="194"/>
      <c r="AB499" s="470"/>
      <c r="AC499" s="194"/>
      <c r="AD499" s="194"/>
      <c r="AE499" s="194"/>
      <c r="AF499" s="194"/>
      <c r="AG499" s="194"/>
      <c r="AH499" s="470"/>
      <c r="AI499" s="194"/>
      <c r="AJ499" s="194"/>
      <c r="AK499" s="194"/>
      <c r="AL499" s="194"/>
      <c r="AM499" s="470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470"/>
      <c r="P500" s="194"/>
      <c r="Q500" s="194"/>
      <c r="R500" s="194"/>
      <c r="S500" s="194"/>
      <c r="T500" s="194"/>
      <c r="U500" s="194"/>
      <c r="V500" s="470"/>
      <c r="W500" s="194"/>
      <c r="X500" s="194"/>
      <c r="Y500" s="194"/>
      <c r="Z500" s="194"/>
      <c r="AA500" s="194"/>
      <c r="AB500" s="470"/>
      <c r="AC500" s="194"/>
      <c r="AD500" s="194"/>
      <c r="AE500" s="194"/>
      <c r="AF500" s="194"/>
      <c r="AG500" s="194"/>
      <c r="AH500" s="470"/>
      <c r="AI500" s="194"/>
      <c r="AJ500" s="194"/>
      <c r="AK500" s="194"/>
      <c r="AL500" s="194"/>
      <c r="AM500" s="470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470"/>
      <c r="P501" s="194"/>
      <c r="Q501" s="194"/>
      <c r="R501" s="194"/>
      <c r="S501" s="194"/>
      <c r="T501" s="194"/>
      <c r="U501" s="194"/>
      <c r="V501" s="470"/>
      <c r="W501" s="194"/>
      <c r="X501" s="194"/>
      <c r="Y501" s="194"/>
      <c r="Z501" s="194"/>
      <c r="AA501" s="194"/>
      <c r="AB501" s="470"/>
      <c r="AC501" s="194"/>
      <c r="AD501" s="194"/>
      <c r="AE501" s="194"/>
      <c r="AF501" s="194"/>
      <c r="AG501" s="194"/>
      <c r="AH501" s="470"/>
      <c r="AI501" s="194"/>
      <c r="AJ501" s="194"/>
      <c r="AK501" s="194"/>
      <c r="AL501" s="194"/>
      <c r="AM501" s="470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470"/>
      <c r="P502" s="194"/>
      <c r="Q502" s="194"/>
      <c r="R502" s="194"/>
      <c r="S502" s="194"/>
      <c r="T502" s="194"/>
      <c r="U502" s="194"/>
      <c r="V502" s="470"/>
      <c r="W502" s="194"/>
      <c r="X502" s="194"/>
      <c r="Y502" s="194"/>
      <c r="Z502" s="194"/>
      <c r="AA502" s="194"/>
      <c r="AB502" s="470"/>
      <c r="AC502" s="194"/>
      <c r="AD502" s="194"/>
      <c r="AE502" s="194"/>
      <c r="AF502" s="194"/>
      <c r="AG502" s="194"/>
      <c r="AH502" s="470"/>
      <c r="AI502" s="194"/>
      <c r="AJ502" s="194"/>
      <c r="AK502" s="194"/>
      <c r="AL502" s="194"/>
      <c r="AM502" s="470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470"/>
      <c r="P503" s="194"/>
      <c r="Q503" s="194"/>
      <c r="R503" s="194"/>
      <c r="S503" s="194"/>
      <c r="T503" s="194"/>
      <c r="U503" s="194"/>
      <c r="V503" s="470"/>
      <c r="W503" s="194"/>
      <c r="X503" s="194"/>
      <c r="Y503" s="194"/>
      <c r="Z503" s="194"/>
      <c r="AA503" s="194"/>
      <c r="AB503" s="470"/>
      <c r="AC503" s="194"/>
      <c r="AD503" s="194"/>
      <c r="AE503" s="194"/>
      <c r="AF503" s="194"/>
      <c r="AG503" s="194"/>
      <c r="AH503" s="470"/>
      <c r="AI503" s="194"/>
      <c r="AJ503" s="194"/>
      <c r="AK503" s="194"/>
      <c r="AL503" s="194"/>
      <c r="AM503" s="470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470"/>
      <c r="P504" s="194"/>
      <c r="Q504" s="194"/>
      <c r="R504" s="194"/>
      <c r="S504" s="194"/>
      <c r="T504" s="194"/>
      <c r="U504" s="194"/>
      <c r="V504" s="470"/>
      <c r="W504" s="194"/>
      <c r="X504" s="194"/>
      <c r="Y504" s="194"/>
      <c r="Z504" s="194"/>
      <c r="AA504" s="194"/>
      <c r="AB504" s="470"/>
      <c r="AC504" s="194"/>
      <c r="AD504" s="194"/>
      <c r="AE504" s="194"/>
      <c r="AF504" s="194"/>
      <c r="AG504" s="194"/>
      <c r="AH504" s="470"/>
      <c r="AI504" s="194"/>
      <c r="AJ504" s="194"/>
      <c r="AK504" s="194"/>
      <c r="AL504" s="194"/>
      <c r="AM504" s="470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470"/>
      <c r="P505" s="194"/>
      <c r="Q505" s="194"/>
      <c r="R505" s="194"/>
      <c r="S505" s="194"/>
      <c r="T505" s="194"/>
      <c r="U505" s="194"/>
      <c r="V505" s="470"/>
      <c r="W505" s="194"/>
      <c r="X505" s="194"/>
      <c r="Y505" s="194"/>
      <c r="Z505" s="194"/>
      <c r="AA505" s="194"/>
      <c r="AB505" s="470"/>
      <c r="AC505" s="194"/>
      <c r="AD505" s="194"/>
      <c r="AE505" s="194"/>
      <c r="AF505" s="194"/>
      <c r="AG505" s="194"/>
      <c r="AH505" s="470"/>
      <c r="AI505" s="194"/>
      <c r="AJ505" s="194"/>
      <c r="AK505" s="194"/>
      <c r="AL505" s="194"/>
      <c r="AM505" s="470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470"/>
      <c r="P506" s="194"/>
      <c r="Q506" s="194"/>
      <c r="R506" s="194"/>
      <c r="S506" s="194"/>
      <c r="T506" s="194"/>
      <c r="U506" s="194"/>
      <c r="V506" s="470"/>
      <c r="W506" s="194"/>
      <c r="X506" s="194"/>
      <c r="Y506" s="194"/>
      <c r="Z506" s="194"/>
      <c r="AA506" s="194"/>
      <c r="AB506" s="470"/>
      <c r="AC506" s="194"/>
      <c r="AD506" s="194"/>
      <c r="AE506" s="194"/>
      <c r="AF506" s="194"/>
      <c r="AG506" s="194"/>
      <c r="AH506" s="470"/>
      <c r="AI506" s="194"/>
      <c r="AJ506" s="194"/>
      <c r="AK506" s="194"/>
      <c r="AL506" s="194"/>
      <c r="AM506" s="470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470"/>
      <c r="P507" s="194"/>
      <c r="Q507" s="194"/>
      <c r="R507" s="194"/>
      <c r="S507" s="194"/>
      <c r="T507" s="194"/>
      <c r="U507" s="194"/>
      <c r="V507" s="470"/>
      <c r="W507" s="194"/>
      <c r="X507" s="194"/>
      <c r="Y507" s="194"/>
      <c r="Z507" s="194"/>
      <c r="AA507" s="194"/>
      <c r="AB507" s="470"/>
      <c r="AC507" s="194"/>
      <c r="AD507" s="194"/>
      <c r="AE507" s="194"/>
      <c r="AF507" s="194"/>
      <c r="AG507" s="194"/>
      <c r="AH507" s="470"/>
      <c r="AI507" s="194"/>
      <c r="AJ507" s="194"/>
      <c r="AK507" s="194"/>
      <c r="AL507" s="194"/>
      <c r="AM507" s="470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470"/>
      <c r="P508" s="194"/>
      <c r="Q508" s="194"/>
      <c r="R508" s="194"/>
      <c r="S508" s="194"/>
      <c r="T508" s="194"/>
      <c r="U508" s="194"/>
      <c r="V508" s="470"/>
      <c r="W508" s="194"/>
      <c r="X508" s="194"/>
      <c r="Y508" s="194"/>
      <c r="Z508" s="194"/>
      <c r="AA508" s="194"/>
      <c r="AB508" s="470"/>
      <c r="AC508" s="194"/>
      <c r="AD508" s="194"/>
      <c r="AE508" s="194"/>
      <c r="AF508" s="194"/>
      <c r="AG508" s="194"/>
      <c r="AH508" s="470"/>
      <c r="AI508" s="194"/>
      <c r="AJ508" s="194"/>
      <c r="AK508" s="194"/>
      <c r="AL508" s="194"/>
      <c r="AM508" s="470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470"/>
      <c r="P509" s="194"/>
      <c r="Q509" s="194"/>
      <c r="R509" s="194"/>
      <c r="S509" s="194"/>
      <c r="T509" s="194"/>
      <c r="U509" s="194"/>
      <c r="V509" s="470"/>
      <c r="W509" s="194"/>
      <c r="X509" s="194"/>
      <c r="Y509" s="194"/>
      <c r="Z509" s="194"/>
      <c r="AA509" s="194"/>
      <c r="AB509" s="470"/>
      <c r="AC509" s="194"/>
      <c r="AD509" s="194"/>
      <c r="AE509" s="194"/>
      <c r="AF509" s="194"/>
      <c r="AG509" s="194"/>
      <c r="AH509" s="470"/>
      <c r="AI509" s="194"/>
      <c r="AJ509" s="194"/>
      <c r="AK509" s="194"/>
      <c r="AL509" s="194"/>
      <c r="AM509" s="470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470"/>
      <c r="P510" s="194"/>
      <c r="Q510" s="194"/>
      <c r="R510" s="194"/>
      <c r="S510" s="194"/>
      <c r="T510" s="194"/>
      <c r="U510" s="194"/>
      <c r="V510" s="470"/>
      <c r="W510" s="194"/>
      <c r="X510" s="194"/>
      <c r="Y510" s="194"/>
      <c r="Z510" s="194"/>
      <c r="AA510" s="194"/>
      <c r="AB510" s="470"/>
      <c r="AC510" s="194"/>
      <c r="AD510" s="194"/>
      <c r="AE510" s="194"/>
      <c r="AF510" s="194"/>
      <c r="AG510" s="194"/>
      <c r="AH510" s="470"/>
      <c r="AI510" s="194"/>
      <c r="AJ510" s="194"/>
      <c r="AK510" s="194"/>
      <c r="AL510" s="194"/>
      <c r="AM510" s="470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470"/>
      <c r="P511" s="194"/>
      <c r="Q511" s="194"/>
      <c r="R511" s="194"/>
      <c r="S511" s="194"/>
      <c r="T511" s="194"/>
      <c r="U511" s="194"/>
      <c r="V511" s="470"/>
      <c r="W511" s="194"/>
      <c r="X511" s="194"/>
      <c r="Y511" s="194"/>
      <c r="Z511" s="194"/>
      <c r="AA511" s="194"/>
      <c r="AB511" s="470"/>
      <c r="AC511" s="194"/>
      <c r="AD511" s="194"/>
      <c r="AE511" s="194"/>
      <c r="AF511" s="194"/>
      <c r="AG511" s="194"/>
      <c r="AH511" s="470"/>
      <c r="AI511" s="194"/>
      <c r="AJ511" s="194"/>
      <c r="AK511" s="194"/>
      <c r="AL511" s="194"/>
      <c r="AM511" s="470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470"/>
      <c r="P512" s="194"/>
      <c r="Q512" s="194"/>
      <c r="R512" s="194"/>
      <c r="S512" s="194"/>
      <c r="T512" s="194"/>
      <c r="U512" s="194"/>
      <c r="V512" s="470"/>
      <c r="W512" s="194"/>
      <c r="X512" s="194"/>
      <c r="Y512" s="194"/>
      <c r="Z512" s="194"/>
      <c r="AA512" s="194"/>
      <c r="AB512" s="470"/>
      <c r="AC512" s="194"/>
      <c r="AD512" s="194"/>
      <c r="AE512" s="194"/>
      <c r="AF512" s="194"/>
      <c r="AG512" s="194"/>
      <c r="AH512" s="470"/>
      <c r="AI512" s="194"/>
      <c r="AJ512" s="194"/>
      <c r="AK512" s="194"/>
      <c r="AL512" s="194"/>
      <c r="AM512" s="470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470"/>
      <c r="P513" s="194"/>
      <c r="Q513" s="194"/>
      <c r="R513" s="194"/>
      <c r="S513" s="194"/>
      <c r="T513" s="194"/>
      <c r="U513" s="194"/>
      <c r="V513" s="470"/>
      <c r="W513" s="194"/>
      <c r="X513" s="194"/>
      <c r="Y513" s="194"/>
      <c r="Z513" s="194"/>
      <c r="AA513" s="194"/>
      <c r="AB513" s="470"/>
      <c r="AC513" s="194"/>
      <c r="AD513" s="194"/>
      <c r="AE513" s="194"/>
      <c r="AF513" s="194"/>
      <c r="AG513" s="194"/>
      <c r="AH513" s="470"/>
      <c r="AI513" s="194"/>
      <c r="AJ513" s="194"/>
      <c r="AK513" s="194"/>
      <c r="AL513" s="194"/>
      <c r="AM513" s="470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470"/>
      <c r="P514" s="194"/>
      <c r="Q514" s="194"/>
      <c r="R514" s="194"/>
      <c r="S514" s="194"/>
      <c r="T514" s="194"/>
      <c r="U514" s="194"/>
      <c r="V514" s="470"/>
      <c r="W514" s="194"/>
      <c r="X514" s="194"/>
      <c r="Y514" s="194"/>
      <c r="Z514" s="194"/>
      <c r="AA514" s="194"/>
      <c r="AB514" s="470"/>
      <c r="AC514" s="194"/>
      <c r="AD514" s="194"/>
      <c r="AE514" s="194"/>
      <c r="AF514" s="194"/>
      <c r="AG514" s="194"/>
      <c r="AH514" s="470"/>
      <c r="AI514" s="194"/>
      <c r="AJ514" s="194"/>
      <c r="AK514" s="194"/>
      <c r="AL514" s="194"/>
      <c r="AM514" s="470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470"/>
      <c r="P515" s="194"/>
      <c r="Q515" s="194"/>
      <c r="R515" s="194"/>
      <c r="S515" s="194"/>
      <c r="T515" s="194"/>
      <c r="U515" s="194"/>
      <c r="V515" s="470"/>
      <c r="W515" s="194"/>
      <c r="X515" s="194"/>
      <c r="Y515" s="194"/>
      <c r="Z515" s="194"/>
      <c r="AA515" s="194"/>
      <c r="AB515" s="470"/>
      <c r="AC515" s="194"/>
      <c r="AD515" s="194"/>
      <c r="AE515" s="194"/>
      <c r="AF515" s="194"/>
      <c r="AG515" s="194"/>
      <c r="AH515" s="470"/>
      <c r="AI515" s="194"/>
      <c r="AJ515" s="194"/>
      <c r="AK515" s="194"/>
      <c r="AL515" s="194"/>
      <c r="AM515" s="470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470"/>
      <c r="P516" s="194"/>
      <c r="Q516" s="194"/>
      <c r="R516" s="194"/>
      <c r="S516" s="194"/>
      <c r="T516" s="194"/>
      <c r="U516" s="194"/>
      <c r="V516" s="470"/>
      <c r="W516" s="194"/>
      <c r="X516" s="194"/>
      <c r="Y516" s="194"/>
      <c r="Z516" s="194"/>
      <c r="AA516" s="194"/>
      <c r="AB516" s="470"/>
      <c r="AC516" s="194"/>
      <c r="AD516" s="194"/>
      <c r="AE516" s="194"/>
      <c r="AF516" s="194"/>
      <c r="AG516" s="194"/>
      <c r="AH516" s="470"/>
      <c r="AI516" s="194"/>
      <c r="AJ516" s="194"/>
      <c r="AK516" s="194"/>
      <c r="AL516" s="194"/>
      <c r="AM516" s="470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470"/>
      <c r="P517" s="194"/>
      <c r="Q517" s="194"/>
      <c r="R517" s="194"/>
      <c r="S517" s="194"/>
      <c r="T517" s="194"/>
      <c r="U517" s="194"/>
      <c r="V517" s="470"/>
      <c r="W517" s="194"/>
      <c r="X517" s="194"/>
      <c r="Y517" s="194"/>
      <c r="Z517" s="194"/>
      <c r="AA517" s="194"/>
      <c r="AB517" s="470"/>
      <c r="AC517" s="194"/>
      <c r="AD517" s="194"/>
      <c r="AE517" s="194"/>
      <c r="AF517" s="194"/>
      <c r="AG517" s="194"/>
      <c r="AH517" s="470"/>
      <c r="AI517" s="194"/>
      <c r="AJ517" s="194"/>
      <c r="AK517" s="194"/>
      <c r="AL517" s="194"/>
      <c r="AM517" s="470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470"/>
      <c r="P518" s="194"/>
      <c r="Q518" s="194"/>
      <c r="R518" s="194"/>
      <c r="S518" s="194"/>
      <c r="T518" s="194"/>
      <c r="U518" s="194"/>
      <c r="V518" s="470"/>
      <c r="W518" s="194"/>
      <c r="X518" s="194"/>
      <c r="Y518" s="194"/>
      <c r="Z518" s="194"/>
      <c r="AA518" s="194"/>
      <c r="AB518" s="470"/>
      <c r="AC518" s="194"/>
      <c r="AD518" s="194"/>
      <c r="AE518" s="194"/>
      <c r="AF518" s="194"/>
      <c r="AG518" s="194"/>
      <c r="AH518" s="470"/>
      <c r="AI518" s="194"/>
      <c r="AJ518" s="194"/>
      <c r="AK518" s="194"/>
      <c r="AL518" s="194"/>
      <c r="AM518" s="470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470"/>
      <c r="P519" s="194"/>
      <c r="Q519" s="194"/>
      <c r="R519" s="194"/>
      <c r="S519" s="194"/>
      <c r="T519" s="194"/>
      <c r="U519" s="194"/>
      <c r="V519" s="470"/>
      <c r="W519" s="194"/>
      <c r="X519" s="194"/>
      <c r="Y519" s="194"/>
      <c r="Z519" s="194"/>
      <c r="AA519" s="194"/>
      <c r="AB519" s="470"/>
      <c r="AC519" s="194"/>
      <c r="AD519" s="194"/>
      <c r="AE519" s="194"/>
      <c r="AF519" s="194"/>
      <c r="AG519" s="194"/>
      <c r="AH519" s="470"/>
      <c r="AI519" s="194"/>
      <c r="AJ519" s="194"/>
      <c r="AK519" s="194"/>
      <c r="AL519" s="194"/>
      <c r="AM519" s="470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470"/>
      <c r="P520" s="194"/>
      <c r="Q520" s="194"/>
      <c r="R520" s="194"/>
      <c r="S520" s="194"/>
      <c r="T520" s="194"/>
      <c r="U520" s="194"/>
      <c r="V520" s="470"/>
      <c r="W520" s="194"/>
      <c r="X520" s="194"/>
      <c r="Y520" s="194"/>
      <c r="Z520" s="194"/>
      <c r="AA520" s="194"/>
      <c r="AB520" s="470"/>
      <c r="AC520" s="194"/>
      <c r="AD520" s="194"/>
      <c r="AE520" s="194"/>
      <c r="AF520" s="194"/>
      <c r="AG520" s="194"/>
      <c r="AH520" s="470"/>
      <c r="AI520" s="194"/>
      <c r="AJ520" s="194"/>
      <c r="AK520" s="194"/>
      <c r="AL520" s="194"/>
      <c r="AM520" s="470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470"/>
      <c r="P521" s="194"/>
      <c r="Q521" s="194"/>
      <c r="R521" s="194"/>
      <c r="S521" s="194"/>
      <c r="T521" s="194"/>
      <c r="U521" s="194"/>
      <c r="V521" s="470"/>
      <c r="W521" s="194"/>
      <c r="X521" s="194"/>
      <c r="Y521" s="194"/>
      <c r="Z521" s="194"/>
      <c r="AA521" s="194"/>
      <c r="AB521" s="470"/>
      <c r="AC521" s="194"/>
      <c r="AD521" s="194"/>
      <c r="AE521" s="194"/>
      <c r="AF521" s="194"/>
      <c r="AG521" s="194"/>
      <c r="AH521" s="470"/>
      <c r="AI521" s="194"/>
      <c r="AJ521" s="194"/>
      <c r="AK521" s="194"/>
      <c r="AL521" s="194"/>
      <c r="AM521" s="470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470"/>
      <c r="P522" s="194"/>
      <c r="Q522" s="194"/>
      <c r="R522" s="194"/>
      <c r="S522" s="194"/>
      <c r="T522" s="194"/>
      <c r="U522" s="194"/>
      <c r="V522" s="470"/>
      <c r="W522" s="194"/>
      <c r="X522" s="194"/>
      <c r="Y522" s="194"/>
      <c r="Z522" s="194"/>
      <c r="AA522" s="194"/>
      <c r="AB522" s="470"/>
      <c r="AC522" s="194"/>
      <c r="AD522" s="194"/>
      <c r="AE522" s="194"/>
      <c r="AF522" s="194"/>
      <c r="AG522" s="194"/>
      <c r="AH522" s="470"/>
      <c r="AI522" s="194"/>
      <c r="AJ522" s="194"/>
      <c r="AK522" s="194"/>
      <c r="AL522" s="194"/>
      <c r="AM522" s="470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470"/>
      <c r="P523" s="194"/>
      <c r="Q523" s="194"/>
      <c r="R523" s="194"/>
      <c r="S523" s="194"/>
      <c r="T523" s="194"/>
      <c r="U523" s="194"/>
      <c r="V523" s="470"/>
      <c r="W523" s="194"/>
      <c r="X523" s="194"/>
      <c r="Y523" s="194"/>
      <c r="Z523" s="194"/>
      <c r="AA523" s="194"/>
      <c r="AB523" s="470"/>
      <c r="AC523" s="194"/>
      <c r="AD523" s="194"/>
      <c r="AE523" s="194"/>
      <c r="AF523" s="194"/>
      <c r="AG523" s="194"/>
      <c r="AH523" s="470"/>
      <c r="AI523" s="194"/>
      <c r="AJ523" s="194"/>
      <c r="AK523" s="194"/>
      <c r="AL523" s="194"/>
      <c r="AM523" s="470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470"/>
      <c r="P524" s="194"/>
      <c r="Q524" s="194"/>
      <c r="R524" s="194"/>
      <c r="S524" s="194"/>
      <c r="T524" s="194"/>
      <c r="U524" s="194"/>
      <c r="V524" s="470"/>
      <c r="W524" s="194"/>
      <c r="X524" s="194"/>
      <c r="Y524" s="194"/>
      <c r="Z524" s="194"/>
      <c r="AA524" s="194"/>
      <c r="AB524" s="470"/>
      <c r="AC524" s="194"/>
      <c r="AD524" s="194"/>
      <c r="AE524" s="194"/>
      <c r="AF524" s="194"/>
      <c r="AG524" s="194"/>
      <c r="AH524" s="470"/>
      <c r="AI524" s="194"/>
      <c r="AJ524" s="194"/>
      <c r="AK524" s="194"/>
      <c r="AL524" s="194"/>
      <c r="AM524" s="470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470"/>
      <c r="P525" s="194"/>
      <c r="Q525" s="194"/>
      <c r="R525" s="194"/>
      <c r="S525" s="194"/>
      <c r="T525" s="194"/>
      <c r="U525" s="194"/>
      <c r="V525" s="470"/>
      <c r="W525" s="194"/>
      <c r="X525" s="194"/>
      <c r="Y525" s="194"/>
      <c r="Z525" s="194"/>
      <c r="AA525" s="194"/>
      <c r="AB525" s="470"/>
      <c r="AC525" s="194"/>
      <c r="AD525" s="194"/>
      <c r="AE525" s="194"/>
      <c r="AF525" s="194"/>
      <c r="AG525" s="194"/>
      <c r="AH525" s="470"/>
      <c r="AI525" s="194"/>
      <c r="AJ525" s="194"/>
      <c r="AK525" s="194"/>
      <c r="AL525" s="194"/>
      <c r="AM525" s="470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470"/>
      <c r="P526" s="194"/>
      <c r="Q526" s="194"/>
      <c r="R526" s="194"/>
      <c r="S526" s="194"/>
      <c r="T526" s="194"/>
      <c r="U526" s="194"/>
      <c r="V526" s="470"/>
      <c r="W526" s="194"/>
      <c r="X526" s="194"/>
      <c r="Y526" s="194"/>
      <c r="Z526" s="194"/>
      <c r="AA526" s="194"/>
      <c r="AB526" s="470"/>
      <c r="AC526" s="194"/>
      <c r="AD526" s="194"/>
      <c r="AE526" s="194"/>
      <c r="AF526" s="194"/>
      <c r="AG526" s="194"/>
      <c r="AH526" s="470"/>
      <c r="AI526" s="194"/>
      <c r="AJ526" s="194"/>
      <c r="AK526" s="194"/>
      <c r="AL526" s="194"/>
      <c r="AM526" s="470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470"/>
      <c r="P527" s="194"/>
      <c r="Q527" s="194"/>
      <c r="R527" s="194"/>
      <c r="S527" s="194"/>
      <c r="T527" s="194"/>
      <c r="U527" s="194"/>
      <c r="V527" s="470"/>
      <c r="W527" s="194"/>
      <c r="X527" s="194"/>
      <c r="Y527" s="194"/>
      <c r="Z527" s="194"/>
      <c r="AA527" s="194"/>
      <c r="AB527" s="470"/>
      <c r="AC527" s="194"/>
      <c r="AD527" s="194"/>
      <c r="AE527" s="194"/>
      <c r="AF527" s="194"/>
      <c r="AG527" s="194"/>
      <c r="AH527" s="470"/>
      <c r="AI527" s="194"/>
      <c r="AJ527" s="194"/>
      <c r="AK527" s="194"/>
      <c r="AL527" s="194"/>
      <c r="AM527" s="470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470"/>
      <c r="P528" s="194"/>
      <c r="Q528" s="194"/>
      <c r="R528" s="194"/>
      <c r="S528" s="194"/>
      <c r="T528" s="194"/>
      <c r="U528" s="194"/>
      <c r="V528" s="470"/>
      <c r="W528" s="194"/>
      <c r="X528" s="194"/>
      <c r="Y528" s="194"/>
      <c r="Z528" s="194"/>
      <c r="AA528" s="194"/>
      <c r="AB528" s="470"/>
      <c r="AC528" s="194"/>
      <c r="AD528" s="194"/>
      <c r="AE528" s="194"/>
      <c r="AF528" s="194"/>
      <c r="AG528" s="194"/>
      <c r="AH528" s="470"/>
      <c r="AI528" s="194"/>
      <c r="AJ528" s="194"/>
      <c r="AK528" s="194"/>
      <c r="AL528" s="194"/>
      <c r="AM528" s="470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470"/>
      <c r="P529" s="194"/>
      <c r="Q529" s="194"/>
      <c r="R529" s="194"/>
      <c r="S529" s="194"/>
      <c r="T529" s="194"/>
      <c r="U529" s="194"/>
      <c r="V529" s="470"/>
      <c r="W529" s="194"/>
      <c r="X529" s="194"/>
      <c r="Y529" s="194"/>
      <c r="Z529" s="194"/>
      <c r="AA529" s="194"/>
      <c r="AB529" s="470"/>
      <c r="AC529" s="194"/>
      <c r="AD529" s="194"/>
      <c r="AE529" s="194"/>
      <c r="AF529" s="194"/>
      <c r="AG529" s="194"/>
      <c r="AH529" s="470"/>
      <c r="AI529" s="194"/>
      <c r="AJ529" s="194"/>
      <c r="AK529" s="194"/>
      <c r="AL529" s="194"/>
      <c r="AM529" s="470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470"/>
      <c r="P530" s="194"/>
      <c r="Q530" s="194"/>
      <c r="R530" s="194"/>
      <c r="S530" s="194"/>
      <c r="T530" s="194"/>
      <c r="U530" s="194"/>
      <c r="V530" s="470"/>
      <c r="W530" s="194"/>
      <c r="X530" s="194"/>
      <c r="Y530" s="194"/>
      <c r="Z530" s="194"/>
      <c r="AA530" s="194"/>
      <c r="AB530" s="470"/>
      <c r="AC530" s="194"/>
      <c r="AD530" s="194"/>
      <c r="AE530" s="194"/>
      <c r="AF530" s="194"/>
      <c r="AG530" s="194"/>
      <c r="AH530" s="470"/>
      <c r="AI530" s="194"/>
      <c r="AJ530" s="194"/>
      <c r="AK530" s="194"/>
      <c r="AL530" s="194"/>
      <c r="AM530" s="470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470"/>
      <c r="P531" s="194"/>
      <c r="Q531" s="194"/>
      <c r="R531" s="194"/>
      <c r="S531" s="194"/>
      <c r="T531" s="194"/>
      <c r="U531" s="194"/>
      <c r="V531" s="470"/>
      <c r="W531" s="194"/>
      <c r="X531" s="194"/>
      <c r="Y531" s="194"/>
      <c r="Z531" s="194"/>
      <c r="AA531" s="194"/>
      <c r="AB531" s="470"/>
      <c r="AC531" s="194"/>
      <c r="AD531" s="194"/>
      <c r="AE531" s="194"/>
      <c r="AF531" s="194"/>
      <c r="AG531" s="194"/>
      <c r="AH531" s="470"/>
      <c r="AI531" s="194"/>
      <c r="AJ531" s="194"/>
      <c r="AK531" s="194"/>
      <c r="AL531" s="194"/>
      <c r="AM531" s="470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470"/>
      <c r="P532" s="194"/>
      <c r="Q532" s="194"/>
      <c r="R532" s="194"/>
      <c r="S532" s="194"/>
      <c r="T532" s="194"/>
      <c r="U532" s="194"/>
      <c r="V532" s="470"/>
      <c r="W532" s="194"/>
      <c r="X532" s="194"/>
      <c r="Y532" s="194"/>
      <c r="Z532" s="194"/>
      <c r="AA532" s="194"/>
      <c r="AB532" s="470"/>
      <c r="AC532" s="194"/>
      <c r="AD532" s="194"/>
      <c r="AE532" s="194"/>
      <c r="AF532" s="194"/>
      <c r="AG532" s="194"/>
      <c r="AH532" s="470"/>
      <c r="AI532" s="194"/>
      <c r="AJ532" s="194"/>
      <c r="AK532" s="194"/>
      <c r="AL532" s="194"/>
      <c r="AM532" s="470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470"/>
      <c r="P533" s="194"/>
      <c r="Q533" s="194"/>
      <c r="R533" s="194"/>
      <c r="S533" s="194"/>
      <c r="T533" s="194"/>
      <c r="U533" s="194"/>
      <c r="V533" s="470"/>
      <c r="W533" s="194"/>
      <c r="X533" s="194"/>
      <c r="Y533" s="194"/>
      <c r="Z533" s="194"/>
      <c r="AA533" s="194"/>
      <c r="AB533" s="470"/>
      <c r="AC533" s="194"/>
      <c r="AD533" s="194"/>
      <c r="AE533" s="194"/>
      <c r="AF533" s="194"/>
      <c r="AG533" s="194"/>
      <c r="AH533" s="470"/>
      <c r="AI533" s="194"/>
      <c r="AJ533" s="194"/>
      <c r="AK533" s="194"/>
      <c r="AL533" s="194"/>
      <c r="AM533" s="470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470"/>
      <c r="P534" s="194"/>
      <c r="Q534" s="194"/>
      <c r="R534" s="194"/>
      <c r="S534" s="194"/>
      <c r="T534" s="194"/>
      <c r="U534" s="194"/>
      <c r="V534" s="470"/>
      <c r="W534" s="194"/>
      <c r="X534" s="194"/>
      <c r="Y534" s="194"/>
      <c r="Z534" s="194"/>
      <c r="AA534" s="194"/>
      <c r="AB534" s="470"/>
      <c r="AC534" s="194"/>
      <c r="AD534" s="194"/>
      <c r="AE534" s="194"/>
      <c r="AF534" s="194"/>
      <c r="AG534" s="194"/>
      <c r="AH534" s="470"/>
      <c r="AI534" s="194"/>
      <c r="AJ534" s="194"/>
      <c r="AK534" s="194"/>
      <c r="AL534" s="194"/>
      <c r="AM534" s="470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470"/>
      <c r="P535" s="194"/>
      <c r="Q535" s="194"/>
      <c r="R535" s="194"/>
      <c r="S535" s="194"/>
      <c r="T535" s="194"/>
      <c r="U535" s="194"/>
      <c r="V535" s="470"/>
      <c r="W535" s="194"/>
      <c r="X535" s="194"/>
      <c r="Y535" s="194"/>
      <c r="Z535" s="194"/>
      <c r="AA535" s="194"/>
      <c r="AB535" s="470"/>
      <c r="AC535" s="194"/>
      <c r="AD535" s="194"/>
      <c r="AE535" s="194"/>
      <c r="AF535" s="194"/>
      <c r="AG535" s="194"/>
      <c r="AH535" s="470"/>
      <c r="AI535" s="194"/>
      <c r="AJ535" s="194"/>
      <c r="AK535" s="194"/>
      <c r="AL535" s="194"/>
      <c r="AM535" s="470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470"/>
      <c r="P536" s="194"/>
      <c r="Q536" s="194"/>
      <c r="R536" s="194"/>
      <c r="S536" s="194"/>
      <c r="T536" s="194"/>
      <c r="U536" s="194"/>
      <c r="V536" s="470"/>
      <c r="W536" s="194"/>
      <c r="X536" s="194"/>
      <c r="Y536" s="194"/>
      <c r="Z536" s="194"/>
      <c r="AA536" s="194"/>
      <c r="AB536" s="470"/>
      <c r="AC536" s="194"/>
      <c r="AD536" s="194"/>
      <c r="AE536" s="194"/>
      <c r="AF536" s="194"/>
      <c r="AG536" s="194"/>
      <c r="AH536" s="470"/>
      <c r="AI536" s="194"/>
      <c r="AJ536" s="194"/>
      <c r="AK536" s="194"/>
      <c r="AL536" s="194"/>
      <c r="AM536" s="470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470"/>
      <c r="P537" s="194"/>
      <c r="Q537" s="194"/>
      <c r="R537" s="194"/>
      <c r="S537" s="194"/>
      <c r="T537" s="194"/>
      <c r="U537" s="194"/>
      <c r="V537" s="470"/>
      <c r="W537" s="194"/>
      <c r="X537" s="194"/>
      <c r="Y537" s="194"/>
      <c r="Z537" s="194"/>
      <c r="AA537" s="194"/>
      <c r="AB537" s="470"/>
      <c r="AC537" s="194"/>
      <c r="AD537" s="194"/>
      <c r="AE537" s="194"/>
      <c r="AF537" s="194"/>
      <c r="AG537" s="194"/>
      <c r="AH537" s="470"/>
      <c r="AI537" s="194"/>
      <c r="AJ537" s="194"/>
      <c r="AK537" s="194"/>
      <c r="AL537" s="194"/>
      <c r="AM537" s="470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470"/>
      <c r="P538" s="194"/>
      <c r="Q538" s="194"/>
      <c r="R538" s="194"/>
      <c r="S538" s="194"/>
      <c r="T538" s="194"/>
      <c r="U538" s="194"/>
      <c r="V538" s="470"/>
      <c r="W538" s="194"/>
      <c r="X538" s="194"/>
      <c r="Y538" s="194"/>
      <c r="Z538" s="194"/>
      <c r="AA538" s="194"/>
      <c r="AB538" s="470"/>
      <c r="AC538" s="194"/>
      <c r="AD538" s="194"/>
      <c r="AE538" s="194"/>
      <c r="AF538" s="194"/>
      <c r="AG538" s="194"/>
      <c r="AH538" s="470"/>
      <c r="AI538" s="194"/>
      <c r="AJ538" s="194"/>
      <c r="AK538" s="194"/>
      <c r="AL538" s="194"/>
      <c r="AM538" s="470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470"/>
      <c r="P539" s="194"/>
      <c r="Q539" s="194"/>
      <c r="R539" s="194"/>
      <c r="S539" s="194"/>
      <c r="T539" s="194"/>
      <c r="U539" s="194"/>
      <c r="V539" s="470"/>
      <c r="W539" s="194"/>
      <c r="X539" s="194"/>
      <c r="Y539" s="194"/>
      <c r="Z539" s="194"/>
      <c r="AA539" s="194"/>
      <c r="AB539" s="470"/>
      <c r="AC539" s="194"/>
      <c r="AD539" s="194"/>
      <c r="AE539" s="194"/>
      <c r="AF539" s="194"/>
      <c r="AG539" s="194"/>
      <c r="AH539" s="470"/>
      <c r="AI539" s="194"/>
      <c r="AJ539" s="194"/>
      <c r="AK539" s="194"/>
      <c r="AL539" s="194"/>
      <c r="AM539" s="470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470"/>
      <c r="P540" s="194"/>
      <c r="Q540" s="194"/>
      <c r="R540" s="194"/>
      <c r="S540" s="194"/>
      <c r="T540" s="194"/>
      <c r="U540" s="194"/>
      <c r="V540" s="470"/>
      <c r="W540" s="194"/>
      <c r="X540" s="194"/>
      <c r="Y540" s="194"/>
      <c r="Z540" s="194"/>
      <c r="AA540" s="194"/>
      <c r="AB540" s="470"/>
      <c r="AC540" s="194"/>
      <c r="AD540" s="194"/>
      <c r="AE540" s="194"/>
      <c r="AF540" s="194"/>
      <c r="AG540" s="194"/>
      <c r="AH540" s="470"/>
      <c r="AI540" s="194"/>
      <c r="AJ540" s="194"/>
      <c r="AK540" s="194"/>
      <c r="AL540" s="194"/>
      <c r="AM540" s="470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470"/>
      <c r="P541" s="194"/>
      <c r="Q541" s="194"/>
      <c r="R541" s="194"/>
      <c r="S541" s="194"/>
      <c r="T541" s="194"/>
      <c r="U541" s="194"/>
      <c r="V541" s="470"/>
      <c r="W541" s="194"/>
      <c r="X541" s="194"/>
      <c r="Y541" s="194"/>
      <c r="Z541" s="194"/>
      <c r="AA541" s="194"/>
      <c r="AB541" s="470"/>
      <c r="AC541" s="194"/>
      <c r="AD541" s="194"/>
      <c r="AE541" s="194"/>
      <c r="AF541" s="194"/>
      <c r="AG541" s="194"/>
      <c r="AH541" s="470"/>
      <c r="AI541" s="194"/>
      <c r="AJ541" s="194"/>
      <c r="AK541" s="194"/>
      <c r="AL541" s="194"/>
      <c r="AM541" s="470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470"/>
      <c r="P542" s="194"/>
      <c r="Q542" s="194"/>
      <c r="R542" s="194"/>
      <c r="S542" s="194"/>
      <c r="T542" s="194"/>
      <c r="U542" s="194"/>
      <c r="V542" s="470"/>
      <c r="W542" s="194"/>
      <c r="X542" s="194"/>
      <c r="Y542" s="194"/>
      <c r="Z542" s="194"/>
      <c r="AA542" s="194"/>
      <c r="AB542" s="470"/>
      <c r="AC542" s="194"/>
      <c r="AD542" s="194"/>
      <c r="AE542" s="194"/>
      <c r="AF542" s="194"/>
      <c r="AG542" s="194"/>
      <c r="AH542" s="470"/>
      <c r="AI542" s="194"/>
      <c r="AJ542" s="194"/>
      <c r="AK542" s="194"/>
      <c r="AL542" s="194"/>
      <c r="AM542" s="470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470"/>
      <c r="P543" s="194"/>
      <c r="Q543" s="194"/>
      <c r="R543" s="194"/>
      <c r="S543" s="194"/>
      <c r="T543" s="194"/>
      <c r="U543" s="194"/>
      <c r="V543" s="470"/>
      <c r="W543" s="194"/>
      <c r="X543" s="194"/>
      <c r="Y543" s="194"/>
      <c r="Z543" s="194"/>
      <c r="AA543" s="194"/>
      <c r="AB543" s="470"/>
      <c r="AC543" s="194"/>
      <c r="AD543" s="194"/>
      <c r="AE543" s="194"/>
      <c r="AF543" s="194"/>
      <c r="AG543" s="194"/>
      <c r="AH543" s="470"/>
      <c r="AI543" s="194"/>
      <c r="AJ543" s="194"/>
      <c r="AK543" s="194"/>
      <c r="AL543" s="194"/>
      <c r="AM543" s="470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470"/>
      <c r="P544" s="194"/>
      <c r="Q544" s="194"/>
      <c r="R544" s="194"/>
      <c r="S544" s="194"/>
      <c r="T544" s="194"/>
      <c r="U544" s="194"/>
      <c r="V544" s="470"/>
      <c r="W544" s="194"/>
      <c r="X544" s="194"/>
      <c r="Y544" s="194"/>
      <c r="Z544" s="194"/>
      <c r="AA544" s="194"/>
      <c r="AB544" s="470"/>
      <c r="AC544" s="194"/>
      <c r="AD544" s="194"/>
      <c r="AE544" s="194"/>
      <c r="AF544" s="194"/>
      <c r="AG544" s="194"/>
      <c r="AH544" s="470"/>
      <c r="AI544" s="194"/>
      <c r="AJ544" s="194"/>
      <c r="AK544" s="194"/>
      <c r="AL544" s="194"/>
      <c r="AM544" s="470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470"/>
      <c r="P545" s="194"/>
      <c r="Q545" s="194"/>
      <c r="R545" s="194"/>
      <c r="S545" s="194"/>
      <c r="T545" s="194"/>
      <c r="U545" s="194"/>
      <c r="V545" s="470"/>
      <c r="W545" s="194"/>
      <c r="X545" s="194"/>
      <c r="Y545" s="194"/>
      <c r="Z545" s="194"/>
      <c r="AA545" s="194"/>
      <c r="AB545" s="470"/>
      <c r="AC545" s="194"/>
      <c r="AD545" s="194"/>
      <c r="AE545" s="194"/>
      <c r="AF545" s="194"/>
      <c r="AG545" s="194"/>
      <c r="AH545" s="470"/>
      <c r="AI545" s="194"/>
      <c r="AJ545" s="194"/>
      <c r="AK545" s="194"/>
      <c r="AL545" s="194"/>
      <c r="AM545" s="470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470"/>
      <c r="P546" s="194"/>
      <c r="Q546" s="194"/>
      <c r="R546" s="194"/>
      <c r="S546" s="194"/>
      <c r="T546" s="194"/>
      <c r="U546" s="194"/>
      <c r="V546" s="470"/>
      <c r="W546" s="194"/>
      <c r="X546" s="194"/>
      <c r="Y546" s="194"/>
      <c r="Z546" s="194"/>
      <c r="AA546" s="194"/>
      <c r="AB546" s="470"/>
      <c r="AC546" s="194"/>
      <c r="AD546" s="194"/>
      <c r="AE546" s="194"/>
      <c r="AF546" s="194"/>
      <c r="AG546" s="194"/>
      <c r="AH546" s="470"/>
      <c r="AI546" s="194"/>
      <c r="AJ546" s="194"/>
      <c r="AK546" s="194"/>
      <c r="AL546" s="194"/>
      <c r="AM546" s="470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470"/>
      <c r="P547" s="194"/>
      <c r="Q547" s="194"/>
      <c r="R547" s="194"/>
      <c r="S547" s="194"/>
      <c r="T547" s="194"/>
      <c r="U547" s="194"/>
      <c r="V547" s="470"/>
      <c r="W547" s="194"/>
      <c r="X547" s="194"/>
      <c r="Y547" s="194"/>
      <c r="Z547" s="194"/>
      <c r="AA547" s="194"/>
      <c r="AB547" s="470"/>
      <c r="AC547" s="194"/>
      <c r="AD547" s="194"/>
      <c r="AE547" s="194"/>
      <c r="AF547" s="194"/>
      <c r="AG547" s="194"/>
      <c r="AH547" s="470"/>
      <c r="AI547" s="194"/>
      <c r="AJ547" s="194"/>
      <c r="AK547" s="194"/>
      <c r="AL547" s="194"/>
      <c r="AM547" s="470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470"/>
      <c r="P548" s="194"/>
      <c r="Q548" s="194"/>
      <c r="R548" s="194"/>
      <c r="S548" s="194"/>
      <c r="T548" s="194"/>
      <c r="U548" s="194"/>
      <c r="V548" s="470"/>
      <c r="W548" s="194"/>
      <c r="X548" s="194"/>
      <c r="Y548" s="194"/>
      <c r="Z548" s="194"/>
      <c r="AA548" s="194"/>
      <c r="AB548" s="470"/>
      <c r="AC548" s="194"/>
      <c r="AD548" s="194"/>
      <c r="AE548" s="194"/>
      <c r="AF548" s="194"/>
      <c r="AG548" s="194"/>
      <c r="AH548" s="470"/>
      <c r="AI548" s="194"/>
      <c r="AJ548" s="194"/>
      <c r="AK548" s="194"/>
      <c r="AL548" s="194"/>
      <c r="AM548" s="470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470"/>
      <c r="P549" s="194"/>
      <c r="Q549" s="194"/>
      <c r="R549" s="194"/>
      <c r="S549" s="194"/>
      <c r="T549" s="194"/>
      <c r="U549" s="194"/>
      <c r="V549" s="470"/>
      <c r="W549" s="194"/>
      <c r="X549" s="194"/>
      <c r="Y549" s="194"/>
      <c r="Z549" s="194"/>
      <c r="AA549" s="194"/>
      <c r="AB549" s="470"/>
      <c r="AC549" s="194"/>
      <c r="AD549" s="194"/>
      <c r="AE549" s="194"/>
      <c r="AF549" s="194"/>
      <c r="AG549" s="194"/>
      <c r="AH549" s="470"/>
      <c r="AI549" s="194"/>
      <c r="AJ549" s="194"/>
      <c r="AK549" s="194"/>
      <c r="AL549" s="194"/>
      <c r="AM549" s="470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470"/>
      <c r="P550" s="194"/>
      <c r="Q550" s="194"/>
      <c r="R550" s="194"/>
      <c r="S550" s="194"/>
      <c r="T550" s="194"/>
      <c r="U550" s="194"/>
      <c r="V550" s="470"/>
      <c r="W550" s="194"/>
      <c r="X550" s="194"/>
      <c r="Y550" s="194"/>
      <c r="Z550" s="194"/>
      <c r="AA550" s="194"/>
      <c r="AB550" s="470"/>
      <c r="AC550" s="194"/>
      <c r="AD550" s="194"/>
      <c r="AE550" s="194"/>
      <c r="AF550" s="194"/>
      <c r="AG550" s="194"/>
      <c r="AH550" s="470"/>
      <c r="AI550" s="194"/>
      <c r="AJ550" s="194"/>
      <c r="AK550" s="194"/>
      <c r="AL550" s="194"/>
      <c r="AM550" s="470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470"/>
      <c r="P551" s="194"/>
      <c r="Q551" s="194"/>
      <c r="R551" s="194"/>
      <c r="S551" s="194"/>
      <c r="T551" s="194"/>
      <c r="U551" s="194"/>
      <c r="V551" s="470"/>
      <c r="W551" s="194"/>
      <c r="X551" s="194"/>
      <c r="Y551" s="194"/>
      <c r="Z551" s="194"/>
      <c r="AA551" s="194"/>
      <c r="AB551" s="470"/>
      <c r="AC551" s="194"/>
      <c r="AD551" s="194"/>
      <c r="AE551" s="194"/>
      <c r="AF551" s="194"/>
      <c r="AG551" s="194"/>
      <c r="AH551" s="470"/>
      <c r="AI551" s="194"/>
      <c r="AJ551" s="194"/>
      <c r="AK551" s="194"/>
      <c r="AL551" s="194"/>
      <c r="AM551" s="470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470"/>
      <c r="P552" s="194"/>
      <c r="Q552" s="194"/>
      <c r="R552" s="194"/>
      <c r="S552" s="194"/>
      <c r="T552" s="194"/>
      <c r="U552" s="194"/>
      <c r="V552" s="470"/>
      <c r="W552" s="194"/>
      <c r="X552" s="194"/>
      <c r="Y552" s="194"/>
      <c r="Z552" s="194"/>
      <c r="AA552" s="194"/>
      <c r="AB552" s="470"/>
      <c r="AC552" s="194"/>
      <c r="AD552" s="194"/>
      <c r="AE552" s="194"/>
      <c r="AF552" s="194"/>
      <c r="AG552" s="194"/>
      <c r="AH552" s="470"/>
      <c r="AI552" s="194"/>
      <c r="AJ552" s="194"/>
      <c r="AK552" s="194"/>
      <c r="AL552" s="194"/>
      <c r="AM552" s="470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470"/>
      <c r="P553" s="194"/>
      <c r="Q553" s="194"/>
      <c r="R553" s="194"/>
      <c r="S553" s="194"/>
      <c r="T553" s="194"/>
      <c r="U553" s="194"/>
      <c r="V553" s="470"/>
      <c r="W553" s="194"/>
      <c r="X553" s="194"/>
      <c r="Y553" s="194"/>
      <c r="Z553" s="194"/>
      <c r="AA553" s="194"/>
      <c r="AB553" s="470"/>
      <c r="AC553" s="194"/>
      <c r="AD553" s="194"/>
      <c r="AE553" s="194"/>
      <c r="AF553" s="194"/>
      <c r="AG553" s="194"/>
      <c r="AH553" s="470"/>
      <c r="AI553" s="194"/>
      <c r="AJ553" s="194"/>
      <c r="AK553" s="194"/>
      <c r="AL553" s="194"/>
      <c r="AM553" s="470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470"/>
      <c r="P554" s="194"/>
      <c r="Q554" s="194"/>
      <c r="R554" s="194"/>
      <c r="S554" s="194"/>
      <c r="T554" s="194"/>
      <c r="U554" s="194"/>
      <c r="V554" s="470"/>
      <c r="W554" s="194"/>
      <c r="X554" s="194"/>
      <c r="Y554" s="194"/>
      <c r="Z554" s="194"/>
      <c r="AA554" s="194"/>
      <c r="AB554" s="470"/>
      <c r="AC554" s="194"/>
      <c r="AD554" s="194"/>
      <c r="AE554" s="194"/>
      <c r="AF554" s="194"/>
      <c r="AG554" s="194"/>
      <c r="AH554" s="470"/>
      <c r="AI554" s="194"/>
      <c r="AJ554" s="194"/>
      <c r="AK554" s="194"/>
      <c r="AL554" s="194"/>
      <c r="AM554" s="470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470"/>
      <c r="P555" s="194"/>
      <c r="Q555" s="194"/>
      <c r="R555" s="194"/>
      <c r="S555" s="194"/>
      <c r="T555" s="194"/>
      <c r="U555" s="194"/>
      <c r="V555" s="470"/>
      <c r="W555" s="194"/>
      <c r="X555" s="194"/>
      <c r="Y555" s="194"/>
      <c r="Z555" s="194"/>
      <c r="AA555" s="194"/>
      <c r="AB555" s="470"/>
      <c r="AC555" s="194"/>
      <c r="AD555" s="194"/>
      <c r="AE555" s="194"/>
      <c r="AF555" s="194"/>
      <c r="AG555" s="194"/>
      <c r="AH555" s="470"/>
      <c r="AI555" s="194"/>
      <c r="AJ555" s="194"/>
      <c r="AK555" s="194"/>
      <c r="AL555" s="194"/>
      <c r="AM555" s="470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470"/>
      <c r="P556" s="194"/>
      <c r="Q556" s="194"/>
      <c r="R556" s="194"/>
      <c r="S556" s="194"/>
      <c r="T556" s="194"/>
      <c r="U556" s="194"/>
      <c r="V556" s="470"/>
      <c r="W556" s="194"/>
      <c r="X556" s="194"/>
      <c r="Y556" s="194"/>
      <c r="Z556" s="194"/>
      <c r="AA556" s="194"/>
      <c r="AB556" s="470"/>
      <c r="AC556" s="194"/>
      <c r="AD556" s="194"/>
      <c r="AE556" s="194"/>
      <c r="AF556" s="194"/>
      <c r="AG556" s="194"/>
      <c r="AH556" s="470"/>
      <c r="AI556" s="194"/>
      <c r="AJ556" s="194"/>
      <c r="AK556" s="194"/>
      <c r="AL556" s="194"/>
      <c r="AM556" s="470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470"/>
      <c r="P557" s="194"/>
      <c r="Q557" s="194"/>
      <c r="R557" s="194"/>
      <c r="S557" s="194"/>
      <c r="T557" s="194"/>
      <c r="U557" s="194"/>
      <c r="V557" s="470"/>
      <c r="W557" s="194"/>
      <c r="X557" s="194"/>
      <c r="Y557" s="194"/>
      <c r="Z557" s="194"/>
      <c r="AA557" s="194"/>
      <c r="AB557" s="470"/>
      <c r="AC557" s="194"/>
      <c r="AD557" s="194"/>
      <c r="AE557" s="194"/>
      <c r="AF557" s="194"/>
      <c r="AG557" s="194"/>
      <c r="AH557" s="470"/>
      <c r="AI557" s="194"/>
      <c r="AJ557" s="194"/>
      <c r="AK557" s="194"/>
      <c r="AL557" s="194"/>
      <c r="AM557" s="470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470"/>
      <c r="P558" s="194"/>
      <c r="Q558" s="194"/>
      <c r="R558" s="194"/>
      <c r="S558" s="194"/>
      <c r="T558" s="194"/>
      <c r="U558" s="194"/>
      <c r="V558" s="470"/>
      <c r="W558" s="194"/>
      <c r="X558" s="194"/>
      <c r="Y558" s="194"/>
      <c r="Z558" s="194"/>
      <c r="AA558" s="194"/>
      <c r="AB558" s="470"/>
      <c r="AC558" s="194"/>
      <c r="AD558" s="194"/>
      <c r="AE558" s="194"/>
      <c r="AF558" s="194"/>
      <c r="AG558" s="194"/>
      <c r="AH558" s="470"/>
      <c r="AI558" s="194"/>
      <c r="AJ558" s="194"/>
      <c r="AK558" s="194"/>
      <c r="AL558" s="194"/>
      <c r="AM558" s="470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470"/>
      <c r="P559" s="194"/>
      <c r="Q559" s="194"/>
      <c r="R559" s="194"/>
      <c r="S559" s="194"/>
      <c r="T559" s="194"/>
      <c r="U559" s="194"/>
      <c r="V559" s="470"/>
      <c r="W559" s="194"/>
      <c r="X559" s="194"/>
      <c r="Y559" s="194"/>
      <c r="Z559" s="194"/>
      <c r="AA559" s="194"/>
      <c r="AB559" s="470"/>
      <c r="AC559" s="194"/>
      <c r="AD559" s="194"/>
      <c r="AE559" s="194"/>
      <c r="AF559" s="194"/>
      <c r="AG559" s="194"/>
      <c r="AH559" s="470"/>
      <c r="AI559" s="194"/>
      <c r="AJ559" s="194"/>
      <c r="AK559" s="194"/>
      <c r="AL559" s="194"/>
      <c r="AM559" s="470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470"/>
      <c r="P560" s="194"/>
      <c r="Q560" s="194"/>
      <c r="R560" s="194"/>
      <c r="S560" s="194"/>
      <c r="T560" s="194"/>
      <c r="U560" s="194"/>
      <c r="V560" s="470"/>
      <c r="W560" s="194"/>
      <c r="X560" s="194"/>
      <c r="Y560" s="194"/>
      <c r="Z560" s="194"/>
      <c r="AA560" s="194"/>
      <c r="AB560" s="470"/>
      <c r="AC560" s="194"/>
      <c r="AD560" s="194"/>
      <c r="AE560" s="194"/>
      <c r="AF560" s="194"/>
      <c r="AG560" s="194"/>
      <c r="AH560" s="470"/>
      <c r="AI560" s="194"/>
      <c r="AJ560" s="194"/>
      <c r="AK560" s="194"/>
      <c r="AL560" s="194"/>
      <c r="AM560" s="470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470"/>
      <c r="P561" s="194"/>
      <c r="Q561" s="194"/>
      <c r="R561" s="194"/>
      <c r="S561" s="194"/>
      <c r="T561" s="194"/>
      <c r="U561" s="194"/>
      <c r="V561" s="470"/>
      <c r="W561" s="194"/>
      <c r="X561" s="194"/>
      <c r="Y561" s="194"/>
      <c r="Z561" s="194"/>
      <c r="AA561" s="194"/>
      <c r="AB561" s="470"/>
      <c r="AC561" s="194"/>
      <c r="AD561" s="194"/>
      <c r="AE561" s="194"/>
      <c r="AF561" s="194"/>
      <c r="AG561" s="194"/>
      <c r="AH561" s="470"/>
      <c r="AI561" s="194"/>
      <c r="AJ561" s="194"/>
      <c r="AK561" s="194"/>
      <c r="AL561" s="194"/>
      <c r="AM561" s="470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470"/>
      <c r="P562" s="194"/>
      <c r="Q562" s="194"/>
      <c r="R562" s="194"/>
      <c r="S562" s="194"/>
      <c r="T562" s="194"/>
      <c r="U562" s="194"/>
      <c r="V562" s="470"/>
      <c r="W562" s="194"/>
      <c r="X562" s="194"/>
      <c r="Y562" s="194"/>
      <c r="Z562" s="194"/>
      <c r="AA562" s="194"/>
      <c r="AB562" s="470"/>
      <c r="AC562" s="194"/>
      <c r="AD562" s="194"/>
      <c r="AE562" s="194"/>
      <c r="AF562" s="194"/>
      <c r="AG562" s="194"/>
      <c r="AH562" s="470"/>
      <c r="AI562" s="194"/>
      <c r="AJ562" s="194"/>
      <c r="AK562" s="194"/>
      <c r="AL562" s="194"/>
      <c r="AM562" s="470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470"/>
      <c r="P563" s="194"/>
      <c r="Q563" s="194"/>
      <c r="R563" s="194"/>
      <c r="S563" s="194"/>
      <c r="T563" s="194"/>
      <c r="U563" s="194"/>
      <c r="V563" s="470"/>
      <c r="W563" s="194"/>
      <c r="X563" s="194"/>
      <c r="Y563" s="194"/>
      <c r="Z563" s="194"/>
      <c r="AA563" s="194"/>
      <c r="AB563" s="470"/>
      <c r="AC563" s="194"/>
      <c r="AD563" s="194"/>
      <c r="AE563" s="194"/>
      <c r="AF563" s="194"/>
      <c r="AG563" s="194"/>
      <c r="AH563" s="470"/>
      <c r="AI563" s="194"/>
      <c r="AJ563" s="194"/>
      <c r="AK563" s="194"/>
      <c r="AL563" s="194"/>
      <c r="AM563" s="470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470"/>
      <c r="P564" s="194"/>
      <c r="Q564" s="194"/>
      <c r="R564" s="194"/>
      <c r="S564" s="194"/>
      <c r="T564" s="194"/>
      <c r="U564" s="194"/>
      <c r="V564" s="470"/>
      <c r="W564" s="194"/>
      <c r="X564" s="194"/>
      <c r="Y564" s="194"/>
      <c r="Z564" s="194"/>
      <c r="AA564" s="194"/>
      <c r="AB564" s="470"/>
      <c r="AC564" s="194"/>
      <c r="AD564" s="194"/>
      <c r="AE564" s="194"/>
      <c r="AF564" s="194"/>
      <c r="AG564" s="194"/>
      <c r="AH564" s="470"/>
      <c r="AI564" s="194"/>
      <c r="AJ564" s="194"/>
      <c r="AK564" s="194"/>
      <c r="AL564" s="194"/>
      <c r="AM564" s="470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470"/>
      <c r="P565" s="194"/>
      <c r="Q565" s="194"/>
      <c r="R565" s="194"/>
      <c r="S565" s="194"/>
      <c r="T565" s="194"/>
      <c r="U565" s="194"/>
      <c r="V565" s="470"/>
      <c r="W565" s="194"/>
      <c r="X565" s="194"/>
      <c r="Y565" s="194"/>
      <c r="Z565" s="194"/>
      <c r="AA565" s="194"/>
      <c r="AB565" s="470"/>
      <c r="AC565" s="194"/>
      <c r="AD565" s="194"/>
      <c r="AE565" s="194"/>
      <c r="AF565" s="194"/>
      <c r="AG565" s="194"/>
      <c r="AH565" s="470"/>
      <c r="AI565" s="194"/>
      <c r="AJ565" s="194"/>
      <c r="AK565" s="194"/>
      <c r="AL565" s="194"/>
      <c r="AM565" s="470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470"/>
      <c r="P566" s="194"/>
      <c r="Q566" s="194"/>
      <c r="R566" s="194"/>
      <c r="S566" s="194"/>
      <c r="T566" s="194"/>
      <c r="U566" s="194"/>
      <c r="V566" s="470"/>
      <c r="W566" s="194"/>
      <c r="X566" s="194"/>
      <c r="Y566" s="194"/>
      <c r="Z566" s="194"/>
      <c r="AA566" s="194"/>
      <c r="AB566" s="470"/>
      <c r="AC566" s="194"/>
      <c r="AD566" s="194"/>
      <c r="AE566" s="194"/>
      <c r="AF566" s="194"/>
      <c r="AG566" s="194"/>
      <c r="AH566" s="470"/>
      <c r="AI566" s="194"/>
      <c r="AJ566" s="194"/>
      <c r="AK566" s="194"/>
      <c r="AL566" s="194"/>
      <c r="AM566" s="470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470"/>
      <c r="P567" s="194"/>
      <c r="Q567" s="194"/>
      <c r="R567" s="194"/>
      <c r="S567" s="194"/>
      <c r="T567" s="194"/>
      <c r="U567" s="194"/>
      <c r="V567" s="470"/>
      <c r="W567" s="194"/>
      <c r="X567" s="194"/>
      <c r="Y567" s="194"/>
      <c r="Z567" s="194"/>
      <c r="AA567" s="194"/>
      <c r="AB567" s="470"/>
      <c r="AC567" s="194"/>
      <c r="AD567" s="194"/>
      <c r="AE567" s="194"/>
      <c r="AF567" s="194"/>
      <c r="AG567" s="194"/>
      <c r="AH567" s="470"/>
      <c r="AI567" s="194"/>
      <c r="AJ567" s="194"/>
      <c r="AK567" s="194"/>
      <c r="AL567" s="194"/>
      <c r="AM567" s="470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470"/>
      <c r="P568" s="194"/>
      <c r="Q568" s="194"/>
      <c r="R568" s="194"/>
      <c r="S568" s="194"/>
      <c r="T568" s="194"/>
      <c r="U568" s="194"/>
      <c r="V568" s="470"/>
      <c r="W568" s="194"/>
      <c r="X568" s="194"/>
      <c r="Y568" s="194"/>
      <c r="Z568" s="194"/>
      <c r="AA568" s="194"/>
      <c r="AB568" s="470"/>
      <c r="AC568" s="194"/>
      <c r="AD568" s="194"/>
      <c r="AE568" s="194"/>
      <c r="AF568" s="194"/>
      <c r="AG568" s="194"/>
      <c r="AH568" s="470"/>
      <c r="AI568" s="194"/>
      <c r="AJ568" s="194"/>
      <c r="AK568" s="194"/>
      <c r="AL568" s="194"/>
      <c r="AM568" s="470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470"/>
      <c r="P569" s="194"/>
      <c r="Q569" s="194"/>
      <c r="R569" s="194"/>
      <c r="S569" s="194"/>
      <c r="T569" s="194"/>
      <c r="U569" s="194"/>
      <c r="V569" s="470"/>
      <c r="W569" s="194"/>
      <c r="X569" s="194"/>
      <c r="Y569" s="194"/>
      <c r="Z569" s="194"/>
      <c r="AA569" s="194"/>
      <c r="AB569" s="470"/>
      <c r="AC569" s="194"/>
      <c r="AD569" s="194"/>
      <c r="AE569" s="194"/>
      <c r="AF569" s="194"/>
      <c r="AG569" s="194"/>
      <c r="AH569" s="470"/>
      <c r="AI569" s="194"/>
      <c r="AJ569" s="194"/>
      <c r="AK569" s="194"/>
      <c r="AL569" s="194"/>
      <c r="AM569" s="470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470"/>
      <c r="P570" s="194"/>
      <c r="Q570" s="194"/>
      <c r="R570" s="194"/>
      <c r="S570" s="194"/>
      <c r="T570" s="194"/>
      <c r="U570" s="194"/>
      <c r="V570" s="470"/>
      <c r="W570" s="194"/>
      <c r="X570" s="194"/>
      <c r="Y570" s="194"/>
      <c r="Z570" s="194"/>
      <c r="AA570" s="194"/>
      <c r="AB570" s="470"/>
      <c r="AC570" s="194"/>
      <c r="AD570" s="194"/>
      <c r="AE570" s="194"/>
      <c r="AF570" s="194"/>
      <c r="AG570" s="194"/>
      <c r="AH570" s="470"/>
      <c r="AI570" s="194"/>
      <c r="AJ570" s="194"/>
      <c r="AK570" s="194"/>
      <c r="AL570" s="194"/>
      <c r="AM570" s="470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470"/>
      <c r="P571" s="194"/>
      <c r="Q571" s="194"/>
      <c r="R571" s="194"/>
      <c r="S571" s="194"/>
      <c r="T571" s="194"/>
      <c r="U571" s="194"/>
      <c r="V571" s="470"/>
      <c r="W571" s="194"/>
      <c r="X571" s="194"/>
      <c r="Y571" s="194"/>
      <c r="Z571" s="194"/>
      <c r="AA571" s="194"/>
      <c r="AB571" s="470"/>
      <c r="AC571" s="194"/>
      <c r="AD571" s="194"/>
      <c r="AE571" s="194"/>
      <c r="AF571" s="194"/>
      <c r="AG571" s="194"/>
      <c r="AH571" s="470"/>
      <c r="AI571" s="194"/>
      <c r="AJ571" s="194"/>
      <c r="AK571" s="194"/>
      <c r="AL571" s="194"/>
      <c r="AM571" s="470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470"/>
      <c r="P572" s="194"/>
      <c r="Q572" s="194"/>
      <c r="R572" s="194"/>
      <c r="S572" s="194"/>
      <c r="T572" s="194"/>
      <c r="U572" s="194"/>
      <c r="V572" s="470"/>
      <c r="W572" s="194"/>
      <c r="X572" s="194"/>
      <c r="Y572" s="194"/>
      <c r="Z572" s="194"/>
      <c r="AA572" s="194"/>
      <c r="AB572" s="470"/>
      <c r="AC572" s="194"/>
      <c r="AD572" s="194"/>
      <c r="AE572" s="194"/>
      <c r="AF572" s="194"/>
      <c r="AG572" s="194"/>
      <c r="AH572" s="470"/>
      <c r="AI572" s="194"/>
      <c r="AJ572" s="194"/>
      <c r="AK572" s="194"/>
      <c r="AL572" s="194"/>
      <c r="AM572" s="470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470"/>
      <c r="P573" s="194"/>
      <c r="Q573" s="194"/>
      <c r="R573" s="194"/>
      <c r="S573" s="194"/>
      <c r="T573" s="194"/>
      <c r="U573" s="194"/>
      <c r="V573" s="470"/>
      <c r="W573" s="194"/>
      <c r="X573" s="194"/>
      <c r="Y573" s="194"/>
      <c r="Z573" s="194"/>
      <c r="AA573" s="194"/>
      <c r="AB573" s="470"/>
      <c r="AC573" s="194"/>
      <c r="AD573" s="194"/>
      <c r="AE573" s="194"/>
      <c r="AF573" s="194"/>
      <c r="AG573" s="194"/>
      <c r="AH573" s="470"/>
      <c r="AI573" s="194"/>
      <c r="AJ573" s="194"/>
      <c r="AK573" s="194"/>
      <c r="AL573" s="194"/>
      <c r="AM573" s="470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470"/>
      <c r="P574" s="194"/>
      <c r="Q574" s="194"/>
      <c r="R574" s="194"/>
      <c r="S574" s="194"/>
      <c r="T574" s="194"/>
      <c r="U574" s="194"/>
      <c r="V574" s="470"/>
      <c r="W574" s="194"/>
      <c r="X574" s="194"/>
      <c r="Y574" s="194"/>
      <c r="Z574" s="194"/>
      <c r="AA574" s="194"/>
      <c r="AB574" s="470"/>
      <c r="AC574" s="194"/>
      <c r="AD574" s="194"/>
      <c r="AE574" s="194"/>
      <c r="AF574" s="194"/>
      <c r="AG574" s="194"/>
      <c r="AH574" s="470"/>
      <c r="AI574" s="194"/>
      <c r="AJ574" s="194"/>
      <c r="AK574" s="194"/>
      <c r="AL574" s="194"/>
      <c r="AM574" s="470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470"/>
      <c r="P575" s="194"/>
      <c r="Q575" s="194"/>
      <c r="R575" s="194"/>
      <c r="S575" s="194"/>
      <c r="T575" s="194"/>
      <c r="U575" s="194"/>
      <c r="V575" s="470"/>
      <c r="W575" s="194"/>
      <c r="X575" s="194"/>
      <c r="Y575" s="194"/>
      <c r="Z575" s="194"/>
      <c r="AA575" s="194"/>
      <c r="AB575" s="470"/>
      <c r="AC575" s="194"/>
      <c r="AD575" s="194"/>
      <c r="AE575" s="194"/>
      <c r="AF575" s="194"/>
      <c r="AG575" s="194"/>
      <c r="AH575" s="470"/>
      <c r="AI575" s="194"/>
      <c r="AJ575" s="194"/>
      <c r="AK575" s="194"/>
      <c r="AL575" s="194"/>
      <c r="AM575" s="470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470"/>
      <c r="P576" s="194"/>
      <c r="Q576" s="194"/>
      <c r="R576" s="194"/>
      <c r="S576" s="194"/>
      <c r="T576" s="194"/>
      <c r="U576" s="194"/>
      <c r="V576" s="470"/>
      <c r="W576" s="194"/>
      <c r="X576" s="194"/>
      <c r="Y576" s="194"/>
      <c r="Z576" s="194"/>
      <c r="AA576" s="194"/>
      <c r="AB576" s="470"/>
      <c r="AC576" s="194"/>
      <c r="AD576" s="194"/>
      <c r="AE576" s="194"/>
      <c r="AF576" s="194"/>
      <c r="AG576" s="194"/>
      <c r="AH576" s="470"/>
      <c r="AI576" s="194"/>
      <c r="AJ576" s="194"/>
      <c r="AK576" s="194"/>
      <c r="AL576" s="194"/>
      <c r="AM576" s="470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470"/>
      <c r="P577" s="194"/>
      <c r="Q577" s="194"/>
      <c r="R577" s="194"/>
      <c r="S577" s="194"/>
      <c r="T577" s="194"/>
      <c r="U577" s="194"/>
      <c r="V577" s="470"/>
      <c r="W577" s="194"/>
      <c r="X577" s="194"/>
      <c r="Y577" s="194"/>
      <c r="Z577" s="194"/>
      <c r="AA577" s="194"/>
      <c r="AB577" s="470"/>
      <c r="AC577" s="194"/>
      <c r="AD577" s="194"/>
      <c r="AE577" s="194"/>
      <c r="AF577" s="194"/>
      <c r="AG577" s="194"/>
      <c r="AH577" s="470"/>
      <c r="AI577" s="194"/>
      <c r="AJ577" s="194"/>
      <c r="AK577" s="194"/>
      <c r="AL577" s="194"/>
      <c r="AM577" s="470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470"/>
      <c r="P578" s="194"/>
      <c r="Q578" s="194"/>
      <c r="R578" s="194"/>
      <c r="S578" s="194"/>
      <c r="T578" s="194"/>
      <c r="U578" s="194"/>
      <c r="V578" s="470"/>
      <c r="W578" s="194"/>
      <c r="X578" s="194"/>
      <c r="Y578" s="194"/>
      <c r="Z578" s="194"/>
      <c r="AA578" s="194"/>
      <c r="AB578" s="470"/>
      <c r="AC578" s="194"/>
      <c r="AD578" s="194"/>
      <c r="AE578" s="194"/>
      <c r="AF578" s="194"/>
      <c r="AG578" s="194"/>
      <c r="AH578" s="470"/>
      <c r="AI578" s="194"/>
      <c r="AJ578" s="194"/>
      <c r="AK578" s="194"/>
      <c r="AL578" s="194"/>
      <c r="AM578" s="470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470"/>
      <c r="P579" s="194"/>
      <c r="Q579" s="194"/>
      <c r="R579" s="194"/>
      <c r="S579" s="194"/>
      <c r="T579" s="194"/>
      <c r="U579" s="194"/>
      <c r="V579" s="470"/>
      <c r="W579" s="194"/>
      <c r="X579" s="194"/>
      <c r="Y579" s="194"/>
      <c r="Z579" s="194"/>
      <c r="AA579" s="194"/>
      <c r="AB579" s="470"/>
      <c r="AC579" s="194"/>
      <c r="AD579" s="194"/>
      <c r="AE579" s="194"/>
      <c r="AF579" s="194"/>
      <c r="AG579" s="194"/>
      <c r="AH579" s="470"/>
      <c r="AI579" s="194"/>
      <c r="AJ579" s="194"/>
      <c r="AK579" s="194"/>
      <c r="AL579" s="194"/>
      <c r="AM579" s="470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470"/>
      <c r="P580" s="194"/>
      <c r="Q580" s="194"/>
      <c r="R580" s="194"/>
      <c r="S580" s="194"/>
      <c r="T580" s="194"/>
      <c r="U580" s="194"/>
      <c r="V580" s="470"/>
      <c r="W580" s="194"/>
      <c r="X580" s="194"/>
      <c r="Y580" s="194"/>
      <c r="Z580" s="194"/>
      <c r="AA580" s="194"/>
      <c r="AB580" s="470"/>
      <c r="AC580" s="194"/>
      <c r="AD580" s="194"/>
      <c r="AE580" s="194"/>
      <c r="AF580" s="194"/>
      <c r="AG580" s="194"/>
      <c r="AH580" s="470"/>
      <c r="AI580" s="194"/>
      <c r="AJ580" s="194"/>
      <c r="AK580" s="194"/>
      <c r="AL580" s="194"/>
      <c r="AM580" s="470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470"/>
      <c r="P581" s="194"/>
      <c r="Q581" s="194"/>
      <c r="R581" s="194"/>
      <c r="S581" s="194"/>
      <c r="T581" s="194"/>
      <c r="U581" s="194"/>
      <c r="V581" s="470"/>
      <c r="W581" s="194"/>
      <c r="X581" s="194"/>
      <c r="Y581" s="194"/>
      <c r="Z581" s="194"/>
      <c r="AA581" s="194"/>
      <c r="AB581" s="470"/>
      <c r="AC581" s="194"/>
      <c r="AD581" s="194"/>
      <c r="AE581" s="194"/>
      <c r="AF581" s="194"/>
      <c r="AG581" s="194"/>
      <c r="AH581" s="470"/>
      <c r="AI581" s="194"/>
      <c r="AJ581" s="194"/>
      <c r="AK581" s="194"/>
      <c r="AL581" s="194"/>
      <c r="AM581" s="470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470"/>
      <c r="P582" s="194"/>
      <c r="Q582" s="194"/>
      <c r="R582" s="194"/>
      <c r="S582" s="194"/>
      <c r="T582" s="194"/>
      <c r="U582" s="194"/>
      <c r="V582" s="470"/>
      <c r="W582" s="194"/>
      <c r="X582" s="194"/>
      <c r="Y582" s="194"/>
      <c r="Z582" s="194"/>
      <c r="AA582" s="194"/>
      <c r="AB582" s="470"/>
      <c r="AC582" s="194"/>
      <c r="AD582" s="194"/>
      <c r="AE582" s="194"/>
      <c r="AF582" s="194"/>
      <c r="AG582" s="194"/>
      <c r="AH582" s="470"/>
      <c r="AI582" s="194"/>
      <c r="AJ582" s="194"/>
      <c r="AK582" s="194"/>
      <c r="AL582" s="194"/>
      <c r="AM582" s="470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470"/>
      <c r="P583" s="194"/>
      <c r="Q583" s="194"/>
      <c r="R583" s="194"/>
      <c r="S583" s="194"/>
      <c r="T583" s="194"/>
      <c r="U583" s="194"/>
      <c r="V583" s="470"/>
      <c r="W583" s="194"/>
      <c r="X583" s="194"/>
      <c r="Y583" s="194"/>
      <c r="Z583" s="194"/>
      <c r="AA583" s="194"/>
      <c r="AB583" s="470"/>
      <c r="AC583" s="194"/>
      <c r="AD583" s="194"/>
      <c r="AE583" s="194"/>
      <c r="AF583" s="194"/>
      <c r="AG583" s="194"/>
      <c r="AH583" s="470"/>
      <c r="AI583" s="194"/>
      <c r="AJ583" s="194"/>
      <c r="AK583" s="194"/>
      <c r="AL583" s="194"/>
      <c r="AM583" s="470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470"/>
      <c r="P584" s="194"/>
      <c r="Q584" s="194"/>
      <c r="R584" s="194"/>
      <c r="S584" s="194"/>
      <c r="T584" s="194"/>
      <c r="U584" s="194"/>
      <c r="V584" s="470"/>
      <c r="W584" s="194"/>
      <c r="X584" s="194"/>
      <c r="Y584" s="194"/>
      <c r="Z584" s="194"/>
      <c r="AA584" s="194"/>
      <c r="AB584" s="470"/>
      <c r="AC584" s="194"/>
      <c r="AD584" s="194"/>
      <c r="AE584" s="194"/>
      <c r="AF584" s="194"/>
      <c r="AG584" s="194"/>
      <c r="AH584" s="470"/>
      <c r="AI584" s="194"/>
      <c r="AJ584" s="194"/>
      <c r="AK584" s="194"/>
      <c r="AL584" s="194"/>
      <c r="AM584" s="470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470"/>
      <c r="P585" s="194"/>
      <c r="Q585" s="194"/>
      <c r="R585" s="194"/>
      <c r="S585" s="194"/>
      <c r="T585" s="194"/>
      <c r="U585" s="194"/>
      <c r="V585" s="470"/>
      <c r="W585" s="194"/>
      <c r="X585" s="194"/>
      <c r="Y585" s="194"/>
      <c r="Z585" s="194"/>
      <c r="AA585" s="194"/>
      <c r="AB585" s="470"/>
      <c r="AC585" s="194"/>
      <c r="AD585" s="194"/>
      <c r="AE585" s="194"/>
      <c r="AF585" s="194"/>
      <c r="AG585" s="194"/>
      <c r="AH585" s="470"/>
      <c r="AI585" s="194"/>
      <c r="AJ585" s="194"/>
      <c r="AK585" s="194"/>
      <c r="AL585" s="194"/>
      <c r="AM585" s="470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470"/>
      <c r="P586" s="194"/>
      <c r="Q586" s="194"/>
      <c r="R586" s="194"/>
      <c r="S586" s="194"/>
      <c r="T586" s="194"/>
      <c r="U586" s="194"/>
      <c r="V586" s="470"/>
      <c r="W586" s="194"/>
      <c r="X586" s="194"/>
      <c r="Y586" s="194"/>
      <c r="Z586" s="194"/>
      <c r="AA586" s="194"/>
      <c r="AB586" s="470"/>
      <c r="AC586" s="194"/>
      <c r="AD586" s="194"/>
      <c r="AE586" s="194"/>
      <c r="AF586" s="194"/>
      <c r="AG586" s="194"/>
      <c r="AH586" s="470"/>
      <c r="AI586" s="194"/>
      <c r="AJ586" s="194"/>
      <c r="AK586" s="194"/>
      <c r="AL586" s="194"/>
      <c r="AM586" s="470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470"/>
      <c r="P587" s="194"/>
      <c r="Q587" s="194"/>
      <c r="R587" s="194"/>
      <c r="S587" s="194"/>
      <c r="T587" s="194"/>
      <c r="U587" s="194"/>
      <c r="V587" s="470"/>
      <c r="W587" s="194"/>
      <c r="X587" s="194"/>
      <c r="Y587" s="194"/>
      <c r="Z587" s="194"/>
      <c r="AA587" s="194"/>
      <c r="AB587" s="470"/>
      <c r="AC587" s="194"/>
      <c r="AD587" s="194"/>
      <c r="AE587" s="194"/>
      <c r="AF587" s="194"/>
      <c r="AG587" s="194"/>
      <c r="AH587" s="470"/>
      <c r="AI587" s="194"/>
      <c r="AJ587" s="194"/>
      <c r="AK587" s="194"/>
      <c r="AL587" s="194"/>
      <c r="AM587" s="470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470"/>
      <c r="P588" s="194"/>
      <c r="Q588" s="194"/>
      <c r="R588" s="194"/>
      <c r="S588" s="194"/>
      <c r="T588" s="194"/>
      <c r="U588" s="194"/>
      <c r="V588" s="470"/>
      <c r="W588" s="194"/>
      <c r="X588" s="194"/>
      <c r="Y588" s="194"/>
      <c r="Z588" s="194"/>
      <c r="AA588" s="194"/>
      <c r="AB588" s="470"/>
      <c r="AC588" s="194"/>
      <c r="AD588" s="194"/>
      <c r="AE588" s="194"/>
      <c r="AF588" s="194"/>
      <c r="AG588" s="194"/>
      <c r="AH588" s="470"/>
      <c r="AI588" s="194"/>
      <c r="AJ588" s="194"/>
      <c r="AK588" s="194"/>
      <c r="AL588" s="194"/>
      <c r="AM588" s="470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470"/>
      <c r="P589" s="194"/>
      <c r="Q589" s="194"/>
      <c r="R589" s="194"/>
      <c r="S589" s="194"/>
      <c r="T589" s="194"/>
      <c r="U589" s="194"/>
      <c r="V589" s="470"/>
      <c r="W589" s="194"/>
      <c r="X589" s="194"/>
      <c r="Y589" s="194"/>
      <c r="Z589" s="194"/>
      <c r="AA589" s="194"/>
      <c r="AB589" s="470"/>
      <c r="AC589" s="194"/>
      <c r="AD589" s="194"/>
      <c r="AE589" s="194"/>
      <c r="AF589" s="194"/>
      <c r="AG589" s="194"/>
      <c r="AH589" s="470"/>
      <c r="AI589" s="194"/>
      <c r="AJ589" s="194"/>
      <c r="AK589" s="194"/>
      <c r="AL589" s="194"/>
      <c r="AM589" s="470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470"/>
      <c r="P590" s="194"/>
      <c r="Q590" s="194"/>
      <c r="R590" s="194"/>
      <c r="S590" s="194"/>
      <c r="T590" s="194"/>
      <c r="U590" s="194"/>
      <c r="V590" s="470"/>
      <c r="W590" s="194"/>
      <c r="X590" s="194"/>
      <c r="Y590" s="194"/>
      <c r="Z590" s="194"/>
      <c r="AA590" s="194"/>
      <c r="AB590" s="470"/>
      <c r="AC590" s="194"/>
      <c r="AD590" s="194"/>
      <c r="AE590" s="194"/>
      <c r="AF590" s="194"/>
      <c r="AG590" s="194"/>
      <c r="AH590" s="470"/>
      <c r="AI590" s="194"/>
      <c r="AJ590" s="194"/>
      <c r="AK590" s="194"/>
      <c r="AL590" s="194"/>
      <c r="AM590" s="470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470"/>
      <c r="P591" s="194"/>
      <c r="Q591" s="194"/>
      <c r="R591" s="194"/>
      <c r="S591" s="194"/>
      <c r="T591" s="194"/>
      <c r="U591" s="194"/>
      <c r="V591" s="470"/>
      <c r="W591" s="194"/>
      <c r="X591" s="194"/>
      <c r="Y591" s="194"/>
      <c r="Z591" s="194"/>
      <c r="AA591" s="194"/>
      <c r="AB591" s="470"/>
      <c r="AC591" s="194"/>
      <c r="AD591" s="194"/>
      <c r="AE591" s="194"/>
      <c r="AF591" s="194"/>
      <c r="AG591" s="194"/>
      <c r="AH591" s="470"/>
      <c r="AI591" s="194"/>
      <c r="AJ591" s="194"/>
      <c r="AK591" s="194"/>
      <c r="AL591" s="194"/>
      <c r="AM591" s="470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470"/>
      <c r="P592" s="194"/>
      <c r="Q592" s="194"/>
      <c r="R592" s="194"/>
      <c r="S592" s="194"/>
      <c r="T592" s="194"/>
      <c r="U592" s="194"/>
      <c r="V592" s="470"/>
      <c r="W592" s="194"/>
      <c r="X592" s="194"/>
      <c r="Y592" s="194"/>
      <c r="Z592" s="194"/>
      <c r="AA592" s="194"/>
      <c r="AB592" s="470"/>
      <c r="AC592" s="194"/>
      <c r="AD592" s="194"/>
      <c r="AE592" s="194"/>
      <c r="AF592" s="194"/>
      <c r="AG592" s="194"/>
      <c r="AH592" s="470"/>
      <c r="AI592" s="194"/>
      <c r="AJ592" s="194"/>
      <c r="AK592" s="194"/>
      <c r="AL592" s="194"/>
      <c r="AM592" s="470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470"/>
      <c r="P593" s="194"/>
      <c r="Q593" s="194"/>
      <c r="R593" s="194"/>
      <c r="S593" s="194"/>
      <c r="T593" s="194"/>
      <c r="U593" s="194"/>
      <c r="V593" s="470"/>
      <c r="W593" s="194"/>
      <c r="X593" s="194"/>
      <c r="Y593" s="194"/>
      <c r="Z593" s="194"/>
      <c r="AA593" s="194"/>
      <c r="AB593" s="470"/>
      <c r="AC593" s="194"/>
      <c r="AD593" s="194"/>
      <c r="AE593" s="194"/>
      <c r="AF593" s="194"/>
      <c r="AG593" s="194"/>
      <c r="AH593" s="470"/>
      <c r="AI593" s="194"/>
      <c r="AJ593" s="194"/>
      <c r="AK593" s="194"/>
      <c r="AL593" s="194"/>
      <c r="AM593" s="470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470"/>
      <c r="P594" s="194"/>
      <c r="Q594" s="194"/>
      <c r="R594" s="194"/>
      <c r="S594" s="194"/>
      <c r="T594" s="194"/>
      <c r="U594" s="194"/>
      <c r="V594" s="470"/>
      <c r="W594" s="194"/>
      <c r="X594" s="194"/>
      <c r="Y594" s="194"/>
      <c r="Z594" s="194"/>
      <c r="AA594" s="194"/>
      <c r="AB594" s="470"/>
      <c r="AC594" s="194"/>
      <c r="AD594" s="194"/>
      <c r="AE594" s="194"/>
      <c r="AF594" s="194"/>
      <c r="AG594" s="194"/>
      <c r="AH594" s="470"/>
      <c r="AI594" s="194"/>
      <c r="AJ594" s="194"/>
      <c r="AK594" s="194"/>
      <c r="AL594" s="194"/>
      <c r="AM594" s="470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470"/>
      <c r="P595" s="194"/>
      <c r="Q595" s="194"/>
      <c r="R595" s="194"/>
      <c r="S595" s="194"/>
      <c r="T595" s="194"/>
      <c r="U595" s="194"/>
      <c r="V595" s="470"/>
      <c r="W595" s="194"/>
      <c r="X595" s="194"/>
      <c r="Y595" s="194"/>
      <c r="Z595" s="194"/>
      <c r="AA595" s="194"/>
      <c r="AB595" s="470"/>
      <c r="AC595" s="194"/>
      <c r="AD595" s="194"/>
      <c r="AE595" s="194"/>
      <c r="AF595" s="194"/>
      <c r="AG595" s="194"/>
      <c r="AH595" s="470"/>
      <c r="AI595" s="194"/>
      <c r="AJ595" s="194"/>
      <c r="AK595" s="194"/>
      <c r="AL595" s="194"/>
      <c r="AM595" s="470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470"/>
      <c r="P596" s="194"/>
      <c r="Q596" s="194"/>
      <c r="R596" s="194"/>
      <c r="S596" s="194"/>
      <c r="T596" s="194"/>
      <c r="U596" s="194"/>
      <c r="V596" s="470"/>
      <c r="W596" s="194"/>
      <c r="X596" s="194"/>
      <c r="Y596" s="194"/>
      <c r="Z596" s="194"/>
      <c r="AA596" s="194"/>
      <c r="AB596" s="470"/>
      <c r="AC596" s="194"/>
      <c r="AD596" s="194"/>
      <c r="AE596" s="194"/>
      <c r="AF596" s="194"/>
      <c r="AG596" s="194"/>
      <c r="AH596" s="470"/>
      <c r="AI596" s="194"/>
      <c r="AJ596" s="194"/>
      <c r="AK596" s="194"/>
      <c r="AL596" s="194"/>
      <c r="AM596" s="470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470"/>
      <c r="P597" s="194"/>
      <c r="Q597" s="194"/>
      <c r="R597" s="194"/>
      <c r="S597" s="194"/>
      <c r="T597" s="194"/>
      <c r="U597" s="194"/>
      <c r="V597" s="470"/>
      <c r="W597" s="194"/>
      <c r="X597" s="194"/>
      <c r="Y597" s="194"/>
      <c r="Z597" s="194"/>
      <c r="AA597" s="194"/>
      <c r="AB597" s="470"/>
      <c r="AC597" s="194"/>
      <c r="AD597" s="194"/>
      <c r="AE597" s="194"/>
      <c r="AF597" s="194"/>
      <c r="AG597" s="194"/>
      <c r="AH597" s="470"/>
      <c r="AI597" s="194"/>
      <c r="AJ597" s="194"/>
      <c r="AK597" s="194"/>
      <c r="AL597" s="194"/>
      <c r="AM597" s="470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470"/>
      <c r="P598" s="194"/>
      <c r="Q598" s="194"/>
      <c r="R598" s="194"/>
      <c r="S598" s="194"/>
      <c r="T598" s="194"/>
      <c r="U598" s="194"/>
      <c r="V598" s="470"/>
      <c r="W598" s="194"/>
      <c r="X598" s="194"/>
      <c r="Y598" s="194"/>
      <c r="Z598" s="194"/>
      <c r="AA598" s="194"/>
      <c r="AB598" s="470"/>
      <c r="AC598" s="194"/>
      <c r="AD598" s="194"/>
      <c r="AE598" s="194"/>
      <c r="AF598" s="194"/>
      <c r="AG598" s="194"/>
      <c r="AH598" s="470"/>
      <c r="AI598" s="194"/>
      <c r="AJ598" s="194"/>
      <c r="AK598" s="194"/>
      <c r="AL598" s="194"/>
      <c r="AM598" s="470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470"/>
      <c r="P599" s="194"/>
      <c r="Q599" s="194"/>
      <c r="R599" s="194"/>
      <c r="S599" s="194"/>
      <c r="T599" s="194"/>
      <c r="U599" s="194"/>
      <c r="V599" s="470"/>
      <c r="W599" s="194"/>
      <c r="X599" s="194"/>
      <c r="Y599" s="194"/>
      <c r="Z599" s="194"/>
      <c r="AA599" s="194"/>
      <c r="AB599" s="470"/>
      <c r="AC599" s="194"/>
      <c r="AD599" s="194"/>
      <c r="AE599" s="194"/>
      <c r="AF599" s="194"/>
      <c r="AG599" s="194"/>
      <c r="AH599" s="470"/>
      <c r="AI599" s="194"/>
      <c r="AJ599" s="194"/>
      <c r="AK599" s="194"/>
      <c r="AL599" s="194"/>
      <c r="AM599" s="470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470"/>
      <c r="P600" s="194"/>
      <c r="Q600" s="194"/>
      <c r="R600" s="194"/>
      <c r="S600" s="194"/>
      <c r="T600" s="194"/>
      <c r="U600" s="194"/>
      <c r="V600" s="470"/>
      <c r="W600" s="194"/>
      <c r="X600" s="194"/>
      <c r="Y600" s="194"/>
      <c r="Z600" s="194"/>
      <c r="AA600" s="194"/>
      <c r="AB600" s="470"/>
      <c r="AC600" s="194"/>
      <c r="AD600" s="194"/>
      <c r="AE600" s="194"/>
      <c r="AF600" s="194"/>
      <c r="AG600" s="194"/>
      <c r="AH600" s="470"/>
      <c r="AI600" s="194"/>
      <c r="AJ600" s="194"/>
      <c r="AK600" s="194"/>
      <c r="AL600" s="194"/>
      <c r="AM600" s="470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470"/>
      <c r="P601" s="194"/>
      <c r="Q601" s="194"/>
      <c r="R601" s="194"/>
      <c r="S601" s="194"/>
      <c r="T601" s="194"/>
      <c r="U601" s="194"/>
      <c r="V601" s="470"/>
      <c r="W601" s="194"/>
      <c r="X601" s="194"/>
      <c r="Y601" s="194"/>
      <c r="Z601" s="194"/>
      <c r="AA601" s="194"/>
      <c r="AB601" s="470"/>
      <c r="AC601" s="194"/>
      <c r="AD601" s="194"/>
      <c r="AE601" s="194"/>
      <c r="AF601" s="194"/>
      <c r="AG601" s="194"/>
      <c r="AH601" s="470"/>
      <c r="AI601" s="194"/>
      <c r="AJ601" s="194"/>
      <c r="AK601" s="194"/>
      <c r="AL601" s="194"/>
      <c r="AM601" s="470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470"/>
      <c r="P602" s="194"/>
      <c r="Q602" s="194"/>
      <c r="R602" s="194"/>
      <c r="S602" s="194"/>
      <c r="T602" s="194"/>
      <c r="U602" s="194"/>
      <c r="V602" s="470"/>
      <c r="W602" s="194"/>
      <c r="X602" s="194"/>
      <c r="Y602" s="194"/>
      <c r="Z602" s="194"/>
      <c r="AA602" s="194"/>
      <c r="AB602" s="470"/>
      <c r="AC602" s="194"/>
      <c r="AD602" s="194"/>
      <c r="AE602" s="194"/>
      <c r="AF602" s="194"/>
      <c r="AG602" s="194"/>
      <c r="AH602" s="470"/>
      <c r="AI602" s="194"/>
      <c r="AJ602" s="194"/>
      <c r="AK602" s="194"/>
      <c r="AL602" s="194"/>
      <c r="AM602" s="470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470"/>
      <c r="P603" s="194"/>
      <c r="Q603" s="194"/>
      <c r="R603" s="194"/>
      <c r="S603" s="194"/>
      <c r="T603" s="194"/>
      <c r="U603" s="194"/>
      <c r="V603" s="470"/>
      <c r="W603" s="194"/>
      <c r="X603" s="194"/>
      <c r="Y603" s="194"/>
      <c r="Z603" s="194"/>
      <c r="AA603" s="194"/>
      <c r="AB603" s="470"/>
      <c r="AC603" s="194"/>
      <c r="AD603" s="194"/>
      <c r="AE603" s="194"/>
      <c r="AF603" s="194"/>
      <c r="AG603" s="194"/>
      <c r="AH603" s="470"/>
      <c r="AI603" s="194"/>
      <c r="AJ603" s="194"/>
      <c r="AK603" s="194"/>
      <c r="AL603" s="194"/>
      <c r="AM603" s="470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470"/>
      <c r="P604" s="194"/>
      <c r="Q604" s="194"/>
      <c r="R604" s="194"/>
      <c r="S604" s="194"/>
      <c r="T604" s="194"/>
      <c r="U604" s="194"/>
      <c r="V604" s="470"/>
      <c r="W604" s="194"/>
      <c r="X604" s="194"/>
      <c r="Y604" s="194"/>
      <c r="Z604" s="194"/>
      <c r="AA604" s="194"/>
      <c r="AB604" s="470"/>
      <c r="AC604" s="194"/>
      <c r="AD604" s="194"/>
      <c r="AE604" s="194"/>
      <c r="AF604" s="194"/>
      <c r="AG604" s="194"/>
      <c r="AH604" s="470"/>
      <c r="AI604" s="194"/>
      <c r="AJ604" s="194"/>
      <c r="AK604" s="194"/>
      <c r="AL604" s="194"/>
      <c r="AM604" s="470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470"/>
      <c r="P605" s="194"/>
      <c r="Q605" s="194"/>
      <c r="R605" s="194"/>
      <c r="S605" s="194"/>
      <c r="T605" s="194"/>
      <c r="U605" s="194"/>
      <c r="V605" s="470"/>
      <c r="W605" s="194"/>
      <c r="X605" s="194"/>
      <c r="Y605" s="194"/>
      <c r="Z605" s="194"/>
      <c r="AA605" s="194"/>
      <c r="AB605" s="470"/>
      <c r="AC605" s="194"/>
      <c r="AD605" s="194"/>
      <c r="AE605" s="194"/>
      <c r="AF605" s="194"/>
      <c r="AG605" s="194"/>
      <c r="AH605" s="470"/>
      <c r="AI605" s="194"/>
      <c r="AJ605" s="194"/>
      <c r="AK605" s="194"/>
      <c r="AL605" s="194"/>
      <c r="AM605" s="470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470"/>
      <c r="P606" s="194"/>
      <c r="Q606" s="194"/>
      <c r="R606" s="194"/>
      <c r="S606" s="194"/>
      <c r="T606" s="194"/>
      <c r="U606" s="194"/>
      <c r="V606" s="470"/>
      <c r="W606" s="194"/>
      <c r="X606" s="194"/>
      <c r="Y606" s="194"/>
      <c r="Z606" s="194"/>
      <c r="AA606" s="194"/>
      <c r="AB606" s="470"/>
      <c r="AC606" s="194"/>
      <c r="AD606" s="194"/>
      <c r="AE606" s="194"/>
      <c r="AF606" s="194"/>
      <c r="AG606" s="194"/>
      <c r="AH606" s="470"/>
      <c r="AI606" s="194"/>
      <c r="AJ606" s="194"/>
      <c r="AK606" s="194"/>
      <c r="AL606" s="194"/>
      <c r="AM606" s="470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470"/>
      <c r="P607" s="194"/>
      <c r="Q607" s="194"/>
      <c r="R607" s="194"/>
      <c r="S607" s="194"/>
      <c r="T607" s="194"/>
      <c r="U607" s="194"/>
      <c r="V607" s="470"/>
      <c r="W607" s="194"/>
      <c r="X607" s="194"/>
      <c r="Y607" s="194"/>
      <c r="Z607" s="194"/>
      <c r="AA607" s="194"/>
      <c r="AB607" s="470"/>
      <c r="AC607" s="194"/>
      <c r="AD607" s="194"/>
      <c r="AE607" s="194"/>
      <c r="AF607" s="194"/>
      <c r="AG607" s="194"/>
      <c r="AH607" s="470"/>
      <c r="AI607" s="194"/>
      <c r="AJ607" s="194"/>
      <c r="AK607" s="194"/>
      <c r="AL607" s="194"/>
      <c r="AM607" s="470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470"/>
      <c r="P608" s="194"/>
      <c r="Q608" s="194"/>
      <c r="R608" s="194"/>
      <c r="S608" s="194"/>
      <c r="T608" s="194"/>
      <c r="U608" s="194"/>
      <c r="V608" s="470"/>
      <c r="W608" s="194"/>
      <c r="X608" s="194"/>
      <c r="Y608" s="194"/>
      <c r="Z608" s="194"/>
      <c r="AA608" s="194"/>
      <c r="AB608" s="470"/>
      <c r="AC608" s="194"/>
      <c r="AD608" s="194"/>
      <c r="AE608" s="194"/>
      <c r="AF608" s="194"/>
      <c r="AG608" s="194"/>
      <c r="AH608" s="470"/>
      <c r="AI608" s="194"/>
      <c r="AJ608" s="194"/>
      <c r="AK608" s="194"/>
      <c r="AL608" s="194"/>
      <c r="AM608" s="470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470"/>
      <c r="P609" s="194"/>
      <c r="Q609" s="194"/>
      <c r="R609" s="194"/>
      <c r="S609" s="194"/>
      <c r="T609" s="194"/>
      <c r="U609" s="194"/>
      <c r="V609" s="470"/>
      <c r="W609" s="194"/>
      <c r="X609" s="194"/>
      <c r="Y609" s="194"/>
      <c r="Z609" s="194"/>
      <c r="AA609" s="194"/>
      <c r="AB609" s="470"/>
      <c r="AC609" s="194"/>
      <c r="AD609" s="194"/>
      <c r="AE609" s="194"/>
      <c r="AF609" s="194"/>
      <c r="AG609" s="194"/>
      <c r="AH609" s="470"/>
      <c r="AI609" s="194"/>
      <c r="AJ609" s="194"/>
      <c r="AK609" s="194"/>
      <c r="AL609" s="194"/>
      <c r="AM609" s="470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470"/>
      <c r="P610" s="194"/>
      <c r="Q610" s="194"/>
      <c r="R610" s="194"/>
      <c r="S610" s="194"/>
      <c r="T610" s="194"/>
      <c r="U610" s="194"/>
      <c r="V610" s="470"/>
      <c r="W610" s="194"/>
      <c r="X610" s="194"/>
      <c r="Y610" s="194"/>
      <c r="Z610" s="194"/>
      <c r="AA610" s="194"/>
      <c r="AB610" s="470"/>
      <c r="AC610" s="194"/>
      <c r="AD610" s="194"/>
      <c r="AE610" s="194"/>
      <c r="AF610" s="194"/>
      <c r="AG610" s="194"/>
      <c r="AH610" s="470"/>
      <c r="AI610" s="194"/>
      <c r="AJ610" s="194"/>
      <c r="AK610" s="194"/>
      <c r="AL610" s="194"/>
      <c r="AM610" s="470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470"/>
      <c r="P611" s="194"/>
      <c r="Q611" s="194"/>
      <c r="R611" s="194"/>
      <c r="S611" s="194"/>
      <c r="T611" s="194"/>
      <c r="U611" s="194"/>
      <c r="V611" s="470"/>
      <c r="W611" s="194"/>
      <c r="X611" s="194"/>
      <c r="Y611" s="194"/>
      <c r="Z611" s="194"/>
      <c r="AA611" s="194"/>
      <c r="AB611" s="470"/>
      <c r="AC611" s="194"/>
      <c r="AD611" s="194"/>
      <c r="AE611" s="194"/>
      <c r="AF611" s="194"/>
      <c r="AG611" s="194"/>
      <c r="AH611" s="470"/>
      <c r="AI611" s="194"/>
      <c r="AJ611" s="194"/>
      <c r="AK611" s="194"/>
      <c r="AL611" s="194"/>
      <c r="AM611" s="470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470"/>
      <c r="P612" s="194"/>
      <c r="Q612" s="194"/>
      <c r="R612" s="194"/>
      <c r="S612" s="194"/>
      <c r="T612" s="194"/>
      <c r="U612" s="194"/>
      <c r="V612" s="470"/>
      <c r="W612" s="194"/>
      <c r="X612" s="194"/>
      <c r="Y612" s="194"/>
      <c r="Z612" s="194"/>
      <c r="AA612" s="194"/>
      <c r="AB612" s="470"/>
      <c r="AC612" s="194"/>
      <c r="AD612" s="194"/>
      <c r="AE612" s="194"/>
      <c r="AF612" s="194"/>
      <c r="AG612" s="194"/>
      <c r="AH612" s="470"/>
      <c r="AI612" s="194"/>
      <c r="AJ612" s="194"/>
      <c r="AK612" s="194"/>
      <c r="AL612" s="194"/>
      <c r="AM612" s="470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470"/>
      <c r="P613" s="194"/>
      <c r="Q613" s="194"/>
      <c r="R613" s="194"/>
      <c r="S613" s="194"/>
      <c r="T613" s="194"/>
      <c r="U613" s="194"/>
      <c r="V613" s="470"/>
      <c r="W613" s="194"/>
      <c r="X613" s="194"/>
      <c r="Y613" s="194"/>
      <c r="Z613" s="194"/>
      <c r="AA613" s="194"/>
      <c r="AB613" s="470"/>
      <c r="AC613" s="194"/>
      <c r="AD613" s="194"/>
      <c r="AE613" s="194"/>
      <c r="AF613" s="194"/>
      <c r="AG613" s="194"/>
      <c r="AH613" s="470"/>
      <c r="AI613" s="194"/>
      <c r="AJ613" s="194"/>
      <c r="AK613" s="194"/>
      <c r="AL613" s="194"/>
      <c r="AM613" s="470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470"/>
      <c r="P614" s="194"/>
      <c r="Q614" s="194"/>
      <c r="R614" s="194"/>
      <c r="S614" s="194"/>
      <c r="T614" s="194"/>
      <c r="U614" s="194"/>
      <c r="V614" s="470"/>
      <c r="W614" s="194"/>
      <c r="X614" s="194"/>
      <c r="Y614" s="194"/>
      <c r="Z614" s="194"/>
      <c r="AA614" s="194"/>
      <c r="AB614" s="470"/>
      <c r="AC614" s="194"/>
      <c r="AD614" s="194"/>
      <c r="AE614" s="194"/>
      <c r="AF614" s="194"/>
      <c r="AG614" s="194"/>
      <c r="AH614" s="470"/>
      <c r="AI614" s="194"/>
      <c r="AJ614" s="194"/>
      <c r="AK614" s="194"/>
      <c r="AL614" s="194"/>
      <c r="AM614" s="470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470"/>
      <c r="P615" s="194"/>
      <c r="Q615" s="194"/>
      <c r="R615" s="194"/>
      <c r="S615" s="194"/>
      <c r="T615" s="194"/>
      <c r="U615" s="194"/>
      <c r="V615" s="470"/>
      <c r="W615" s="194"/>
      <c r="X615" s="194"/>
      <c r="Y615" s="194"/>
      <c r="Z615" s="194"/>
      <c r="AA615" s="194"/>
      <c r="AB615" s="470"/>
      <c r="AC615" s="194"/>
      <c r="AD615" s="194"/>
      <c r="AE615" s="194"/>
      <c r="AF615" s="194"/>
      <c r="AG615" s="194"/>
      <c r="AH615" s="470"/>
      <c r="AI615" s="194"/>
      <c r="AJ615" s="194"/>
      <c r="AK615" s="194"/>
      <c r="AL615" s="194"/>
      <c r="AM615" s="470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470"/>
      <c r="P616" s="194"/>
      <c r="Q616" s="194"/>
      <c r="R616" s="194"/>
      <c r="S616" s="194"/>
      <c r="T616" s="194"/>
      <c r="U616" s="194"/>
      <c r="V616" s="470"/>
      <c r="W616" s="194"/>
      <c r="X616" s="194"/>
      <c r="Y616" s="194"/>
      <c r="Z616" s="194"/>
      <c r="AA616" s="194"/>
      <c r="AB616" s="470"/>
      <c r="AC616" s="194"/>
      <c r="AD616" s="194"/>
      <c r="AE616" s="194"/>
      <c r="AF616" s="194"/>
      <c r="AG616" s="194"/>
      <c r="AH616" s="470"/>
      <c r="AI616" s="194"/>
      <c r="AJ616" s="194"/>
      <c r="AK616" s="194"/>
      <c r="AL616" s="194"/>
      <c r="AM616" s="470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470"/>
      <c r="P617" s="194"/>
      <c r="Q617" s="194"/>
      <c r="R617" s="194"/>
      <c r="S617" s="194"/>
      <c r="T617" s="194"/>
      <c r="U617" s="194"/>
      <c r="V617" s="470"/>
      <c r="W617" s="194"/>
      <c r="X617" s="194"/>
      <c r="Y617" s="194"/>
      <c r="Z617" s="194"/>
      <c r="AA617" s="194"/>
      <c r="AB617" s="470"/>
      <c r="AC617" s="194"/>
      <c r="AD617" s="194"/>
      <c r="AE617" s="194"/>
      <c r="AF617" s="194"/>
      <c r="AG617" s="194"/>
      <c r="AH617" s="470"/>
      <c r="AI617" s="194"/>
      <c r="AJ617" s="194"/>
      <c r="AK617" s="194"/>
      <c r="AL617" s="194"/>
      <c r="AM617" s="470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470"/>
      <c r="P618" s="194"/>
      <c r="Q618" s="194"/>
      <c r="R618" s="194"/>
      <c r="S618" s="194"/>
      <c r="T618" s="194"/>
      <c r="U618" s="194"/>
      <c r="V618" s="470"/>
      <c r="W618" s="194"/>
      <c r="X618" s="194"/>
      <c r="Y618" s="194"/>
      <c r="Z618" s="194"/>
      <c r="AA618" s="194"/>
      <c r="AB618" s="470"/>
      <c r="AC618" s="194"/>
      <c r="AD618" s="194"/>
      <c r="AE618" s="194"/>
      <c r="AF618" s="194"/>
      <c r="AG618" s="194"/>
      <c r="AH618" s="470"/>
      <c r="AI618" s="194"/>
      <c r="AJ618" s="194"/>
      <c r="AK618" s="194"/>
      <c r="AL618" s="194"/>
      <c r="AM618" s="470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470"/>
      <c r="P619" s="194"/>
      <c r="Q619" s="194"/>
      <c r="R619" s="194"/>
      <c r="S619" s="194"/>
      <c r="T619" s="194"/>
      <c r="U619" s="194"/>
      <c r="V619" s="470"/>
      <c r="W619" s="194"/>
      <c r="X619" s="194"/>
      <c r="Y619" s="194"/>
      <c r="Z619" s="194"/>
      <c r="AA619" s="194"/>
      <c r="AB619" s="470"/>
      <c r="AC619" s="194"/>
      <c r="AD619" s="194"/>
      <c r="AE619" s="194"/>
      <c r="AF619" s="194"/>
      <c r="AG619" s="194"/>
      <c r="AH619" s="470"/>
      <c r="AI619" s="194"/>
      <c r="AJ619" s="194"/>
      <c r="AK619" s="194"/>
      <c r="AL619" s="194"/>
      <c r="AM619" s="470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470"/>
      <c r="P620" s="194"/>
      <c r="Q620" s="194"/>
      <c r="R620" s="194"/>
      <c r="S620" s="194"/>
      <c r="T620" s="194"/>
      <c r="U620" s="194"/>
      <c r="V620" s="470"/>
      <c r="W620" s="194"/>
      <c r="X620" s="194"/>
      <c r="Y620" s="194"/>
      <c r="Z620" s="194"/>
      <c r="AA620" s="194"/>
      <c r="AB620" s="470"/>
      <c r="AC620" s="194"/>
      <c r="AD620" s="194"/>
      <c r="AE620" s="194"/>
      <c r="AF620" s="194"/>
      <c r="AG620" s="194"/>
      <c r="AH620" s="470"/>
      <c r="AI620" s="194"/>
      <c r="AJ620" s="194"/>
      <c r="AK620" s="194"/>
      <c r="AL620" s="194"/>
      <c r="AM620" s="470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470"/>
      <c r="P621" s="194"/>
      <c r="Q621" s="194"/>
      <c r="R621" s="194"/>
      <c r="S621" s="194"/>
      <c r="T621" s="194"/>
      <c r="U621" s="194"/>
      <c r="V621" s="470"/>
      <c r="W621" s="194"/>
      <c r="X621" s="194"/>
      <c r="Y621" s="194"/>
      <c r="Z621" s="194"/>
      <c r="AA621" s="194"/>
      <c r="AB621" s="470"/>
      <c r="AC621" s="194"/>
      <c r="AD621" s="194"/>
      <c r="AE621" s="194"/>
      <c r="AF621" s="194"/>
      <c r="AG621" s="194"/>
      <c r="AH621" s="470"/>
      <c r="AI621" s="194"/>
      <c r="AJ621" s="194"/>
      <c r="AK621" s="194"/>
      <c r="AL621" s="194"/>
      <c r="AM621" s="470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470"/>
      <c r="P622" s="194"/>
      <c r="Q622" s="194"/>
      <c r="R622" s="194"/>
      <c r="S622" s="194"/>
      <c r="T622" s="194"/>
      <c r="U622" s="194"/>
      <c r="V622" s="470"/>
      <c r="W622" s="194"/>
      <c r="X622" s="194"/>
      <c r="Y622" s="194"/>
      <c r="Z622" s="194"/>
      <c r="AA622" s="194"/>
      <c r="AB622" s="470"/>
      <c r="AC622" s="194"/>
      <c r="AD622" s="194"/>
      <c r="AE622" s="194"/>
      <c r="AF622" s="194"/>
      <c r="AG622" s="194"/>
      <c r="AH622" s="470"/>
      <c r="AI622" s="194"/>
      <c r="AJ622" s="194"/>
      <c r="AK622" s="194"/>
      <c r="AL622" s="194"/>
      <c r="AM622" s="470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470"/>
      <c r="P623" s="194"/>
      <c r="Q623" s="194"/>
      <c r="R623" s="194"/>
      <c r="S623" s="194"/>
      <c r="T623" s="194"/>
      <c r="U623" s="194"/>
      <c r="V623" s="470"/>
      <c r="W623" s="194"/>
      <c r="X623" s="194"/>
      <c r="Y623" s="194"/>
      <c r="Z623" s="194"/>
      <c r="AA623" s="194"/>
      <c r="AB623" s="470"/>
      <c r="AC623" s="194"/>
      <c r="AD623" s="194"/>
      <c r="AE623" s="194"/>
      <c r="AF623" s="194"/>
      <c r="AG623" s="194"/>
      <c r="AH623" s="470"/>
      <c r="AI623" s="194"/>
      <c r="AJ623" s="194"/>
      <c r="AK623" s="194"/>
      <c r="AL623" s="194"/>
      <c r="AM623" s="470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470"/>
      <c r="P624" s="194"/>
      <c r="Q624" s="194"/>
      <c r="R624" s="194"/>
      <c r="S624" s="194"/>
      <c r="T624" s="194"/>
      <c r="U624" s="194"/>
      <c r="V624" s="470"/>
      <c r="W624" s="194"/>
      <c r="X624" s="194"/>
      <c r="Y624" s="194"/>
      <c r="Z624" s="194"/>
      <c r="AA624" s="194"/>
      <c r="AB624" s="470"/>
      <c r="AC624" s="194"/>
      <c r="AD624" s="194"/>
      <c r="AE624" s="194"/>
      <c r="AF624" s="194"/>
      <c r="AG624" s="194"/>
      <c r="AH624" s="470"/>
      <c r="AI624" s="194"/>
      <c r="AJ624" s="194"/>
      <c r="AK624" s="194"/>
      <c r="AL624" s="194"/>
      <c r="AM624" s="470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470"/>
      <c r="P625" s="194"/>
      <c r="Q625" s="194"/>
      <c r="R625" s="194"/>
      <c r="S625" s="194"/>
      <c r="T625" s="194"/>
      <c r="U625" s="194"/>
      <c r="V625" s="470"/>
      <c r="W625" s="194"/>
      <c r="X625" s="194"/>
      <c r="Y625" s="194"/>
      <c r="Z625" s="194"/>
      <c r="AA625" s="194"/>
      <c r="AB625" s="470"/>
      <c r="AC625" s="194"/>
      <c r="AD625" s="194"/>
      <c r="AE625" s="194"/>
      <c r="AF625" s="194"/>
      <c r="AG625" s="194"/>
      <c r="AH625" s="470"/>
      <c r="AI625" s="194"/>
      <c r="AJ625" s="194"/>
      <c r="AK625" s="194"/>
      <c r="AL625" s="194"/>
      <c r="AM625" s="470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470"/>
      <c r="P626" s="194"/>
      <c r="Q626" s="194"/>
      <c r="R626" s="194"/>
      <c r="S626" s="194"/>
      <c r="T626" s="194"/>
      <c r="U626" s="194"/>
      <c r="V626" s="470"/>
      <c r="W626" s="194"/>
      <c r="X626" s="194"/>
      <c r="Y626" s="194"/>
      <c r="Z626" s="194"/>
      <c r="AA626" s="194"/>
      <c r="AB626" s="470"/>
      <c r="AC626" s="194"/>
      <c r="AD626" s="194"/>
      <c r="AE626" s="194"/>
      <c r="AF626" s="194"/>
      <c r="AG626" s="194"/>
      <c r="AH626" s="470"/>
      <c r="AI626" s="194"/>
      <c r="AJ626" s="194"/>
      <c r="AK626" s="194"/>
      <c r="AL626" s="194"/>
      <c r="AM626" s="470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470"/>
      <c r="P627" s="194"/>
      <c r="Q627" s="194"/>
      <c r="R627" s="194"/>
      <c r="S627" s="194"/>
      <c r="T627" s="194"/>
      <c r="U627" s="194"/>
      <c r="V627" s="470"/>
      <c r="W627" s="194"/>
      <c r="X627" s="194"/>
      <c r="Y627" s="194"/>
      <c r="Z627" s="194"/>
      <c r="AA627" s="194"/>
      <c r="AB627" s="470"/>
      <c r="AC627" s="194"/>
      <c r="AD627" s="194"/>
      <c r="AE627" s="194"/>
      <c r="AF627" s="194"/>
      <c r="AG627" s="194"/>
      <c r="AH627" s="470"/>
      <c r="AI627" s="194"/>
      <c r="AJ627" s="194"/>
      <c r="AK627" s="194"/>
      <c r="AL627" s="194"/>
      <c r="AM627" s="470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470"/>
      <c r="P628" s="194"/>
      <c r="Q628" s="194"/>
      <c r="R628" s="194"/>
      <c r="S628" s="194"/>
      <c r="T628" s="194"/>
      <c r="U628" s="194"/>
      <c r="V628" s="470"/>
      <c r="W628" s="194"/>
      <c r="X628" s="194"/>
      <c r="Y628" s="194"/>
      <c r="Z628" s="194"/>
      <c r="AA628" s="194"/>
      <c r="AB628" s="470"/>
      <c r="AC628" s="194"/>
      <c r="AD628" s="194"/>
      <c r="AE628" s="194"/>
      <c r="AF628" s="194"/>
      <c r="AG628" s="194"/>
      <c r="AH628" s="470"/>
      <c r="AI628" s="194"/>
      <c r="AJ628" s="194"/>
      <c r="AK628" s="194"/>
      <c r="AL628" s="194"/>
      <c r="AM628" s="470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470"/>
      <c r="P629" s="194"/>
      <c r="Q629" s="194"/>
      <c r="R629" s="194"/>
      <c r="S629" s="194"/>
      <c r="T629" s="194"/>
      <c r="U629" s="194"/>
      <c r="V629" s="470"/>
      <c r="W629" s="194"/>
      <c r="X629" s="194"/>
      <c r="Y629" s="194"/>
      <c r="Z629" s="194"/>
      <c r="AA629" s="194"/>
      <c r="AB629" s="470"/>
      <c r="AC629" s="194"/>
      <c r="AD629" s="194"/>
      <c r="AE629" s="194"/>
      <c r="AF629" s="194"/>
      <c r="AG629" s="194"/>
      <c r="AH629" s="470"/>
      <c r="AI629" s="194"/>
      <c r="AJ629" s="194"/>
      <c r="AK629" s="194"/>
      <c r="AL629" s="194"/>
      <c r="AM629" s="470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470"/>
      <c r="P630" s="194"/>
      <c r="Q630" s="194"/>
      <c r="R630" s="194"/>
      <c r="S630" s="194"/>
      <c r="T630" s="194"/>
      <c r="U630" s="194"/>
      <c r="V630" s="470"/>
      <c r="W630" s="194"/>
      <c r="X630" s="194"/>
      <c r="Y630" s="194"/>
      <c r="Z630" s="194"/>
      <c r="AA630" s="194"/>
      <c r="AB630" s="470"/>
      <c r="AC630" s="194"/>
      <c r="AD630" s="194"/>
      <c r="AE630" s="194"/>
      <c r="AF630" s="194"/>
      <c r="AG630" s="194"/>
      <c r="AH630" s="470"/>
      <c r="AI630" s="194"/>
      <c r="AJ630" s="194"/>
      <c r="AK630" s="194"/>
      <c r="AL630" s="194"/>
      <c r="AM630" s="470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470"/>
      <c r="P631" s="194"/>
      <c r="Q631" s="194"/>
      <c r="R631" s="194"/>
      <c r="S631" s="194"/>
      <c r="T631" s="194"/>
      <c r="U631" s="194"/>
      <c r="V631" s="470"/>
      <c r="W631" s="194"/>
      <c r="X631" s="194"/>
      <c r="Y631" s="194"/>
      <c r="Z631" s="194"/>
      <c r="AA631" s="194"/>
      <c r="AB631" s="470"/>
      <c r="AC631" s="194"/>
      <c r="AD631" s="194"/>
      <c r="AE631" s="194"/>
      <c r="AF631" s="194"/>
      <c r="AG631" s="194"/>
      <c r="AH631" s="470"/>
      <c r="AI631" s="194"/>
      <c r="AJ631" s="194"/>
      <c r="AK631" s="194"/>
      <c r="AL631" s="194"/>
      <c r="AM631" s="470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470"/>
      <c r="P632" s="194"/>
      <c r="Q632" s="194"/>
      <c r="R632" s="194"/>
      <c r="S632" s="194"/>
      <c r="T632" s="194"/>
      <c r="U632" s="194"/>
      <c r="V632" s="470"/>
      <c r="W632" s="194"/>
      <c r="X632" s="194"/>
      <c r="Y632" s="194"/>
      <c r="Z632" s="194"/>
      <c r="AA632" s="194"/>
      <c r="AB632" s="470"/>
      <c r="AC632" s="194"/>
      <c r="AD632" s="194"/>
      <c r="AE632" s="194"/>
      <c r="AF632" s="194"/>
      <c r="AG632" s="194"/>
      <c r="AH632" s="470"/>
      <c r="AI632" s="194"/>
      <c r="AJ632" s="194"/>
      <c r="AK632" s="194"/>
      <c r="AL632" s="194"/>
      <c r="AM632" s="470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470"/>
      <c r="P633" s="194"/>
      <c r="Q633" s="194"/>
      <c r="R633" s="194"/>
      <c r="S633" s="194"/>
      <c r="T633" s="194"/>
      <c r="U633" s="194"/>
      <c r="V633" s="470"/>
      <c r="W633" s="194"/>
      <c r="X633" s="194"/>
      <c r="Y633" s="194"/>
      <c r="Z633" s="194"/>
      <c r="AA633" s="194"/>
      <c r="AB633" s="470"/>
      <c r="AC633" s="194"/>
      <c r="AD633" s="194"/>
      <c r="AE633" s="194"/>
      <c r="AF633" s="194"/>
      <c r="AG633" s="194"/>
      <c r="AH633" s="470"/>
      <c r="AI633" s="194"/>
      <c r="AJ633" s="194"/>
      <c r="AK633" s="194"/>
      <c r="AL633" s="194"/>
      <c r="AM633" s="470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470"/>
      <c r="P634" s="194"/>
      <c r="Q634" s="194"/>
      <c r="R634" s="194"/>
      <c r="S634" s="194"/>
      <c r="T634" s="194"/>
      <c r="U634" s="194"/>
      <c r="V634" s="470"/>
      <c r="W634" s="194"/>
      <c r="X634" s="194"/>
      <c r="Y634" s="194"/>
      <c r="Z634" s="194"/>
      <c r="AA634" s="194"/>
      <c r="AB634" s="470"/>
      <c r="AC634" s="194"/>
      <c r="AD634" s="194"/>
      <c r="AE634" s="194"/>
      <c r="AF634" s="194"/>
      <c r="AG634" s="194"/>
      <c r="AH634" s="470"/>
      <c r="AI634" s="194"/>
      <c r="AJ634" s="194"/>
      <c r="AK634" s="194"/>
      <c r="AL634" s="194"/>
      <c r="AM634" s="470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470"/>
      <c r="P635" s="194"/>
      <c r="Q635" s="194"/>
      <c r="R635" s="194"/>
      <c r="S635" s="194"/>
      <c r="T635" s="194"/>
      <c r="U635" s="194"/>
      <c r="V635" s="470"/>
      <c r="W635" s="194"/>
      <c r="X635" s="194"/>
      <c r="Y635" s="194"/>
      <c r="Z635" s="194"/>
      <c r="AA635" s="194"/>
      <c r="AB635" s="470"/>
      <c r="AC635" s="194"/>
      <c r="AD635" s="194"/>
      <c r="AE635" s="194"/>
      <c r="AF635" s="194"/>
      <c r="AG635" s="194"/>
      <c r="AH635" s="470"/>
      <c r="AI635" s="194"/>
      <c r="AJ635" s="194"/>
      <c r="AK635" s="194"/>
      <c r="AL635" s="194"/>
      <c r="AM635" s="470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470"/>
      <c r="P636" s="194"/>
      <c r="Q636" s="194"/>
      <c r="R636" s="194"/>
      <c r="S636" s="194"/>
      <c r="T636" s="194"/>
      <c r="U636" s="194"/>
      <c r="V636" s="470"/>
      <c r="W636" s="194"/>
      <c r="X636" s="194"/>
      <c r="Y636" s="194"/>
      <c r="Z636" s="194"/>
      <c r="AA636" s="194"/>
      <c r="AB636" s="470"/>
      <c r="AC636" s="194"/>
      <c r="AD636" s="194"/>
      <c r="AE636" s="194"/>
      <c r="AF636" s="194"/>
      <c r="AG636" s="194"/>
      <c r="AH636" s="470"/>
      <c r="AI636" s="194"/>
      <c r="AJ636" s="194"/>
      <c r="AK636" s="194"/>
      <c r="AL636" s="194"/>
      <c r="AM636" s="470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470"/>
      <c r="P637" s="194"/>
      <c r="Q637" s="194"/>
      <c r="R637" s="194"/>
      <c r="S637" s="194"/>
      <c r="T637" s="194"/>
      <c r="U637" s="194"/>
      <c r="V637" s="470"/>
      <c r="W637" s="194"/>
      <c r="X637" s="194"/>
      <c r="Y637" s="194"/>
      <c r="Z637" s="194"/>
      <c r="AA637" s="194"/>
      <c r="AB637" s="470"/>
      <c r="AC637" s="194"/>
      <c r="AD637" s="194"/>
      <c r="AE637" s="194"/>
      <c r="AF637" s="194"/>
      <c r="AG637" s="194"/>
      <c r="AH637" s="470"/>
      <c r="AI637" s="194"/>
      <c r="AJ637" s="194"/>
      <c r="AK637" s="194"/>
      <c r="AL637" s="194"/>
      <c r="AM637" s="470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470"/>
      <c r="P638" s="194"/>
      <c r="Q638" s="194"/>
      <c r="R638" s="194"/>
      <c r="S638" s="194"/>
      <c r="T638" s="194"/>
      <c r="U638" s="194"/>
      <c r="V638" s="470"/>
      <c r="W638" s="194"/>
      <c r="X638" s="194"/>
      <c r="Y638" s="194"/>
      <c r="Z638" s="194"/>
      <c r="AA638" s="194"/>
      <c r="AB638" s="470"/>
      <c r="AC638" s="194"/>
      <c r="AD638" s="194"/>
      <c r="AE638" s="194"/>
      <c r="AF638" s="194"/>
      <c r="AG638" s="194"/>
      <c r="AH638" s="470"/>
      <c r="AI638" s="194"/>
      <c r="AJ638" s="194"/>
      <c r="AK638" s="194"/>
      <c r="AL638" s="194"/>
      <c r="AM638" s="470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470"/>
      <c r="P639" s="194"/>
      <c r="Q639" s="194"/>
      <c r="R639" s="194"/>
      <c r="S639" s="194"/>
      <c r="T639" s="194"/>
      <c r="U639" s="194"/>
      <c r="V639" s="470"/>
      <c r="W639" s="194"/>
      <c r="X639" s="194"/>
      <c r="Y639" s="194"/>
      <c r="Z639" s="194"/>
      <c r="AA639" s="194"/>
      <c r="AB639" s="470"/>
      <c r="AC639" s="194"/>
      <c r="AD639" s="194"/>
      <c r="AE639" s="194"/>
      <c r="AF639" s="194"/>
      <c r="AG639" s="194"/>
      <c r="AH639" s="470"/>
      <c r="AI639" s="194"/>
      <c r="AJ639" s="194"/>
      <c r="AK639" s="194"/>
      <c r="AL639" s="194"/>
      <c r="AM639" s="470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470"/>
      <c r="P640" s="194"/>
      <c r="Q640" s="194"/>
      <c r="R640" s="194"/>
      <c r="S640" s="194"/>
      <c r="T640" s="194"/>
      <c r="U640" s="194"/>
      <c r="V640" s="470"/>
      <c r="W640" s="194"/>
      <c r="X640" s="194"/>
      <c r="Y640" s="194"/>
      <c r="Z640" s="194"/>
      <c r="AA640" s="194"/>
      <c r="AB640" s="470"/>
      <c r="AC640" s="194"/>
      <c r="AD640" s="194"/>
      <c r="AE640" s="194"/>
      <c r="AF640" s="194"/>
      <c r="AG640" s="194"/>
      <c r="AH640" s="470"/>
      <c r="AI640" s="194"/>
      <c r="AJ640" s="194"/>
      <c r="AK640" s="194"/>
      <c r="AL640" s="194"/>
      <c r="AM640" s="470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470"/>
      <c r="P641" s="194"/>
      <c r="Q641" s="194"/>
      <c r="R641" s="194"/>
      <c r="S641" s="194"/>
      <c r="T641" s="194"/>
      <c r="U641" s="194"/>
      <c r="V641" s="470"/>
      <c r="W641" s="194"/>
      <c r="X641" s="194"/>
      <c r="Y641" s="194"/>
      <c r="Z641" s="194"/>
      <c r="AA641" s="194"/>
      <c r="AB641" s="470"/>
      <c r="AC641" s="194"/>
      <c r="AD641" s="194"/>
      <c r="AE641" s="194"/>
      <c r="AF641" s="194"/>
      <c r="AG641" s="194"/>
      <c r="AH641" s="470"/>
      <c r="AI641" s="194"/>
      <c r="AJ641" s="194"/>
      <c r="AK641" s="194"/>
      <c r="AL641" s="194"/>
      <c r="AM641" s="470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470"/>
      <c r="P642" s="194"/>
      <c r="Q642" s="194"/>
      <c r="R642" s="194"/>
      <c r="S642" s="194"/>
      <c r="T642" s="194"/>
      <c r="U642" s="194"/>
      <c r="V642" s="470"/>
      <c r="W642" s="194"/>
      <c r="X642" s="194"/>
      <c r="Y642" s="194"/>
      <c r="Z642" s="194"/>
      <c r="AA642" s="194"/>
      <c r="AB642" s="470"/>
      <c r="AC642" s="194"/>
      <c r="AD642" s="194"/>
      <c r="AE642" s="194"/>
      <c r="AF642" s="194"/>
      <c r="AG642" s="194"/>
      <c r="AH642" s="470"/>
      <c r="AI642" s="194"/>
      <c r="AJ642" s="194"/>
      <c r="AK642" s="194"/>
      <c r="AL642" s="194"/>
      <c r="AM642" s="470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470"/>
      <c r="P643" s="194"/>
      <c r="Q643" s="194"/>
      <c r="R643" s="194"/>
      <c r="S643" s="194"/>
      <c r="T643" s="194"/>
      <c r="U643" s="194"/>
      <c r="V643" s="470"/>
      <c r="W643" s="194"/>
      <c r="X643" s="194"/>
      <c r="Y643" s="194"/>
      <c r="Z643" s="194"/>
      <c r="AA643" s="194"/>
      <c r="AB643" s="470"/>
      <c r="AC643" s="194"/>
      <c r="AD643" s="194"/>
      <c r="AE643" s="194"/>
      <c r="AF643" s="194"/>
      <c r="AG643" s="194"/>
      <c r="AH643" s="470"/>
      <c r="AI643" s="194"/>
      <c r="AJ643" s="194"/>
      <c r="AK643" s="194"/>
      <c r="AL643" s="194"/>
      <c r="AM643" s="470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470"/>
      <c r="P644" s="194"/>
      <c r="Q644" s="194"/>
      <c r="R644" s="194"/>
      <c r="S644" s="194"/>
      <c r="T644" s="194"/>
      <c r="U644" s="194"/>
      <c r="V644" s="470"/>
      <c r="W644" s="194"/>
      <c r="X644" s="194"/>
      <c r="Y644" s="194"/>
      <c r="Z644" s="194"/>
      <c r="AA644" s="194"/>
      <c r="AB644" s="470"/>
      <c r="AC644" s="194"/>
      <c r="AD644" s="194"/>
      <c r="AE644" s="194"/>
      <c r="AF644" s="194"/>
      <c r="AG644" s="194"/>
      <c r="AH644" s="470"/>
      <c r="AI644" s="194"/>
      <c r="AJ644" s="194"/>
      <c r="AK644" s="194"/>
      <c r="AL644" s="194"/>
      <c r="AM644" s="470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470"/>
      <c r="P645" s="194"/>
      <c r="Q645" s="194"/>
      <c r="R645" s="194"/>
      <c r="S645" s="194"/>
      <c r="T645" s="194"/>
      <c r="U645" s="194"/>
      <c r="V645" s="470"/>
      <c r="W645" s="194"/>
      <c r="X645" s="194"/>
      <c r="Y645" s="194"/>
      <c r="Z645" s="194"/>
      <c r="AA645" s="194"/>
      <c r="AB645" s="470"/>
      <c r="AC645" s="194"/>
      <c r="AD645" s="194"/>
      <c r="AE645" s="194"/>
      <c r="AF645" s="194"/>
      <c r="AG645" s="194"/>
      <c r="AH645" s="470"/>
      <c r="AI645" s="194"/>
      <c r="AJ645" s="194"/>
      <c r="AK645" s="194"/>
      <c r="AL645" s="194"/>
      <c r="AM645" s="470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470"/>
      <c r="P646" s="194"/>
      <c r="Q646" s="194"/>
      <c r="R646" s="194"/>
      <c r="S646" s="194"/>
      <c r="T646" s="194"/>
      <c r="U646" s="194"/>
      <c r="V646" s="470"/>
      <c r="W646" s="194"/>
      <c r="X646" s="194"/>
      <c r="Y646" s="194"/>
      <c r="Z646" s="194"/>
      <c r="AA646" s="194"/>
      <c r="AB646" s="470"/>
      <c r="AC646" s="194"/>
      <c r="AD646" s="194"/>
      <c r="AE646" s="194"/>
      <c r="AF646" s="194"/>
      <c r="AG646" s="194"/>
      <c r="AH646" s="470"/>
      <c r="AI646" s="194"/>
      <c r="AJ646" s="194"/>
      <c r="AK646" s="194"/>
      <c r="AL646" s="194"/>
      <c r="AM646" s="470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470"/>
      <c r="P647" s="194"/>
      <c r="Q647" s="194"/>
      <c r="R647" s="194"/>
      <c r="S647" s="194"/>
      <c r="T647" s="194"/>
      <c r="U647" s="194"/>
      <c r="V647" s="470"/>
      <c r="W647" s="194"/>
      <c r="X647" s="194"/>
      <c r="Y647" s="194"/>
      <c r="Z647" s="194"/>
      <c r="AA647" s="194"/>
      <c r="AB647" s="470"/>
      <c r="AC647" s="194"/>
      <c r="AD647" s="194"/>
      <c r="AE647" s="194"/>
      <c r="AF647" s="194"/>
      <c r="AG647" s="194"/>
      <c r="AH647" s="470"/>
      <c r="AI647" s="194"/>
      <c r="AJ647" s="194"/>
      <c r="AK647" s="194"/>
      <c r="AL647" s="194"/>
      <c r="AM647" s="470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470"/>
      <c r="P648" s="194"/>
      <c r="Q648" s="194"/>
      <c r="R648" s="194"/>
      <c r="S648" s="194"/>
      <c r="T648" s="194"/>
      <c r="U648" s="194"/>
      <c r="V648" s="470"/>
      <c r="W648" s="194"/>
      <c r="X648" s="194"/>
      <c r="Y648" s="194"/>
      <c r="Z648" s="194"/>
      <c r="AA648" s="194"/>
      <c r="AB648" s="470"/>
      <c r="AC648" s="194"/>
      <c r="AD648" s="194"/>
      <c r="AE648" s="194"/>
      <c r="AF648" s="194"/>
      <c r="AG648" s="194"/>
      <c r="AH648" s="470"/>
      <c r="AI648" s="194"/>
      <c r="AJ648" s="194"/>
      <c r="AK648" s="194"/>
      <c r="AL648" s="194"/>
      <c r="AM648" s="470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470"/>
      <c r="P649" s="194"/>
      <c r="Q649" s="194"/>
      <c r="R649" s="194"/>
      <c r="S649" s="194"/>
      <c r="T649" s="194"/>
      <c r="U649" s="194"/>
      <c r="V649" s="470"/>
      <c r="W649" s="194"/>
      <c r="X649" s="194"/>
      <c r="Y649" s="194"/>
      <c r="Z649" s="194"/>
      <c r="AA649" s="194"/>
      <c r="AB649" s="470"/>
      <c r="AC649" s="194"/>
      <c r="AD649" s="194"/>
      <c r="AE649" s="194"/>
      <c r="AF649" s="194"/>
      <c r="AG649" s="194"/>
      <c r="AH649" s="470"/>
      <c r="AI649" s="194"/>
      <c r="AJ649" s="194"/>
      <c r="AK649" s="194"/>
      <c r="AL649" s="194"/>
      <c r="AM649" s="470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470"/>
      <c r="P650" s="194"/>
      <c r="Q650" s="194"/>
      <c r="R650" s="194"/>
      <c r="S650" s="194"/>
      <c r="T650" s="194"/>
      <c r="U650" s="194"/>
      <c r="V650" s="470"/>
      <c r="W650" s="194"/>
      <c r="X650" s="194"/>
      <c r="Y650" s="194"/>
      <c r="Z650" s="194"/>
      <c r="AA650" s="194"/>
      <c r="AB650" s="470"/>
      <c r="AC650" s="194"/>
      <c r="AD650" s="194"/>
      <c r="AE650" s="194"/>
      <c r="AF650" s="194"/>
      <c r="AG650" s="194"/>
      <c r="AH650" s="470"/>
      <c r="AI650" s="194"/>
      <c r="AJ650" s="194"/>
      <c r="AK650" s="194"/>
      <c r="AL650" s="194"/>
      <c r="AM650" s="470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470"/>
      <c r="P651" s="194"/>
      <c r="Q651" s="194"/>
      <c r="R651" s="194"/>
      <c r="S651" s="194"/>
      <c r="T651" s="194"/>
      <c r="U651" s="194"/>
      <c r="V651" s="470"/>
      <c r="W651" s="194"/>
      <c r="X651" s="194"/>
      <c r="Y651" s="194"/>
      <c r="Z651" s="194"/>
      <c r="AA651" s="194"/>
      <c r="AB651" s="470"/>
      <c r="AC651" s="194"/>
      <c r="AD651" s="194"/>
      <c r="AE651" s="194"/>
      <c r="AF651" s="194"/>
      <c r="AG651" s="194"/>
      <c r="AH651" s="470"/>
      <c r="AI651" s="194"/>
      <c r="AJ651" s="194"/>
      <c r="AK651" s="194"/>
      <c r="AL651" s="194"/>
      <c r="AM651" s="470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470"/>
      <c r="P652" s="194"/>
      <c r="Q652" s="194"/>
      <c r="R652" s="194"/>
      <c r="S652" s="194"/>
      <c r="T652" s="194"/>
      <c r="U652" s="194"/>
      <c r="V652" s="470"/>
      <c r="W652" s="194"/>
      <c r="X652" s="194"/>
      <c r="Y652" s="194"/>
      <c r="Z652" s="194"/>
      <c r="AA652" s="194"/>
      <c r="AB652" s="470"/>
      <c r="AC652" s="194"/>
      <c r="AD652" s="194"/>
      <c r="AE652" s="194"/>
      <c r="AF652" s="194"/>
      <c r="AG652" s="194"/>
      <c r="AH652" s="470"/>
      <c r="AI652" s="194"/>
      <c r="AJ652" s="194"/>
      <c r="AK652" s="194"/>
      <c r="AL652" s="194"/>
      <c r="AM652" s="470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470"/>
      <c r="P653" s="194"/>
      <c r="Q653" s="194"/>
      <c r="R653" s="194"/>
      <c r="S653" s="194"/>
      <c r="T653" s="194"/>
      <c r="U653" s="194"/>
      <c r="V653" s="470"/>
      <c r="W653" s="194"/>
      <c r="X653" s="194"/>
      <c r="Y653" s="194"/>
      <c r="Z653" s="194"/>
      <c r="AA653" s="194"/>
      <c r="AB653" s="470"/>
      <c r="AC653" s="194"/>
      <c r="AD653" s="194"/>
      <c r="AE653" s="194"/>
      <c r="AF653" s="194"/>
      <c r="AG653" s="194"/>
      <c r="AH653" s="470"/>
      <c r="AI653" s="194"/>
      <c r="AJ653" s="194"/>
      <c r="AK653" s="194"/>
      <c r="AL653" s="194"/>
      <c r="AM653" s="470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470"/>
      <c r="P654" s="194"/>
      <c r="Q654" s="194"/>
      <c r="R654" s="194"/>
      <c r="S654" s="194"/>
      <c r="T654" s="194"/>
      <c r="U654" s="194"/>
      <c r="V654" s="470"/>
      <c r="W654" s="194"/>
      <c r="X654" s="194"/>
      <c r="Y654" s="194"/>
      <c r="Z654" s="194"/>
      <c r="AA654" s="194"/>
      <c r="AB654" s="470"/>
      <c r="AC654" s="194"/>
      <c r="AD654" s="194"/>
      <c r="AE654" s="194"/>
      <c r="AF654" s="194"/>
      <c r="AG654" s="194"/>
      <c r="AH654" s="470"/>
      <c r="AI654" s="194"/>
      <c r="AJ654" s="194"/>
      <c r="AK654" s="194"/>
      <c r="AL654" s="194"/>
      <c r="AM654" s="470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470"/>
      <c r="P655" s="194"/>
      <c r="Q655" s="194"/>
      <c r="R655" s="194"/>
      <c r="S655" s="194"/>
      <c r="T655" s="194"/>
      <c r="U655" s="194"/>
      <c r="V655" s="470"/>
      <c r="W655" s="194"/>
      <c r="X655" s="194"/>
      <c r="Y655" s="194"/>
      <c r="Z655" s="194"/>
      <c r="AA655" s="194"/>
      <c r="AB655" s="470"/>
      <c r="AC655" s="194"/>
      <c r="AD655" s="194"/>
      <c r="AE655" s="194"/>
      <c r="AF655" s="194"/>
      <c r="AG655" s="194"/>
      <c r="AH655" s="470"/>
      <c r="AI655" s="194"/>
      <c r="AJ655" s="194"/>
      <c r="AK655" s="194"/>
      <c r="AL655" s="194"/>
      <c r="AM655" s="470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470"/>
      <c r="P656" s="194"/>
      <c r="Q656" s="194"/>
      <c r="R656" s="194"/>
      <c r="S656" s="194"/>
      <c r="T656" s="194"/>
      <c r="U656" s="194"/>
      <c r="V656" s="470"/>
      <c r="W656" s="194"/>
      <c r="X656" s="194"/>
      <c r="Y656" s="194"/>
      <c r="Z656" s="194"/>
      <c r="AA656" s="194"/>
      <c r="AB656" s="470"/>
      <c r="AC656" s="194"/>
      <c r="AD656" s="194"/>
      <c r="AE656" s="194"/>
      <c r="AF656" s="194"/>
      <c r="AG656" s="194"/>
      <c r="AH656" s="470"/>
      <c r="AI656" s="194"/>
      <c r="AJ656" s="194"/>
      <c r="AK656" s="194"/>
      <c r="AL656" s="194"/>
      <c r="AM656" s="470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470"/>
      <c r="P657" s="194"/>
      <c r="Q657" s="194"/>
      <c r="R657" s="194"/>
      <c r="S657" s="194"/>
      <c r="T657" s="194"/>
      <c r="U657" s="194"/>
      <c r="V657" s="470"/>
      <c r="W657" s="194"/>
      <c r="X657" s="194"/>
      <c r="Y657" s="194"/>
      <c r="Z657" s="194"/>
      <c r="AA657" s="194"/>
      <c r="AB657" s="470"/>
      <c r="AC657" s="194"/>
      <c r="AD657" s="194"/>
      <c r="AE657" s="194"/>
      <c r="AF657" s="194"/>
      <c r="AG657" s="194"/>
      <c r="AH657" s="470"/>
      <c r="AI657" s="194"/>
      <c r="AJ657" s="194"/>
      <c r="AK657" s="194"/>
      <c r="AL657" s="194"/>
      <c r="AM657" s="470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470"/>
      <c r="P658" s="194"/>
      <c r="Q658" s="194"/>
      <c r="R658" s="194"/>
      <c r="S658" s="194"/>
      <c r="T658" s="194"/>
      <c r="U658" s="194"/>
      <c r="V658" s="470"/>
      <c r="W658" s="194"/>
      <c r="X658" s="194"/>
      <c r="Y658" s="194"/>
      <c r="Z658" s="194"/>
      <c r="AA658" s="194"/>
      <c r="AB658" s="470"/>
      <c r="AC658" s="194"/>
      <c r="AD658" s="194"/>
      <c r="AE658" s="194"/>
      <c r="AF658" s="194"/>
      <c r="AG658" s="194"/>
      <c r="AH658" s="470"/>
      <c r="AI658" s="194"/>
      <c r="AJ658" s="194"/>
      <c r="AK658" s="194"/>
      <c r="AL658" s="194"/>
      <c r="AM658" s="470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470"/>
      <c r="P659" s="194"/>
      <c r="Q659" s="194"/>
      <c r="R659" s="194"/>
      <c r="S659" s="194"/>
      <c r="T659" s="194"/>
      <c r="U659" s="194"/>
      <c r="V659" s="470"/>
      <c r="W659" s="194"/>
      <c r="X659" s="194"/>
      <c r="Y659" s="194"/>
      <c r="Z659" s="194"/>
      <c r="AA659" s="194"/>
      <c r="AB659" s="470"/>
      <c r="AC659" s="194"/>
      <c r="AD659" s="194"/>
      <c r="AE659" s="194"/>
      <c r="AF659" s="194"/>
      <c r="AG659" s="194"/>
      <c r="AH659" s="470"/>
      <c r="AI659" s="194"/>
      <c r="AJ659" s="194"/>
      <c r="AK659" s="194"/>
      <c r="AL659" s="194"/>
      <c r="AM659" s="470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470"/>
      <c r="P660" s="194"/>
      <c r="Q660" s="194"/>
      <c r="R660" s="194"/>
      <c r="S660" s="194"/>
      <c r="T660" s="194"/>
      <c r="U660" s="194"/>
      <c r="V660" s="470"/>
      <c r="W660" s="194"/>
      <c r="X660" s="194"/>
      <c r="Y660" s="194"/>
      <c r="Z660" s="194"/>
      <c r="AA660" s="194"/>
      <c r="AB660" s="470"/>
      <c r="AC660" s="194"/>
      <c r="AD660" s="194"/>
      <c r="AE660" s="194"/>
      <c r="AF660" s="194"/>
      <c r="AG660" s="194"/>
      <c r="AH660" s="470"/>
      <c r="AI660" s="194"/>
      <c r="AJ660" s="194"/>
      <c r="AK660" s="194"/>
      <c r="AL660" s="194"/>
      <c r="AM660" s="470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470"/>
      <c r="P661" s="194"/>
      <c r="Q661" s="194"/>
      <c r="R661" s="194"/>
      <c r="S661" s="194"/>
      <c r="T661" s="194"/>
      <c r="U661" s="194"/>
      <c r="V661" s="470"/>
      <c r="W661" s="194"/>
      <c r="X661" s="194"/>
      <c r="Y661" s="194"/>
      <c r="Z661" s="194"/>
      <c r="AA661" s="194"/>
      <c r="AB661" s="470"/>
      <c r="AC661" s="194"/>
      <c r="AD661" s="194"/>
      <c r="AE661" s="194"/>
      <c r="AF661" s="194"/>
      <c r="AG661" s="194"/>
      <c r="AH661" s="470"/>
      <c r="AI661" s="194"/>
      <c r="AJ661" s="194"/>
      <c r="AK661" s="194"/>
      <c r="AL661" s="194"/>
      <c r="AM661" s="470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470"/>
      <c r="P662" s="194"/>
      <c r="Q662" s="194"/>
      <c r="R662" s="194"/>
      <c r="S662" s="194"/>
      <c r="T662" s="194"/>
      <c r="U662" s="194"/>
      <c r="V662" s="470"/>
      <c r="W662" s="194"/>
      <c r="X662" s="194"/>
      <c r="Y662" s="194"/>
      <c r="Z662" s="194"/>
      <c r="AA662" s="194"/>
      <c r="AB662" s="470"/>
      <c r="AC662" s="194"/>
      <c r="AD662" s="194"/>
      <c r="AE662" s="194"/>
      <c r="AF662" s="194"/>
      <c r="AG662" s="194"/>
      <c r="AH662" s="470"/>
      <c r="AI662" s="194"/>
      <c r="AJ662" s="194"/>
      <c r="AK662" s="194"/>
      <c r="AL662" s="194"/>
      <c r="AM662" s="470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470"/>
      <c r="P663" s="194"/>
      <c r="Q663" s="194"/>
      <c r="R663" s="194"/>
      <c r="S663" s="194"/>
      <c r="T663" s="194"/>
      <c r="U663" s="194"/>
      <c r="V663" s="470"/>
      <c r="W663" s="194"/>
      <c r="X663" s="194"/>
      <c r="Y663" s="194"/>
      <c r="Z663" s="194"/>
      <c r="AA663" s="194"/>
      <c r="AB663" s="470"/>
      <c r="AC663" s="194"/>
      <c r="AD663" s="194"/>
      <c r="AE663" s="194"/>
      <c r="AF663" s="194"/>
      <c r="AG663" s="194"/>
      <c r="AH663" s="470"/>
      <c r="AI663" s="194"/>
      <c r="AJ663" s="194"/>
      <c r="AK663" s="194"/>
      <c r="AL663" s="194"/>
      <c r="AM663" s="470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470"/>
      <c r="P664" s="194"/>
      <c r="Q664" s="194"/>
      <c r="R664" s="194"/>
      <c r="S664" s="194"/>
      <c r="T664" s="194"/>
      <c r="U664" s="194"/>
      <c r="V664" s="470"/>
      <c r="W664" s="194"/>
      <c r="X664" s="194"/>
      <c r="Y664" s="194"/>
      <c r="Z664" s="194"/>
      <c r="AA664" s="194"/>
      <c r="AB664" s="470"/>
      <c r="AC664" s="194"/>
      <c r="AD664" s="194"/>
      <c r="AE664" s="194"/>
      <c r="AF664" s="194"/>
      <c r="AG664" s="194"/>
      <c r="AH664" s="470"/>
      <c r="AI664" s="194"/>
      <c r="AJ664" s="194"/>
      <c r="AK664" s="194"/>
      <c r="AL664" s="194"/>
      <c r="AM664" s="470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470"/>
      <c r="P665" s="194"/>
      <c r="Q665" s="194"/>
      <c r="R665" s="194"/>
      <c r="S665" s="194"/>
      <c r="T665" s="194"/>
      <c r="U665" s="194"/>
      <c r="V665" s="470"/>
      <c r="W665" s="194"/>
      <c r="X665" s="194"/>
      <c r="Y665" s="194"/>
      <c r="Z665" s="194"/>
      <c r="AA665" s="194"/>
      <c r="AB665" s="470"/>
      <c r="AC665" s="194"/>
      <c r="AD665" s="194"/>
      <c r="AE665" s="194"/>
      <c r="AF665" s="194"/>
      <c r="AG665" s="194"/>
      <c r="AH665" s="470"/>
      <c r="AI665" s="194"/>
      <c r="AJ665" s="194"/>
      <c r="AK665" s="194"/>
      <c r="AL665" s="194"/>
      <c r="AM665" s="470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470"/>
      <c r="P666" s="194"/>
      <c r="Q666" s="194"/>
      <c r="R666" s="194"/>
      <c r="S666" s="194"/>
      <c r="T666" s="194"/>
      <c r="U666" s="194"/>
      <c r="V666" s="470"/>
      <c r="W666" s="194"/>
      <c r="X666" s="194"/>
      <c r="Y666" s="194"/>
      <c r="Z666" s="194"/>
      <c r="AA666" s="194"/>
      <c r="AB666" s="470"/>
      <c r="AC666" s="194"/>
      <c r="AD666" s="194"/>
      <c r="AE666" s="194"/>
      <c r="AF666" s="194"/>
      <c r="AG666" s="194"/>
      <c r="AH666" s="470"/>
      <c r="AI666" s="194"/>
      <c r="AJ666" s="194"/>
      <c r="AK666" s="194"/>
      <c r="AL666" s="194"/>
      <c r="AM666" s="470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470"/>
      <c r="P667" s="194"/>
      <c r="Q667" s="194"/>
      <c r="R667" s="194"/>
      <c r="S667" s="194"/>
      <c r="T667" s="194"/>
      <c r="U667" s="194"/>
      <c r="V667" s="470"/>
      <c r="W667" s="194"/>
      <c r="X667" s="194"/>
      <c r="Y667" s="194"/>
      <c r="Z667" s="194"/>
      <c r="AA667" s="194"/>
      <c r="AB667" s="470"/>
      <c r="AC667" s="194"/>
      <c r="AD667" s="194"/>
      <c r="AE667" s="194"/>
      <c r="AF667" s="194"/>
      <c r="AG667" s="194"/>
      <c r="AH667" s="470"/>
      <c r="AI667" s="194"/>
      <c r="AJ667" s="194"/>
      <c r="AK667" s="194"/>
      <c r="AL667" s="194"/>
      <c r="AM667" s="470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470"/>
      <c r="P668" s="194"/>
      <c r="Q668" s="194"/>
      <c r="R668" s="194"/>
      <c r="S668" s="194"/>
      <c r="T668" s="194"/>
      <c r="U668" s="194"/>
      <c r="V668" s="470"/>
      <c r="W668" s="194"/>
      <c r="X668" s="194"/>
      <c r="Y668" s="194"/>
      <c r="Z668" s="194"/>
      <c r="AA668" s="194"/>
      <c r="AB668" s="470"/>
      <c r="AC668" s="194"/>
      <c r="AD668" s="194"/>
      <c r="AE668" s="194"/>
      <c r="AF668" s="194"/>
      <c r="AG668" s="194"/>
      <c r="AH668" s="470"/>
      <c r="AI668" s="194"/>
      <c r="AJ668" s="194"/>
      <c r="AK668" s="194"/>
      <c r="AL668" s="194"/>
      <c r="AM668" s="470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470"/>
      <c r="P669" s="194"/>
      <c r="Q669" s="194"/>
      <c r="R669" s="194"/>
      <c r="S669" s="194"/>
      <c r="T669" s="194"/>
      <c r="U669" s="194"/>
      <c r="V669" s="470"/>
      <c r="W669" s="194"/>
      <c r="X669" s="194"/>
      <c r="Y669" s="194"/>
      <c r="Z669" s="194"/>
      <c r="AA669" s="194"/>
      <c r="AB669" s="470"/>
      <c r="AC669" s="194"/>
      <c r="AD669" s="194"/>
      <c r="AE669" s="194"/>
      <c r="AF669" s="194"/>
      <c r="AG669" s="194"/>
      <c r="AH669" s="470"/>
      <c r="AI669" s="194"/>
      <c r="AJ669" s="194"/>
      <c r="AK669" s="194"/>
      <c r="AL669" s="194"/>
      <c r="AM669" s="470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470"/>
      <c r="P670" s="194"/>
      <c r="Q670" s="194"/>
      <c r="R670" s="194"/>
      <c r="S670" s="194"/>
      <c r="T670" s="194"/>
      <c r="U670" s="194"/>
      <c r="V670" s="470"/>
      <c r="W670" s="194"/>
      <c r="X670" s="194"/>
      <c r="Y670" s="194"/>
      <c r="Z670" s="194"/>
      <c r="AA670" s="194"/>
      <c r="AB670" s="470"/>
      <c r="AC670" s="194"/>
      <c r="AD670" s="194"/>
      <c r="AE670" s="194"/>
      <c r="AF670" s="194"/>
      <c r="AG670" s="194"/>
      <c r="AH670" s="470"/>
      <c r="AI670" s="194"/>
      <c r="AJ670" s="194"/>
      <c r="AK670" s="194"/>
      <c r="AL670" s="194"/>
      <c r="AM670" s="470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470"/>
      <c r="P671" s="194"/>
      <c r="Q671" s="194"/>
      <c r="R671" s="194"/>
      <c r="S671" s="194"/>
      <c r="T671" s="194"/>
      <c r="U671" s="194"/>
      <c r="V671" s="470"/>
      <c r="W671" s="194"/>
      <c r="X671" s="194"/>
      <c r="Y671" s="194"/>
      <c r="Z671" s="194"/>
      <c r="AA671" s="194"/>
      <c r="AB671" s="470"/>
      <c r="AC671" s="194"/>
      <c r="AD671" s="194"/>
      <c r="AE671" s="194"/>
      <c r="AF671" s="194"/>
      <c r="AG671" s="194"/>
      <c r="AH671" s="470"/>
      <c r="AI671" s="194"/>
      <c r="AJ671" s="194"/>
      <c r="AK671" s="194"/>
      <c r="AL671" s="194"/>
      <c r="AM671" s="470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470"/>
      <c r="P672" s="194"/>
      <c r="Q672" s="194"/>
      <c r="R672" s="194"/>
      <c r="S672" s="194"/>
      <c r="T672" s="194"/>
      <c r="U672" s="194"/>
      <c r="V672" s="470"/>
      <c r="W672" s="194"/>
      <c r="X672" s="194"/>
      <c r="Y672" s="194"/>
      <c r="Z672" s="194"/>
      <c r="AA672" s="194"/>
      <c r="AB672" s="470"/>
      <c r="AC672" s="194"/>
      <c r="AD672" s="194"/>
      <c r="AE672" s="194"/>
      <c r="AF672" s="194"/>
      <c r="AG672" s="194"/>
      <c r="AH672" s="470"/>
      <c r="AI672" s="194"/>
      <c r="AJ672" s="194"/>
      <c r="AK672" s="194"/>
      <c r="AL672" s="194"/>
      <c r="AM672" s="470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470"/>
      <c r="P673" s="194"/>
      <c r="Q673" s="194"/>
      <c r="R673" s="194"/>
      <c r="S673" s="194"/>
      <c r="T673" s="194"/>
      <c r="U673" s="194"/>
      <c r="V673" s="470"/>
      <c r="W673" s="194"/>
      <c r="X673" s="194"/>
      <c r="Y673" s="194"/>
      <c r="Z673" s="194"/>
      <c r="AA673" s="194"/>
      <c r="AB673" s="470"/>
      <c r="AC673" s="194"/>
      <c r="AD673" s="194"/>
      <c r="AE673" s="194"/>
      <c r="AF673" s="194"/>
      <c r="AG673" s="194"/>
      <c r="AH673" s="470"/>
      <c r="AI673" s="194"/>
      <c r="AJ673" s="194"/>
      <c r="AK673" s="194"/>
      <c r="AL673" s="194"/>
      <c r="AM673" s="470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470"/>
      <c r="P674" s="194"/>
      <c r="Q674" s="194"/>
      <c r="R674" s="194"/>
      <c r="S674" s="194"/>
      <c r="T674" s="194"/>
      <c r="U674" s="194"/>
      <c r="V674" s="470"/>
      <c r="W674" s="194"/>
      <c r="X674" s="194"/>
      <c r="Y674" s="194"/>
      <c r="Z674" s="194"/>
      <c r="AA674" s="194"/>
      <c r="AB674" s="470"/>
      <c r="AC674" s="194"/>
      <c r="AD674" s="194"/>
      <c r="AE674" s="194"/>
      <c r="AF674" s="194"/>
      <c r="AG674" s="194"/>
      <c r="AH674" s="470"/>
      <c r="AI674" s="194"/>
      <c r="AJ674" s="194"/>
      <c r="AK674" s="194"/>
      <c r="AL674" s="194"/>
      <c r="AM674" s="470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470"/>
      <c r="P675" s="194"/>
      <c r="Q675" s="194"/>
      <c r="R675" s="194"/>
      <c r="S675" s="194"/>
      <c r="T675" s="194"/>
      <c r="U675" s="194"/>
      <c r="V675" s="470"/>
      <c r="W675" s="194"/>
      <c r="X675" s="194"/>
      <c r="Y675" s="194"/>
      <c r="Z675" s="194"/>
      <c r="AA675" s="194"/>
      <c r="AB675" s="470"/>
      <c r="AC675" s="194"/>
      <c r="AD675" s="194"/>
      <c r="AE675" s="194"/>
      <c r="AF675" s="194"/>
      <c r="AG675" s="194"/>
      <c r="AH675" s="470"/>
      <c r="AI675" s="194"/>
      <c r="AJ675" s="194"/>
      <c r="AK675" s="194"/>
      <c r="AL675" s="194"/>
      <c r="AM675" s="470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470"/>
      <c r="P676" s="194"/>
      <c r="Q676" s="194"/>
      <c r="R676" s="194"/>
      <c r="S676" s="194"/>
      <c r="T676" s="194"/>
      <c r="U676" s="194"/>
      <c r="V676" s="470"/>
      <c r="W676" s="194"/>
      <c r="X676" s="194"/>
      <c r="Y676" s="194"/>
      <c r="Z676" s="194"/>
      <c r="AA676" s="194"/>
      <c r="AB676" s="470"/>
      <c r="AC676" s="194"/>
      <c r="AD676" s="194"/>
      <c r="AE676" s="194"/>
      <c r="AF676" s="194"/>
      <c r="AG676" s="194"/>
      <c r="AH676" s="470"/>
      <c r="AI676" s="194"/>
      <c r="AJ676" s="194"/>
      <c r="AK676" s="194"/>
      <c r="AL676" s="194"/>
      <c r="AM676" s="470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470"/>
      <c r="P677" s="194"/>
      <c r="Q677" s="194"/>
      <c r="R677" s="194"/>
      <c r="S677" s="194"/>
      <c r="T677" s="194"/>
      <c r="U677" s="194"/>
      <c r="V677" s="470"/>
      <c r="W677" s="194"/>
      <c r="X677" s="194"/>
      <c r="Y677" s="194"/>
      <c r="Z677" s="194"/>
      <c r="AA677" s="194"/>
      <c r="AB677" s="470"/>
      <c r="AC677" s="194"/>
      <c r="AD677" s="194"/>
      <c r="AE677" s="194"/>
      <c r="AF677" s="194"/>
      <c r="AG677" s="194"/>
      <c r="AH677" s="470"/>
      <c r="AI677" s="194"/>
      <c r="AJ677" s="194"/>
      <c r="AK677" s="194"/>
      <c r="AL677" s="194"/>
      <c r="AM677" s="470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470"/>
      <c r="P678" s="194"/>
      <c r="Q678" s="194"/>
      <c r="R678" s="194"/>
      <c r="S678" s="194"/>
      <c r="T678" s="194"/>
      <c r="U678" s="194"/>
      <c r="V678" s="470"/>
      <c r="W678" s="194"/>
      <c r="X678" s="194"/>
      <c r="Y678" s="194"/>
      <c r="Z678" s="194"/>
      <c r="AA678" s="194"/>
      <c r="AB678" s="470"/>
      <c r="AC678" s="194"/>
      <c r="AD678" s="194"/>
      <c r="AE678" s="194"/>
      <c r="AF678" s="194"/>
      <c r="AG678" s="194"/>
      <c r="AH678" s="470"/>
      <c r="AI678" s="194"/>
      <c r="AJ678" s="194"/>
      <c r="AK678" s="194"/>
      <c r="AL678" s="194"/>
      <c r="AM678" s="470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470"/>
      <c r="P679" s="194"/>
      <c r="Q679" s="194"/>
      <c r="R679" s="194"/>
      <c r="S679" s="194"/>
      <c r="T679" s="194"/>
      <c r="U679" s="194"/>
      <c r="V679" s="470"/>
      <c r="W679" s="194"/>
      <c r="X679" s="194"/>
      <c r="Y679" s="194"/>
      <c r="Z679" s="194"/>
      <c r="AA679" s="194"/>
      <c r="AB679" s="470"/>
      <c r="AC679" s="194"/>
      <c r="AD679" s="194"/>
      <c r="AE679" s="194"/>
      <c r="AF679" s="194"/>
      <c r="AG679" s="194"/>
      <c r="AH679" s="470"/>
      <c r="AI679" s="194"/>
      <c r="AJ679" s="194"/>
      <c r="AK679" s="194"/>
      <c r="AL679" s="194"/>
      <c r="AM679" s="470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470"/>
      <c r="P680" s="194"/>
      <c r="Q680" s="194"/>
      <c r="R680" s="194"/>
      <c r="S680" s="194"/>
      <c r="T680" s="194"/>
      <c r="U680" s="194"/>
      <c r="V680" s="470"/>
      <c r="W680" s="194"/>
      <c r="X680" s="194"/>
      <c r="Y680" s="194"/>
      <c r="Z680" s="194"/>
      <c r="AA680" s="194"/>
      <c r="AB680" s="470"/>
      <c r="AC680" s="194"/>
      <c r="AD680" s="194"/>
      <c r="AE680" s="194"/>
      <c r="AF680" s="194"/>
      <c r="AG680" s="194"/>
      <c r="AH680" s="470"/>
      <c r="AI680" s="194"/>
      <c r="AJ680" s="194"/>
      <c r="AK680" s="194"/>
      <c r="AL680" s="194"/>
      <c r="AM680" s="470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470"/>
      <c r="P681" s="194"/>
      <c r="Q681" s="194"/>
      <c r="R681" s="194"/>
      <c r="S681" s="194"/>
      <c r="T681" s="194"/>
      <c r="U681" s="194"/>
      <c r="V681" s="470"/>
      <c r="W681" s="194"/>
      <c r="X681" s="194"/>
      <c r="Y681" s="194"/>
      <c r="Z681" s="194"/>
      <c r="AA681" s="194"/>
      <c r="AB681" s="470"/>
      <c r="AC681" s="194"/>
      <c r="AD681" s="194"/>
      <c r="AE681" s="194"/>
      <c r="AF681" s="194"/>
      <c r="AG681" s="194"/>
      <c r="AH681" s="470"/>
      <c r="AI681" s="194"/>
      <c r="AJ681" s="194"/>
      <c r="AK681" s="194"/>
      <c r="AL681" s="194"/>
      <c r="AM681" s="470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470"/>
      <c r="P682" s="194"/>
      <c r="Q682" s="194"/>
      <c r="R682" s="194"/>
      <c r="S682" s="194"/>
      <c r="T682" s="194"/>
      <c r="U682" s="194"/>
      <c r="V682" s="470"/>
      <c r="W682" s="194"/>
      <c r="X682" s="194"/>
      <c r="Y682" s="194"/>
      <c r="Z682" s="194"/>
      <c r="AA682" s="194"/>
      <c r="AB682" s="470"/>
      <c r="AC682" s="194"/>
      <c r="AD682" s="194"/>
      <c r="AE682" s="194"/>
      <c r="AF682" s="194"/>
      <c r="AG682" s="194"/>
      <c r="AH682" s="470"/>
      <c r="AI682" s="194"/>
      <c r="AJ682" s="194"/>
      <c r="AK682" s="194"/>
      <c r="AL682" s="194"/>
      <c r="AM682" s="470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470"/>
      <c r="P683" s="194"/>
      <c r="Q683" s="194"/>
      <c r="R683" s="194"/>
      <c r="S683" s="194"/>
      <c r="T683" s="194"/>
      <c r="U683" s="194"/>
      <c r="V683" s="470"/>
      <c r="W683" s="194"/>
      <c r="X683" s="194"/>
      <c r="Y683" s="194"/>
      <c r="Z683" s="194"/>
      <c r="AA683" s="194"/>
      <c r="AB683" s="470"/>
      <c r="AC683" s="194"/>
      <c r="AD683" s="194"/>
      <c r="AE683" s="194"/>
      <c r="AF683" s="194"/>
      <c r="AG683" s="194"/>
      <c r="AH683" s="470"/>
      <c r="AI683" s="194"/>
      <c r="AJ683" s="194"/>
      <c r="AK683" s="194"/>
      <c r="AL683" s="194"/>
      <c r="AM683" s="470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470"/>
      <c r="P684" s="194"/>
      <c r="Q684" s="194"/>
      <c r="R684" s="194"/>
      <c r="S684" s="194"/>
      <c r="T684" s="194"/>
      <c r="U684" s="194"/>
      <c r="V684" s="470"/>
      <c r="W684" s="194"/>
      <c r="X684" s="194"/>
      <c r="Y684" s="194"/>
      <c r="Z684" s="194"/>
      <c r="AA684" s="194"/>
      <c r="AB684" s="470"/>
      <c r="AC684" s="194"/>
      <c r="AD684" s="194"/>
      <c r="AE684" s="194"/>
      <c r="AF684" s="194"/>
      <c r="AG684" s="194"/>
      <c r="AH684" s="470"/>
      <c r="AI684" s="194"/>
      <c r="AJ684" s="194"/>
      <c r="AK684" s="194"/>
      <c r="AL684" s="194"/>
      <c r="AM684" s="470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470"/>
      <c r="P685" s="194"/>
      <c r="Q685" s="194"/>
      <c r="R685" s="194"/>
      <c r="S685" s="194"/>
      <c r="T685" s="194"/>
      <c r="U685" s="194"/>
      <c r="V685" s="470"/>
      <c r="W685" s="194"/>
      <c r="X685" s="194"/>
      <c r="Y685" s="194"/>
      <c r="Z685" s="194"/>
      <c r="AA685" s="194"/>
      <c r="AB685" s="470"/>
      <c r="AC685" s="194"/>
      <c r="AD685" s="194"/>
      <c r="AE685" s="194"/>
      <c r="AF685" s="194"/>
      <c r="AG685" s="194"/>
      <c r="AH685" s="470"/>
      <c r="AI685" s="194"/>
      <c r="AJ685" s="194"/>
      <c r="AK685" s="194"/>
      <c r="AL685" s="194"/>
      <c r="AM685" s="470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470"/>
      <c r="P686" s="194"/>
      <c r="Q686" s="194"/>
      <c r="R686" s="194"/>
      <c r="S686" s="194"/>
      <c r="T686" s="194"/>
      <c r="U686" s="194"/>
      <c r="V686" s="470"/>
      <c r="W686" s="194"/>
      <c r="X686" s="194"/>
      <c r="Y686" s="194"/>
      <c r="Z686" s="194"/>
      <c r="AA686" s="194"/>
      <c r="AB686" s="470"/>
      <c r="AC686" s="194"/>
      <c r="AD686" s="194"/>
      <c r="AE686" s="194"/>
      <c r="AF686" s="194"/>
      <c r="AG686" s="194"/>
      <c r="AH686" s="470"/>
      <c r="AI686" s="194"/>
      <c r="AJ686" s="194"/>
      <c r="AK686" s="194"/>
      <c r="AL686" s="194"/>
      <c r="AM686" s="470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470"/>
      <c r="P687" s="194"/>
      <c r="Q687" s="194"/>
      <c r="R687" s="194"/>
      <c r="S687" s="194"/>
      <c r="T687" s="194"/>
      <c r="U687" s="194"/>
      <c r="V687" s="470"/>
      <c r="W687" s="194"/>
      <c r="X687" s="194"/>
      <c r="Y687" s="194"/>
      <c r="Z687" s="194"/>
      <c r="AA687" s="194"/>
      <c r="AB687" s="470"/>
      <c r="AC687" s="194"/>
      <c r="AD687" s="194"/>
      <c r="AE687" s="194"/>
      <c r="AF687" s="194"/>
      <c r="AG687" s="194"/>
      <c r="AH687" s="470"/>
      <c r="AI687" s="194"/>
      <c r="AJ687" s="194"/>
      <c r="AK687" s="194"/>
      <c r="AL687" s="194"/>
      <c r="AM687" s="470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470"/>
      <c r="P688" s="194"/>
      <c r="Q688" s="194"/>
      <c r="R688" s="194"/>
      <c r="S688" s="194"/>
      <c r="T688" s="194"/>
      <c r="U688" s="194"/>
      <c r="V688" s="470"/>
      <c r="W688" s="194"/>
      <c r="X688" s="194"/>
      <c r="Y688" s="194"/>
      <c r="Z688" s="194"/>
      <c r="AA688" s="194"/>
      <c r="AB688" s="470"/>
      <c r="AC688" s="194"/>
      <c r="AD688" s="194"/>
      <c r="AE688" s="194"/>
      <c r="AF688" s="194"/>
      <c r="AG688" s="194"/>
      <c r="AH688" s="470"/>
      <c r="AI688" s="194"/>
      <c r="AJ688" s="194"/>
      <c r="AK688" s="194"/>
      <c r="AL688" s="194"/>
      <c r="AM688" s="470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470"/>
      <c r="P689" s="194"/>
      <c r="Q689" s="194"/>
      <c r="R689" s="194"/>
      <c r="S689" s="194"/>
      <c r="T689" s="194"/>
      <c r="U689" s="194"/>
      <c r="V689" s="470"/>
      <c r="W689" s="194"/>
      <c r="X689" s="194"/>
      <c r="Y689" s="194"/>
      <c r="Z689" s="194"/>
      <c r="AA689" s="194"/>
      <c r="AB689" s="470"/>
      <c r="AC689" s="194"/>
      <c r="AD689" s="194"/>
      <c r="AE689" s="194"/>
      <c r="AF689" s="194"/>
      <c r="AG689" s="194"/>
      <c r="AH689" s="470"/>
      <c r="AI689" s="194"/>
      <c r="AJ689" s="194"/>
      <c r="AK689" s="194"/>
      <c r="AL689" s="194"/>
      <c r="AM689" s="470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470"/>
      <c r="P690" s="194"/>
      <c r="Q690" s="194"/>
      <c r="R690" s="194"/>
      <c r="S690" s="194"/>
      <c r="T690" s="194"/>
      <c r="U690" s="194"/>
      <c r="V690" s="470"/>
      <c r="W690" s="194"/>
      <c r="X690" s="194"/>
      <c r="Y690" s="194"/>
      <c r="Z690" s="194"/>
      <c r="AA690" s="194"/>
      <c r="AB690" s="470"/>
      <c r="AC690" s="194"/>
      <c r="AD690" s="194"/>
      <c r="AE690" s="194"/>
      <c r="AF690" s="194"/>
      <c r="AG690" s="194"/>
      <c r="AH690" s="470"/>
      <c r="AI690" s="194"/>
      <c r="AJ690" s="194"/>
      <c r="AK690" s="194"/>
      <c r="AL690" s="194"/>
      <c r="AM690" s="470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470"/>
      <c r="P691" s="194"/>
      <c r="Q691" s="194"/>
      <c r="R691" s="194"/>
      <c r="S691" s="194"/>
      <c r="T691" s="194"/>
      <c r="U691" s="194"/>
      <c r="V691" s="470"/>
      <c r="W691" s="194"/>
      <c r="X691" s="194"/>
      <c r="Y691" s="194"/>
      <c r="Z691" s="194"/>
      <c r="AA691" s="194"/>
      <c r="AB691" s="470"/>
      <c r="AC691" s="194"/>
      <c r="AD691" s="194"/>
      <c r="AE691" s="194"/>
      <c r="AF691" s="194"/>
      <c r="AG691" s="194"/>
      <c r="AH691" s="470"/>
      <c r="AI691" s="194"/>
      <c r="AJ691" s="194"/>
      <c r="AK691" s="194"/>
      <c r="AL691" s="194"/>
      <c r="AM691" s="470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470"/>
      <c r="P692" s="194"/>
      <c r="Q692" s="194"/>
      <c r="R692" s="194"/>
      <c r="S692" s="194"/>
      <c r="T692" s="194"/>
      <c r="U692" s="194"/>
      <c r="V692" s="470"/>
      <c r="W692" s="194"/>
      <c r="X692" s="194"/>
      <c r="Y692" s="194"/>
      <c r="Z692" s="194"/>
      <c r="AA692" s="194"/>
      <c r="AB692" s="470"/>
      <c r="AC692" s="194"/>
      <c r="AD692" s="194"/>
      <c r="AE692" s="194"/>
      <c r="AF692" s="194"/>
      <c r="AG692" s="194"/>
      <c r="AH692" s="470"/>
      <c r="AI692" s="194"/>
      <c r="AJ692" s="194"/>
      <c r="AK692" s="194"/>
      <c r="AL692" s="194"/>
      <c r="AM692" s="470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470"/>
      <c r="P693" s="194"/>
      <c r="Q693" s="194"/>
      <c r="R693" s="194"/>
      <c r="S693" s="194"/>
      <c r="T693" s="194"/>
      <c r="U693" s="194"/>
      <c r="V693" s="470"/>
      <c r="W693" s="194"/>
      <c r="X693" s="194"/>
      <c r="Y693" s="194"/>
      <c r="Z693" s="194"/>
      <c r="AA693" s="194"/>
      <c r="AB693" s="470"/>
      <c r="AC693" s="194"/>
      <c r="AD693" s="194"/>
      <c r="AE693" s="194"/>
      <c r="AF693" s="194"/>
      <c r="AG693" s="194"/>
      <c r="AH693" s="470"/>
      <c r="AI693" s="194"/>
      <c r="AJ693" s="194"/>
      <c r="AK693" s="194"/>
      <c r="AL693" s="194"/>
      <c r="AM693" s="470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470"/>
      <c r="P694" s="194"/>
      <c r="Q694" s="194"/>
      <c r="R694" s="194"/>
      <c r="S694" s="194"/>
      <c r="T694" s="194"/>
      <c r="U694" s="194"/>
      <c r="V694" s="470"/>
      <c r="W694" s="194"/>
      <c r="X694" s="194"/>
      <c r="Y694" s="194"/>
      <c r="Z694" s="194"/>
      <c r="AA694" s="194"/>
      <c r="AB694" s="470"/>
      <c r="AC694" s="194"/>
      <c r="AD694" s="194"/>
      <c r="AE694" s="194"/>
      <c r="AF694" s="194"/>
      <c r="AG694" s="194"/>
      <c r="AH694" s="470"/>
      <c r="AI694" s="194"/>
      <c r="AJ694" s="194"/>
      <c r="AK694" s="194"/>
      <c r="AL694" s="194"/>
      <c r="AM694" s="470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470"/>
      <c r="P695" s="194"/>
      <c r="Q695" s="194"/>
      <c r="R695" s="194"/>
      <c r="S695" s="194"/>
      <c r="T695" s="194"/>
      <c r="U695" s="194"/>
      <c r="V695" s="470"/>
      <c r="W695" s="194"/>
      <c r="X695" s="194"/>
      <c r="Y695" s="194"/>
      <c r="Z695" s="194"/>
      <c r="AA695" s="194"/>
      <c r="AB695" s="470"/>
      <c r="AC695" s="194"/>
      <c r="AD695" s="194"/>
      <c r="AE695" s="194"/>
      <c r="AF695" s="194"/>
      <c r="AG695" s="194"/>
      <c r="AH695" s="470"/>
      <c r="AI695" s="194"/>
      <c r="AJ695" s="194"/>
      <c r="AK695" s="194"/>
      <c r="AL695" s="194"/>
      <c r="AM695" s="470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470"/>
      <c r="P696" s="194"/>
      <c r="Q696" s="194"/>
      <c r="R696" s="194"/>
      <c r="S696" s="194"/>
      <c r="T696" s="194"/>
      <c r="U696" s="194"/>
      <c r="V696" s="470"/>
      <c r="W696" s="194"/>
      <c r="X696" s="194"/>
      <c r="Y696" s="194"/>
      <c r="Z696" s="194"/>
      <c r="AA696" s="194"/>
      <c r="AB696" s="470"/>
      <c r="AC696" s="194"/>
      <c r="AD696" s="194"/>
      <c r="AE696" s="194"/>
      <c r="AF696" s="194"/>
      <c r="AG696" s="194"/>
      <c r="AH696" s="470"/>
      <c r="AI696" s="194"/>
      <c r="AJ696" s="194"/>
      <c r="AK696" s="194"/>
      <c r="AL696" s="194"/>
      <c r="AM696" s="470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470"/>
      <c r="P697" s="194"/>
      <c r="Q697" s="194"/>
      <c r="R697" s="194"/>
      <c r="S697" s="194"/>
      <c r="T697" s="194"/>
      <c r="U697" s="194"/>
      <c r="V697" s="470"/>
      <c r="W697" s="194"/>
      <c r="X697" s="194"/>
      <c r="Y697" s="194"/>
      <c r="Z697" s="194"/>
      <c r="AA697" s="194"/>
      <c r="AB697" s="470"/>
      <c r="AC697" s="194"/>
      <c r="AD697" s="194"/>
      <c r="AE697" s="194"/>
      <c r="AF697" s="194"/>
      <c r="AG697" s="194"/>
      <c r="AH697" s="470"/>
      <c r="AI697" s="194"/>
      <c r="AJ697" s="194"/>
      <c r="AK697" s="194"/>
      <c r="AL697" s="194"/>
      <c r="AM697" s="470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470"/>
      <c r="P698" s="194"/>
      <c r="Q698" s="194"/>
      <c r="R698" s="194"/>
      <c r="S698" s="194"/>
      <c r="T698" s="194"/>
      <c r="U698" s="194"/>
      <c r="V698" s="470"/>
      <c r="W698" s="194"/>
      <c r="X698" s="194"/>
      <c r="Y698" s="194"/>
      <c r="Z698" s="194"/>
      <c r="AA698" s="194"/>
      <c r="AB698" s="470"/>
      <c r="AC698" s="194"/>
      <c r="AD698" s="194"/>
      <c r="AE698" s="194"/>
      <c r="AF698" s="194"/>
      <c r="AG698" s="194"/>
      <c r="AH698" s="470"/>
      <c r="AI698" s="194"/>
      <c r="AJ698" s="194"/>
      <c r="AK698" s="194"/>
      <c r="AL698" s="194"/>
      <c r="AM698" s="470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470"/>
      <c r="P699" s="194"/>
      <c r="Q699" s="194"/>
      <c r="R699" s="194"/>
      <c r="S699" s="194"/>
      <c r="T699" s="194"/>
      <c r="U699" s="194"/>
      <c r="V699" s="470"/>
      <c r="W699" s="194"/>
      <c r="X699" s="194"/>
      <c r="Y699" s="194"/>
      <c r="Z699" s="194"/>
      <c r="AA699" s="194"/>
      <c r="AB699" s="470"/>
      <c r="AC699" s="194"/>
      <c r="AD699" s="194"/>
      <c r="AE699" s="194"/>
      <c r="AF699" s="194"/>
      <c r="AG699" s="194"/>
      <c r="AH699" s="470"/>
      <c r="AI699" s="194"/>
      <c r="AJ699" s="194"/>
      <c r="AK699" s="194"/>
      <c r="AL699" s="194"/>
      <c r="AM699" s="470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470"/>
      <c r="P700" s="194"/>
      <c r="Q700" s="194"/>
      <c r="R700" s="194"/>
      <c r="S700" s="194"/>
      <c r="T700" s="194"/>
      <c r="U700" s="194"/>
      <c r="V700" s="470"/>
      <c r="W700" s="194"/>
      <c r="X700" s="194"/>
      <c r="Y700" s="194"/>
      <c r="Z700" s="194"/>
      <c r="AA700" s="194"/>
      <c r="AB700" s="470"/>
      <c r="AC700" s="194"/>
      <c r="AD700" s="194"/>
      <c r="AE700" s="194"/>
      <c r="AF700" s="194"/>
      <c r="AG700" s="194"/>
      <c r="AH700" s="470"/>
      <c r="AI700" s="194"/>
      <c r="AJ700" s="194"/>
      <c r="AK700" s="194"/>
      <c r="AL700" s="194"/>
      <c r="AM700" s="470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470"/>
      <c r="P701" s="194"/>
      <c r="Q701" s="194"/>
      <c r="R701" s="194"/>
      <c r="S701" s="194"/>
      <c r="T701" s="194"/>
      <c r="U701" s="194"/>
      <c r="V701" s="470"/>
      <c r="W701" s="194"/>
      <c r="X701" s="194"/>
      <c r="Y701" s="194"/>
      <c r="Z701" s="194"/>
      <c r="AA701" s="194"/>
      <c r="AB701" s="470"/>
      <c r="AC701" s="194"/>
      <c r="AD701" s="194"/>
      <c r="AE701" s="194"/>
      <c r="AF701" s="194"/>
      <c r="AG701" s="194"/>
      <c r="AH701" s="470"/>
      <c r="AI701" s="194"/>
      <c r="AJ701" s="194"/>
      <c r="AK701" s="194"/>
      <c r="AL701" s="194"/>
      <c r="AM701" s="470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470"/>
      <c r="P702" s="194"/>
      <c r="Q702" s="194"/>
      <c r="R702" s="194"/>
      <c r="S702" s="194"/>
      <c r="T702" s="194"/>
      <c r="U702" s="194"/>
      <c r="V702" s="470"/>
      <c r="W702" s="194"/>
      <c r="X702" s="194"/>
      <c r="Y702" s="194"/>
      <c r="Z702" s="194"/>
      <c r="AA702" s="194"/>
      <c r="AB702" s="470"/>
      <c r="AC702" s="194"/>
      <c r="AD702" s="194"/>
      <c r="AE702" s="194"/>
      <c r="AF702" s="194"/>
      <c r="AG702" s="194"/>
      <c r="AH702" s="470"/>
      <c r="AI702" s="194"/>
      <c r="AJ702" s="194"/>
      <c r="AK702" s="194"/>
      <c r="AL702" s="194"/>
      <c r="AM702" s="470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470"/>
      <c r="P703" s="194"/>
      <c r="Q703" s="194"/>
      <c r="R703" s="194"/>
      <c r="S703" s="194"/>
      <c r="T703" s="194"/>
      <c r="U703" s="194"/>
      <c r="V703" s="470"/>
      <c r="W703" s="194"/>
      <c r="X703" s="194"/>
      <c r="Y703" s="194"/>
      <c r="Z703" s="194"/>
      <c r="AA703" s="194"/>
      <c r="AB703" s="470"/>
      <c r="AC703" s="194"/>
      <c r="AD703" s="194"/>
      <c r="AE703" s="194"/>
      <c r="AF703" s="194"/>
      <c r="AG703" s="194"/>
      <c r="AH703" s="470"/>
      <c r="AI703" s="194"/>
      <c r="AJ703" s="194"/>
      <c r="AK703" s="194"/>
      <c r="AL703" s="194"/>
      <c r="AM703" s="470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470"/>
      <c r="P704" s="194"/>
      <c r="Q704" s="194"/>
      <c r="R704" s="194"/>
      <c r="S704" s="194"/>
      <c r="T704" s="194"/>
      <c r="U704" s="194"/>
      <c r="V704" s="470"/>
      <c r="W704" s="194"/>
      <c r="X704" s="194"/>
      <c r="Y704" s="194"/>
      <c r="Z704" s="194"/>
      <c r="AA704" s="194"/>
      <c r="AB704" s="470"/>
      <c r="AC704" s="194"/>
      <c r="AD704" s="194"/>
      <c r="AE704" s="194"/>
      <c r="AF704" s="194"/>
      <c r="AG704" s="194"/>
      <c r="AH704" s="470"/>
      <c r="AI704" s="194"/>
      <c r="AJ704" s="194"/>
      <c r="AK704" s="194"/>
      <c r="AL704" s="194"/>
      <c r="AM704" s="470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470"/>
      <c r="P705" s="194"/>
      <c r="Q705" s="194"/>
      <c r="R705" s="194"/>
      <c r="S705" s="194"/>
      <c r="T705" s="194"/>
      <c r="U705" s="194"/>
      <c r="V705" s="470"/>
      <c r="W705" s="194"/>
      <c r="X705" s="194"/>
      <c r="Y705" s="194"/>
      <c r="Z705" s="194"/>
      <c r="AA705" s="194"/>
      <c r="AB705" s="470"/>
      <c r="AC705" s="194"/>
      <c r="AD705" s="194"/>
      <c r="AE705" s="194"/>
      <c r="AF705" s="194"/>
      <c r="AG705" s="194"/>
      <c r="AH705" s="470"/>
      <c r="AI705" s="194"/>
      <c r="AJ705" s="194"/>
      <c r="AK705" s="194"/>
      <c r="AL705" s="194"/>
      <c r="AM705" s="470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470"/>
      <c r="P706" s="194"/>
      <c r="Q706" s="194"/>
      <c r="R706" s="194"/>
      <c r="S706" s="194"/>
      <c r="T706" s="194"/>
      <c r="U706" s="194"/>
      <c r="V706" s="470"/>
      <c r="W706" s="194"/>
      <c r="X706" s="194"/>
      <c r="Y706" s="194"/>
      <c r="Z706" s="194"/>
      <c r="AA706" s="194"/>
      <c r="AB706" s="470"/>
      <c r="AC706" s="194"/>
      <c r="AD706" s="194"/>
      <c r="AE706" s="194"/>
      <c r="AF706" s="194"/>
      <c r="AG706" s="194"/>
      <c r="AH706" s="470"/>
      <c r="AI706" s="194"/>
      <c r="AJ706" s="194"/>
      <c r="AK706" s="194"/>
      <c r="AL706" s="194"/>
      <c r="AM706" s="470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470"/>
      <c r="P707" s="194"/>
      <c r="Q707" s="194"/>
      <c r="R707" s="194"/>
      <c r="S707" s="194"/>
      <c r="T707" s="194"/>
      <c r="U707" s="194"/>
      <c r="V707" s="470"/>
      <c r="W707" s="194"/>
      <c r="X707" s="194"/>
      <c r="Y707" s="194"/>
      <c r="Z707" s="194"/>
      <c r="AA707" s="194"/>
      <c r="AB707" s="470"/>
      <c r="AC707" s="194"/>
      <c r="AD707" s="194"/>
      <c r="AE707" s="194"/>
      <c r="AF707" s="194"/>
      <c r="AG707" s="194"/>
      <c r="AH707" s="470"/>
      <c r="AI707" s="194"/>
      <c r="AJ707" s="194"/>
      <c r="AK707" s="194"/>
      <c r="AL707" s="194"/>
      <c r="AM707" s="470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470"/>
      <c r="P708" s="194"/>
      <c r="Q708" s="194"/>
      <c r="R708" s="194"/>
      <c r="S708" s="194"/>
      <c r="T708" s="194"/>
      <c r="U708" s="194"/>
      <c r="V708" s="470"/>
      <c r="W708" s="194"/>
      <c r="X708" s="194"/>
      <c r="Y708" s="194"/>
      <c r="Z708" s="194"/>
      <c r="AA708" s="194"/>
      <c r="AB708" s="470"/>
      <c r="AC708" s="194"/>
      <c r="AD708" s="194"/>
      <c r="AE708" s="194"/>
      <c r="AF708" s="194"/>
      <c r="AG708" s="194"/>
      <c r="AH708" s="470"/>
      <c r="AI708" s="194"/>
      <c r="AJ708" s="194"/>
      <c r="AK708" s="194"/>
      <c r="AL708" s="194"/>
      <c r="AM708" s="470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470"/>
      <c r="P709" s="194"/>
      <c r="Q709" s="194"/>
      <c r="R709" s="194"/>
      <c r="S709" s="194"/>
      <c r="T709" s="194"/>
      <c r="U709" s="194"/>
      <c r="V709" s="470"/>
      <c r="W709" s="194"/>
      <c r="X709" s="194"/>
      <c r="Y709" s="194"/>
      <c r="Z709" s="194"/>
      <c r="AA709" s="194"/>
      <c r="AB709" s="470"/>
      <c r="AC709" s="194"/>
      <c r="AD709" s="194"/>
      <c r="AE709" s="194"/>
      <c r="AF709" s="194"/>
      <c r="AG709" s="194"/>
      <c r="AH709" s="470"/>
      <c r="AI709" s="194"/>
      <c r="AJ709" s="194"/>
      <c r="AK709" s="194"/>
      <c r="AL709" s="194"/>
      <c r="AM709" s="470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470"/>
      <c r="P710" s="194"/>
      <c r="Q710" s="194"/>
      <c r="R710" s="194"/>
      <c r="S710" s="194"/>
      <c r="T710" s="194"/>
      <c r="U710" s="194"/>
      <c r="V710" s="470"/>
      <c r="W710" s="194"/>
      <c r="X710" s="194"/>
      <c r="Y710" s="194"/>
      <c r="Z710" s="194"/>
      <c r="AA710" s="194"/>
      <c r="AB710" s="470"/>
      <c r="AC710" s="194"/>
      <c r="AD710" s="194"/>
      <c r="AE710" s="194"/>
      <c r="AF710" s="194"/>
      <c r="AG710" s="194"/>
      <c r="AH710" s="470"/>
      <c r="AI710" s="194"/>
      <c r="AJ710" s="194"/>
      <c r="AK710" s="194"/>
      <c r="AL710" s="194"/>
      <c r="AM710" s="470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470"/>
      <c r="P711" s="194"/>
      <c r="Q711" s="194"/>
      <c r="R711" s="194"/>
      <c r="S711" s="194"/>
      <c r="T711" s="194"/>
      <c r="U711" s="194"/>
      <c r="V711" s="470"/>
      <c r="W711" s="194"/>
      <c r="X711" s="194"/>
      <c r="Y711" s="194"/>
      <c r="Z711" s="194"/>
      <c r="AA711" s="194"/>
      <c r="AB711" s="470"/>
      <c r="AC711" s="194"/>
      <c r="AD711" s="194"/>
      <c r="AE711" s="194"/>
      <c r="AF711" s="194"/>
      <c r="AG711" s="194"/>
      <c r="AH711" s="470"/>
      <c r="AI711" s="194"/>
      <c r="AJ711" s="194"/>
      <c r="AK711" s="194"/>
      <c r="AL711" s="194"/>
      <c r="AM711" s="470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470"/>
      <c r="P712" s="194"/>
      <c r="Q712" s="194"/>
      <c r="R712" s="194"/>
      <c r="S712" s="194"/>
      <c r="T712" s="194"/>
      <c r="U712" s="194"/>
      <c r="V712" s="470"/>
      <c r="W712" s="194"/>
      <c r="X712" s="194"/>
      <c r="Y712" s="194"/>
      <c r="Z712" s="194"/>
      <c r="AA712" s="194"/>
      <c r="AB712" s="470"/>
      <c r="AC712" s="194"/>
      <c r="AD712" s="194"/>
      <c r="AE712" s="194"/>
      <c r="AF712" s="194"/>
      <c r="AG712" s="194"/>
      <c r="AH712" s="470"/>
      <c r="AI712" s="194"/>
      <c r="AJ712" s="194"/>
      <c r="AK712" s="194"/>
      <c r="AL712" s="194"/>
      <c r="AM712" s="470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470"/>
      <c r="P713" s="194"/>
      <c r="Q713" s="194"/>
      <c r="R713" s="194"/>
      <c r="S713" s="194"/>
      <c r="T713" s="194"/>
      <c r="U713" s="194"/>
      <c r="V713" s="470"/>
      <c r="W713" s="194"/>
      <c r="X713" s="194"/>
      <c r="Y713" s="194"/>
      <c r="Z713" s="194"/>
      <c r="AA713" s="194"/>
      <c r="AB713" s="470"/>
      <c r="AC713" s="194"/>
      <c r="AD713" s="194"/>
      <c r="AE713" s="194"/>
      <c r="AF713" s="194"/>
      <c r="AG713" s="194"/>
      <c r="AH713" s="470"/>
      <c r="AI713" s="194"/>
      <c r="AJ713" s="194"/>
      <c r="AK713" s="194"/>
      <c r="AL713" s="194"/>
      <c r="AM713" s="470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470"/>
      <c r="P714" s="194"/>
      <c r="Q714" s="194"/>
      <c r="R714" s="194"/>
      <c r="S714" s="194"/>
      <c r="T714" s="194"/>
      <c r="U714" s="194"/>
      <c r="V714" s="470"/>
      <c r="W714" s="194"/>
      <c r="X714" s="194"/>
      <c r="Y714" s="194"/>
      <c r="Z714" s="194"/>
      <c r="AA714" s="194"/>
      <c r="AB714" s="470"/>
      <c r="AC714" s="194"/>
      <c r="AD714" s="194"/>
      <c r="AE714" s="194"/>
      <c r="AF714" s="194"/>
      <c r="AG714" s="194"/>
      <c r="AH714" s="470"/>
      <c r="AI714" s="194"/>
      <c r="AJ714" s="194"/>
      <c r="AK714" s="194"/>
      <c r="AL714" s="194"/>
      <c r="AM714" s="470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470"/>
      <c r="P715" s="194"/>
      <c r="Q715" s="194"/>
      <c r="R715" s="194"/>
      <c r="S715" s="194"/>
      <c r="T715" s="194"/>
      <c r="U715" s="194"/>
      <c r="V715" s="470"/>
      <c r="W715" s="194"/>
      <c r="X715" s="194"/>
      <c r="Y715" s="194"/>
      <c r="Z715" s="194"/>
      <c r="AA715" s="194"/>
      <c r="AB715" s="470"/>
      <c r="AC715" s="194"/>
      <c r="AD715" s="194"/>
      <c r="AE715" s="194"/>
      <c r="AF715" s="194"/>
      <c r="AG715" s="194"/>
      <c r="AH715" s="470"/>
      <c r="AI715" s="194"/>
      <c r="AJ715" s="194"/>
      <c r="AK715" s="194"/>
      <c r="AL715" s="194"/>
      <c r="AM715" s="470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470"/>
      <c r="P716" s="194"/>
      <c r="Q716" s="194"/>
      <c r="R716" s="194"/>
      <c r="S716" s="194"/>
      <c r="T716" s="194"/>
      <c r="U716" s="194"/>
      <c r="V716" s="470"/>
      <c r="W716" s="194"/>
      <c r="X716" s="194"/>
      <c r="Y716" s="194"/>
      <c r="Z716" s="194"/>
      <c r="AA716" s="194"/>
      <c r="AB716" s="470"/>
      <c r="AC716" s="194"/>
      <c r="AD716" s="194"/>
      <c r="AE716" s="194"/>
      <c r="AF716" s="194"/>
      <c r="AG716" s="194"/>
      <c r="AH716" s="470"/>
      <c r="AI716" s="194"/>
      <c r="AJ716" s="194"/>
      <c r="AK716" s="194"/>
      <c r="AL716" s="194"/>
      <c r="AM716" s="470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470"/>
      <c r="P717" s="194"/>
      <c r="Q717" s="194"/>
      <c r="R717" s="194"/>
      <c r="S717" s="194"/>
      <c r="T717" s="194"/>
      <c r="U717" s="194"/>
      <c r="V717" s="470"/>
      <c r="W717" s="194"/>
      <c r="X717" s="194"/>
      <c r="Y717" s="194"/>
      <c r="Z717" s="194"/>
      <c r="AA717" s="194"/>
      <c r="AB717" s="470"/>
      <c r="AC717" s="194"/>
      <c r="AD717" s="194"/>
      <c r="AE717" s="194"/>
      <c r="AF717" s="194"/>
      <c r="AG717" s="194"/>
      <c r="AH717" s="470"/>
      <c r="AI717" s="194"/>
      <c r="AJ717" s="194"/>
      <c r="AK717" s="194"/>
      <c r="AL717" s="194"/>
      <c r="AM717" s="470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470"/>
      <c r="P718" s="194"/>
      <c r="Q718" s="194"/>
      <c r="R718" s="194"/>
      <c r="S718" s="194"/>
      <c r="T718" s="194"/>
      <c r="U718" s="194"/>
      <c r="V718" s="470"/>
      <c r="W718" s="194"/>
      <c r="X718" s="194"/>
      <c r="Y718" s="194"/>
      <c r="Z718" s="194"/>
      <c r="AA718" s="194"/>
      <c r="AB718" s="470"/>
      <c r="AC718" s="194"/>
      <c r="AD718" s="194"/>
      <c r="AE718" s="194"/>
      <c r="AF718" s="194"/>
      <c r="AG718" s="194"/>
      <c r="AH718" s="470"/>
      <c r="AI718" s="194"/>
      <c r="AJ718" s="194"/>
      <c r="AK718" s="194"/>
      <c r="AL718" s="194"/>
      <c r="AM718" s="470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470"/>
      <c r="P719" s="194"/>
      <c r="Q719" s="194"/>
      <c r="R719" s="194"/>
      <c r="S719" s="194"/>
      <c r="T719" s="194"/>
      <c r="U719" s="194"/>
      <c r="V719" s="470"/>
      <c r="W719" s="194"/>
      <c r="X719" s="194"/>
      <c r="Y719" s="194"/>
      <c r="Z719" s="194"/>
      <c r="AA719" s="194"/>
      <c r="AB719" s="470"/>
      <c r="AC719" s="194"/>
      <c r="AD719" s="194"/>
      <c r="AE719" s="194"/>
      <c r="AF719" s="194"/>
      <c r="AG719" s="194"/>
      <c r="AH719" s="470"/>
      <c r="AI719" s="194"/>
      <c r="AJ719" s="194"/>
      <c r="AK719" s="194"/>
      <c r="AL719" s="194"/>
      <c r="AM719" s="470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470"/>
      <c r="P720" s="194"/>
      <c r="Q720" s="194"/>
      <c r="R720" s="194"/>
      <c r="S720" s="194"/>
      <c r="T720" s="194"/>
      <c r="U720" s="194"/>
      <c r="V720" s="470"/>
      <c r="W720" s="194"/>
      <c r="X720" s="194"/>
      <c r="Y720" s="194"/>
      <c r="Z720" s="194"/>
      <c r="AA720" s="194"/>
      <c r="AB720" s="470"/>
      <c r="AC720" s="194"/>
      <c r="AD720" s="194"/>
      <c r="AE720" s="194"/>
      <c r="AF720" s="194"/>
      <c r="AG720" s="194"/>
      <c r="AH720" s="470"/>
      <c r="AI720" s="194"/>
      <c r="AJ720" s="194"/>
      <c r="AK720" s="194"/>
      <c r="AL720" s="194"/>
      <c r="AM720" s="470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470"/>
      <c r="P721" s="194"/>
      <c r="Q721" s="194"/>
      <c r="R721" s="194"/>
      <c r="S721" s="194"/>
      <c r="T721" s="194"/>
      <c r="U721" s="194"/>
      <c r="V721" s="470"/>
      <c r="W721" s="194"/>
      <c r="X721" s="194"/>
      <c r="Y721" s="194"/>
      <c r="Z721" s="194"/>
      <c r="AA721" s="194"/>
      <c r="AB721" s="470"/>
      <c r="AC721" s="194"/>
      <c r="AD721" s="194"/>
      <c r="AE721" s="194"/>
      <c r="AF721" s="194"/>
      <c r="AG721" s="194"/>
      <c r="AH721" s="470"/>
      <c r="AI721" s="194"/>
      <c r="AJ721" s="194"/>
      <c r="AK721" s="194"/>
      <c r="AL721" s="194"/>
      <c r="AM721" s="470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470"/>
      <c r="P722" s="194"/>
      <c r="Q722" s="194"/>
      <c r="R722" s="194"/>
      <c r="S722" s="194"/>
      <c r="T722" s="194"/>
      <c r="U722" s="194"/>
      <c r="V722" s="470"/>
      <c r="W722" s="194"/>
      <c r="X722" s="194"/>
      <c r="Y722" s="194"/>
      <c r="Z722" s="194"/>
      <c r="AA722" s="194"/>
      <c r="AB722" s="470"/>
      <c r="AC722" s="194"/>
      <c r="AD722" s="194"/>
      <c r="AE722" s="194"/>
      <c r="AF722" s="194"/>
      <c r="AG722" s="194"/>
      <c r="AH722" s="470"/>
      <c r="AI722" s="194"/>
      <c r="AJ722" s="194"/>
      <c r="AK722" s="194"/>
      <c r="AL722" s="194"/>
      <c r="AM722" s="470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470"/>
      <c r="P723" s="194"/>
      <c r="Q723" s="194"/>
      <c r="R723" s="194"/>
      <c r="S723" s="194"/>
      <c r="T723" s="194"/>
      <c r="U723" s="194"/>
      <c r="V723" s="470"/>
      <c r="W723" s="194"/>
      <c r="X723" s="194"/>
      <c r="Y723" s="194"/>
      <c r="Z723" s="194"/>
      <c r="AA723" s="194"/>
      <c r="AB723" s="470"/>
      <c r="AC723" s="194"/>
      <c r="AD723" s="194"/>
      <c r="AE723" s="194"/>
      <c r="AF723" s="194"/>
      <c r="AG723" s="194"/>
      <c r="AH723" s="470"/>
      <c r="AI723" s="194"/>
      <c r="AJ723" s="194"/>
      <c r="AK723" s="194"/>
      <c r="AL723" s="194"/>
      <c r="AM723" s="470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470"/>
      <c r="P724" s="194"/>
      <c r="Q724" s="194"/>
      <c r="R724" s="194"/>
      <c r="S724" s="194"/>
      <c r="T724" s="194"/>
      <c r="U724" s="194"/>
      <c r="V724" s="470"/>
      <c r="W724" s="194"/>
      <c r="X724" s="194"/>
      <c r="Y724" s="194"/>
      <c r="Z724" s="194"/>
      <c r="AA724" s="194"/>
      <c r="AB724" s="470"/>
      <c r="AC724" s="194"/>
      <c r="AD724" s="194"/>
      <c r="AE724" s="194"/>
      <c r="AF724" s="194"/>
      <c r="AG724" s="194"/>
      <c r="AH724" s="470"/>
      <c r="AI724" s="194"/>
      <c r="AJ724" s="194"/>
      <c r="AK724" s="194"/>
      <c r="AL724" s="194"/>
      <c r="AM724" s="470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470"/>
      <c r="P725" s="194"/>
      <c r="Q725" s="194"/>
      <c r="R725" s="194"/>
      <c r="S725" s="194"/>
      <c r="T725" s="194"/>
      <c r="U725" s="194"/>
      <c r="V725" s="470"/>
      <c r="W725" s="194"/>
      <c r="X725" s="194"/>
      <c r="Y725" s="194"/>
      <c r="Z725" s="194"/>
      <c r="AA725" s="194"/>
      <c r="AB725" s="470"/>
      <c r="AC725" s="194"/>
      <c r="AD725" s="194"/>
      <c r="AE725" s="194"/>
      <c r="AF725" s="194"/>
      <c r="AG725" s="194"/>
      <c r="AH725" s="470"/>
      <c r="AI725" s="194"/>
      <c r="AJ725" s="194"/>
      <c r="AK725" s="194"/>
      <c r="AL725" s="194"/>
      <c r="AM725" s="470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470"/>
      <c r="P726" s="194"/>
      <c r="Q726" s="194"/>
      <c r="R726" s="194"/>
      <c r="S726" s="194"/>
      <c r="T726" s="194"/>
      <c r="U726" s="194"/>
      <c r="V726" s="470"/>
      <c r="W726" s="194"/>
      <c r="X726" s="194"/>
      <c r="Y726" s="194"/>
      <c r="Z726" s="194"/>
      <c r="AA726" s="194"/>
      <c r="AB726" s="470"/>
      <c r="AC726" s="194"/>
      <c r="AD726" s="194"/>
      <c r="AE726" s="194"/>
      <c r="AF726" s="194"/>
      <c r="AG726" s="194"/>
      <c r="AH726" s="470"/>
      <c r="AI726" s="194"/>
      <c r="AJ726" s="194"/>
      <c r="AK726" s="194"/>
      <c r="AL726" s="194"/>
      <c r="AM726" s="470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470"/>
      <c r="P727" s="194"/>
      <c r="Q727" s="194"/>
      <c r="R727" s="194"/>
      <c r="S727" s="194"/>
      <c r="T727" s="194"/>
      <c r="U727" s="194"/>
      <c r="V727" s="470"/>
      <c r="W727" s="194"/>
      <c r="X727" s="194"/>
      <c r="Y727" s="194"/>
      <c r="Z727" s="194"/>
      <c r="AA727" s="194"/>
      <c r="AB727" s="470"/>
      <c r="AC727" s="194"/>
      <c r="AD727" s="194"/>
      <c r="AE727" s="194"/>
      <c r="AF727" s="194"/>
      <c r="AG727" s="194"/>
      <c r="AH727" s="470"/>
      <c r="AI727" s="194"/>
      <c r="AJ727" s="194"/>
      <c r="AK727" s="194"/>
      <c r="AL727" s="194"/>
      <c r="AM727" s="470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470"/>
      <c r="P728" s="194"/>
      <c r="Q728" s="194"/>
      <c r="R728" s="194"/>
      <c r="S728" s="194"/>
      <c r="T728" s="194"/>
      <c r="U728" s="194"/>
      <c r="V728" s="470"/>
      <c r="W728" s="194"/>
      <c r="X728" s="194"/>
      <c r="Y728" s="194"/>
      <c r="Z728" s="194"/>
      <c r="AA728" s="194"/>
      <c r="AB728" s="470"/>
      <c r="AC728" s="194"/>
      <c r="AD728" s="194"/>
      <c r="AE728" s="194"/>
      <c r="AF728" s="194"/>
      <c r="AG728" s="194"/>
      <c r="AH728" s="470"/>
      <c r="AI728" s="194"/>
      <c r="AJ728" s="194"/>
      <c r="AK728" s="194"/>
      <c r="AL728" s="194"/>
      <c r="AM728" s="470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470"/>
      <c r="P729" s="194"/>
      <c r="Q729" s="194"/>
      <c r="R729" s="194"/>
      <c r="S729" s="194"/>
      <c r="T729" s="194"/>
      <c r="U729" s="194"/>
      <c r="V729" s="470"/>
      <c r="W729" s="194"/>
      <c r="X729" s="194"/>
      <c r="Y729" s="194"/>
      <c r="Z729" s="194"/>
      <c r="AA729" s="194"/>
      <c r="AB729" s="470"/>
      <c r="AC729" s="194"/>
      <c r="AD729" s="194"/>
      <c r="AE729" s="194"/>
      <c r="AF729" s="194"/>
      <c r="AG729" s="194"/>
      <c r="AH729" s="470"/>
      <c r="AI729" s="194"/>
      <c r="AJ729" s="194"/>
      <c r="AK729" s="194"/>
      <c r="AL729" s="194"/>
      <c r="AM729" s="470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470"/>
      <c r="P730" s="194"/>
      <c r="Q730" s="194"/>
      <c r="R730" s="194"/>
      <c r="S730" s="194"/>
      <c r="T730" s="194"/>
      <c r="U730" s="194"/>
      <c r="V730" s="470"/>
      <c r="W730" s="194"/>
      <c r="X730" s="194"/>
      <c r="Y730" s="194"/>
      <c r="Z730" s="194"/>
      <c r="AA730" s="194"/>
      <c r="AB730" s="470"/>
      <c r="AC730" s="194"/>
      <c r="AD730" s="194"/>
      <c r="AE730" s="194"/>
      <c r="AF730" s="194"/>
      <c r="AG730" s="194"/>
      <c r="AH730" s="470"/>
      <c r="AI730" s="194"/>
      <c r="AJ730" s="194"/>
      <c r="AK730" s="194"/>
      <c r="AL730" s="194"/>
      <c r="AM730" s="470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470"/>
      <c r="P731" s="194"/>
      <c r="Q731" s="194"/>
      <c r="R731" s="194"/>
      <c r="S731" s="194"/>
      <c r="T731" s="194"/>
      <c r="U731" s="194"/>
      <c r="V731" s="470"/>
      <c r="W731" s="194"/>
      <c r="X731" s="194"/>
      <c r="Y731" s="194"/>
      <c r="Z731" s="194"/>
      <c r="AA731" s="194"/>
      <c r="AB731" s="470"/>
      <c r="AC731" s="194"/>
      <c r="AD731" s="194"/>
      <c r="AE731" s="194"/>
      <c r="AF731" s="194"/>
      <c r="AG731" s="194"/>
      <c r="AH731" s="470"/>
      <c r="AI731" s="194"/>
      <c r="AJ731" s="194"/>
      <c r="AK731" s="194"/>
      <c r="AL731" s="194"/>
      <c r="AM731" s="470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470"/>
      <c r="P732" s="194"/>
      <c r="Q732" s="194"/>
      <c r="R732" s="194"/>
      <c r="S732" s="194"/>
      <c r="T732" s="194"/>
      <c r="U732" s="194"/>
      <c r="V732" s="470"/>
      <c r="W732" s="194"/>
      <c r="X732" s="194"/>
      <c r="Y732" s="194"/>
      <c r="Z732" s="194"/>
      <c r="AA732" s="194"/>
      <c r="AB732" s="470"/>
      <c r="AC732" s="194"/>
      <c r="AD732" s="194"/>
      <c r="AE732" s="194"/>
      <c r="AF732" s="194"/>
      <c r="AG732" s="194"/>
      <c r="AH732" s="470"/>
      <c r="AI732" s="194"/>
      <c r="AJ732" s="194"/>
      <c r="AK732" s="194"/>
      <c r="AL732" s="194"/>
      <c r="AM732" s="470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470"/>
      <c r="P733" s="194"/>
      <c r="Q733" s="194"/>
      <c r="R733" s="194"/>
      <c r="S733" s="194"/>
      <c r="T733" s="194"/>
      <c r="U733" s="194"/>
      <c r="V733" s="470"/>
      <c r="W733" s="194"/>
      <c r="X733" s="194"/>
      <c r="Y733" s="194"/>
      <c r="Z733" s="194"/>
      <c r="AA733" s="194"/>
      <c r="AB733" s="470"/>
      <c r="AC733" s="194"/>
      <c r="AD733" s="194"/>
      <c r="AE733" s="194"/>
      <c r="AF733" s="194"/>
      <c r="AG733" s="194"/>
      <c r="AH733" s="470"/>
      <c r="AI733" s="194"/>
      <c r="AJ733" s="194"/>
      <c r="AK733" s="194"/>
      <c r="AL733" s="194"/>
      <c r="AM733" s="470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470"/>
      <c r="P734" s="194"/>
      <c r="Q734" s="194"/>
      <c r="R734" s="194"/>
      <c r="S734" s="194"/>
      <c r="T734" s="194"/>
      <c r="U734" s="194"/>
      <c r="V734" s="470"/>
      <c r="W734" s="194"/>
      <c r="X734" s="194"/>
      <c r="Y734" s="194"/>
      <c r="Z734" s="194"/>
      <c r="AA734" s="194"/>
      <c r="AB734" s="470"/>
      <c r="AC734" s="194"/>
      <c r="AD734" s="194"/>
      <c r="AE734" s="194"/>
      <c r="AF734" s="194"/>
      <c r="AG734" s="194"/>
      <c r="AH734" s="470"/>
      <c r="AI734" s="194"/>
      <c r="AJ734" s="194"/>
      <c r="AK734" s="194"/>
      <c r="AL734" s="194"/>
      <c r="AM734" s="470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470"/>
      <c r="P735" s="194"/>
      <c r="Q735" s="194"/>
      <c r="R735" s="194"/>
      <c r="S735" s="194"/>
      <c r="T735" s="194"/>
      <c r="U735" s="194"/>
      <c r="V735" s="470"/>
      <c r="W735" s="194"/>
      <c r="X735" s="194"/>
      <c r="Y735" s="194"/>
      <c r="Z735" s="194"/>
      <c r="AA735" s="194"/>
      <c r="AB735" s="470"/>
      <c r="AC735" s="194"/>
      <c r="AD735" s="194"/>
      <c r="AE735" s="194"/>
      <c r="AF735" s="194"/>
      <c r="AG735" s="194"/>
      <c r="AH735" s="470"/>
      <c r="AI735" s="194"/>
      <c r="AJ735" s="194"/>
      <c r="AK735" s="194"/>
      <c r="AL735" s="194"/>
      <c r="AM735" s="470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470"/>
      <c r="P736" s="194"/>
      <c r="Q736" s="194"/>
      <c r="R736" s="194"/>
      <c r="S736" s="194"/>
      <c r="T736" s="194"/>
      <c r="U736" s="194"/>
      <c r="V736" s="470"/>
      <c r="W736" s="194"/>
      <c r="X736" s="194"/>
      <c r="Y736" s="194"/>
      <c r="Z736" s="194"/>
      <c r="AA736" s="194"/>
      <c r="AB736" s="470"/>
      <c r="AC736" s="194"/>
      <c r="AD736" s="194"/>
      <c r="AE736" s="194"/>
      <c r="AF736" s="194"/>
      <c r="AG736" s="194"/>
      <c r="AH736" s="470"/>
      <c r="AI736" s="194"/>
      <c r="AJ736" s="194"/>
      <c r="AK736" s="194"/>
      <c r="AL736" s="194"/>
      <c r="AM736" s="470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470"/>
      <c r="P737" s="194"/>
      <c r="Q737" s="194"/>
      <c r="R737" s="194"/>
      <c r="S737" s="194"/>
      <c r="T737" s="194"/>
      <c r="U737" s="194"/>
      <c r="V737" s="470"/>
      <c r="W737" s="194"/>
      <c r="X737" s="194"/>
      <c r="Y737" s="194"/>
      <c r="Z737" s="194"/>
      <c r="AA737" s="194"/>
      <c r="AB737" s="470"/>
      <c r="AC737" s="194"/>
      <c r="AD737" s="194"/>
      <c r="AE737" s="194"/>
      <c r="AF737" s="194"/>
      <c r="AG737" s="194"/>
      <c r="AH737" s="470"/>
      <c r="AI737" s="194"/>
      <c r="AJ737" s="194"/>
      <c r="AK737" s="194"/>
      <c r="AL737" s="194"/>
      <c r="AM737" s="470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470"/>
      <c r="P738" s="194"/>
      <c r="Q738" s="194"/>
      <c r="R738" s="194"/>
      <c r="S738" s="194"/>
      <c r="T738" s="194"/>
      <c r="U738" s="194"/>
      <c r="V738" s="470"/>
      <c r="W738" s="194"/>
      <c r="X738" s="194"/>
      <c r="Y738" s="194"/>
      <c r="Z738" s="194"/>
      <c r="AA738" s="194"/>
      <c r="AB738" s="470"/>
      <c r="AC738" s="194"/>
      <c r="AD738" s="194"/>
      <c r="AE738" s="194"/>
      <c r="AF738" s="194"/>
      <c r="AG738" s="194"/>
      <c r="AH738" s="470"/>
      <c r="AI738" s="194"/>
      <c r="AJ738" s="194"/>
      <c r="AK738" s="194"/>
      <c r="AL738" s="194"/>
      <c r="AM738" s="470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470"/>
      <c r="P739" s="194"/>
      <c r="Q739" s="194"/>
      <c r="R739" s="194"/>
      <c r="S739" s="194"/>
      <c r="T739" s="194"/>
      <c r="U739" s="194"/>
      <c r="V739" s="470"/>
      <c r="W739" s="194"/>
      <c r="X739" s="194"/>
      <c r="Y739" s="194"/>
      <c r="Z739" s="194"/>
      <c r="AA739" s="194"/>
      <c r="AB739" s="470"/>
      <c r="AC739" s="194"/>
      <c r="AD739" s="194"/>
      <c r="AE739" s="194"/>
      <c r="AF739" s="194"/>
      <c r="AG739" s="194"/>
      <c r="AH739" s="470"/>
      <c r="AI739" s="194"/>
      <c r="AJ739" s="194"/>
      <c r="AK739" s="194"/>
      <c r="AL739" s="194"/>
      <c r="AM739" s="470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470"/>
      <c r="P740" s="194"/>
      <c r="Q740" s="194"/>
      <c r="R740" s="194"/>
      <c r="S740" s="194"/>
      <c r="T740" s="194"/>
      <c r="U740" s="194"/>
      <c r="V740" s="470"/>
      <c r="W740" s="194"/>
      <c r="X740" s="194"/>
      <c r="Y740" s="194"/>
      <c r="Z740" s="194"/>
      <c r="AA740" s="194"/>
      <c r="AB740" s="470"/>
      <c r="AC740" s="194"/>
      <c r="AD740" s="194"/>
      <c r="AE740" s="194"/>
      <c r="AF740" s="194"/>
      <c r="AG740" s="194"/>
      <c r="AH740" s="470"/>
      <c r="AI740" s="194"/>
      <c r="AJ740" s="194"/>
      <c r="AK740" s="194"/>
      <c r="AL740" s="194"/>
      <c r="AM740" s="470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470"/>
      <c r="P741" s="194"/>
      <c r="Q741" s="194"/>
      <c r="R741" s="194"/>
      <c r="S741" s="194"/>
      <c r="T741" s="194"/>
      <c r="U741" s="194"/>
      <c r="V741" s="470"/>
      <c r="W741" s="194"/>
      <c r="X741" s="194"/>
      <c r="Y741" s="194"/>
      <c r="Z741" s="194"/>
      <c r="AA741" s="194"/>
      <c r="AB741" s="470"/>
      <c r="AC741" s="194"/>
      <c r="AD741" s="194"/>
      <c r="AE741" s="194"/>
      <c r="AF741" s="194"/>
      <c r="AG741" s="194"/>
      <c r="AH741" s="470"/>
      <c r="AI741" s="194"/>
      <c r="AJ741" s="194"/>
      <c r="AK741" s="194"/>
      <c r="AL741" s="194"/>
      <c r="AM741" s="470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470"/>
      <c r="P742" s="194"/>
      <c r="Q742" s="194"/>
      <c r="R742" s="194"/>
      <c r="S742" s="194"/>
      <c r="T742" s="194"/>
      <c r="U742" s="194"/>
      <c r="V742" s="470"/>
      <c r="W742" s="194"/>
      <c r="X742" s="194"/>
      <c r="Y742" s="194"/>
      <c r="Z742" s="194"/>
      <c r="AA742" s="194"/>
      <c r="AB742" s="470"/>
      <c r="AC742" s="194"/>
      <c r="AD742" s="194"/>
      <c r="AE742" s="194"/>
      <c r="AF742" s="194"/>
      <c r="AG742" s="194"/>
      <c r="AH742" s="470"/>
      <c r="AI742" s="194"/>
      <c r="AJ742" s="194"/>
      <c r="AK742" s="194"/>
      <c r="AL742" s="194"/>
      <c r="AM742" s="470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470"/>
      <c r="P743" s="194"/>
      <c r="Q743" s="194"/>
      <c r="R743" s="194"/>
      <c r="S743" s="194"/>
      <c r="T743" s="194"/>
      <c r="U743" s="194"/>
      <c r="V743" s="470"/>
      <c r="W743" s="194"/>
      <c r="X743" s="194"/>
      <c r="Y743" s="194"/>
      <c r="Z743" s="194"/>
      <c r="AA743" s="194"/>
      <c r="AB743" s="470"/>
      <c r="AC743" s="194"/>
      <c r="AD743" s="194"/>
      <c r="AE743" s="194"/>
      <c r="AF743" s="194"/>
      <c r="AG743" s="194"/>
      <c r="AH743" s="470"/>
      <c r="AI743" s="194"/>
      <c r="AJ743" s="194"/>
      <c r="AK743" s="194"/>
      <c r="AL743" s="194"/>
      <c r="AM743" s="470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470"/>
      <c r="P744" s="194"/>
      <c r="Q744" s="194"/>
      <c r="R744" s="194"/>
      <c r="S744" s="194"/>
      <c r="T744" s="194"/>
      <c r="U744" s="194"/>
      <c r="V744" s="470"/>
      <c r="W744" s="194"/>
      <c r="X744" s="194"/>
      <c r="Y744" s="194"/>
      <c r="Z744" s="194"/>
      <c r="AA744" s="194"/>
      <c r="AB744" s="470"/>
      <c r="AC744" s="194"/>
      <c r="AD744" s="194"/>
      <c r="AE744" s="194"/>
      <c r="AF744" s="194"/>
      <c r="AG744" s="194"/>
      <c r="AH744" s="470"/>
      <c r="AI744" s="194"/>
      <c r="AJ744" s="194"/>
      <c r="AK744" s="194"/>
      <c r="AL744" s="194"/>
      <c r="AM744" s="470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470"/>
      <c r="P745" s="194"/>
      <c r="Q745" s="194"/>
      <c r="R745" s="194"/>
      <c r="S745" s="194"/>
      <c r="T745" s="194"/>
      <c r="U745" s="194"/>
      <c r="V745" s="470"/>
      <c r="W745" s="194"/>
      <c r="X745" s="194"/>
      <c r="Y745" s="194"/>
      <c r="Z745" s="194"/>
      <c r="AA745" s="194"/>
      <c r="AB745" s="470"/>
      <c r="AC745" s="194"/>
      <c r="AD745" s="194"/>
      <c r="AE745" s="194"/>
      <c r="AF745" s="194"/>
      <c r="AG745" s="194"/>
      <c r="AH745" s="470"/>
      <c r="AI745" s="194"/>
      <c r="AJ745" s="194"/>
      <c r="AK745" s="194"/>
      <c r="AL745" s="194"/>
      <c r="AM745" s="470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470"/>
      <c r="P746" s="194"/>
      <c r="Q746" s="194"/>
      <c r="R746" s="194"/>
      <c r="S746" s="194"/>
      <c r="T746" s="194"/>
      <c r="U746" s="194"/>
      <c r="V746" s="470"/>
      <c r="W746" s="194"/>
      <c r="X746" s="194"/>
      <c r="Y746" s="194"/>
      <c r="Z746" s="194"/>
      <c r="AA746" s="194"/>
      <c r="AB746" s="470"/>
      <c r="AC746" s="194"/>
      <c r="AD746" s="194"/>
      <c r="AE746" s="194"/>
      <c r="AF746" s="194"/>
      <c r="AG746" s="194"/>
      <c r="AH746" s="470"/>
      <c r="AI746" s="194"/>
      <c r="AJ746" s="194"/>
      <c r="AK746" s="194"/>
      <c r="AL746" s="194"/>
      <c r="AM746" s="470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470"/>
      <c r="P747" s="194"/>
      <c r="Q747" s="194"/>
      <c r="R747" s="194"/>
      <c r="S747" s="194"/>
      <c r="T747" s="194"/>
      <c r="U747" s="194"/>
      <c r="V747" s="470"/>
      <c r="W747" s="194"/>
      <c r="X747" s="194"/>
      <c r="Y747" s="194"/>
      <c r="Z747" s="194"/>
      <c r="AA747" s="194"/>
      <c r="AB747" s="470"/>
      <c r="AC747" s="194"/>
      <c r="AD747" s="194"/>
      <c r="AE747" s="194"/>
      <c r="AF747" s="194"/>
      <c r="AG747" s="194"/>
      <c r="AH747" s="470"/>
      <c r="AI747" s="194"/>
      <c r="AJ747" s="194"/>
      <c r="AK747" s="194"/>
      <c r="AL747" s="194"/>
      <c r="AM747" s="470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470"/>
      <c r="P748" s="194"/>
      <c r="Q748" s="194"/>
      <c r="R748" s="194"/>
      <c r="S748" s="194"/>
      <c r="T748" s="194"/>
      <c r="U748" s="194"/>
      <c r="V748" s="470"/>
      <c r="W748" s="194"/>
      <c r="X748" s="194"/>
      <c r="Y748" s="194"/>
      <c r="Z748" s="194"/>
      <c r="AA748" s="194"/>
      <c r="AB748" s="470"/>
      <c r="AC748" s="194"/>
      <c r="AD748" s="194"/>
      <c r="AE748" s="194"/>
      <c r="AF748" s="194"/>
      <c r="AG748" s="194"/>
      <c r="AH748" s="470"/>
      <c r="AI748" s="194"/>
      <c r="AJ748" s="194"/>
      <c r="AK748" s="194"/>
      <c r="AL748" s="194"/>
      <c r="AM748" s="470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470"/>
      <c r="P749" s="194"/>
      <c r="Q749" s="194"/>
      <c r="R749" s="194"/>
      <c r="S749" s="194"/>
      <c r="T749" s="194"/>
      <c r="U749" s="194"/>
      <c r="V749" s="470"/>
      <c r="W749" s="194"/>
      <c r="X749" s="194"/>
      <c r="Y749" s="194"/>
      <c r="Z749" s="194"/>
      <c r="AA749" s="194"/>
      <c r="AB749" s="470"/>
      <c r="AC749" s="194"/>
      <c r="AD749" s="194"/>
      <c r="AE749" s="194"/>
      <c r="AF749" s="194"/>
      <c r="AG749" s="194"/>
      <c r="AH749" s="470"/>
      <c r="AI749" s="194"/>
      <c r="AJ749" s="194"/>
      <c r="AK749" s="194"/>
      <c r="AL749" s="194"/>
      <c r="AM749" s="470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470"/>
      <c r="P750" s="194"/>
      <c r="Q750" s="194"/>
      <c r="R750" s="194"/>
      <c r="S750" s="194"/>
      <c r="T750" s="194"/>
      <c r="U750" s="194"/>
      <c r="V750" s="470"/>
      <c r="W750" s="194"/>
      <c r="X750" s="194"/>
      <c r="Y750" s="194"/>
      <c r="Z750" s="194"/>
      <c r="AA750" s="194"/>
      <c r="AB750" s="470"/>
      <c r="AC750" s="194"/>
      <c r="AD750" s="194"/>
      <c r="AE750" s="194"/>
      <c r="AF750" s="194"/>
      <c r="AG750" s="194"/>
      <c r="AH750" s="470"/>
      <c r="AI750" s="194"/>
      <c r="AJ750" s="194"/>
      <c r="AK750" s="194"/>
      <c r="AL750" s="194"/>
      <c r="AM750" s="470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470"/>
      <c r="P751" s="194"/>
      <c r="Q751" s="194"/>
      <c r="R751" s="194"/>
      <c r="S751" s="194"/>
      <c r="T751" s="194"/>
      <c r="U751" s="194"/>
      <c r="V751" s="470"/>
      <c r="W751" s="194"/>
      <c r="X751" s="194"/>
      <c r="Y751" s="194"/>
      <c r="Z751" s="194"/>
      <c r="AA751" s="194"/>
      <c r="AB751" s="470"/>
      <c r="AC751" s="194"/>
      <c r="AD751" s="194"/>
      <c r="AE751" s="194"/>
      <c r="AF751" s="194"/>
      <c r="AG751" s="194"/>
      <c r="AH751" s="470"/>
      <c r="AI751" s="194"/>
      <c r="AJ751" s="194"/>
      <c r="AK751" s="194"/>
      <c r="AL751" s="194"/>
      <c r="AM751" s="470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470"/>
      <c r="P752" s="194"/>
      <c r="Q752" s="194"/>
      <c r="R752" s="194"/>
      <c r="S752" s="194"/>
      <c r="T752" s="194"/>
      <c r="U752" s="194"/>
      <c r="V752" s="470"/>
      <c r="W752" s="194"/>
      <c r="X752" s="194"/>
      <c r="Y752" s="194"/>
      <c r="Z752" s="194"/>
      <c r="AA752" s="194"/>
      <c r="AB752" s="470"/>
      <c r="AC752" s="194"/>
      <c r="AD752" s="194"/>
      <c r="AE752" s="194"/>
      <c r="AF752" s="194"/>
      <c r="AG752" s="194"/>
      <c r="AH752" s="470"/>
      <c r="AI752" s="194"/>
      <c r="AJ752" s="194"/>
      <c r="AK752" s="194"/>
      <c r="AL752" s="194"/>
      <c r="AM752" s="470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470"/>
      <c r="P753" s="194"/>
      <c r="Q753" s="194"/>
      <c r="R753" s="194"/>
      <c r="S753" s="194"/>
      <c r="T753" s="194"/>
      <c r="U753" s="194"/>
      <c r="V753" s="470"/>
      <c r="W753" s="194"/>
      <c r="X753" s="194"/>
      <c r="Y753" s="194"/>
      <c r="Z753" s="194"/>
      <c r="AA753" s="194"/>
      <c r="AB753" s="470"/>
      <c r="AC753" s="194"/>
      <c r="AD753" s="194"/>
      <c r="AE753" s="194"/>
      <c r="AF753" s="194"/>
      <c r="AG753" s="194"/>
      <c r="AH753" s="470"/>
      <c r="AI753" s="194"/>
      <c r="AJ753" s="194"/>
      <c r="AK753" s="194"/>
      <c r="AL753" s="194"/>
      <c r="AM753" s="470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470"/>
      <c r="P754" s="194"/>
      <c r="Q754" s="194"/>
      <c r="R754" s="194"/>
      <c r="S754" s="194"/>
      <c r="T754" s="194"/>
      <c r="U754" s="194"/>
      <c r="V754" s="470"/>
      <c r="W754" s="194"/>
      <c r="X754" s="194"/>
      <c r="Y754" s="194"/>
      <c r="Z754" s="194"/>
      <c r="AA754" s="194"/>
      <c r="AB754" s="470"/>
      <c r="AC754" s="194"/>
      <c r="AD754" s="194"/>
      <c r="AE754" s="194"/>
      <c r="AF754" s="194"/>
      <c r="AG754" s="194"/>
      <c r="AH754" s="470"/>
      <c r="AI754" s="194"/>
      <c r="AJ754" s="194"/>
      <c r="AK754" s="194"/>
      <c r="AL754" s="194"/>
      <c r="AM754" s="470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470"/>
      <c r="P755" s="194"/>
      <c r="Q755" s="194"/>
      <c r="R755" s="194"/>
      <c r="S755" s="194"/>
      <c r="T755" s="194"/>
      <c r="U755" s="194"/>
      <c r="V755" s="470"/>
      <c r="W755" s="194"/>
      <c r="X755" s="194"/>
      <c r="Y755" s="194"/>
      <c r="Z755" s="194"/>
      <c r="AA755" s="194"/>
      <c r="AB755" s="470"/>
      <c r="AC755" s="194"/>
      <c r="AD755" s="194"/>
      <c r="AE755" s="194"/>
      <c r="AF755" s="194"/>
      <c r="AG755" s="194"/>
      <c r="AH755" s="470"/>
      <c r="AI755" s="194"/>
      <c r="AJ755" s="194"/>
      <c r="AK755" s="194"/>
      <c r="AL755" s="194"/>
      <c r="AM755" s="470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470"/>
      <c r="P756" s="194"/>
      <c r="Q756" s="194"/>
      <c r="R756" s="194"/>
      <c r="S756" s="194"/>
      <c r="T756" s="194"/>
      <c r="U756" s="194"/>
      <c r="V756" s="470"/>
      <c r="W756" s="194"/>
      <c r="X756" s="194"/>
      <c r="Y756" s="194"/>
      <c r="Z756" s="194"/>
      <c r="AA756" s="194"/>
      <c r="AB756" s="470"/>
      <c r="AC756" s="194"/>
      <c r="AD756" s="194"/>
      <c r="AE756" s="194"/>
      <c r="AF756" s="194"/>
      <c r="AG756" s="194"/>
      <c r="AH756" s="470"/>
      <c r="AI756" s="194"/>
      <c r="AJ756" s="194"/>
      <c r="AK756" s="194"/>
      <c r="AL756" s="194"/>
      <c r="AM756" s="470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470"/>
      <c r="P757" s="194"/>
      <c r="Q757" s="194"/>
      <c r="R757" s="194"/>
      <c r="S757" s="194"/>
      <c r="T757" s="194"/>
      <c r="U757" s="194"/>
      <c r="V757" s="470"/>
      <c r="W757" s="194"/>
      <c r="X757" s="194"/>
      <c r="Y757" s="194"/>
      <c r="Z757" s="194"/>
      <c r="AA757" s="194"/>
      <c r="AB757" s="470"/>
      <c r="AC757" s="194"/>
      <c r="AD757" s="194"/>
      <c r="AE757" s="194"/>
      <c r="AF757" s="194"/>
      <c r="AG757" s="194"/>
      <c r="AH757" s="470"/>
      <c r="AI757" s="194"/>
      <c r="AJ757" s="194"/>
      <c r="AK757" s="194"/>
      <c r="AL757" s="194"/>
      <c r="AM757" s="470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470"/>
      <c r="P758" s="194"/>
      <c r="Q758" s="194"/>
      <c r="R758" s="194"/>
      <c r="S758" s="194"/>
      <c r="T758" s="194"/>
      <c r="U758" s="194"/>
      <c r="V758" s="470"/>
      <c r="W758" s="194"/>
      <c r="X758" s="194"/>
      <c r="Y758" s="194"/>
      <c r="Z758" s="194"/>
      <c r="AA758" s="194"/>
      <c r="AB758" s="470"/>
      <c r="AC758" s="194"/>
      <c r="AD758" s="194"/>
      <c r="AE758" s="194"/>
      <c r="AF758" s="194"/>
      <c r="AG758" s="194"/>
      <c r="AH758" s="470"/>
      <c r="AI758" s="194"/>
      <c r="AJ758" s="194"/>
      <c r="AK758" s="194"/>
      <c r="AL758" s="194"/>
      <c r="AM758" s="470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470"/>
      <c r="P759" s="194"/>
      <c r="Q759" s="194"/>
      <c r="R759" s="194"/>
      <c r="S759" s="194"/>
      <c r="T759" s="194"/>
      <c r="U759" s="194"/>
      <c r="V759" s="470"/>
      <c r="W759" s="194"/>
      <c r="X759" s="194"/>
      <c r="Y759" s="194"/>
      <c r="Z759" s="194"/>
      <c r="AA759" s="194"/>
      <c r="AB759" s="470"/>
      <c r="AC759" s="194"/>
      <c r="AD759" s="194"/>
      <c r="AE759" s="194"/>
      <c r="AF759" s="194"/>
      <c r="AG759" s="194"/>
      <c r="AH759" s="470"/>
      <c r="AI759" s="194"/>
      <c r="AJ759" s="194"/>
      <c r="AK759" s="194"/>
      <c r="AL759" s="194"/>
      <c r="AM759" s="470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470"/>
      <c r="P760" s="194"/>
      <c r="Q760" s="194"/>
      <c r="R760" s="194"/>
      <c r="S760" s="194"/>
      <c r="T760" s="194"/>
      <c r="U760" s="194"/>
      <c r="V760" s="470"/>
      <c r="W760" s="194"/>
      <c r="X760" s="194"/>
      <c r="Y760" s="194"/>
      <c r="Z760" s="194"/>
      <c r="AA760" s="194"/>
      <c r="AB760" s="470"/>
      <c r="AC760" s="194"/>
      <c r="AD760" s="194"/>
      <c r="AE760" s="194"/>
      <c r="AF760" s="194"/>
      <c r="AG760" s="194"/>
      <c r="AH760" s="470"/>
      <c r="AI760" s="194"/>
      <c r="AJ760" s="194"/>
      <c r="AK760" s="194"/>
      <c r="AL760" s="194"/>
      <c r="AM760" s="470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470"/>
      <c r="P761" s="194"/>
      <c r="Q761" s="194"/>
      <c r="R761" s="194"/>
      <c r="S761" s="194"/>
      <c r="T761" s="194"/>
      <c r="U761" s="194"/>
      <c r="V761" s="470"/>
      <c r="W761" s="194"/>
      <c r="X761" s="194"/>
      <c r="Y761" s="194"/>
      <c r="Z761" s="194"/>
      <c r="AA761" s="194"/>
      <c r="AB761" s="470"/>
      <c r="AC761" s="194"/>
      <c r="AD761" s="194"/>
      <c r="AE761" s="194"/>
      <c r="AF761" s="194"/>
      <c r="AG761" s="194"/>
      <c r="AH761" s="470"/>
      <c r="AI761" s="194"/>
      <c r="AJ761" s="194"/>
      <c r="AK761" s="194"/>
      <c r="AL761" s="194"/>
      <c r="AM761" s="470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470"/>
      <c r="P762" s="194"/>
      <c r="Q762" s="194"/>
      <c r="R762" s="194"/>
      <c r="S762" s="194"/>
      <c r="T762" s="194"/>
      <c r="U762" s="194"/>
      <c r="V762" s="470"/>
      <c r="W762" s="194"/>
      <c r="X762" s="194"/>
      <c r="Y762" s="194"/>
      <c r="Z762" s="194"/>
      <c r="AA762" s="194"/>
      <c r="AB762" s="470"/>
      <c r="AC762" s="194"/>
      <c r="AD762" s="194"/>
      <c r="AE762" s="194"/>
      <c r="AF762" s="194"/>
      <c r="AG762" s="194"/>
      <c r="AH762" s="470"/>
      <c r="AI762" s="194"/>
      <c r="AJ762" s="194"/>
      <c r="AK762" s="194"/>
      <c r="AL762" s="194"/>
      <c r="AM762" s="470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470"/>
      <c r="P763" s="194"/>
      <c r="Q763" s="194"/>
      <c r="R763" s="194"/>
      <c r="S763" s="194"/>
      <c r="T763" s="194"/>
      <c r="U763" s="194"/>
      <c r="V763" s="470"/>
      <c r="W763" s="194"/>
      <c r="X763" s="194"/>
      <c r="Y763" s="194"/>
      <c r="Z763" s="194"/>
      <c r="AA763" s="194"/>
      <c r="AB763" s="470"/>
      <c r="AC763" s="194"/>
      <c r="AD763" s="194"/>
      <c r="AE763" s="194"/>
      <c r="AF763" s="194"/>
      <c r="AG763" s="194"/>
      <c r="AH763" s="470"/>
      <c r="AI763" s="194"/>
      <c r="AJ763" s="194"/>
      <c r="AK763" s="194"/>
      <c r="AL763" s="194"/>
      <c r="AM763" s="470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470"/>
      <c r="P764" s="194"/>
      <c r="Q764" s="194"/>
      <c r="R764" s="194"/>
      <c r="S764" s="194"/>
      <c r="T764" s="194"/>
      <c r="U764" s="194"/>
      <c r="V764" s="470"/>
      <c r="W764" s="194"/>
      <c r="X764" s="194"/>
      <c r="Y764" s="194"/>
      <c r="Z764" s="194"/>
      <c r="AA764" s="194"/>
      <c r="AB764" s="470"/>
      <c r="AC764" s="194"/>
      <c r="AD764" s="194"/>
      <c r="AE764" s="194"/>
      <c r="AF764" s="194"/>
      <c r="AG764" s="194"/>
      <c r="AH764" s="470"/>
      <c r="AI764" s="194"/>
      <c r="AJ764" s="194"/>
      <c r="AK764" s="194"/>
      <c r="AL764" s="194"/>
      <c r="AM764" s="470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470"/>
      <c r="P765" s="194"/>
      <c r="Q765" s="194"/>
      <c r="R765" s="194"/>
      <c r="S765" s="194"/>
      <c r="T765" s="194"/>
      <c r="U765" s="194"/>
      <c r="V765" s="470"/>
      <c r="W765" s="194"/>
      <c r="X765" s="194"/>
      <c r="Y765" s="194"/>
      <c r="Z765" s="194"/>
      <c r="AA765" s="194"/>
      <c r="AB765" s="470"/>
      <c r="AC765" s="194"/>
      <c r="AD765" s="194"/>
      <c r="AE765" s="194"/>
      <c r="AF765" s="194"/>
      <c r="AG765" s="194"/>
      <c r="AH765" s="470"/>
      <c r="AI765" s="194"/>
      <c r="AJ765" s="194"/>
      <c r="AK765" s="194"/>
      <c r="AL765" s="194"/>
      <c r="AM765" s="470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470"/>
      <c r="P766" s="194"/>
      <c r="Q766" s="194"/>
      <c r="R766" s="194"/>
      <c r="S766" s="194"/>
      <c r="T766" s="194"/>
      <c r="U766" s="194"/>
      <c r="V766" s="470"/>
      <c r="W766" s="194"/>
      <c r="X766" s="194"/>
      <c r="Y766" s="194"/>
      <c r="Z766" s="194"/>
      <c r="AA766" s="194"/>
      <c r="AB766" s="470"/>
      <c r="AC766" s="194"/>
      <c r="AD766" s="194"/>
      <c r="AE766" s="194"/>
      <c r="AF766" s="194"/>
      <c r="AG766" s="194"/>
      <c r="AH766" s="470"/>
      <c r="AI766" s="194"/>
      <c r="AJ766" s="194"/>
      <c r="AK766" s="194"/>
      <c r="AL766" s="194"/>
      <c r="AM766" s="470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470"/>
      <c r="P767" s="194"/>
      <c r="Q767" s="194"/>
      <c r="R767" s="194"/>
      <c r="S767" s="194"/>
      <c r="T767" s="194"/>
      <c r="U767" s="194"/>
      <c r="V767" s="470"/>
      <c r="W767" s="194"/>
      <c r="X767" s="194"/>
      <c r="Y767" s="194"/>
      <c r="Z767" s="194"/>
      <c r="AA767" s="194"/>
      <c r="AB767" s="470"/>
      <c r="AC767" s="194"/>
      <c r="AD767" s="194"/>
      <c r="AE767" s="194"/>
      <c r="AF767" s="194"/>
      <c r="AG767" s="194"/>
      <c r="AH767" s="470"/>
      <c r="AI767" s="194"/>
      <c r="AJ767" s="194"/>
      <c r="AK767" s="194"/>
      <c r="AL767" s="194"/>
      <c r="AM767" s="470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470"/>
      <c r="P768" s="194"/>
      <c r="Q768" s="194"/>
      <c r="R768" s="194"/>
      <c r="S768" s="194"/>
      <c r="T768" s="194"/>
      <c r="U768" s="194"/>
      <c r="V768" s="470"/>
      <c r="W768" s="194"/>
      <c r="X768" s="194"/>
      <c r="Y768" s="194"/>
      <c r="Z768" s="194"/>
      <c r="AA768" s="194"/>
      <c r="AB768" s="470"/>
      <c r="AC768" s="194"/>
      <c r="AD768" s="194"/>
      <c r="AE768" s="194"/>
      <c r="AF768" s="194"/>
      <c r="AG768" s="194"/>
      <c r="AH768" s="470"/>
      <c r="AI768" s="194"/>
      <c r="AJ768" s="194"/>
      <c r="AK768" s="194"/>
      <c r="AL768" s="194"/>
      <c r="AM768" s="470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470"/>
      <c r="P769" s="194"/>
      <c r="Q769" s="194"/>
      <c r="R769" s="194"/>
      <c r="S769" s="194"/>
      <c r="T769" s="194"/>
      <c r="U769" s="194"/>
      <c r="V769" s="470"/>
      <c r="W769" s="194"/>
      <c r="X769" s="194"/>
      <c r="Y769" s="194"/>
      <c r="Z769" s="194"/>
      <c r="AA769" s="194"/>
      <c r="AB769" s="470"/>
      <c r="AC769" s="194"/>
      <c r="AD769" s="194"/>
      <c r="AE769" s="194"/>
      <c r="AF769" s="194"/>
      <c r="AG769" s="194"/>
      <c r="AH769" s="470"/>
      <c r="AI769" s="194"/>
      <c r="AJ769" s="194"/>
      <c r="AK769" s="194"/>
      <c r="AL769" s="194"/>
      <c r="AM769" s="470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470"/>
      <c r="P770" s="194"/>
      <c r="Q770" s="194"/>
      <c r="R770" s="194"/>
      <c r="S770" s="194"/>
      <c r="T770" s="194"/>
      <c r="U770" s="194"/>
      <c r="V770" s="470"/>
      <c r="W770" s="194"/>
      <c r="X770" s="194"/>
      <c r="Y770" s="194"/>
      <c r="Z770" s="194"/>
      <c r="AA770" s="194"/>
      <c r="AB770" s="470"/>
      <c r="AC770" s="194"/>
      <c r="AD770" s="194"/>
      <c r="AE770" s="194"/>
      <c r="AF770" s="194"/>
      <c r="AG770" s="194"/>
      <c r="AH770" s="470"/>
      <c r="AI770" s="194"/>
      <c r="AJ770" s="194"/>
      <c r="AK770" s="194"/>
      <c r="AL770" s="194"/>
      <c r="AM770" s="470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470"/>
      <c r="P771" s="194"/>
      <c r="Q771" s="194"/>
      <c r="R771" s="194"/>
      <c r="S771" s="194"/>
      <c r="T771" s="194"/>
      <c r="U771" s="194"/>
      <c r="V771" s="470"/>
      <c r="W771" s="194"/>
      <c r="X771" s="194"/>
      <c r="Y771" s="194"/>
      <c r="Z771" s="194"/>
      <c r="AA771" s="194"/>
      <c r="AB771" s="470"/>
      <c r="AC771" s="194"/>
      <c r="AD771" s="194"/>
      <c r="AE771" s="194"/>
      <c r="AF771" s="194"/>
      <c r="AG771" s="194"/>
      <c r="AH771" s="470"/>
      <c r="AI771" s="194"/>
      <c r="AJ771" s="194"/>
      <c r="AK771" s="194"/>
      <c r="AL771" s="194"/>
      <c r="AM771" s="470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470"/>
      <c r="P772" s="194"/>
      <c r="Q772" s="194"/>
      <c r="R772" s="194"/>
      <c r="S772" s="194"/>
      <c r="T772" s="194"/>
      <c r="U772" s="194"/>
      <c r="V772" s="470"/>
      <c r="W772" s="194"/>
      <c r="X772" s="194"/>
      <c r="Y772" s="194"/>
      <c r="Z772" s="194"/>
      <c r="AA772" s="194"/>
      <c r="AB772" s="470"/>
      <c r="AC772" s="194"/>
      <c r="AD772" s="194"/>
      <c r="AE772" s="194"/>
      <c r="AF772" s="194"/>
      <c r="AG772" s="194"/>
      <c r="AH772" s="470"/>
      <c r="AI772" s="194"/>
      <c r="AJ772" s="194"/>
      <c r="AK772" s="194"/>
      <c r="AL772" s="194"/>
      <c r="AM772" s="470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470"/>
      <c r="P773" s="194"/>
      <c r="Q773" s="194"/>
      <c r="R773" s="194"/>
      <c r="S773" s="194"/>
      <c r="T773" s="194"/>
      <c r="U773" s="194"/>
      <c r="V773" s="470"/>
      <c r="W773" s="194"/>
      <c r="X773" s="194"/>
      <c r="Y773" s="194"/>
      <c r="Z773" s="194"/>
      <c r="AA773" s="194"/>
      <c r="AB773" s="470"/>
      <c r="AC773" s="194"/>
      <c r="AD773" s="194"/>
      <c r="AE773" s="194"/>
      <c r="AF773" s="194"/>
      <c r="AG773" s="194"/>
      <c r="AH773" s="470"/>
      <c r="AI773" s="194"/>
      <c r="AJ773" s="194"/>
      <c r="AK773" s="194"/>
      <c r="AL773" s="194"/>
      <c r="AM773" s="470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470"/>
      <c r="P774" s="194"/>
      <c r="Q774" s="194"/>
      <c r="R774" s="194"/>
      <c r="S774" s="194"/>
      <c r="T774" s="194"/>
      <c r="U774" s="194"/>
      <c r="V774" s="470"/>
      <c r="W774" s="194"/>
      <c r="X774" s="194"/>
      <c r="Y774" s="194"/>
      <c r="Z774" s="194"/>
      <c r="AA774" s="194"/>
      <c r="AB774" s="470"/>
      <c r="AC774" s="194"/>
      <c r="AD774" s="194"/>
      <c r="AE774" s="194"/>
      <c r="AF774" s="194"/>
      <c r="AG774" s="194"/>
      <c r="AH774" s="470"/>
      <c r="AI774" s="194"/>
      <c r="AJ774" s="194"/>
      <c r="AK774" s="194"/>
      <c r="AL774" s="194"/>
      <c r="AM774" s="470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470"/>
      <c r="P775" s="194"/>
      <c r="Q775" s="194"/>
      <c r="R775" s="194"/>
      <c r="S775" s="194"/>
      <c r="T775" s="194"/>
      <c r="U775" s="194"/>
      <c r="V775" s="470"/>
      <c r="W775" s="194"/>
      <c r="X775" s="194"/>
      <c r="Y775" s="194"/>
      <c r="Z775" s="194"/>
      <c r="AA775" s="194"/>
      <c r="AB775" s="470"/>
      <c r="AC775" s="194"/>
      <c r="AD775" s="194"/>
      <c r="AE775" s="194"/>
      <c r="AF775" s="194"/>
      <c r="AG775" s="194"/>
      <c r="AH775" s="470"/>
      <c r="AI775" s="194"/>
      <c r="AJ775" s="194"/>
      <c r="AK775" s="194"/>
      <c r="AL775" s="194"/>
      <c r="AM775" s="470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470"/>
      <c r="P776" s="194"/>
      <c r="Q776" s="194"/>
      <c r="R776" s="194"/>
      <c r="S776" s="194"/>
      <c r="T776" s="194"/>
      <c r="U776" s="194"/>
      <c r="V776" s="470"/>
      <c r="W776" s="194"/>
      <c r="X776" s="194"/>
      <c r="Y776" s="194"/>
      <c r="Z776" s="194"/>
      <c r="AA776" s="194"/>
      <c r="AB776" s="470"/>
      <c r="AC776" s="194"/>
      <c r="AD776" s="194"/>
      <c r="AE776" s="194"/>
      <c r="AF776" s="194"/>
      <c r="AG776" s="194"/>
      <c r="AH776" s="470"/>
      <c r="AI776" s="194"/>
      <c r="AJ776" s="194"/>
      <c r="AK776" s="194"/>
      <c r="AL776" s="194"/>
      <c r="AM776" s="470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470"/>
      <c r="P777" s="194"/>
      <c r="Q777" s="194"/>
      <c r="R777" s="194"/>
      <c r="S777" s="194"/>
      <c r="T777" s="194"/>
      <c r="U777" s="194"/>
      <c r="V777" s="470"/>
      <c r="W777" s="194"/>
      <c r="X777" s="194"/>
      <c r="Y777" s="194"/>
      <c r="Z777" s="194"/>
      <c r="AA777" s="194"/>
      <c r="AB777" s="470"/>
      <c r="AC777" s="194"/>
      <c r="AD777" s="194"/>
      <c r="AE777" s="194"/>
      <c r="AF777" s="194"/>
      <c r="AG777" s="194"/>
      <c r="AH777" s="470"/>
      <c r="AI777" s="194"/>
      <c r="AJ777" s="194"/>
      <c r="AK777" s="194"/>
      <c r="AL777" s="194"/>
      <c r="AM777" s="470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470"/>
      <c r="P778" s="194"/>
      <c r="Q778" s="194"/>
      <c r="R778" s="194"/>
      <c r="S778" s="194"/>
      <c r="T778" s="194"/>
      <c r="U778" s="194"/>
      <c r="V778" s="470"/>
      <c r="W778" s="194"/>
      <c r="X778" s="194"/>
      <c r="Y778" s="194"/>
      <c r="Z778" s="194"/>
      <c r="AA778" s="194"/>
      <c r="AB778" s="470"/>
      <c r="AC778" s="194"/>
      <c r="AD778" s="194"/>
      <c r="AE778" s="194"/>
      <c r="AF778" s="194"/>
      <c r="AG778" s="194"/>
      <c r="AH778" s="470"/>
      <c r="AI778" s="194"/>
      <c r="AJ778" s="194"/>
      <c r="AK778" s="194"/>
      <c r="AL778" s="194"/>
      <c r="AM778" s="470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470"/>
      <c r="P779" s="194"/>
      <c r="Q779" s="194"/>
      <c r="R779" s="194"/>
      <c r="S779" s="194"/>
      <c r="T779" s="194"/>
      <c r="U779" s="194"/>
      <c r="V779" s="470"/>
      <c r="W779" s="194"/>
      <c r="X779" s="194"/>
      <c r="Y779" s="194"/>
      <c r="Z779" s="194"/>
      <c r="AA779" s="194"/>
      <c r="AB779" s="470"/>
      <c r="AC779" s="194"/>
      <c r="AD779" s="194"/>
      <c r="AE779" s="194"/>
      <c r="AF779" s="194"/>
      <c r="AG779" s="194"/>
      <c r="AH779" s="470"/>
      <c r="AI779" s="194"/>
      <c r="AJ779" s="194"/>
      <c r="AK779" s="194"/>
      <c r="AL779" s="194"/>
      <c r="AM779" s="470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470"/>
      <c r="P780" s="194"/>
      <c r="Q780" s="194"/>
      <c r="R780" s="194"/>
      <c r="S780" s="194"/>
      <c r="T780" s="194"/>
      <c r="U780" s="194"/>
      <c r="V780" s="470"/>
      <c r="W780" s="194"/>
      <c r="X780" s="194"/>
      <c r="Y780" s="194"/>
      <c r="Z780" s="194"/>
      <c r="AA780" s="194"/>
      <c r="AB780" s="470"/>
      <c r="AC780" s="194"/>
      <c r="AD780" s="194"/>
      <c r="AE780" s="194"/>
      <c r="AF780" s="194"/>
      <c r="AG780" s="194"/>
      <c r="AH780" s="470"/>
      <c r="AI780" s="194"/>
      <c r="AJ780" s="194"/>
      <c r="AK780" s="194"/>
      <c r="AL780" s="194"/>
      <c r="AM780" s="470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470"/>
      <c r="P781" s="194"/>
      <c r="Q781" s="194"/>
      <c r="R781" s="194"/>
      <c r="S781" s="194"/>
      <c r="T781" s="194"/>
      <c r="U781" s="194"/>
      <c r="V781" s="470"/>
      <c r="W781" s="194"/>
      <c r="X781" s="194"/>
      <c r="Y781" s="194"/>
      <c r="Z781" s="194"/>
      <c r="AA781" s="194"/>
      <c r="AB781" s="470"/>
      <c r="AC781" s="194"/>
      <c r="AD781" s="194"/>
      <c r="AE781" s="194"/>
      <c r="AF781" s="194"/>
      <c r="AG781" s="194"/>
      <c r="AH781" s="470"/>
      <c r="AI781" s="194"/>
      <c r="AJ781" s="194"/>
      <c r="AK781" s="194"/>
      <c r="AL781" s="194"/>
      <c r="AM781" s="470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470"/>
      <c r="P782" s="194"/>
      <c r="Q782" s="194"/>
      <c r="R782" s="194"/>
      <c r="S782" s="194"/>
      <c r="T782" s="194"/>
      <c r="U782" s="194"/>
      <c r="V782" s="470"/>
      <c r="W782" s="194"/>
      <c r="X782" s="194"/>
      <c r="Y782" s="194"/>
      <c r="Z782" s="194"/>
      <c r="AA782" s="194"/>
      <c r="AB782" s="470"/>
      <c r="AC782" s="194"/>
      <c r="AD782" s="194"/>
      <c r="AE782" s="194"/>
      <c r="AF782" s="194"/>
      <c r="AG782" s="194"/>
      <c r="AH782" s="470"/>
      <c r="AI782" s="194"/>
      <c r="AJ782" s="194"/>
      <c r="AK782" s="194"/>
      <c r="AL782" s="194"/>
      <c r="AM782" s="470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470"/>
      <c r="P783" s="194"/>
      <c r="Q783" s="194"/>
      <c r="R783" s="194"/>
      <c r="S783" s="194"/>
      <c r="T783" s="194"/>
      <c r="U783" s="194"/>
      <c r="V783" s="470"/>
      <c r="W783" s="194"/>
      <c r="X783" s="194"/>
      <c r="Y783" s="194"/>
      <c r="Z783" s="194"/>
      <c r="AA783" s="194"/>
      <c r="AB783" s="470"/>
      <c r="AC783" s="194"/>
      <c r="AD783" s="194"/>
      <c r="AE783" s="194"/>
      <c r="AF783" s="194"/>
      <c r="AG783" s="194"/>
      <c r="AH783" s="470"/>
      <c r="AI783" s="194"/>
      <c r="AJ783" s="194"/>
      <c r="AK783" s="194"/>
      <c r="AL783" s="194"/>
      <c r="AM783" s="470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470"/>
      <c r="P784" s="194"/>
      <c r="Q784" s="194"/>
      <c r="R784" s="194"/>
      <c r="S784" s="194"/>
      <c r="T784" s="194"/>
      <c r="U784" s="194"/>
      <c r="V784" s="470"/>
      <c r="W784" s="194"/>
      <c r="X784" s="194"/>
      <c r="Y784" s="194"/>
      <c r="Z784" s="194"/>
      <c r="AA784" s="194"/>
      <c r="AB784" s="470"/>
      <c r="AC784" s="194"/>
      <c r="AD784" s="194"/>
      <c r="AE784" s="194"/>
      <c r="AF784" s="194"/>
      <c r="AG784" s="194"/>
      <c r="AH784" s="470"/>
      <c r="AI784" s="194"/>
      <c r="AJ784" s="194"/>
      <c r="AK784" s="194"/>
      <c r="AL784" s="194"/>
      <c r="AM784" s="470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470"/>
      <c r="P785" s="194"/>
      <c r="Q785" s="194"/>
      <c r="R785" s="194"/>
      <c r="S785" s="194"/>
      <c r="T785" s="194"/>
      <c r="U785" s="194"/>
      <c r="V785" s="470"/>
      <c r="W785" s="194"/>
      <c r="X785" s="194"/>
      <c r="Y785" s="194"/>
      <c r="Z785" s="194"/>
      <c r="AA785" s="194"/>
      <c r="AB785" s="470"/>
      <c r="AC785" s="194"/>
      <c r="AD785" s="194"/>
      <c r="AE785" s="194"/>
      <c r="AF785" s="194"/>
      <c r="AG785" s="194"/>
      <c r="AH785" s="470"/>
      <c r="AI785" s="194"/>
      <c r="AJ785" s="194"/>
      <c r="AK785" s="194"/>
      <c r="AL785" s="194"/>
      <c r="AM785" s="470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470"/>
      <c r="P786" s="194"/>
      <c r="Q786" s="194"/>
      <c r="R786" s="194"/>
      <c r="S786" s="194"/>
      <c r="T786" s="194"/>
      <c r="U786" s="194"/>
      <c r="V786" s="470"/>
      <c r="W786" s="194"/>
      <c r="X786" s="194"/>
      <c r="Y786" s="194"/>
      <c r="Z786" s="194"/>
      <c r="AA786" s="194"/>
      <c r="AB786" s="470"/>
      <c r="AC786" s="194"/>
      <c r="AD786" s="194"/>
      <c r="AE786" s="194"/>
      <c r="AF786" s="194"/>
      <c r="AG786" s="194"/>
      <c r="AH786" s="470"/>
      <c r="AI786" s="194"/>
      <c r="AJ786" s="194"/>
      <c r="AK786" s="194"/>
      <c r="AL786" s="194"/>
      <c r="AM786" s="470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470"/>
      <c r="P787" s="194"/>
      <c r="Q787" s="194"/>
      <c r="R787" s="194"/>
      <c r="S787" s="194"/>
      <c r="T787" s="194"/>
      <c r="U787" s="194"/>
      <c r="V787" s="470"/>
      <c r="W787" s="194"/>
      <c r="X787" s="194"/>
      <c r="Y787" s="194"/>
      <c r="Z787" s="194"/>
      <c r="AA787" s="194"/>
      <c r="AB787" s="470"/>
      <c r="AC787" s="194"/>
      <c r="AD787" s="194"/>
      <c r="AE787" s="194"/>
      <c r="AF787" s="194"/>
      <c r="AG787" s="194"/>
      <c r="AH787" s="470"/>
      <c r="AI787" s="194"/>
      <c r="AJ787" s="194"/>
      <c r="AK787" s="194"/>
      <c r="AL787" s="194"/>
      <c r="AM787" s="470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470"/>
      <c r="P788" s="194"/>
      <c r="Q788" s="194"/>
      <c r="R788" s="194"/>
      <c r="S788" s="194"/>
      <c r="T788" s="194"/>
      <c r="U788" s="194"/>
      <c r="V788" s="470"/>
      <c r="W788" s="194"/>
      <c r="X788" s="194"/>
      <c r="Y788" s="194"/>
      <c r="Z788" s="194"/>
      <c r="AA788" s="194"/>
      <c r="AB788" s="470"/>
      <c r="AC788" s="194"/>
      <c r="AD788" s="194"/>
      <c r="AE788" s="194"/>
      <c r="AF788" s="194"/>
      <c r="AG788" s="194"/>
      <c r="AH788" s="470"/>
      <c r="AI788" s="194"/>
      <c r="AJ788" s="194"/>
      <c r="AK788" s="194"/>
      <c r="AL788" s="194"/>
      <c r="AM788" s="470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470"/>
      <c r="P789" s="194"/>
      <c r="Q789" s="194"/>
      <c r="R789" s="194"/>
      <c r="S789" s="194"/>
      <c r="T789" s="194"/>
      <c r="U789" s="194"/>
      <c r="V789" s="470"/>
      <c r="W789" s="194"/>
      <c r="X789" s="194"/>
      <c r="Y789" s="194"/>
      <c r="Z789" s="194"/>
      <c r="AA789" s="194"/>
      <c r="AB789" s="470"/>
      <c r="AC789" s="194"/>
      <c r="AD789" s="194"/>
      <c r="AE789" s="194"/>
      <c r="AF789" s="194"/>
      <c r="AG789" s="194"/>
      <c r="AH789" s="470"/>
      <c r="AI789" s="194"/>
      <c r="AJ789" s="194"/>
      <c r="AK789" s="194"/>
      <c r="AL789" s="194"/>
      <c r="AM789" s="470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470"/>
      <c r="P790" s="194"/>
      <c r="Q790" s="194"/>
      <c r="R790" s="194"/>
      <c r="S790" s="194"/>
      <c r="T790" s="194"/>
      <c r="U790" s="194"/>
      <c r="V790" s="470"/>
      <c r="W790" s="194"/>
      <c r="X790" s="194"/>
      <c r="Y790" s="194"/>
      <c r="Z790" s="194"/>
      <c r="AA790" s="194"/>
      <c r="AB790" s="470"/>
      <c r="AC790" s="194"/>
      <c r="AD790" s="194"/>
      <c r="AE790" s="194"/>
      <c r="AF790" s="194"/>
      <c r="AG790" s="194"/>
      <c r="AH790" s="470"/>
      <c r="AI790" s="194"/>
      <c r="AJ790" s="194"/>
      <c r="AK790" s="194"/>
      <c r="AL790" s="194"/>
      <c r="AM790" s="470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470"/>
      <c r="P791" s="194"/>
      <c r="Q791" s="194"/>
      <c r="R791" s="194"/>
      <c r="S791" s="194"/>
      <c r="T791" s="194"/>
      <c r="U791" s="194"/>
      <c r="V791" s="470"/>
      <c r="W791" s="194"/>
      <c r="X791" s="194"/>
      <c r="Y791" s="194"/>
      <c r="Z791" s="194"/>
      <c r="AA791" s="194"/>
      <c r="AB791" s="470"/>
      <c r="AC791" s="194"/>
      <c r="AD791" s="194"/>
      <c r="AE791" s="194"/>
      <c r="AF791" s="194"/>
      <c r="AG791" s="194"/>
      <c r="AH791" s="470"/>
      <c r="AI791" s="194"/>
      <c r="AJ791" s="194"/>
      <c r="AK791" s="194"/>
      <c r="AL791" s="194"/>
      <c r="AM791" s="470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470"/>
      <c r="P792" s="194"/>
      <c r="Q792" s="194"/>
      <c r="R792" s="194"/>
      <c r="S792" s="194"/>
      <c r="T792" s="194"/>
      <c r="U792" s="194"/>
      <c r="V792" s="470"/>
      <c r="W792" s="194"/>
      <c r="X792" s="194"/>
      <c r="Y792" s="194"/>
      <c r="Z792" s="194"/>
      <c r="AA792" s="194"/>
      <c r="AB792" s="470"/>
      <c r="AC792" s="194"/>
      <c r="AD792" s="194"/>
      <c r="AE792" s="194"/>
      <c r="AF792" s="194"/>
      <c r="AG792" s="194"/>
      <c r="AH792" s="470"/>
      <c r="AI792" s="194"/>
      <c r="AJ792" s="194"/>
      <c r="AK792" s="194"/>
      <c r="AL792" s="194"/>
      <c r="AM792" s="470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470"/>
      <c r="P793" s="194"/>
      <c r="Q793" s="194"/>
      <c r="R793" s="194"/>
      <c r="S793" s="194"/>
      <c r="T793" s="194"/>
      <c r="U793" s="194"/>
      <c r="V793" s="470"/>
      <c r="W793" s="194"/>
      <c r="X793" s="194"/>
      <c r="Y793" s="194"/>
      <c r="Z793" s="194"/>
      <c r="AA793" s="194"/>
      <c r="AB793" s="470"/>
      <c r="AC793" s="194"/>
      <c r="AD793" s="194"/>
      <c r="AE793" s="194"/>
      <c r="AF793" s="194"/>
      <c r="AG793" s="194"/>
      <c r="AH793" s="470"/>
      <c r="AI793" s="194"/>
      <c r="AJ793" s="194"/>
      <c r="AK793" s="194"/>
      <c r="AL793" s="194"/>
      <c r="AM793" s="470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470"/>
      <c r="P794" s="194"/>
      <c r="Q794" s="194"/>
      <c r="R794" s="194"/>
      <c r="S794" s="194"/>
      <c r="T794" s="194"/>
      <c r="U794" s="194"/>
      <c r="V794" s="470"/>
      <c r="W794" s="194"/>
      <c r="X794" s="194"/>
      <c r="Y794" s="194"/>
      <c r="Z794" s="194"/>
      <c r="AA794" s="194"/>
      <c r="AB794" s="470"/>
      <c r="AC794" s="194"/>
      <c r="AD794" s="194"/>
      <c r="AE794" s="194"/>
      <c r="AF794" s="194"/>
      <c r="AG794" s="194"/>
      <c r="AH794" s="470"/>
      <c r="AI794" s="194"/>
      <c r="AJ794" s="194"/>
      <c r="AK794" s="194"/>
      <c r="AL794" s="194"/>
      <c r="AM794" s="470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470"/>
      <c r="P795" s="194"/>
      <c r="Q795" s="194"/>
      <c r="R795" s="194"/>
      <c r="S795" s="194"/>
      <c r="T795" s="194"/>
      <c r="U795" s="194"/>
      <c r="V795" s="470"/>
      <c r="W795" s="194"/>
      <c r="X795" s="194"/>
      <c r="Y795" s="194"/>
      <c r="Z795" s="194"/>
      <c r="AA795" s="194"/>
      <c r="AB795" s="470"/>
      <c r="AC795" s="194"/>
      <c r="AD795" s="194"/>
      <c r="AE795" s="194"/>
      <c r="AF795" s="194"/>
      <c r="AG795" s="194"/>
      <c r="AH795" s="470"/>
      <c r="AI795" s="194"/>
      <c r="AJ795" s="194"/>
      <c r="AK795" s="194"/>
      <c r="AL795" s="194"/>
      <c r="AM795" s="470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470"/>
      <c r="P796" s="194"/>
      <c r="Q796" s="194"/>
      <c r="R796" s="194"/>
      <c r="S796" s="194"/>
      <c r="T796" s="194"/>
      <c r="U796" s="194"/>
      <c r="V796" s="470"/>
      <c r="W796" s="194"/>
      <c r="X796" s="194"/>
      <c r="Y796" s="194"/>
      <c r="Z796" s="194"/>
      <c r="AA796" s="194"/>
      <c r="AB796" s="470"/>
      <c r="AC796" s="194"/>
      <c r="AD796" s="194"/>
      <c r="AE796" s="194"/>
      <c r="AF796" s="194"/>
      <c r="AG796" s="194"/>
      <c r="AH796" s="470"/>
      <c r="AI796" s="194"/>
      <c r="AJ796" s="194"/>
      <c r="AK796" s="194"/>
      <c r="AL796" s="194"/>
      <c r="AM796" s="470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470"/>
      <c r="P797" s="194"/>
      <c r="Q797" s="194"/>
      <c r="R797" s="194"/>
      <c r="S797" s="194"/>
      <c r="T797" s="194"/>
      <c r="U797" s="194"/>
      <c r="V797" s="470"/>
      <c r="W797" s="194"/>
      <c r="X797" s="194"/>
      <c r="Y797" s="194"/>
      <c r="Z797" s="194"/>
      <c r="AA797" s="194"/>
      <c r="AB797" s="470"/>
      <c r="AC797" s="194"/>
      <c r="AD797" s="194"/>
      <c r="AE797" s="194"/>
      <c r="AF797" s="194"/>
      <c r="AG797" s="194"/>
      <c r="AH797" s="470"/>
      <c r="AI797" s="194"/>
      <c r="AJ797" s="194"/>
      <c r="AK797" s="194"/>
      <c r="AL797" s="194"/>
      <c r="AM797" s="470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470"/>
      <c r="P798" s="194"/>
      <c r="Q798" s="194"/>
      <c r="R798" s="194"/>
      <c r="S798" s="194"/>
      <c r="T798" s="194"/>
      <c r="U798" s="194"/>
      <c r="V798" s="470"/>
      <c r="W798" s="194"/>
      <c r="X798" s="194"/>
      <c r="Y798" s="194"/>
      <c r="Z798" s="194"/>
      <c r="AA798" s="194"/>
      <c r="AB798" s="470"/>
      <c r="AC798" s="194"/>
      <c r="AD798" s="194"/>
      <c r="AE798" s="194"/>
      <c r="AF798" s="194"/>
      <c r="AG798" s="194"/>
      <c r="AH798" s="470"/>
      <c r="AI798" s="194"/>
      <c r="AJ798" s="194"/>
      <c r="AK798" s="194"/>
      <c r="AL798" s="194"/>
      <c r="AM798" s="470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470"/>
      <c r="P799" s="194"/>
      <c r="Q799" s="194"/>
      <c r="R799" s="194"/>
      <c r="S799" s="194"/>
      <c r="T799" s="194"/>
      <c r="U799" s="194"/>
      <c r="V799" s="470"/>
      <c r="W799" s="194"/>
      <c r="X799" s="194"/>
      <c r="Y799" s="194"/>
      <c r="Z799" s="194"/>
      <c r="AA799" s="194"/>
      <c r="AB799" s="470"/>
      <c r="AC799" s="194"/>
      <c r="AD799" s="194"/>
      <c r="AE799" s="194"/>
      <c r="AF799" s="194"/>
      <c r="AG799" s="194"/>
      <c r="AH799" s="470"/>
      <c r="AI799" s="194"/>
      <c r="AJ799" s="194"/>
      <c r="AK799" s="194"/>
      <c r="AL799" s="194"/>
      <c r="AM799" s="470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470"/>
      <c r="P800" s="194"/>
      <c r="Q800" s="194"/>
      <c r="R800" s="194"/>
      <c r="S800" s="194"/>
      <c r="T800" s="194"/>
      <c r="U800" s="194"/>
      <c r="V800" s="470"/>
      <c r="W800" s="194"/>
      <c r="X800" s="194"/>
      <c r="Y800" s="194"/>
      <c r="Z800" s="194"/>
      <c r="AA800" s="194"/>
      <c r="AB800" s="470"/>
      <c r="AC800" s="194"/>
      <c r="AD800" s="194"/>
      <c r="AE800" s="194"/>
      <c r="AF800" s="194"/>
      <c r="AG800" s="194"/>
      <c r="AH800" s="470"/>
      <c r="AI800" s="194"/>
      <c r="AJ800" s="194"/>
      <c r="AK800" s="194"/>
      <c r="AL800" s="194"/>
      <c r="AM800" s="470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470"/>
      <c r="P801" s="194"/>
      <c r="Q801" s="194"/>
      <c r="R801" s="194"/>
      <c r="S801" s="194"/>
      <c r="T801" s="194"/>
      <c r="U801" s="194"/>
      <c r="V801" s="470"/>
      <c r="W801" s="194"/>
      <c r="X801" s="194"/>
      <c r="Y801" s="194"/>
      <c r="Z801" s="194"/>
      <c r="AA801" s="194"/>
      <c r="AB801" s="470"/>
      <c r="AC801" s="194"/>
      <c r="AD801" s="194"/>
      <c r="AE801" s="194"/>
      <c r="AF801" s="194"/>
      <c r="AG801" s="194"/>
      <c r="AH801" s="470"/>
      <c r="AI801" s="194"/>
      <c r="AJ801" s="194"/>
      <c r="AK801" s="194"/>
      <c r="AL801" s="194"/>
      <c r="AM801" s="470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470"/>
      <c r="P802" s="194"/>
      <c r="Q802" s="194"/>
      <c r="R802" s="194"/>
      <c r="S802" s="194"/>
      <c r="T802" s="194"/>
      <c r="U802" s="194"/>
      <c r="V802" s="470"/>
      <c r="W802" s="194"/>
      <c r="X802" s="194"/>
      <c r="Y802" s="194"/>
      <c r="Z802" s="194"/>
      <c r="AA802" s="194"/>
      <c r="AB802" s="470"/>
      <c r="AC802" s="194"/>
      <c r="AD802" s="194"/>
      <c r="AE802" s="194"/>
      <c r="AF802" s="194"/>
      <c r="AG802" s="194"/>
      <c r="AH802" s="470"/>
      <c r="AI802" s="194"/>
      <c r="AJ802" s="194"/>
      <c r="AK802" s="194"/>
      <c r="AL802" s="194"/>
      <c r="AM802" s="470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470"/>
      <c r="P803" s="194"/>
      <c r="Q803" s="194"/>
      <c r="R803" s="194"/>
      <c r="S803" s="194"/>
      <c r="T803" s="194"/>
      <c r="U803" s="194"/>
      <c r="V803" s="470"/>
      <c r="W803" s="194"/>
      <c r="X803" s="194"/>
      <c r="Y803" s="194"/>
      <c r="Z803" s="194"/>
      <c r="AA803" s="194"/>
      <c r="AB803" s="470"/>
      <c r="AC803" s="194"/>
      <c r="AD803" s="194"/>
      <c r="AE803" s="194"/>
      <c r="AF803" s="194"/>
      <c r="AG803" s="194"/>
      <c r="AH803" s="470"/>
      <c r="AI803" s="194"/>
      <c r="AJ803" s="194"/>
      <c r="AK803" s="194"/>
      <c r="AL803" s="194"/>
      <c r="AM803" s="470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470"/>
      <c r="P804" s="194"/>
      <c r="Q804" s="194"/>
      <c r="R804" s="194"/>
      <c r="S804" s="194"/>
      <c r="T804" s="194"/>
      <c r="U804" s="194"/>
      <c r="V804" s="470"/>
      <c r="W804" s="194"/>
      <c r="X804" s="194"/>
      <c r="Y804" s="194"/>
      <c r="Z804" s="194"/>
      <c r="AA804" s="194"/>
      <c r="AB804" s="470"/>
      <c r="AC804" s="194"/>
      <c r="AD804" s="194"/>
      <c r="AE804" s="194"/>
      <c r="AF804" s="194"/>
      <c r="AG804" s="194"/>
      <c r="AH804" s="470"/>
      <c r="AI804" s="194"/>
      <c r="AJ804" s="194"/>
      <c r="AK804" s="194"/>
      <c r="AL804" s="194"/>
      <c r="AM804" s="470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470"/>
      <c r="P805" s="194"/>
      <c r="Q805" s="194"/>
      <c r="R805" s="194"/>
      <c r="S805" s="194"/>
      <c r="T805" s="194"/>
      <c r="U805" s="194"/>
      <c r="V805" s="470"/>
      <c r="W805" s="194"/>
      <c r="X805" s="194"/>
      <c r="Y805" s="194"/>
      <c r="Z805" s="194"/>
      <c r="AA805" s="194"/>
      <c r="AB805" s="470"/>
      <c r="AC805" s="194"/>
      <c r="AD805" s="194"/>
      <c r="AE805" s="194"/>
      <c r="AF805" s="194"/>
      <c r="AG805" s="194"/>
      <c r="AH805" s="470"/>
      <c r="AI805" s="194"/>
      <c r="AJ805" s="194"/>
      <c r="AK805" s="194"/>
      <c r="AL805" s="194"/>
      <c r="AM805" s="470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470"/>
      <c r="P806" s="194"/>
      <c r="Q806" s="194"/>
      <c r="R806" s="194"/>
      <c r="S806" s="194"/>
      <c r="T806" s="194"/>
      <c r="U806" s="194"/>
      <c r="V806" s="470"/>
      <c r="W806" s="194"/>
      <c r="X806" s="194"/>
      <c r="Y806" s="194"/>
      <c r="Z806" s="194"/>
      <c r="AA806" s="194"/>
      <c r="AB806" s="470"/>
      <c r="AC806" s="194"/>
      <c r="AD806" s="194"/>
      <c r="AE806" s="194"/>
      <c r="AF806" s="194"/>
      <c r="AG806" s="194"/>
      <c r="AH806" s="470"/>
      <c r="AI806" s="194"/>
      <c r="AJ806" s="194"/>
      <c r="AK806" s="194"/>
      <c r="AL806" s="194"/>
      <c r="AM806" s="470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470"/>
      <c r="P807" s="194"/>
      <c r="Q807" s="194"/>
      <c r="R807" s="194"/>
      <c r="S807" s="194"/>
      <c r="T807" s="194"/>
      <c r="U807" s="194"/>
      <c r="V807" s="470"/>
      <c r="W807" s="194"/>
      <c r="X807" s="194"/>
      <c r="Y807" s="194"/>
      <c r="Z807" s="194"/>
      <c r="AA807" s="194"/>
      <c r="AB807" s="470"/>
      <c r="AC807" s="194"/>
      <c r="AD807" s="194"/>
      <c r="AE807" s="194"/>
      <c r="AF807" s="194"/>
      <c r="AG807" s="194"/>
      <c r="AH807" s="470"/>
      <c r="AI807" s="194"/>
      <c r="AJ807" s="194"/>
      <c r="AK807" s="194"/>
      <c r="AL807" s="194"/>
      <c r="AM807" s="470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470"/>
      <c r="P808" s="194"/>
      <c r="Q808" s="194"/>
      <c r="R808" s="194"/>
      <c r="S808" s="194"/>
      <c r="T808" s="194"/>
      <c r="U808" s="194"/>
      <c r="V808" s="470"/>
      <c r="W808" s="194"/>
      <c r="X808" s="194"/>
      <c r="Y808" s="194"/>
      <c r="Z808" s="194"/>
      <c r="AA808" s="194"/>
      <c r="AB808" s="470"/>
      <c r="AC808" s="194"/>
      <c r="AD808" s="194"/>
      <c r="AE808" s="194"/>
      <c r="AF808" s="194"/>
      <c r="AG808" s="194"/>
      <c r="AH808" s="470"/>
      <c r="AI808" s="194"/>
      <c r="AJ808" s="194"/>
      <c r="AK808" s="194"/>
      <c r="AL808" s="194"/>
      <c r="AM808" s="470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470"/>
      <c r="P809" s="194"/>
      <c r="Q809" s="194"/>
      <c r="R809" s="194"/>
      <c r="S809" s="194"/>
      <c r="T809" s="194"/>
      <c r="U809" s="194"/>
      <c r="V809" s="470"/>
      <c r="W809" s="194"/>
      <c r="X809" s="194"/>
      <c r="Y809" s="194"/>
      <c r="Z809" s="194"/>
      <c r="AA809" s="194"/>
      <c r="AB809" s="470"/>
      <c r="AC809" s="194"/>
      <c r="AD809" s="194"/>
      <c r="AE809" s="194"/>
      <c r="AF809" s="194"/>
      <c r="AG809" s="194"/>
      <c r="AH809" s="470"/>
      <c r="AI809" s="194"/>
      <c r="AJ809" s="194"/>
      <c r="AK809" s="194"/>
      <c r="AL809" s="194"/>
      <c r="AM809" s="470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470"/>
      <c r="P810" s="194"/>
      <c r="Q810" s="194"/>
      <c r="R810" s="194"/>
      <c r="S810" s="194"/>
      <c r="T810" s="194"/>
      <c r="U810" s="194"/>
      <c r="V810" s="470"/>
      <c r="W810" s="194"/>
      <c r="X810" s="194"/>
      <c r="Y810" s="194"/>
      <c r="Z810" s="194"/>
      <c r="AA810" s="194"/>
      <c r="AB810" s="470"/>
      <c r="AC810" s="194"/>
      <c r="AD810" s="194"/>
      <c r="AE810" s="194"/>
      <c r="AF810" s="194"/>
      <c r="AG810" s="194"/>
      <c r="AH810" s="470"/>
      <c r="AI810" s="194"/>
      <c r="AJ810" s="194"/>
      <c r="AK810" s="194"/>
      <c r="AL810" s="194"/>
      <c r="AM810" s="470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470"/>
      <c r="P811" s="194"/>
      <c r="Q811" s="194"/>
      <c r="R811" s="194"/>
      <c r="S811" s="194"/>
      <c r="T811" s="194"/>
      <c r="U811" s="194"/>
      <c r="V811" s="470"/>
      <c r="W811" s="194"/>
      <c r="X811" s="194"/>
      <c r="Y811" s="194"/>
      <c r="Z811" s="194"/>
      <c r="AA811" s="194"/>
      <c r="AB811" s="470"/>
      <c r="AC811" s="194"/>
      <c r="AD811" s="194"/>
      <c r="AE811" s="194"/>
      <c r="AF811" s="194"/>
      <c r="AG811" s="194"/>
      <c r="AH811" s="470"/>
      <c r="AI811" s="194"/>
      <c r="AJ811" s="194"/>
      <c r="AK811" s="194"/>
      <c r="AL811" s="194"/>
      <c r="AM811" s="470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470"/>
      <c r="P812" s="194"/>
      <c r="Q812" s="194"/>
      <c r="R812" s="194"/>
      <c r="S812" s="194"/>
      <c r="T812" s="194"/>
      <c r="U812" s="194"/>
      <c r="V812" s="470"/>
      <c r="W812" s="194"/>
      <c r="X812" s="194"/>
      <c r="Y812" s="194"/>
      <c r="Z812" s="194"/>
      <c r="AA812" s="194"/>
      <c r="AB812" s="470"/>
      <c r="AC812" s="194"/>
      <c r="AD812" s="194"/>
      <c r="AE812" s="194"/>
      <c r="AF812" s="194"/>
      <c r="AG812" s="194"/>
      <c r="AH812" s="470"/>
      <c r="AI812" s="194"/>
      <c r="AJ812" s="194"/>
      <c r="AK812" s="194"/>
      <c r="AL812" s="194"/>
      <c r="AM812" s="470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470"/>
      <c r="P813" s="194"/>
      <c r="Q813" s="194"/>
      <c r="R813" s="194"/>
      <c r="S813" s="194"/>
      <c r="T813" s="194"/>
      <c r="U813" s="194"/>
      <c r="V813" s="470"/>
      <c r="W813" s="194"/>
      <c r="X813" s="194"/>
      <c r="Y813" s="194"/>
      <c r="Z813" s="194"/>
      <c r="AA813" s="194"/>
      <c r="AB813" s="470"/>
      <c r="AC813" s="194"/>
      <c r="AD813" s="194"/>
      <c r="AE813" s="194"/>
      <c r="AF813" s="194"/>
      <c r="AG813" s="194"/>
      <c r="AH813" s="470"/>
      <c r="AI813" s="194"/>
      <c r="AJ813" s="194"/>
      <c r="AK813" s="194"/>
      <c r="AL813" s="194"/>
      <c r="AM813" s="470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470"/>
      <c r="P814" s="194"/>
      <c r="Q814" s="194"/>
      <c r="R814" s="194"/>
      <c r="S814" s="194"/>
      <c r="T814" s="194"/>
      <c r="U814" s="194"/>
      <c r="V814" s="470"/>
      <c r="W814" s="194"/>
      <c r="X814" s="194"/>
      <c r="Y814" s="194"/>
      <c r="Z814" s="194"/>
      <c r="AA814" s="194"/>
      <c r="AB814" s="470"/>
      <c r="AC814" s="194"/>
      <c r="AD814" s="194"/>
      <c r="AE814" s="194"/>
      <c r="AF814" s="194"/>
      <c r="AG814" s="194"/>
      <c r="AH814" s="470"/>
      <c r="AI814" s="194"/>
      <c r="AJ814" s="194"/>
      <c r="AK814" s="194"/>
      <c r="AL814" s="194"/>
      <c r="AM814" s="470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470"/>
      <c r="P815" s="194"/>
      <c r="Q815" s="194"/>
      <c r="R815" s="194"/>
      <c r="S815" s="194"/>
      <c r="T815" s="194"/>
      <c r="U815" s="194"/>
      <c r="V815" s="470"/>
      <c r="W815" s="194"/>
      <c r="X815" s="194"/>
      <c r="Y815" s="194"/>
      <c r="Z815" s="194"/>
      <c r="AA815" s="194"/>
      <c r="AB815" s="470"/>
      <c r="AC815" s="194"/>
      <c r="AD815" s="194"/>
      <c r="AE815" s="194"/>
      <c r="AF815" s="194"/>
      <c r="AG815" s="194"/>
      <c r="AH815" s="470"/>
      <c r="AI815" s="194"/>
      <c r="AJ815" s="194"/>
      <c r="AK815" s="194"/>
      <c r="AL815" s="194"/>
      <c r="AM815" s="470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470"/>
      <c r="P816" s="194"/>
      <c r="Q816" s="194"/>
      <c r="R816" s="194"/>
      <c r="S816" s="194"/>
      <c r="T816" s="194"/>
      <c r="U816" s="194"/>
      <c r="V816" s="470"/>
      <c r="W816" s="194"/>
      <c r="X816" s="194"/>
      <c r="Y816" s="194"/>
      <c r="Z816" s="194"/>
      <c r="AA816" s="194"/>
      <c r="AB816" s="470"/>
      <c r="AC816" s="194"/>
      <c r="AD816" s="194"/>
      <c r="AE816" s="194"/>
      <c r="AF816" s="194"/>
      <c r="AG816" s="194"/>
      <c r="AH816" s="470"/>
      <c r="AI816" s="194"/>
      <c r="AJ816" s="194"/>
      <c r="AK816" s="194"/>
      <c r="AL816" s="194"/>
      <c r="AM816" s="470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470"/>
      <c r="P817" s="194"/>
      <c r="Q817" s="194"/>
      <c r="R817" s="194"/>
      <c r="S817" s="194"/>
      <c r="T817" s="194"/>
      <c r="U817" s="194"/>
      <c r="V817" s="470"/>
      <c r="W817" s="194"/>
      <c r="X817" s="194"/>
      <c r="Y817" s="194"/>
      <c r="Z817" s="194"/>
      <c r="AA817" s="194"/>
      <c r="AB817" s="470"/>
      <c r="AC817" s="194"/>
      <c r="AD817" s="194"/>
      <c r="AE817" s="194"/>
      <c r="AF817" s="194"/>
      <c r="AG817" s="194"/>
      <c r="AH817" s="470"/>
      <c r="AI817" s="194"/>
      <c r="AJ817" s="194"/>
      <c r="AK817" s="194"/>
      <c r="AL817" s="194"/>
      <c r="AM817" s="470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470"/>
      <c r="P818" s="194"/>
      <c r="Q818" s="194"/>
      <c r="R818" s="194"/>
      <c r="S818" s="194"/>
      <c r="T818" s="194"/>
      <c r="U818" s="194"/>
      <c r="V818" s="470"/>
      <c r="W818" s="194"/>
      <c r="X818" s="194"/>
      <c r="Y818" s="194"/>
      <c r="Z818" s="194"/>
      <c r="AA818" s="194"/>
      <c r="AB818" s="470"/>
      <c r="AC818" s="194"/>
      <c r="AD818" s="194"/>
      <c r="AE818" s="194"/>
      <c r="AF818" s="194"/>
      <c r="AG818" s="194"/>
      <c r="AH818" s="470"/>
      <c r="AI818" s="194"/>
      <c r="AJ818" s="194"/>
      <c r="AK818" s="194"/>
      <c r="AL818" s="194"/>
      <c r="AM818" s="470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470"/>
      <c r="P819" s="194"/>
      <c r="Q819" s="194"/>
      <c r="R819" s="194"/>
      <c r="S819" s="194"/>
      <c r="T819" s="194"/>
      <c r="U819" s="194"/>
      <c r="V819" s="470"/>
      <c r="W819" s="194"/>
      <c r="X819" s="194"/>
      <c r="Y819" s="194"/>
      <c r="Z819" s="194"/>
      <c r="AA819" s="194"/>
      <c r="AB819" s="470"/>
      <c r="AC819" s="194"/>
      <c r="AD819" s="194"/>
      <c r="AE819" s="194"/>
      <c r="AF819" s="194"/>
      <c r="AG819" s="194"/>
      <c r="AH819" s="470"/>
      <c r="AI819" s="194"/>
      <c r="AJ819" s="194"/>
      <c r="AK819" s="194"/>
      <c r="AL819" s="194"/>
      <c r="AM819" s="470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470"/>
      <c r="P820" s="194"/>
      <c r="Q820" s="194"/>
      <c r="R820" s="194"/>
      <c r="S820" s="194"/>
      <c r="T820" s="194"/>
      <c r="U820" s="194"/>
      <c r="V820" s="470"/>
      <c r="W820" s="194"/>
      <c r="X820" s="194"/>
      <c r="Y820" s="194"/>
      <c r="Z820" s="194"/>
      <c r="AA820" s="194"/>
      <c r="AB820" s="470"/>
      <c r="AC820" s="194"/>
      <c r="AD820" s="194"/>
      <c r="AE820" s="194"/>
      <c r="AF820" s="194"/>
      <c r="AG820" s="194"/>
      <c r="AH820" s="470"/>
      <c r="AI820" s="194"/>
      <c r="AJ820" s="194"/>
      <c r="AK820" s="194"/>
      <c r="AL820" s="194"/>
      <c r="AM820" s="470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470"/>
      <c r="P821" s="194"/>
      <c r="Q821" s="194"/>
      <c r="R821" s="194"/>
      <c r="S821" s="194"/>
      <c r="T821" s="194"/>
      <c r="U821" s="194"/>
      <c r="V821" s="470"/>
      <c r="W821" s="194"/>
      <c r="X821" s="194"/>
      <c r="Y821" s="194"/>
      <c r="Z821" s="194"/>
      <c r="AA821" s="194"/>
      <c r="AB821" s="470"/>
      <c r="AC821" s="194"/>
      <c r="AD821" s="194"/>
      <c r="AE821" s="194"/>
      <c r="AF821" s="194"/>
      <c r="AG821" s="194"/>
      <c r="AH821" s="470"/>
      <c r="AI821" s="194"/>
      <c r="AJ821" s="194"/>
      <c r="AK821" s="194"/>
      <c r="AL821" s="194"/>
      <c r="AM821" s="470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470"/>
      <c r="P822" s="194"/>
      <c r="Q822" s="194"/>
      <c r="R822" s="194"/>
      <c r="S822" s="194"/>
      <c r="T822" s="194"/>
      <c r="U822" s="194"/>
      <c r="V822" s="470"/>
      <c r="W822" s="194"/>
      <c r="X822" s="194"/>
      <c r="Y822" s="194"/>
      <c r="Z822" s="194"/>
      <c r="AA822" s="194"/>
      <c r="AB822" s="470"/>
      <c r="AC822" s="194"/>
      <c r="AD822" s="194"/>
      <c r="AE822" s="194"/>
      <c r="AF822" s="194"/>
      <c r="AG822" s="194"/>
      <c r="AH822" s="470"/>
      <c r="AI822" s="194"/>
      <c r="AJ822" s="194"/>
      <c r="AK822" s="194"/>
      <c r="AL822" s="194"/>
      <c r="AM822" s="470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470"/>
      <c r="P823" s="194"/>
      <c r="Q823" s="194"/>
      <c r="R823" s="194"/>
      <c r="S823" s="194"/>
      <c r="T823" s="194"/>
      <c r="U823" s="194"/>
      <c r="V823" s="470"/>
      <c r="W823" s="194"/>
      <c r="X823" s="194"/>
      <c r="Y823" s="194"/>
      <c r="Z823" s="194"/>
      <c r="AA823" s="194"/>
      <c r="AB823" s="470"/>
      <c r="AC823" s="194"/>
      <c r="AD823" s="194"/>
      <c r="AE823" s="194"/>
      <c r="AF823" s="194"/>
      <c r="AG823" s="194"/>
      <c r="AH823" s="470"/>
      <c r="AI823" s="194"/>
      <c r="AJ823" s="194"/>
      <c r="AK823" s="194"/>
      <c r="AL823" s="194"/>
      <c r="AM823" s="470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470"/>
      <c r="P824" s="194"/>
      <c r="Q824" s="194"/>
      <c r="R824" s="194"/>
      <c r="S824" s="194"/>
      <c r="T824" s="194"/>
      <c r="U824" s="194"/>
      <c r="V824" s="470"/>
      <c r="W824" s="194"/>
      <c r="X824" s="194"/>
      <c r="Y824" s="194"/>
      <c r="Z824" s="194"/>
      <c r="AA824" s="194"/>
      <c r="AB824" s="470"/>
      <c r="AC824" s="194"/>
      <c r="AD824" s="194"/>
      <c r="AE824" s="194"/>
      <c r="AF824" s="194"/>
      <c r="AG824" s="194"/>
      <c r="AH824" s="470"/>
      <c r="AI824" s="194"/>
      <c r="AJ824" s="194"/>
      <c r="AK824" s="194"/>
      <c r="AL824" s="194"/>
      <c r="AM824" s="470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470"/>
      <c r="P825" s="194"/>
      <c r="Q825" s="194"/>
      <c r="R825" s="194"/>
      <c r="S825" s="194"/>
      <c r="T825" s="194"/>
      <c r="U825" s="194"/>
      <c r="V825" s="470"/>
      <c r="W825" s="194"/>
      <c r="X825" s="194"/>
      <c r="Y825" s="194"/>
      <c r="Z825" s="194"/>
      <c r="AA825" s="194"/>
      <c r="AB825" s="470"/>
      <c r="AC825" s="194"/>
      <c r="AD825" s="194"/>
      <c r="AE825" s="194"/>
      <c r="AF825" s="194"/>
      <c r="AG825" s="194"/>
      <c r="AH825" s="470"/>
      <c r="AI825" s="194"/>
      <c r="AJ825" s="194"/>
      <c r="AK825" s="194"/>
      <c r="AL825" s="194"/>
      <c r="AM825" s="470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470"/>
      <c r="P826" s="194"/>
      <c r="Q826" s="194"/>
      <c r="R826" s="194"/>
      <c r="S826" s="194"/>
      <c r="T826" s="194"/>
      <c r="U826" s="194"/>
      <c r="V826" s="470"/>
      <c r="W826" s="194"/>
      <c r="X826" s="194"/>
      <c r="Y826" s="194"/>
      <c r="Z826" s="194"/>
      <c r="AA826" s="194"/>
      <c r="AB826" s="470"/>
      <c r="AC826" s="194"/>
      <c r="AD826" s="194"/>
      <c r="AE826" s="194"/>
      <c r="AF826" s="194"/>
      <c r="AG826" s="194"/>
      <c r="AH826" s="470"/>
      <c r="AI826" s="194"/>
      <c r="AJ826" s="194"/>
      <c r="AK826" s="194"/>
      <c r="AL826" s="194"/>
      <c r="AM826" s="470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470"/>
      <c r="P827" s="194"/>
      <c r="Q827" s="194"/>
      <c r="R827" s="194"/>
      <c r="S827" s="194"/>
      <c r="T827" s="194"/>
      <c r="U827" s="194"/>
      <c r="V827" s="470"/>
      <c r="W827" s="194"/>
      <c r="X827" s="194"/>
      <c r="Y827" s="194"/>
      <c r="Z827" s="194"/>
      <c r="AA827" s="194"/>
      <c r="AB827" s="470"/>
      <c r="AC827" s="194"/>
      <c r="AD827" s="194"/>
      <c r="AE827" s="194"/>
      <c r="AF827" s="194"/>
      <c r="AG827" s="194"/>
      <c r="AH827" s="470"/>
      <c r="AI827" s="194"/>
      <c r="AJ827" s="194"/>
      <c r="AK827" s="194"/>
      <c r="AL827" s="194"/>
      <c r="AM827" s="470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470"/>
      <c r="P828" s="194"/>
      <c r="Q828" s="194"/>
      <c r="R828" s="194"/>
      <c r="S828" s="194"/>
      <c r="T828" s="194"/>
      <c r="U828" s="194"/>
      <c r="V828" s="470"/>
      <c r="W828" s="194"/>
      <c r="X828" s="194"/>
      <c r="Y828" s="194"/>
      <c r="Z828" s="194"/>
      <c r="AA828" s="194"/>
      <c r="AB828" s="470"/>
      <c r="AC828" s="194"/>
      <c r="AD828" s="194"/>
      <c r="AE828" s="194"/>
      <c r="AF828" s="194"/>
      <c r="AG828" s="194"/>
      <c r="AH828" s="470"/>
      <c r="AI828" s="194"/>
      <c r="AJ828" s="194"/>
      <c r="AK828" s="194"/>
      <c r="AL828" s="194"/>
      <c r="AM828" s="470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470"/>
      <c r="P829" s="194"/>
      <c r="Q829" s="194"/>
      <c r="R829" s="194"/>
      <c r="S829" s="194"/>
      <c r="T829" s="194"/>
      <c r="U829" s="194"/>
      <c r="V829" s="470"/>
      <c r="W829" s="194"/>
      <c r="X829" s="194"/>
      <c r="Y829" s="194"/>
      <c r="Z829" s="194"/>
      <c r="AA829" s="194"/>
      <c r="AB829" s="470"/>
      <c r="AC829" s="194"/>
      <c r="AD829" s="194"/>
      <c r="AE829" s="194"/>
      <c r="AF829" s="194"/>
      <c r="AG829" s="194"/>
      <c r="AH829" s="470"/>
      <c r="AI829" s="194"/>
      <c r="AJ829" s="194"/>
      <c r="AK829" s="194"/>
      <c r="AL829" s="194"/>
      <c r="AM829" s="470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470"/>
      <c r="P830" s="194"/>
      <c r="Q830" s="194"/>
      <c r="R830" s="194"/>
      <c r="S830" s="194"/>
      <c r="T830" s="194"/>
      <c r="U830" s="194"/>
      <c r="V830" s="470"/>
      <c r="W830" s="194"/>
      <c r="X830" s="194"/>
      <c r="Y830" s="194"/>
      <c r="Z830" s="194"/>
      <c r="AA830" s="194"/>
      <c r="AB830" s="470"/>
      <c r="AC830" s="194"/>
      <c r="AD830" s="194"/>
      <c r="AE830" s="194"/>
      <c r="AF830" s="194"/>
      <c r="AG830" s="194"/>
      <c r="AH830" s="470"/>
      <c r="AI830" s="194"/>
      <c r="AJ830" s="194"/>
      <c r="AK830" s="194"/>
      <c r="AL830" s="194"/>
      <c r="AM830" s="470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470"/>
      <c r="P831" s="194"/>
      <c r="Q831" s="194"/>
      <c r="R831" s="194"/>
      <c r="S831" s="194"/>
      <c r="T831" s="194"/>
      <c r="U831" s="194"/>
      <c r="V831" s="470"/>
      <c r="W831" s="194"/>
      <c r="X831" s="194"/>
      <c r="Y831" s="194"/>
      <c r="Z831" s="194"/>
      <c r="AA831" s="194"/>
      <c r="AB831" s="470"/>
      <c r="AC831" s="194"/>
      <c r="AD831" s="194"/>
      <c r="AE831" s="194"/>
      <c r="AF831" s="194"/>
      <c r="AG831" s="194"/>
      <c r="AH831" s="470"/>
      <c r="AI831" s="194"/>
      <c r="AJ831" s="194"/>
      <c r="AK831" s="194"/>
      <c r="AL831" s="194"/>
      <c r="AM831" s="470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470"/>
      <c r="P832" s="194"/>
      <c r="Q832" s="194"/>
      <c r="R832" s="194"/>
      <c r="S832" s="194"/>
      <c r="T832" s="194"/>
      <c r="U832" s="194"/>
      <c r="V832" s="470"/>
      <c r="W832" s="194"/>
      <c r="X832" s="194"/>
      <c r="Y832" s="194"/>
      <c r="Z832" s="194"/>
      <c r="AA832" s="194"/>
      <c r="AB832" s="470"/>
      <c r="AC832" s="194"/>
      <c r="AD832" s="194"/>
      <c r="AE832" s="194"/>
      <c r="AF832" s="194"/>
      <c r="AG832" s="194"/>
      <c r="AH832" s="470"/>
      <c r="AI832" s="194"/>
      <c r="AJ832" s="194"/>
      <c r="AK832" s="194"/>
      <c r="AL832" s="194"/>
      <c r="AM832" s="470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470"/>
      <c r="P833" s="194"/>
      <c r="Q833" s="194"/>
      <c r="R833" s="194"/>
      <c r="S833" s="194"/>
      <c r="T833" s="194"/>
      <c r="U833" s="194"/>
      <c r="V833" s="470"/>
      <c r="W833" s="194"/>
      <c r="X833" s="194"/>
      <c r="Y833" s="194"/>
      <c r="Z833" s="194"/>
      <c r="AA833" s="194"/>
      <c r="AB833" s="470"/>
      <c r="AC833" s="194"/>
      <c r="AD833" s="194"/>
      <c r="AE833" s="194"/>
      <c r="AF833" s="194"/>
      <c r="AG833" s="194"/>
      <c r="AH833" s="470"/>
      <c r="AI833" s="194"/>
      <c r="AJ833" s="194"/>
      <c r="AK833" s="194"/>
      <c r="AL833" s="194"/>
      <c r="AM833" s="470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470"/>
      <c r="P834" s="194"/>
      <c r="Q834" s="194"/>
      <c r="R834" s="194"/>
      <c r="S834" s="194"/>
      <c r="T834" s="194"/>
      <c r="U834" s="194"/>
      <c r="V834" s="470"/>
      <c r="W834" s="194"/>
      <c r="X834" s="194"/>
      <c r="Y834" s="194"/>
      <c r="Z834" s="194"/>
      <c r="AA834" s="194"/>
      <c r="AB834" s="470"/>
      <c r="AC834" s="194"/>
      <c r="AD834" s="194"/>
      <c r="AE834" s="194"/>
      <c r="AF834" s="194"/>
      <c r="AG834" s="194"/>
      <c r="AH834" s="470"/>
      <c r="AI834" s="194"/>
      <c r="AJ834" s="194"/>
      <c r="AK834" s="194"/>
      <c r="AL834" s="194"/>
      <c r="AM834" s="470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470"/>
      <c r="P835" s="194"/>
      <c r="Q835" s="194"/>
      <c r="R835" s="194"/>
      <c r="S835" s="194"/>
      <c r="T835" s="194"/>
      <c r="U835" s="194"/>
      <c r="V835" s="470"/>
      <c r="W835" s="194"/>
      <c r="X835" s="194"/>
      <c r="Y835" s="194"/>
      <c r="Z835" s="194"/>
      <c r="AA835" s="194"/>
      <c r="AB835" s="470"/>
      <c r="AC835" s="194"/>
      <c r="AD835" s="194"/>
      <c r="AE835" s="194"/>
      <c r="AF835" s="194"/>
      <c r="AG835" s="194"/>
      <c r="AH835" s="470"/>
      <c r="AI835" s="194"/>
      <c r="AJ835" s="194"/>
      <c r="AK835" s="194"/>
      <c r="AL835" s="194"/>
      <c r="AM835" s="470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470"/>
      <c r="P836" s="194"/>
      <c r="Q836" s="194"/>
      <c r="R836" s="194"/>
      <c r="S836" s="194"/>
      <c r="T836" s="194"/>
      <c r="U836" s="194"/>
      <c r="V836" s="470"/>
      <c r="W836" s="194"/>
      <c r="X836" s="194"/>
      <c r="Y836" s="194"/>
      <c r="Z836" s="194"/>
      <c r="AA836" s="194"/>
      <c r="AB836" s="470"/>
      <c r="AC836" s="194"/>
      <c r="AD836" s="194"/>
      <c r="AE836" s="194"/>
      <c r="AF836" s="194"/>
      <c r="AG836" s="194"/>
      <c r="AH836" s="470"/>
      <c r="AI836" s="194"/>
      <c r="AJ836" s="194"/>
      <c r="AK836" s="194"/>
      <c r="AL836" s="194"/>
      <c r="AM836" s="470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470"/>
      <c r="P837" s="194"/>
      <c r="Q837" s="194"/>
      <c r="R837" s="194"/>
      <c r="S837" s="194"/>
      <c r="T837" s="194"/>
      <c r="U837" s="194"/>
      <c r="V837" s="470"/>
      <c r="W837" s="194"/>
      <c r="X837" s="194"/>
      <c r="Y837" s="194"/>
      <c r="Z837" s="194"/>
      <c r="AA837" s="194"/>
      <c r="AB837" s="470"/>
      <c r="AC837" s="194"/>
      <c r="AD837" s="194"/>
      <c r="AE837" s="194"/>
      <c r="AF837" s="194"/>
      <c r="AG837" s="194"/>
      <c r="AH837" s="470"/>
      <c r="AI837" s="194"/>
      <c r="AJ837" s="194"/>
      <c r="AK837" s="194"/>
      <c r="AL837" s="194"/>
      <c r="AM837" s="470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470"/>
      <c r="P838" s="194"/>
      <c r="Q838" s="194"/>
      <c r="R838" s="194"/>
      <c r="S838" s="194"/>
      <c r="T838" s="194"/>
      <c r="U838" s="194"/>
      <c r="V838" s="470"/>
      <c r="W838" s="194"/>
      <c r="X838" s="194"/>
      <c r="Y838" s="194"/>
      <c r="Z838" s="194"/>
      <c r="AA838" s="194"/>
      <c r="AB838" s="470"/>
      <c r="AC838" s="194"/>
      <c r="AD838" s="194"/>
      <c r="AE838" s="194"/>
      <c r="AF838" s="194"/>
      <c r="AG838" s="194"/>
      <c r="AH838" s="470"/>
      <c r="AI838" s="194"/>
      <c r="AJ838" s="194"/>
      <c r="AK838" s="194"/>
      <c r="AL838" s="194"/>
      <c r="AM838" s="470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470"/>
      <c r="P839" s="194"/>
      <c r="Q839" s="194"/>
      <c r="R839" s="194"/>
      <c r="S839" s="194"/>
      <c r="T839" s="194"/>
      <c r="U839" s="194"/>
      <c r="V839" s="470"/>
      <c r="W839" s="194"/>
      <c r="X839" s="194"/>
      <c r="Y839" s="194"/>
      <c r="Z839" s="194"/>
      <c r="AA839" s="194"/>
      <c r="AB839" s="470"/>
      <c r="AC839" s="194"/>
      <c r="AD839" s="194"/>
      <c r="AE839" s="194"/>
      <c r="AF839" s="194"/>
      <c r="AG839" s="194"/>
      <c r="AH839" s="470"/>
      <c r="AI839" s="194"/>
      <c r="AJ839" s="194"/>
      <c r="AK839" s="194"/>
      <c r="AL839" s="194"/>
      <c r="AM839" s="470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470"/>
      <c r="P840" s="194"/>
      <c r="Q840" s="194"/>
      <c r="R840" s="194"/>
      <c r="S840" s="194"/>
      <c r="T840" s="194"/>
      <c r="U840" s="194"/>
      <c r="V840" s="470"/>
      <c r="W840" s="194"/>
      <c r="X840" s="194"/>
      <c r="Y840" s="194"/>
      <c r="Z840" s="194"/>
      <c r="AA840" s="194"/>
      <c r="AB840" s="470"/>
      <c r="AC840" s="194"/>
      <c r="AD840" s="194"/>
      <c r="AE840" s="194"/>
      <c r="AF840" s="194"/>
      <c r="AG840" s="194"/>
      <c r="AH840" s="470"/>
      <c r="AI840" s="194"/>
      <c r="AJ840" s="194"/>
      <c r="AK840" s="194"/>
      <c r="AL840" s="194"/>
      <c r="AM840" s="470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470"/>
      <c r="P841" s="194"/>
      <c r="Q841" s="194"/>
      <c r="R841" s="194"/>
      <c r="S841" s="194"/>
      <c r="T841" s="194"/>
      <c r="U841" s="194"/>
      <c r="V841" s="470"/>
      <c r="W841" s="194"/>
      <c r="X841" s="194"/>
      <c r="Y841" s="194"/>
      <c r="Z841" s="194"/>
      <c r="AA841" s="194"/>
      <c r="AB841" s="470"/>
      <c r="AC841" s="194"/>
      <c r="AD841" s="194"/>
      <c r="AE841" s="194"/>
      <c r="AF841" s="194"/>
      <c r="AG841" s="194"/>
      <c r="AH841" s="470"/>
      <c r="AI841" s="194"/>
      <c r="AJ841" s="194"/>
      <c r="AK841" s="194"/>
      <c r="AL841" s="194"/>
      <c r="AM841" s="470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470"/>
      <c r="P842" s="194"/>
      <c r="Q842" s="194"/>
      <c r="R842" s="194"/>
      <c r="S842" s="194"/>
      <c r="T842" s="194"/>
      <c r="U842" s="194"/>
      <c r="V842" s="470"/>
      <c r="W842" s="194"/>
      <c r="X842" s="194"/>
      <c r="Y842" s="194"/>
      <c r="Z842" s="194"/>
      <c r="AA842" s="194"/>
      <c r="AB842" s="470"/>
      <c r="AC842" s="194"/>
      <c r="AD842" s="194"/>
      <c r="AE842" s="194"/>
      <c r="AF842" s="194"/>
      <c r="AG842" s="194"/>
      <c r="AH842" s="470"/>
      <c r="AI842" s="194"/>
      <c r="AJ842" s="194"/>
      <c r="AK842" s="194"/>
      <c r="AL842" s="194"/>
      <c r="AM842" s="470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470"/>
      <c r="P843" s="194"/>
      <c r="Q843" s="194"/>
      <c r="R843" s="194"/>
      <c r="S843" s="194"/>
      <c r="T843" s="194"/>
      <c r="U843" s="194"/>
      <c r="V843" s="470"/>
      <c r="W843" s="194"/>
      <c r="X843" s="194"/>
      <c r="Y843" s="194"/>
      <c r="Z843" s="194"/>
      <c r="AA843" s="194"/>
      <c r="AB843" s="470"/>
      <c r="AC843" s="194"/>
      <c r="AD843" s="194"/>
      <c r="AE843" s="194"/>
      <c r="AF843" s="194"/>
      <c r="AG843" s="194"/>
      <c r="AH843" s="470"/>
      <c r="AI843" s="194"/>
      <c r="AJ843" s="194"/>
      <c r="AK843" s="194"/>
      <c r="AL843" s="194"/>
      <c r="AM843" s="470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470"/>
      <c r="P844" s="194"/>
      <c r="Q844" s="194"/>
      <c r="R844" s="194"/>
      <c r="S844" s="194"/>
      <c r="T844" s="194"/>
      <c r="U844" s="194"/>
      <c r="V844" s="470"/>
      <c r="W844" s="194"/>
      <c r="X844" s="194"/>
      <c r="Y844" s="194"/>
      <c r="Z844" s="194"/>
      <c r="AA844" s="194"/>
      <c r="AB844" s="470"/>
      <c r="AC844" s="194"/>
      <c r="AD844" s="194"/>
      <c r="AE844" s="194"/>
      <c r="AF844" s="194"/>
      <c r="AG844" s="194"/>
      <c r="AH844" s="470"/>
      <c r="AI844" s="194"/>
      <c r="AJ844" s="194"/>
      <c r="AK844" s="194"/>
      <c r="AL844" s="194"/>
      <c r="AM844" s="470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470"/>
      <c r="P845" s="194"/>
      <c r="Q845" s="194"/>
      <c r="R845" s="194"/>
      <c r="S845" s="194"/>
      <c r="T845" s="194"/>
      <c r="U845" s="194"/>
      <c r="V845" s="470"/>
      <c r="W845" s="194"/>
      <c r="X845" s="194"/>
      <c r="Y845" s="194"/>
      <c r="Z845" s="194"/>
      <c r="AA845" s="194"/>
      <c r="AB845" s="470"/>
      <c r="AC845" s="194"/>
      <c r="AD845" s="194"/>
      <c r="AE845" s="194"/>
      <c r="AF845" s="194"/>
      <c r="AG845" s="194"/>
      <c r="AH845" s="470"/>
      <c r="AI845" s="194"/>
      <c r="AJ845" s="194"/>
      <c r="AK845" s="194"/>
      <c r="AL845" s="194"/>
      <c r="AM845" s="470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470"/>
      <c r="P846" s="194"/>
      <c r="Q846" s="194"/>
      <c r="R846" s="194"/>
      <c r="S846" s="194"/>
      <c r="T846" s="194"/>
      <c r="U846" s="194"/>
      <c r="V846" s="470"/>
      <c r="W846" s="194"/>
      <c r="X846" s="194"/>
      <c r="Y846" s="194"/>
      <c r="Z846" s="194"/>
      <c r="AA846" s="194"/>
      <c r="AB846" s="470"/>
      <c r="AC846" s="194"/>
      <c r="AD846" s="194"/>
      <c r="AE846" s="194"/>
      <c r="AF846" s="194"/>
      <c r="AG846" s="194"/>
      <c r="AH846" s="470"/>
      <c r="AI846" s="194"/>
      <c r="AJ846" s="194"/>
      <c r="AK846" s="194"/>
      <c r="AL846" s="194"/>
      <c r="AM846" s="470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470"/>
      <c r="P847" s="194"/>
      <c r="Q847" s="194"/>
      <c r="R847" s="194"/>
      <c r="S847" s="194"/>
      <c r="T847" s="194"/>
      <c r="U847" s="194"/>
      <c r="V847" s="470"/>
      <c r="W847" s="194"/>
      <c r="X847" s="194"/>
      <c r="Y847" s="194"/>
      <c r="Z847" s="194"/>
      <c r="AA847" s="194"/>
      <c r="AB847" s="470"/>
      <c r="AC847" s="194"/>
      <c r="AD847" s="194"/>
      <c r="AE847" s="194"/>
      <c r="AF847" s="194"/>
      <c r="AG847" s="194"/>
      <c r="AH847" s="470"/>
      <c r="AI847" s="194"/>
      <c r="AJ847" s="194"/>
      <c r="AK847" s="194"/>
      <c r="AL847" s="194"/>
      <c r="AM847" s="470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470"/>
      <c r="P848" s="194"/>
      <c r="Q848" s="194"/>
      <c r="R848" s="194"/>
      <c r="S848" s="194"/>
      <c r="T848" s="194"/>
      <c r="U848" s="194"/>
      <c r="V848" s="470"/>
      <c r="W848" s="194"/>
      <c r="X848" s="194"/>
      <c r="Y848" s="194"/>
      <c r="Z848" s="194"/>
      <c r="AA848" s="194"/>
      <c r="AB848" s="470"/>
      <c r="AC848" s="194"/>
      <c r="AD848" s="194"/>
      <c r="AE848" s="194"/>
      <c r="AF848" s="194"/>
      <c r="AG848" s="194"/>
      <c r="AH848" s="470"/>
      <c r="AI848" s="194"/>
      <c r="AJ848" s="194"/>
      <c r="AK848" s="194"/>
      <c r="AL848" s="194"/>
      <c r="AM848" s="470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470"/>
      <c r="P849" s="194"/>
      <c r="Q849" s="194"/>
      <c r="R849" s="194"/>
      <c r="S849" s="194"/>
      <c r="T849" s="194"/>
      <c r="U849" s="194"/>
      <c r="V849" s="470"/>
      <c r="W849" s="194"/>
      <c r="X849" s="194"/>
      <c r="Y849" s="194"/>
      <c r="Z849" s="194"/>
      <c r="AA849" s="194"/>
      <c r="AB849" s="470"/>
      <c r="AC849" s="194"/>
      <c r="AD849" s="194"/>
      <c r="AE849" s="194"/>
      <c r="AF849" s="194"/>
      <c r="AG849" s="194"/>
      <c r="AH849" s="470"/>
      <c r="AI849" s="194"/>
      <c r="AJ849" s="194"/>
      <c r="AK849" s="194"/>
      <c r="AL849" s="194"/>
      <c r="AM849" s="470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470"/>
      <c r="P850" s="194"/>
      <c r="Q850" s="194"/>
      <c r="R850" s="194"/>
      <c r="S850" s="194"/>
      <c r="T850" s="194"/>
      <c r="U850" s="194"/>
      <c r="V850" s="470"/>
      <c r="W850" s="194"/>
      <c r="X850" s="194"/>
      <c r="Y850" s="194"/>
      <c r="Z850" s="194"/>
      <c r="AA850" s="194"/>
      <c r="AB850" s="470"/>
      <c r="AC850" s="194"/>
      <c r="AD850" s="194"/>
      <c r="AE850" s="194"/>
      <c r="AF850" s="194"/>
      <c r="AG850" s="194"/>
      <c r="AH850" s="470"/>
      <c r="AI850" s="194"/>
      <c r="AJ850" s="194"/>
      <c r="AK850" s="194"/>
      <c r="AL850" s="194"/>
      <c r="AM850" s="470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470"/>
      <c r="P851" s="194"/>
      <c r="Q851" s="194"/>
      <c r="R851" s="194"/>
      <c r="S851" s="194"/>
      <c r="T851" s="194"/>
      <c r="U851" s="194"/>
      <c r="V851" s="470"/>
      <c r="W851" s="194"/>
      <c r="X851" s="194"/>
      <c r="Y851" s="194"/>
      <c r="Z851" s="194"/>
      <c r="AA851" s="194"/>
      <c r="AB851" s="470"/>
      <c r="AC851" s="194"/>
      <c r="AD851" s="194"/>
      <c r="AE851" s="194"/>
      <c r="AF851" s="194"/>
      <c r="AG851" s="194"/>
      <c r="AH851" s="470"/>
      <c r="AI851" s="194"/>
      <c r="AJ851" s="194"/>
      <c r="AK851" s="194"/>
      <c r="AL851" s="194"/>
      <c r="AM851" s="470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470"/>
      <c r="P852" s="194"/>
      <c r="Q852" s="194"/>
      <c r="R852" s="194"/>
      <c r="S852" s="194"/>
      <c r="T852" s="194"/>
      <c r="U852" s="194"/>
      <c r="V852" s="470"/>
      <c r="W852" s="194"/>
      <c r="X852" s="194"/>
      <c r="Y852" s="194"/>
      <c r="Z852" s="194"/>
      <c r="AA852" s="194"/>
      <c r="AB852" s="470"/>
      <c r="AC852" s="194"/>
      <c r="AD852" s="194"/>
      <c r="AE852" s="194"/>
      <c r="AF852" s="194"/>
      <c r="AG852" s="194"/>
      <c r="AH852" s="470"/>
      <c r="AI852" s="194"/>
      <c r="AJ852" s="194"/>
      <c r="AK852" s="194"/>
      <c r="AL852" s="194"/>
      <c r="AM852" s="470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470"/>
      <c r="P853" s="194"/>
      <c r="Q853" s="194"/>
      <c r="R853" s="194"/>
      <c r="S853" s="194"/>
      <c r="T853" s="194"/>
      <c r="U853" s="194"/>
      <c r="V853" s="470"/>
      <c r="W853" s="194"/>
      <c r="X853" s="194"/>
      <c r="Y853" s="194"/>
      <c r="Z853" s="194"/>
      <c r="AA853" s="194"/>
      <c r="AB853" s="470"/>
      <c r="AC853" s="194"/>
      <c r="AD853" s="194"/>
      <c r="AE853" s="194"/>
      <c r="AF853" s="194"/>
      <c r="AG853" s="194"/>
      <c r="AH853" s="470"/>
      <c r="AI853" s="194"/>
      <c r="AJ853" s="194"/>
      <c r="AK853" s="194"/>
      <c r="AL853" s="194"/>
      <c r="AM853" s="470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470"/>
      <c r="P854" s="194"/>
      <c r="Q854" s="194"/>
      <c r="R854" s="194"/>
      <c r="S854" s="194"/>
      <c r="T854" s="194"/>
      <c r="U854" s="194"/>
      <c r="V854" s="470"/>
      <c r="W854" s="194"/>
      <c r="X854" s="194"/>
      <c r="Y854" s="194"/>
      <c r="Z854" s="194"/>
      <c r="AA854" s="194"/>
      <c r="AB854" s="470"/>
      <c r="AC854" s="194"/>
      <c r="AD854" s="194"/>
      <c r="AE854" s="194"/>
      <c r="AF854" s="194"/>
      <c r="AG854" s="194"/>
      <c r="AH854" s="470"/>
      <c r="AI854" s="194"/>
      <c r="AJ854" s="194"/>
      <c r="AK854" s="194"/>
      <c r="AL854" s="194"/>
      <c r="AM854" s="470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470"/>
      <c r="P855" s="194"/>
      <c r="Q855" s="194"/>
      <c r="R855" s="194"/>
      <c r="S855" s="194"/>
      <c r="T855" s="194"/>
      <c r="U855" s="194"/>
      <c r="V855" s="470"/>
      <c r="W855" s="194"/>
      <c r="X855" s="194"/>
      <c r="Y855" s="194"/>
      <c r="Z855" s="194"/>
      <c r="AA855" s="194"/>
      <c r="AB855" s="470"/>
      <c r="AC855" s="194"/>
      <c r="AD855" s="194"/>
      <c r="AE855" s="194"/>
      <c r="AF855" s="194"/>
      <c r="AG855" s="194"/>
      <c r="AH855" s="470"/>
      <c r="AI855" s="194"/>
      <c r="AJ855" s="194"/>
      <c r="AK855" s="194"/>
      <c r="AL855" s="194"/>
      <c r="AM855" s="470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470"/>
      <c r="P856" s="194"/>
      <c r="Q856" s="194"/>
      <c r="R856" s="194"/>
      <c r="S856" s="194"/>
      <c r="T856" s="194"/>
      <c r="U856" s="194"/>
      <c r="V856" s="470"/>
      <c r="W856" s="194"/>
      <c r="X856" s="194"/>
      <c r="Y856" s="194"/>
      <c r="Z856" s="194"/>
      <c r="AA856" s="194"/>
      <c r="AB856" s="470"/>
      <c r="AC856" s="194"/>
      <c r="AD856" s="194"/>
      <c r="AE856" s="194"/>
      <c r="AF856" s="194"/>
      <c r="AG856" s="194"/>
      <c r="AH856" s="470"/>
      <c r="AI856" s="194"/>
      <c r="AJ856" s="194"/>
      <c r="AK856" s="194"/>
      <c r="AL856" s="194"/>
      <c r="AM856" s="470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470"/>
      <c r="P857" s="194"/>
      <c r="Q857" s="194"/>
      <c r="R857" s="194"/>
      <c r="S857" s="194"/>
      <c r="T857" s="194"/>
      <c r="U857" s="194"/>
      <c r="V857" s="470"/>
      <c r="W857" s="194"/>
      <c r="X857" s="194"/>
      <c r="Y857" s="194"/>
      <c r="Z857" s="194"/>
      <c r="AA857" s="194"/>
      <c r="AB857" s="470"/>
      <c r="AC857" s="194"/>
      <c r="AD857" s="194"/>
      <c r="AE857" s="194"/>
      <c r="AF857" s="194"/>
      <c r="AG857" s="194"/>
      <c r="AH857" s="470"/>
      <c r="AI857" s="194"/>
      <c r="AJ857" s="194"/>
      <c r="AK857" s="194"/>
      <c r="AL857" s="194"/>
      <c r="AM857" s="470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470"/>
      <c r="P858" s="194"/>
      <c r="Q858" s="194"/>
      <c r="R858" s="194"/>
      <c r="S858" s="194"/>
      <c r="T858" s="194"/>
      <c r="U858" s="194"/>
      <c r="V858" s="470"/>
      <c r="W858" s="194"/>
      <c r="X858" s="194"/>
      <c r="Y858" s="194"/>
      <c r="Z858" s="194"/>
      <c r="AA858" s="194"/>
      <c r="AB858" s="470"/>
      <c r="AC858" s="194"/>
      <c r="AD858" s="194"/>
      <c r="AE858" s="194"/>
      <c r="AF858" s="194"/>
      <c r="AG858" s="194"/>
      <c r="AH858" s="470"/>
      <c r="AI858" s="194"/>
      <c r="AJ858" s="194"/>
      <c r="AK858" s="194"/>
      <c r="AL858" s="194"/>
      <c r="AM858" s="470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470"/>
      <c r="P859" s="194"/>
      <c r="Q859" s="194"/>
      <c r="R859" s="194"/>
      <c r="S859" s="194"/>
      <c r="T859" s="194"/>
      <c r="U859" s="194"/>
      <c r="V859" s="470"/>
      <c r="W859" s="194"/>
      <c r="X859" s="194"/>
      <c r="Y859" s="194"/>
      <c r="Z859" s="194"/>
      <c r="AA859" s="194"/>
      <c r="AB859" s="470"/>
      <c r="AC859" s="194"/>
      <c r="AD859" s="194"/>
      <c r="AE859" s="194"/>
      <c r="AF859" s="194"/>
      <c r="AG859" s="194"/>
      <c r="AH859" s="470"/>
      <c r="AI859" s="194"/>
      <c r="AJ859" s="194"/>
      <c r="AK859" s="194"/>
      <c r="AL859" s="194"/>
      <c r="AM859" s="470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470"/>
      <c r="P860" s="194"/>
      <c r="Q860" s="194"/>
      <c r="R860" s="194"/>
      <c r="S860" s="194"/>
      <c r="T860" s="194"/>
      <c r="U860" s="194"/>
      <c r="V860" s="470"/>
      <c r="W860" s="194"/>
      <c r="X860" s="194"/>
      <c r="Y860" s="194"/>
      <c r="Z860" s="194"/>
      <c r="AA860" s="194"/>
      <c r="AB860" s="470"/>
      <c r="AC860" s="194"/>
      <c r="AD860" s="194"/>
      <c r="AE860" s="194"/>
      <c r="AF860" s="194"/>
      <c r="AG860" s="194"/>
      <c r="AH860" s="470"/>
      <c r="AI860" s="194"/>
      <c r="AJ860" s="194"/>
      <c r="AK860" s="194"/>
      <c r="AL860" s="194"/>
      <c r="AM860" s="470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470"/>
      <c r="P861" s="194"/>
      <c r="Q861" s="194"/>
      <c r="R861" s="194"/>
      <c r="S861" s="194"/>
      <c r="T861" s="194"/>
      <c r="U861" s="194"/>
      <c r="V861" s="470"/>
      <c r="W861" s="194"/>
      <c r="X861" s="194"/>
      <c r="Y861" s="194"/>
      <c r="Z861" s="194"/>
      <c r="AA861" s="194"/>
      <c r="AB861" s="470"/>
      <c r="AC861" s="194"/>
      <c r="AD861" s="194"/>
      <c r="AE861" s="194"/>
      <c r="AF861" s="194"/>
      <c r="AG861" s="194"/>
      <c r="AH861" s="470"/>
      <c r="AI861" s="194"/>
      <c r="AJ861" s="194"/>
      <c r="AK861" s="194"/>
      <c r="AL861" s="194"/>
      <c r="AM861" s="470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470"/>
      <c r="P862" s="194"/>
      <c r="Q862" s="194"/>
      <c r="R862" s="194"/>
      <c r="S862" s="194"/>
      <c r="T862" s="194"/>
      <c r="U862" s="194"/>
      <c r="V862" s="470"/>
      <c r="W862" s="194"/>
      <c r="X862" s="194"/>
      <c r="Y862" s="194"/>
      <c r="Z862" s="194"/>
      <c r="AA862" s="194"/>
      <c r="AB862" s="470"/>
      <c r="AC862" s="194"/>
      <c r="AD862" s="194"/>
      <c r="AE862" s="194"/>
      <c r="AF862" s="194"/>
      <c r="AG862" s="194"/>
      <c r="AH862" s="470"/>
      <c r="AI862" s="194"/>
      <c r="AJ862" s="194"/>
      <c r="AK862" s="194"/>
      <c r="AL862" s="194"/>
      <c r="AM862" s="470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470"/>
      <c r="P863" s="194"/>
      <c r="Q863" s="194"/>
      <c r="R863" s="194"/>
      <c r="S863" s="194"/>
      <c r="T863" s="194"/>
      <c r="U863" s="194"/>
      <c r="V863" s="470"/>
      <c r="W863" s="194"/>
      <c r="X863" s="194"/>
      <c r="Y863" s="194"/>
      <c r="Z863" s="194"/>
      <c r="AA863" s="194"/>
      <c r="AB863" s="470"/>
      <c r="AC863" s="194"/>
      <c r="AD863" s="194"/>
      <c r="AE863" s="194"/>
      <c r="AF863" s="194"/>
      <c r="AG863" s="194"/>
      <c r="AH863" s="470"/>
      <c r="AI863" s="194"/>
      <c r="AJ863" s="194"/>
      <c r="AK863" s="194"/>
      <c r="AL863" s="194"/>
      <c r="AM863" s="470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470"/>
      <c r="P864" s="194"/>
      <c r="Q864" s="194"/>
      <c r="R864" s="194"/>
      <c r="S864" s="194"/>
      <c r="T864" s="194"/>
      <c r="U864" s="194"/>
      <c r="V864" s="470"/>
      <c r="W864" s="194"/>
      <c r="X864" s="194"/>
      <c r="Y864" s="194"/>
      <c r="Z864" s="194"/>
      <c r="AA864" s="194"/>
      <c r="AB864" s="470"/>
      <c r="AC864" s="194"/>
      <c r="AD864" s="194"/>
      <c r="AE864" s="194"/>
      <c r="AF864" s="194"/>
      <c r="AG864" s="194"/>
      <c r="AH864" s="470"/>
      <c r="AI864" s="194"/>
      <c r="AJ864" s="194"/>
      <c r="AK864" s="194"/>
      <c r="AL864" s="194"/>
      <c r="AM864" s="470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470"/>
      <c r="P865" s="194"/>
      <c r="Q865" s="194"/>
      <c r="R865" s="194"/>
      <c r="S865" s="194"/>
      <c r="T865" s="194"/>
      <c r="U865" s="194"/>
      <c r="V865" s="470"/>
      <c r="W865" s="194"/>
      <c r="X865" s="194"/>
      <c r="Y865" s="194"/>
      <c r="Z865" s="194"/>
      <c r="AA865" s="194"/>
      <c r="AB865" s="470"/>
      <c r="AC865" s="194"/>
      <c r="AD865" s="194"/>
      <c r="AE865" s="194"/>
      <c r="AF865" s="194"/>
      <c r="AG865" s="194"/>
      <c r="AH865" s="470"/>
      <c r="AI865" s="194"/>
      <c r="AJ865" s="194"/>
      <c r="AK865" s="194"/>
      <c r="AL865" s="194"/>
      <c r="AM865" s="470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470"/>
      <c r="P866" s="194"/>
      <c r="Q866" s="194"/>
      <c r="R866" s="194"/>
      <c r="S866" s="194"/>
      <c r="T866" s="194"/>
      <c r="U866" s="194"/>
      <c r="V866" s="470"/>
      <c r="W866" s="194"/>
      <c r="X866" s="194"/>
      <c r="Y866" s="194"/>
      <c r="Z866" s="194"/>
      <c r="AA866" s="194"/>
      <c r="AB866" s="470"/>
      <c r="AC866" s="194"/>
      <c r="AD866" s="194"/>
      <c r="AE866" s="194"/>
      <c r="AF866" s="194"/>
      <c r="AG866" s="194"/>
      <c r="AH866" s="470"/>
      <c r="AI866" s="194"/>
      <c r="AJ866" s="194"/>
      <c r="AK866" s="194"/>
      <c r="AL866" s="194"/>
      <c r="AM866" s="470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470"/>
      <c r="P867" s="194"/>
      <c r="Q867" s="194"/>
      <c r="R867" s="194"/>
      <c r="S867" s="194"/>
      <c r="T867" s="194"/>
      <c r="U867" s="194"/>
      <c r="V867" s="470"/>
      <c r="W867" s="194"/>
      <c r="X867" s="194"/>
      <c r="Y867" s="194"/>
      <c r="Z867" s="194"/>
      <c r="AA867" s="194"/>
      <c r="AB867" s="470"/>
      <c r="AC867" s="194"/>
      <c r="AD867" s="194"/>
      <c r="AE867" s="194"/>
      <c r="AF867" s="194"/>
      <c r="AG867" s="194"/>
      <c r="AH867" s="470"/>
      <c r="AI867" s="194"/>
      <c r="AJ867" s="194"/>
      <c r="AK867" s="194"/>
      <c r="AL867" s="194"/>
      <c r="AM867" s="470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470"/>
      <c r="P868" s="194"/>
      <c r="Q868" s="194"/>
      <c r="R868" s="194"/>
      <c r="S868" s="194"/>
      <c r="T868" s="194"/>
      <c r="U868" s="194"/>
      <c r="V868" s="470"/>
      <c r="W868" s="194"/>
      <c r="X868" s="194"/>
      <c r="Y868" s="194"/>
      <c r="Z868" s="194"/>
      <c r="AA868" s="194"/>
      <c r="AB868" s="470"/>
      <c r="AC868" s="194"/>
      <c r="AD868" s="194"/>
      <c r="AE868" s="194"/>
      <c r="AF868" s="194"/>
      <c r="AG868" s="194"/>
      <c r="AH868" s="470"/>
      <c r="AI868" s="194"/>
      <c r="AJ868" s="194"/>
      <c r="AK868" s="194"/>
      <c r="AL868" s="194"/>
      <c r="AM868" s="470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470"/>
      <c r="P869" s="194"/>
      <c r="Q869" s="194"/>
      <c r="R869" s="194"/>
      <c r="S869" s="194"/>
      <c r="T869" s="194"/>
      <c r="U869" s="194"/>
      <c r="V869" s="470"/>
      <c r="W869" s="194"/>
      <c r="X869" s="194"/>
      <c r="Y869" s="194"/>
      <c r="Z869" s="194"/>
      <c r="AA869" s="194"/>
      <c r="AB869" s="470"/>
      <c r="AC869" s="194"/>
      <c r="AD869" s="194"/>
      <c r="AE869" s="194"/>
      <c r="AF869" s="194"/>
      <c r="AG869" s="194"/>
      <c r="AH869" s="470"/>
      <c r="AI869" s="194"/>
      <c r="AJ869" s="194"/>
      <c r="AK869" s="194"/>
      <c r="AL869" s="194"/>
      <c r="AM869" s="470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470"/>
      <c r="P870" s="194"/>
      <c r="Q870" s="194"/>
      <c r="R870" s="194"/>
      <c r="S870" s="194"/>
      <c r="T870" s="194"/>
      <c r="U870" s="194"/>
      <c r="V870" s="470"/>
      <c r="W870" s="194"/>
      <c r="X870" s="194"/>
      <c r="Y870" s="194"/>
      <c r="Z870" s="194"/>
      <c r="AA870" s="194"/>
      <c r="AB870" s="470"/>
      <c r="AC870" s="194"/>
      <c r="AD870" s="194"/>
      <c r="AE870" s="194"/>
      <c r="AF870" s="194"/>
      <c r="AG870" s="194"/>
      <c r="AH870" s="470"/>
      <c r="AI870" s="194"/>
      <c r="AJ870" s="194"/>
      <c r="AK870" s="194"/>
      <c r="AL870" s="194"/>
      <c r="AM870" s="470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470"/>
      <c r="P871" s="194"/>
      <c r="Q871" s="194"/>
      <c r="R871" s="194"/>
      <c r="S871" s="194"/>
      <c r="T871" s="194"/>
      <c r="U871" s="194"/>
      <c r="V871" s="470"/>
      <c r="W871" s="194"/>
      <c r="X871" s="194"/>
      <c r="Y871" s="194"/>
      <c r="Z871" s="194"/>
      <c r="AA871" s="194"/>
      <c r="AB871" s="470"/>
      <c r="AC871" s="194"/>
      <c r="AD871" s="194"/>
      <c r="AE871" s="194"/>
      <c r="AF871" s="194"/>
      <c r="AG871" s="194"/>
      <c r="AH871" s="470"/>
      <c r="AI871" s="194"/>
      <c r="AJ871" s="194"/>
      <c r="AK871" s="194"/>
      <c r="AL871" s="194"/>
      <c r="AM871" s="470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470"/>
      <c r="P872" s="194"/>
      <c r="Q872" s="194"/>
      <c r="R872" s="194"/>
      <c r="S872" s="194"/>
      <c r="T872" s="194"/>
      <c r="U872" s="194"/>
      <c r="V872" s="470"/>
      <c r="W872" s="194"/>
      <c r="X872" s="194"/>
      <c r="Y872" s="194"/>
      <c r="Z872" s="194"/>
      <c r="AA872" s="194"/>
      <c r="AB872" s="470"/>
      <c r="AC872" s="194"/>
      <c r="AD872" s="194"/>
      <c r="AE872" s="194"/>
      <c r="AF872" s="194"/>
      <c r="AG872" s="194"/>
      <c r="AH872" s="470"/>
      <c r="AI872" s="194"/>
      <c r="AJ872" s="194"/>
      <c r="AK872" s="194"/>
      <c r="AL872" s="194"/>
      <c r="AM872" s="470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470"/>
      <c r="P873" s="194"/>
      <c r="Q873" s="194"/>
      <c r="R873" s="194"/>
      <c r="S873" s="194"/>
      <c r="T873" s="194"/>
      <c r="U873" s="194"/>
      <c r="V873" s="470"/>
      <c r="W873" s="194"/>
      <c r="X873" s="194"/>
      <c r="Y873" s="194"/>
      <c r="Z873" s="194"/>
      <c r="AA873" s="194"/>
      <c r="AB873" s="470"/>
      <c r="AC873" s="194"/>
      <c r="AD873" s="194"/>
      <c r="AE873" s="194"/>
      <c r="AF873" s="194"/>
      <c r="AG873" s="194"/>
      <c r="AH873" s="470"/>
      <c r="AI873" s="194"/>
      <c r="AJ873" s="194"/>
      <c r="AK873" s="194"/>
      <c r="AL873" s="194"/>
      <c r="AM873" s="470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470"/>
      <c r="P874" s="194"/>
      <c r="Q874" s="194"/>
      <c r="R874" s="194"/>
      <c r="S874" s="194"/>
      <c r="T874" s="194"/>
      <c r="U874" s="194"/>
      <c r="V874" s="470"/>
      <c r="W874" s="194"/>
      <c r="X874" s="194"/>
      <c r="Y874" s="194"/>
      <c r="Z874" s="194"/>
      <c r="AA874" s="194"/>
      <c r="AB874" s="470"/>
      <c r="AC874" s="194"/>
      <c r="AD874" s="194"/>
      <c r="AE874" s="194"/>
      <c r="AF874" s="194"/>
      <c r="AG874" s="194"/>
      <c r="AH874" s="470"/>
      <c r="AI874" s="194"/>
      <c r="AJ874" s="194"/>
      <c r="AK874" s="194"/>
      <c r="AL874" s="194"/>
      <c r="AM874" s="470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470"/>
      <c r="P875" s="194"/>
      <c r="Q875" s="194"/>
      <c r="R875" s="194"/>
      <c r="S875" s="194"/>
      <c r="T875" s="194"/>
      <c r="U875" s="194"/>
      <c r="V875" s="470"/>
      <c r="W875" s="194"/>
      <c r="X875" s="194"/>
      <c r="Y875" s="194"/>
      <c r="Z875" s="194"/>
      <c r="AA875" s="194"/>
      <c r="AB875" s="470"/>
      <c r="AC875" s="194"/>
      <c r="AD875" s="194"/>
      <c r="AE875" s="194"/>
      <c r="AF875" s="194"/>
      <c r="AG875" s="194"/>
      <c r="AH875" s="470"/>
      <c r="AI875" s="194"/>
      <c r="AJ875" s="194"/>
      <c r="AK875" s="194"/>
      <c r="AL875" s="194"/>
      <c r="AM875" s="470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470"/>
      <c r="P876" s="194"/>
      <c r="Q876" s="194"/>
      <c r="R876" s="194"/>
      <c r="S876" s="194"/>
      <c r="T876" s="194"/>
      <c r="U876" s="194"/>
      <c r="V876" s="470"/>
      <c r="W876" s="194"/>
      <c r="X876" s="194"/>
      <c r="Y876" s="194"/>
      <c r="Z876" s="194"/>
      <c r="AA876" s="194"/>
      <c r="AB876" s="470"/>
      <c r="AC876" s="194"/>
      <c r="AD876" s="194"/>
      <c r="AE876" s="194"/>
      <c r="AF876" s="194"/>
      <c r="AG876" s="194"/>
      <c r="AH876" s="470"/>
      <c r="AI876" s="194"/>
      <c r="AJ876" s="194"/>
      <c r="AK876" s="194"/>
      <c r="AL876" s="194"/>
      <c r="AM876" s="470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470"/>
      <c r="P877" s="194"/>
      <c r="Q877" s="194"/>
      <c r="R877" s="194"/>
      <c r="S877" s="194"/>
      <c r="T877" s="194"/>
      <c r="U877" s="194"/>
      <c r="V877" s="470"/>
      <c r="W877" s="194"/>
      <c r="X877" s="194"/>
      <c r="Y877" s="194"/>
      <c r="Z877" s="194"/>
      <c r="AA877" s="194"/>
      <c r="AB877" s="470"/>
      <c r="AC877" s="194"/>
      <c r="AD877" s="194"/>
      <c r="AE877" s="194"/>
      <c r="AF877" s="194"/>
      <c r="AG877" s="194"/>
      <c r="AH877" s="470"/>
      <c r="AI877" s="194"/>
      <c r="AJ877" s="194"/>
      <c r="AK877" s="194"/>
      <c r="AL877" s="194"/>
      <c r="AM877" s="470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470"/>
      <c r="P878" s="194"/>
      <c r="Q878" s="194"/>
      <c r="R878" s="194"/>
      <c r="S878" s="194"/>
      <c r="T878" s="194"/>
      <c r="U878" s="194"/>
      <c r="V878" s="470"/>
      <c r="W878" s="194"/>
      <c r="X878" s="194"/>
      <c r="Y878" s="194"/>
      <c r="Z878" s="194"/>
      <c r="AA878" s="194"/>
      <c r="AB878" s="470"/>
      <c r="AC878" s="194"/>
      <c r="AD878" s="194"/>
      <c r="AE878" s="194"/>
      <c r="AF878" s="194"/>
      <c r="AG878" s="194"/>
      <c r="AH878" s="470"/>
      <c r="AI878" s="194"/>
      <c r="AJ878" s="194"/>
      <c r="AK878" s="194"/>
      <c r="AL878" s="194"/>
      <c r="AM878" s="470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470"/>
      <c r="P879" s="194"/>
      <c r="Q879" s="194"/>
      <c r="R879" s="194"/>
      <c r="S879" s="194"/>
      <c r="T879" s="194"/>
      <c r="U879" s="194"/>
      <c r="V879" s="470"/>
      <c r="W879" s="194"/>
      <c r="X879" s="194"/>
      <c r="Y879" s="194"/>
      <c r="Z879" s="194"/>
      <c r="AA879" s="194"/>
      <c r="AB879" s="470"/>
      <c r="AC879" s="194"/>
      <c r="AD879" s="194"/>
      <c r="AE879" s="194"/>
      <c r="AF879" s="194"/>
      <c r="AG879" s="194"/>
      <c r="AH879" s="470"/>
      <c r="AI879" s="194"/>
      <c r="AJ879" s="194"/>
      <c r="AK879" s="194"/>
      <c r="AL879" s="194"/>
      <c r="AM879" s="470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470"/>
      <c r="P880" s="194"/>
      <c r="Q880" s="194"/>
      <c r="R880" s="194"/>
      <c r="S880" s="194"/>
      <c r="T880" s="194"/>
      <c r="U880" s="194"/>
      <c r="V880" s="470"/>
      <c r="W880" s="194"/>
      <c r="X880" s="194"/>
      <c r="Y880" s="194"/>
      <c r="Z880" s="194"/>
      <c r="AA880" s="194"/>
      <c r="AB880" s="470"/>
      <c r="AC880" s="194"/>
      <c r="AD880" s="194"/>
      <c r="AE880" s="194"/>
      <c r="AF880" s="194"/>
      <c r="AG880" s="194"/>
      <c r="AH880" s="470"/>
      <c r="AI880" s="194"/>
      <c r="AJ880" s="194"/>
      <c r="AK880" s="194"/>
      <c r="AL880" s="194"/>
      <c r="AM880" s="470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470"/>
      <c r="P881" s="194"/>
      <c r="Q881" s="194"/>
      <c r="R881" s="194"/>
      <c r="S881" s="194"/>
      <c r="T881" s="194"/>
      <c r="U881" s="194"/>
      <c r="V881" s="470"/>
      <c r="W881" s="194"/>
      <c r="X881" s="194"/>
      <c r="Y881" s="194"/>
      <c r="Z881" s="194"/>
      <c r="AA881" s="194"/>
      <c r="AB881" s="470"/>
      <c r="AC881" s="194"/>
      <c r="AD881" s="194"/>
      <c r="AE881" s="194"/>
      <c r="AF881" s="194"/>
      <c r="AG881" s="194"/>
      <c r="AH881" s="470"/>
      <c r="AI881" s="194"/>
      <c r="AJ881" s="194"/>
      <c r="AK881" s="194"/>
      <c r="AL881" s="194"/>
      <c r="AM881" s="470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470"/>
      <c r="P882" s="194"/>
      <c r="Q882" s="194"/>
      <c r="R882" s="194"/>
      <c r="S882" s="194"/>
      <c r="T882" s="194"/>
      <c r="U882" s="194"/>
      <c r="V882" s="470"/>
      <c r="W882" s="194"/>
      <c r="X882" s="194"/>
      <c r="Y882" s="194"/>
      <c r="Z882" s="194"/>
      <c r="AA882" s="194"/>
      <c r="AB882" s="470"/>
      <c r="AC882" s="194"/>
      <c r="AD882" s="194"/>
      <c r="AE882" s="194"/>
      <c r="AF882" s="194"/>
      <c r="AG882" s="194"/>
      <c r="AH882" s="470"/>
      <c r="AI882" s="194"/>
      <c r="AJ882" s="194"/>
      <c r="AK882" s="194"/>
      <c r="AL882" s="194"/>
      <c r="AM882" s="470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470"/>
      <c r="P883" s="194"/>
      <c r="Q883" s="194"/>
      <c r="R883" s="194"/>
      <c r="S883" s="194"/>
      <c r="T883" s="194"/>
      <c r="U883" s="194"/>
      <c r="V883" s="470"/>
      <c r="W883" s="194"/>
      <c r="X883" s="194"/>
      <c r="Y883" s="194"/>
      <c r="Z883" s="194"/>
      <c r="AA883" s="194"/>
      <c r="AB883" s="470"/>
      <c r="AC883" s="194"/>
      <c r="AD883" s="194"/>
      <c r="AE883" s="194"/>
      <c r="AF883" s="194"/>
      <c r="AG883" s="194"/>
      <c r="AH883" s="470"/>
      <c r="AI883" s="194"/>
      <c r="AJ883" s="194"/>
      <c r="AK883" s="194"/>
      <c r="AL883" s="194"/>
      <c r="AM883" s="470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470"/>
      <c r="P884" s="194"/>
      <c r="Q884" s="194"/>
      <c r="R884" s="194"/>
      <c r="S884" s="194"/>
      <c r="T884" s="194"/>
      <c r="U884" s="194"/>
      <c r="V884" s="470"/>
      <c r="W884" s="194"/>
      <c r="X884" s="194"/>
      <c r="Y884" s="194"/>
      <c r="Z884" s="194"/>
      <c r="AA884" s="194"/>
      <c r="AB884" s="470"/>
      <c r="AC884" s="194"/>
      <c r="AD884" s="194"/>
      <c r="AE884" s="194"/>
      <c r="AF884" s="194"/>
      <c r="AG884" s="194"/>
      <c r="AH884" s="470"/>
      <c r="AI884" s="194"/>
      <c r="AJ884" s="194"/>
      <c r="AK884" s="194"/>
      <c r="AL884" s="194"/>
      <c r="AM884" s="470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470"/>
      <c r="P885" s="194"/>
      <c r="Q885" s="194"/>
      <c r="R885" s="194"/>
      <c r="S885" s="194"/>
      <c r="T885" s="194"/>
      <c r="U885" s="194"/>
      <c r="V885" s="470"/>
      <c r="W885" s="194"/>
      <c r="X885" s="194"/>
      <c r="Y885" s="194"/>
      <c r="Z885" s="194"/>
      <c r="AA885" s="194"/>
      <c r="AB885" s="470"/>
      <c r="AC885" s="194"/>
      <c r="AD885" s="194"/>
      <c r="AE885" s="194"/>
      <c r="AF885" s="194"/>
      <c r="AG885" s="194"/>
      <c r="AH885" s="470"/>
      <c r="AI885" s="194"/>
      <c r="AJ885" s="194"/>
      <c r="AK885" s="194"/>
      <c r="AL885" s="194"/>
      <c r="AM885" s="470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470"/>
      <c r="P886" s="194"/>
      <c r="Q886" s="194"/>
      <c r="R886" s="194"/>
      <c r="S886" s="194"/>
      <c r="T886" s="194"/>
      <c r="U886" s="194"/>
      <c r="V886" s="470"/>
      <c r="W886" s="194"/>
      <c r="X886" s="194"/>
      <c r="Y886" s="194"/>
      <c r="Z886" s="194"/>
      <c r="AA886" s="194"/>
      <c r="AB886" s="470"/>
      <c r="AC886" s="194"/>
      <c r="AD886" s="194"/>
      <c r="AE886" s="194"/>
      <c r="AF886" s="194"/>
      <c r="AG886" s="194"/>
      <c r="AH886" s="470"/>
      <c r="AI886" s="194"/>
      <c r="AJ886" s="194"/>
      <c r="AK886" s="194"/>
      <c r="AL886" s="194"/>
      <c r="AM886" s="470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470"/>
      <c r="P887" s="194"/>
      <c r="Q887" s="194"/>
      <c r="R887" s="194"/>
      <c r="S887" s="194"/>
      <c r="T887" s="194"/>
      <c r="U887" s="194"/>
      <c r="V887" s="470"/>
      <c r="W887" s="194"/>
      <c r="X887" s="194"/>
      <c r="Y887" s="194"/>
      <c r="Z887" s="194"/>
      <c r="AA887" s="194"/>
      <c r="AB887" s="470"/>
      <c r="AC887" s="194"/>
      <c r="AD887" s="194"/>
      <c r="AE887" s="194"/>
      <c r="AF887" s="194"/>
      <c r="AG887" s="194"/>
      <c r="AH887" s="470"/>
      <c r="AI887" s="194"/>
      <c r="AJ887" s="194"/>
      <c r="AK887" s="194"/>
      <c r="AL887" s="194"/>
      <c r="AM887" s="470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470"/>
      <c r="P888" s="194"/>
      <c r="Q888" s="194"/>
      <c r="R888" s="194"/>
      <c r="S888" s="194"/>
      <c r="T888" s="194"/>
      <c r="U888" s="194"/>
      <c r="V888" s="470"/>
      <c r="W888" s="194"/>
      <c r="X888" s="194"/>
      <c r="Y888" s="194"/>
      <c r="Z888" s="194"/>
      <c r="AA888" s="194"/>
      <c r="AB888" s="470"/>
      <c r="AC888" s="194"/>
      <c r="AD888" s="194"/>
      <c r="AE888" s="194"/>
      <c r="AF888" s="194"/>
      <c r="AG888" s="194"/>
      <c r="AH888" s="470"/>
      <c r="AI888" s="194"/>
      <c r="AJ888" s="194"/>
      <c r="AK888" s="194"/>
      <c r="AL888" s="194"/>
      <c r="AM888" s="470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470"/>
      <c r="P889" s="194"/>
      <c r="Q889" s="194"/>
      <c r="R889" s="194"/>
      <c r="S889" s="194"/>
      <c r="T889" s="194"/>
      <c r="U889" s="194"/>
      <c r="V889" s="470"/>
      <c r="W889" s="194"/>
      <c r="X889" s="194"/>
      <c r="Y889" s="194"/>
      <c r="Z889" s="194"/>
      <c r="AA889" s="194"/>
      <c r="AB889" s="470"/>
      <c r="AC889" s="194"/>
      <c r="AD889" s="194"/>
      <c r="AE889" s="194"/>
      <c r="AF889" s="194"/>
      <c r="AG889" s="194"/>
      <c r="AH889" s="470"/>
      <c r="AI889" s="194"/>
      <c r="AJ889" s="194"/>
      <c r="AK889" s="194"/>
      <c r="AL889" s="194"/>
      <c r="AM889" s="470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470"/>
      <c r="P890" s="194"/>
      <c r="Q890" s="194"/>
      <c r="R890" s="194"/>
      <c r="S890" s="194"/>
      <c r="T890" s="194"/>
      <c r="U890" s="194"/>
      <c r="V890" s="470"/>
      <c r="W890" s="194"/>
      <c r="X890" s="194"/>
      <c r="Y890" s="194"/>
      <c r="Z890" s="194"/>
      <c r="AA890" s="194"/>
      <c r="AB890" s="470"/>
      <c r="AC890" s="194"/>
      <c r="AD890" s="194"/>
      <c r="AE890" s="194"/>
      <c r="AF890" s="194"/>
      <c r="AG890" s="194"/>
      <c r="AH890" s="470"/>
      <c r="AI890" s="194"/>
      <c r="AJ890" s="194"/>
      <c r="AK890" s="194"/>
      <c r="AL890" s="194"/>
      <c r="AM890" s="470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470"/>
      <c r="P891" s="194"/>
      <c r="Q891" s="194"/>
      <c r="R891" s="194"/>
      <c r="S891" s="194"/>
      <c r="T891" s="194"/>
      <c r="U891" s="194"/>
      <c r="V891" s="470"/>
      <c r="W891" s="194"/>
      <c r="X891" s="194"/>
      <c r="Y891" s="194"/>
      <c r="Z891" s="194"/>
      <c r="AA891" s="194"/>
      <c r="AB891" s="470"/>
      <c r="AC891" s="194"/>
      <c r="AD891" s="194"/>
      <c r="AE891" s="194"/>
      <c r="AF891" s="194"/>
      <c r="AG891" s="194"/>
      <c r="AH891" s="470"/>
      <c r="AI891" s="194"/>
      <c r="AJ891" s="194"/>
      <c r="AK891" s="194"/>
      <c r="AL891" s="194"/>
      <c r="AM891" s="470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470"/>
      <c r="P892" s="194"/>
      <c r="Q892" s="194"/>
      <c r="R892" s="194"/>
      <c r="S892" s="194"/>
      <c r="T892" s="194"/>
      <c r="U892" s="194"/>
      <c r="V892" s="470"/>
      <c r="W892" s="194"/>
      <c r="X892" s="194"/>
      <c r="Y892" s="194"/>
      <c r="Z892" s="194"/>
      <c r="AA892" s="194"/>
      <c r="AB892" s="470"/>
      <c r="AC892" s="194"/>
      <c r="AD892" s="194"/>
      <c r="AE892" s="194"/>
      <c r="AF892" s="194"/>
      <c r="AG892" s="194"/>
      <c r="AH892" s="470"/>
      <c r="AI892" s="194"/>
      <c r="AJ892" s="194"/>
      <c r="AK892" s="194"/>
      <c r="AL892" s="194"/>
      <c r="AM892" s="470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470"/>
      <c r="P893" s="194"/>
      <c r="Q893" s="194"/>
      <c r="R893" s="194"/>
      <c r="S893" s="194"/>
      <c r="T893" s="194"/>
      <c r="U893" s="194"/>
      <c r="V893" s="470"/>
      <c r="W893" s="194"/>
      <c r="X893" s="194"/>
      <c r="Y893" s="194"/>
      <c r="Z893" s="194"/>
      <c r="AA893" s="194"/>
      <c r="AB893" s="470"/>
      <c r="AC893" s="194"/>
      <c r="AD893" s="194"/>
      <c r="AE893" s="194"/>
      <c r="AF893" s="194"/>
      <c r="AG893" s="194"/>
      <c r="AH893" s="470"/>
      <c r="AI893" s="194"/>
      <c r="AJ893" s="194"/>
      <c r="AK893" s="194"/>
      <c r="AL893" s="194"/>
      <c r="AM893" s="470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470"/>
      <c r="P894" s="194"/>
      <c r="Q894" s="194"/>
      <c r="R894" s="194"/>
      <c r="S894" s="194"/>
      <c r="T894" s="194"/>
      <c r="U894" s="194"/>
      <c r="V894" s="470"/>
      <c r="W894" s="194"/>
      <c r="X894" s="194"/>
      <c r="Y894" s="194"/>
      <c r="Z894" s="194"/>
      <c r="AA894" s="194"/>
      <c r="AB894" s="470"/>
      <c r="AC894" s="194"/>
      <c r="AD894" s="194"/>
      <c r="AE894" s="194"/>
      <c r="AF894" s="194"/>
      <c r="AG894" s="194"/>
      <c r="AH894" s="470"/>
      <c r="AI894" s="194"/>
      <c r="AJ894" s="194"/>
      <c r="AK894" s="194"/>
      <c r="AL894" s="194"/>
      <c r="AM894" s="470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470"/>
      <c r="P895" s="194"/>
      <c r="Q895" s="194"/>
      <c r="R895" s="194"/>
      <c r="S895" s="194"/>
      <c r="T895" s="194"/>
      <c r="U895" s="194"/>
      <c r="V895" s="470"/>
      <c r="W895" s="194"/>
      <c r="X895" s="194"/>
      <c r="Y895" s="194"/>
      <c r="Z895" s="194"/>
      <c r="AA895" s="194"/>
      <c r="AB895" s="470"/>
      <c r="AC895" s="194"/>
      <c r="AD895" s="194"/>
      <c r="AE895" s="194"/>
      <c r="AF895" s="194"/>
      <c r="AG895" s="194"/>
      <c r="AH895" s="470"/>
      <c r="AI895" s="194"/>
      <c r="AJ895" s="194"/>
      <c r="AK895" s="194"/>
      <c r="AL895" s="194"/>
      <c r="AM895" s="470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470"/>
      <c r="P896" s="194"/>
      <c r="Q896" s="194"/>
      <c r="R896" s="194"/>
      <c r="S896" s="194"/>
      <c r="T896" s="194"/>
      <c r="U896" s="194"/>
      <c r="V896" s="470"/>
      <c r="W896" s="194"/>
      <c r="X896" s="194"/>
      <c r="Y896" s="194"/>
      <c r="Z896" s="194"/>
      <c r="AA896" s="194"/>
      <c r="AB896" s="470"/>
      <c r="AC896" s="194"/>
      <c r="AD896" s="194"/>
      <c r="AE896" s="194"/>
      <c r="AF896" s="194"/>
      <c r="AG896" s="194"/>
      <c r="AH896" s="470"/>
      <c r="AI896" s="194"/>
      <c r="AJ896" s="194"/>
      <c r="AK896" s="194"/>
      <c r="AL896" s="194"/>
      <c r="AM896" s="470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470"/>
      <c r="P897" s="194"/>
      <c r="Q897" s="194"/>
      <c r="R897" s="194"/>
      <c r="S897" s="194"/>
      <c r="T897" s="194"/>
      <c r="U897" s="194"/>
      <c r="V897" s="470"/>
      <c r="W897" s="194"/>
      <c r="X897" s="194"/>
      <c r="Y897" s="194"/>
      <c r="Z897" s="194"/>
      <c r="AA897" s="194"/>
      <c r="AB897" s="470"/>
      <c r="AC897" s="194"/>
      <c r="AD897" s="194"/>
      <c r="AE897" s="194"/>
      <c r="AF897" s="194"/>
      <c r="AG897" s="194"/>
      <c r="AH897" s="470"/>
      <c r="AI897" s="194"/>
      <c r="AJ897" s="194"/>
      <c r="AK897" s="194"/>
      <c r="AL897" s="194"/>
      <c r="AM897" s="470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470"/>
      <c r="P898" s="194"/>
      <c r="Q898" s="194"/>
      <c r="R898" s="194"/>
      <c r="S898" s="194"/>
      <c r="T898" s="194"/>
      <c r="U898" s="194"/>
      <c r="V898" s="470"/>
      <c r="W898" s="194"/>
      <c r="X898" s="194"/>
      <c r="Y898" s="194"/>
      <c r="Z898" s="194"/>
      <c r="AA898" s="194"/>
      <c r="AB898" s="470"/>
      <c r="AC898" s="194"/>
      <c r="AD898" s="194"/>
      <c r="AE898" s="194"/>
      <c r="AF898" s="194"/>
      <c r="AG898" s="194"/>
      <c r="AH898" s="470"/>
      <c r="AI898" s="194"/>
      <c r="AJ898" s="194"/>
      <c r="AK898" s="194"/>
      <c r="AL898" s="194"/>
      <c r="AM898" s="470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470"/>
      <c r="P899" s="194"/>
      <c r="Q899" s="194"/>
      <c r="R899" s="194"/>
      <c r="S899" s="194"/>
      <c r="T899" s="194"/>
      <c r="U899" s="194"/>
      <c r="V899" s="470"/>
      <c r="W899" s="194"/>
      <c r="X899" s="194"/>
      <c r="Y899" s="194"/>
      <c r="Z899" s="194"/>
      <c r="AA899" s="194"/>
      <c r="AB899" s="470"/>
      <c r="AC899" s="194"/>
      <c r="AD899" s="194"/>
      <c r="AE899" s="194"/>
      <c r="AF899" s="194"/>
      <c r="AG899" s="194"/>
      <c r="AH899" s="470"/>
      <c r="AI899" s="194"/>
      <c r="AJ899" s="194"/>
      <c r="AK899" s="194"/>
      <c r="AL899" s="194"/>
      <c r="AM899" s="470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470"/>
      <c r="P900" s="194"/>
      <c r="Q900" s="194"/>
      <c r="R900" s="194"/>
      <c r="S900" s="194"/>
      <c r="T900" s="194"/>
      <c r="U900" s="194"/>
      <c r="V900" s="470"/>
      <c r="W900" s="194"/>
      <c r="X900" s="194"/>
      <c r="Y900" s="194"/>
      <c r="Z900" s="194"/>
      <c r="AA900" s="194"/>
      <c r="AB900" s="470"/>
      <c r="AC900" s="194"/>
      <c r="AD900" s="194"/>
      <c r="AE900" s="194"/>
      <c r="AF900" s="194"/>
      <c r="AG900" s="194"/>
      <c r="AH900" s="470"/>
      <c r="AI900" s="194"/>
      <c r="AJ900" s="194"/>
      <c r="AK900" s="194"/>
      <c r="AL900" s="194"/>
      <c r="AM900" s="470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470"/>
      <c r="P901" s="194"/>
      <c r="Q901" s="194"/>
      <c r="R901" s="194"/>
      <c r="S901" s="194"/>
      <c r="T901" s="194"/>
      <c r="U901" s="194"/>
      <c r="V901" s="470"/>
      <c r="W901" s="194"/>
      <c r="X901" s="194"/>
      <c r="Y901" s="194"/>
      <c r="Z901" s="194"/>
      <c r="AA901" s="194"/>
      <c r="AB901" s="470"/>
      <c r="AC901" s="194"/>
      <c r="AD901" s="194"/>
      <c r="AE901" s="194"/>
      <c r="AF901" s="194"/>
      <c r="AG901" s="194"/>
      <c r="AH901" s="470"/>
      <c r="AI901" s="194"/>
      <c r="AJ901" s="194"/>
      <c r="AK901" s="194"/>
      <c r="AL901" s="194"/>
      <c r="AM901" s="470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470"/>
      <c r="P902" s="194"/>
      <c r="Q902" s="194"/>
      <c r="R902" s="194"/>
      <c r="S902" s="194"/>
      <c r="T902" s="194"/>
      <c r="U902" s="194"/>
      <c r="V902" s="470"/>
      <c r="W902" s="194"/>
      <c r="X902" s="194"/>
      <c r="Y902" s="194"/>
      <c r="Z902" s="194"/>
      <c r="AA902" s="194"/>
      <c r="AB902" s="470"/>
      <c r="AC902" s="194"/>
      <c r="AD902" s="194"/>
      <c r="AE902" s="194"/>
      <c r="AF902" s="194"/>
      <c r="AG902" s="194"/>
      <c r="AH902" s="470"/>
      <c r="AI902" s="194"/>
      <c r="AJ902" s="194"/>
      <c r="AK902" s="194"/>
      <c r="AL902" s="194"/>
      <c r="AM902" s="470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470"/>
      <c r="P903" s="194"/>
      <c r="Q903" s="194"/>
      <c r="R903" s="194"/>
      <c r="S903" s="194"/>
      <c r="T903" s="194"/>
      <c r="U903" s="194"/>
      <c r="V903" s="470"/>
      <c r="W903" s="194"/>
      <c r="X903" s="194"/>
      <c r="Y903" s="194"/>
      <c r="Z903" s="194"/>
      <c r="AA903" s="194"/>
      <c r="AB903" s="470"/>
      <c r="AC903" s="194"/>
      <c r="AD903" s="194"/>
      <c r="AE903" s="194"/>
      <c r="AF903" s="194"/>
      <c r="AG903" s="194"/>
      <c r="AH903" s="470"/>
      <c r="AI903" s="194"/>
      <c r="AJ903" s="194"/>
      <c r="AK903" s="194"/>
      <c r="AL903" s="194"/>
      <c r="AM903" s="470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470"/>
      <c r="P904" s="194"/>
      <c r="Q904" s="194"/>
      <c r="R904" s="194"/>
      <c r="S904" s="194"/>
      <c r="T904" s="194"/>
      <c r="U904" s="194"/>
      <c r="V904" s="470"/>
      <c r="W904" s="194"/>
      <c r="X904" s="194"/>
      <c r="Y904" s="194"/>
      <c r="Z904" s="194"/>
      <c r="AA904" s="194"/>
      <c r="AB904" s="470"/>
      <c r="AC904" s="194"/>
      <c r="AD904" s="194"/>
      <c r="AE904" s="194"/>
      <c r="AF904" s="194"/>
      <c r="AG904" s="194"/>
      <c r="AH904" s="470"/>
      <c r="AI904" s="194"/>
      <c r="AJ904" s="194"/>
      <c r="AK904" s="194"/>
      <c r="AL904" s="194"/>
      <c r="AM904" s="470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470"/>
      <c r="P905" s="194"/>
      <c r="Q905" s="194"/>
      <c r="R905" s="194"/>
      <c r="S905" s="194"/>
      <c r="T905" s="194"/>
      <c r="U905" s="194"/>
      <c r="V905" s="470"/>
      <c r="W905" s="194"/>
      <c r="X905" s="194"/>
      <c r="Y905" s="194"/>
      <c r="Z905" s="194"/>
      <c r="AA905" s="194"/>
      <c r="AB905" s="470"/>
      <c r="AC905" s="194"/>
      <c r="AD905" s="194"/>
      <c r="AE905" s="194"/>
      <c r="AF905" s="194"/>
      <c r="AG905" s="194"/>
      <c r="AH905" s="470"/>
      <c r="AI905" s="194"/>
      <c r="AJ905" s="194"/>
      <c r="AK905" s="194"/>
      <c r="AL905" s="194"/>
      <c r="AM905" s="470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470"/>
      <c r="P906" s="194"/>
      <c r="Q906" s="194"/>
      <c r="R906" s="194"/>
      <c r="S906" s="194"/>
      <c r="T906" s="194"/>
      <c r="U906" s="194"/>
      <c r="V906" s="470"/>
      <c r="W906" s="194"/>
      <c r="X906" s="194"/>
      <c r="Y906" s="194"/>
      <c r="Z906" s="194"/>
      <c r="AA906" s="194"/>
      <c r="AB906" s="470"/>
      <c r="AC906" s="194"/>
      <c r="AD906" s="194"/>
      <c r="AE906" s="194"/>
      <c r="AF906" s="194"/>
      <c r="AG906" s="194"/>
      <c r="AH906" s="470"/>
      <c r="AI906" s="194"/>
      <c r="AJ906" s="194"/>
      <c r="AK906" s="194"/>
      <c r="AL906" s="194"/>
      <c r="AM906" s="470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470"/>
      <c r="P907" s="194"/>
      <c r="Q907" s="194"/>
      <c r="R907" s="194"/>
      <c r="S907" s="194"/>
      <c r="T907" s="194"/>
      <c r="U907" s="194"/>
      <c r="V907" s="470"/>
      <c r="W907" s="194"/>
      <c r="X907" s="194"/>
      <c r="Y907" s="194"/>
      <c r="Z907" s="194"/>
      <c r="AA907" s="194"/>
      <c r="AB907" s="470"/>
      <c r="AC907" s="194"/>
      <c r="AD907" s="194"/>
      <c r="AE907" s="194"/>
      <c r="AF907" s="194"/>
      <c r="AG907" s="194"/>
      <c r="AH907" s="470"/>
      <c r="AI907" s="194"/>
      <c r="AJ907" s="194"/>
      <c r="AK907" s="194"/>
      <c r="AL907" s="194"/>
      <c r="AM907" s="470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470"/>
      <c r="P908" s="194"/>
      <c r="Q908" s="194"/>
      <c r="R908" s="194"/>
      <c r="S908" s="194"/>
      <c r="T908" s="194"/>
      <c r="U908" s="194"/>
      <c r="V908" s="470"/>
      <c r="W908" s="194"/>
      <c r="X908" s="194"/>
      <c r="Y908" s="194"/>
      <c r="Z908" s="194"/>
      <c r="AA908" s="194"/>
      <c r="AB908" s="470"/>
      <c r="AC908" s="194"/>
      <c r="AD908" s="194"/>
      <c r="AE908" s="194"/>
      <c r="AF908" s="194"/>
      <c r="AG908" s="194"/>
      <c r="AH908" s="470"/>
      <c r="AI908" s="194"/>
      <c r="AJ908" s="194"/>
      <c r="AK908" s="194"/>
      <c r="AL908" s="194"/>
      <c r="AM908" s="470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470"/>
      <c r="P909" s="194"/>
      <c r="Q909" s="194"/>
      <c r="R909" s="194"/>
      <c r="S909" s="194"/>
      <c r="T909" s="194"/>
      <c r="U909" s="194"/>
      <c r="V909" s="470"/>
      <c r="W909" s="194"/>
      <c r="X909" s="194"/>
      <c r="Y909" s="194"/>
      <c r="Z909" s="194"/>
      <c r="AA909" s="194"/>
      <c r="AB909" s="470"/>
      <c r="AC909" s="194"/>
      <c r="AD909" s="194"/>
      <c r="AE909" s="194"/>
      <c r="AF909" s="194"/>
      <c r="AG909" s="194"/>
      <c r="AH909" s="470"/>
      <c r="AI909" s="194"/>
      <c r="AJ909" s="194"/>
      <c r="AK909" s="194"/>
      <c r="AL909" s="194"/>
      <c r="AM909" s="470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470"/>
      <c r="P910" s="194"/>
      <c r="Q910" s="194"/>
      <c r="R910" s="194"/>
      <c r="S910" s="194"/>
      <c r="T910" s="194"/>
      <c r="U910" s="194"/>
      <c r="V910" s="470"/>
      <c r="W910" s="194"/>
      <c r="X910" s="194"/>
      <c r="Y910" s="194"/>
      <c r="Z910" s="194"/>
      <c r="AA910" s="194"/>
      <c r="AB910" s="470"/>
      <c r="AC910" s="194"/>
      <c r="AD910" s="194"/>
      <c r="AE910" s="194"/>
      <c r="AF910" s="194"/>
      <c r="AG910" s="194"/>
      <c r="AH910" s="470"/>
      <c r="AI910" s="194"/>
      <c r="AJ910" s="194"/>
      <c r="AK910" s="194"/>
      <c r="AL910" s="194"/>
      <c r="AM910" s="470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470"/>
      <c r="P911" s="194"/>
      <c r="Q911" s="194"/>
      <c r="R911" s="194"/>
      <c r="S911" s="194"/>
      <c r="T911" s="194"/>
      <c r="U911" s="194"/>
      <c r="V911" s="470"/>
      <c r="W911" s="194"/>
      <c r="X911" s="194"/>
      <c r="Y911" s="194"/>
      <c r="Z911" s="194"/>
      <c r="AA911" s="194"/>
      <c r="AB911" s="470"/>
      <c r="AC911" s="194"/>
      <c r="AD911" s="194"/>
      <c r="AE911" s="194"/>
      <c r="AF911" s="194"/>
      <c r="AG911" s="194"/>
      <c r="AH911" s="470"/>
      <c r="AI911" s="194"/>
      <c r="AJ911" s="194"/>
      <c r="AK911" s="194"/>
      <c r="AL911" s="194"/>
      <c r="AM911" s="470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470"/>
      <c r="P912" s="194"/>
      <c r="Q912" s="194"/>
      <c r="R912" s="194"/>
      <c r="S912" s="194"/>
      <c r="T912" s="194"/>
      <c r="U912" s="194"/>
      <c r="V912" s="470"/>
      <c r="W912" s="194"/>
      <c r="X912" s="194"/>
      <c r="Y912" s="194"/>
      <c r="Z912" s="194"/>
      <c r="AA912" s="194"/>
      <c r="AB912" s="470"/>
      <c r="AC912" s="194"/>
      <c r="AD912" s="194"/>
      <c r="AE912" s="194"/>
      <c r="AF912" s="194"/>
      <c r="AG912" s="194"/>
      <c r="AH912" s="470"/>
      <c r="AI912" s="194"/>
      <c r="AJ912" s="194"/>
      <c r="AK912" s="194"/>
      <c r="AL912" s="194"/>
      <c r="AM912" s="470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470"/>
      <c r="P913" s="194"/>
      <c r="Q913" s="194"/>
      <c r="R913" s="194"/>
      <c r="S913" s="194"/>
      <c r="T913" s="194"/>
      <c r="U913" s="194"/>
      <c r="V913" s="470"/>
      <c r="W913" s="194"/>
      <c r="X913" s="194"/>
      <c r="Y913" s="194"/>
      <c r="Z913" s="194"/>
      <c r="AA913" s="194"/>
      <c r="AB913" s="470"/>
      <c r="AC913" s="194"/>
      <c r="AD913" s="194"/>
      <c r="AE913" s="194"/>
      <c r="AF913" s="194"/>
      <c r="AG913" s="194"/>
      <c r="AH913" s="470"/>
      <c r="AI913" s="194"/>
      <c r="AJ913" s="194"/>
      <c r="AK913" s="194"/>
      <c r="AL913" s="194"/>
      <c r="AM913" s="470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470"/>
      <c r="P914" s="194"/>
      <c r="Q914" s="194"/>
      <c r="R914" s="194"/>
      <c r="S914" s="194"/>
      <c r="T914" s="194"/>
      <c r="U914" s="194"/>
      <c r="V914" s="470"/>
      <c r="W914" s="194"/>
      <c r="X914" s="194"/>
      <c r="Y914" s="194"/>
      <c r="Z914" s="194"/>
      <c r="AA914" s="194"/>
      <c r="AB914" s="470"/>
      <c r="AC914" s="194"/>
      <c r="AD914" s="194"/>
      <c r="AE914" s="194"/>
      <c r="AF914" s="194"/>
      <c r="AG914" s="194"/>
      <c r="AH914" s="470"/>
      <c r="AI914" s="194"/>
      <c r="AJ914" s="194"/>
      <c r="AK914" s="194"/>
      <c r="AL914" s="194"/>
      <c r="AM914" s="470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470"/>
      <c r="P915" s="194"/>
      <c r="Q915" s="194"/>
      <c r="R915" s="194"/>
      <c r="S915" s="194"/>
      <c r="T915" s="194"/>
      <c r="U915" s="194"/>
      <c r="V915" s="470"/>
      <c r="W915" s="194"/>
      <c r="X915" s="194"/>
      <c r="Y915" s="194"/>
      <c r="Z915" s="194"/>
      <c r="AA915" s="194"/>
      <c r="AB915" s="470"/>
      <c r="AC915" s="194"/>
      <c r="AD915" s="194"/>
      <c r="AE915" s="194"/>
      <c r="AF915" s="194"/>
      <c r="AG915" s="194"/>
      <c r="AH915" s="470"/>
      <c r="AI915" s="194"/>
      <c r="AJ915" s="194"/>
      <c r="AK915" s="194"/>
      <c r="AL915" s="194"/>
      <c r="AM915" s="470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470"/>
      <c r="P916" s="194"/>
      <c r="Q916" s="194"/>
      <c r="R916" s="194"/>
      <c r="S916" s="194"/>
      <c r="T916" s="194"/>
      <c r="U916" s="194"/>
      <c r="V916" s="470"/>
      <c r="W916" s="194"/>
      <c r="X916" s="194"/>
      <c r="Y916" s="194"/>
      <c r="Z916" s="194"/>
      <c r="AA916" s="194"/>
      <c r="AB916" s="470"/>
      <c r="AC916" s="194"/>
      <c r="AD916" s="194"/>
      <c r="AE916" s="194"/>
      <c r="AF916" s="194"/>
      <c r="AG916" s="194"/>
      <c r="AH916" s="470"/>
      <c r="AI916" s="194"/>
      <c r="AJ916" s="194"/>
      <c r="AK916" s="194"/>
      <c r="AL916" s="194"/>
      <c r="AM916" s="470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470"/>
      <c r="P917" s="194"/>
      <c r="Q917" s="194"/>
      <c r="R917" s="194"/>
      <c r="S917" s="194"/>
      <c r="T917" s="194"/>
      <c r="U917" s="194"/>
      <c r="V917" s="470"/>
      <c r="W917" s="194"/>
      <c r="X917" s="194"/>
      <c r="Y917" s="194"/>
      <c r="Z917" s="194"/>
      <c r="AA917" s="194"/>
      <c r="AB917" s="470"/>
      <c r="AC917" s="194"/>
      <c r="AD917" s="194"/>
      <c r="AE917" s="194"/>
      <c r="AF917" s="194"/>
      <c r="AG917" s="194"/>
      <c r="AH917" s="470"/>
      <c r="AI917" s="194"/>
      <c r="AJ917" s="194"/>
      <c r="AK917" s="194"/>
      <c r="AL917" s="194"/>
      <c r="AM917" s="470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470"/>
      <c r="P918" s="194"/>
      <c r="Q918" s="194"/>
      <c r="R918" s="194"/>
      <c r="S918" s="194"/>
      <c r="T918" s="194"/>
      <c r="U918" s="194"/>
      <c r="V918" s="470"/>
      <c r="W918" s="194"/>
      <c r="X918" s="194"/>
      <c r="Y918" s="194"/>
      <c r="Z918" s="194"/>
      <c r="AA918" s="194"/>
      <c r="AB918" s="470"/>
      <c r="AC918" s="194"/>
      <c r="AD918" s="194"/>
      <c r="AE918" s="194"/>
      <c r="AF918" s="194"/>
      <c r="AG918" s="194"/>
      <c r="AH918" s="470"/>
      <c r="AI918" s="194"/>
      <c r="AJ918" s="194"/>
      <c r="AK918" s="194"/>
      <c r="AL918" s="194"/>
      <c r="AM918" s="470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470"/>
      <c r="P919" s="194"/>
      <c r="Q919" s="194"/>
      <c r="R919" s="194"/>
      <c r="S919" s="194"/>
      <c r="T919" s="194"/>
      <c r="U919" s="194"/>
      <c r="V919" s="470"/>
      <c r="W919" s="194"/>
      <c r="X919" s="194"/>
      <c r="Y919" s="194"/>
      <c r="Z919" s="194"/>
      <c r="AA919" s="194"/>
      <c r="AB919" s="470"/>
      <c r="AC919" s="194"/>
      <c r="AD919" s="194"/>
      <c r="AE919" s="194"/>
      <c r="AF919" s="194"/>
      <c r="AG919" s="194"/>
      <c r="AH919" s="470"/>
      <c r="AI919" s="194"/>
      <c r="AJ919" s="194"/>
      <c r="AK919" s="194"/>
      <c r="AL919" s="194"/>
      <c r="AM919" s="470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470"/>
      <c r="P920" s="194"/>
      <c r="Q920" s="194"/>
      <c r="R920" s="194"/>
      <c r="S920" s="194"/>
      <c r="T920" s="194"/>
      <c r="U920" s="194"/>
      <c r="V920" s="470"/>
      <c r="W920" s="194"/>
      <c r="X920" s="194"/>
      <c r="Y920" s="194"/>
      <c r="Z920" s="194"/>
      <c r="AA920" s="194"/>
      <c r="AB920" s="470"/>
      <c r="AC920" s="194"/>
      <c r="AD920" s="194"/>
      <c r="AE920" s="194"/>
      <c r="AF920" s="194"/>
      <c r="AG920" s="194"/>
      <c r="AH920" s="470"/>
      <c r="AI920" s="194"/>
      <c r="AJ920" s="194"/>
      <c r="AK920" s="194"/>
      <c r="AL920" s="194"/>
      <c r="AM920" s="470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470"/>
      <c r="P921" s="194"/>
      <c r="Q921" s="194"/>
      <c r="R921" s="194"/>
      <c r="S921" s="194"/>
      <c r="T921" s="194"/>
      <c r="U921" s="194"/>
      <c r="V921" s="470"/>
      <c r="W921" s="194"/>
      <c r="X921" s="194"/>
      <c r="Y921" s="194"/>
      <c r="Z921" s="194"/>
      <c r="AA921" s="194"/>
      <c r="AB921" s="470"/>
      <c r="AC921" s="194"/>
      <c r="AD921" s="194"/>
      <c r="AE921" s="194"/>
      <c r="AF921" s="194"/>
      <c r="AG921" s="194"/>
      <c r="AH921" s="470"/>
      <c r="AI921" s="194"/>
      <c r="AJ921" s="194"/>
      <c r="AK921" s="194"/>
      <c r="AL921" s="194"/>
      <c r="AM921" s="470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470"/>
      <c r="P922" s="194"/>
      <c r="Q922" s="194"/>
      <c r="R922" s="194"/>
      <c r="S922" s="194"/>
      <c r="T922" s="194"/>
      <c r="U922" s="194"/>
      <c r="V922" s="470"/>
      <c r="W922" s="194"/>
      <c r="X922" s="194"/>
      <c r="Y922" s="194"/>
      <c r="Z922" s="194"/>
      <c r="AA922" s="194"/>
      <c r="AB922" s="470"/>
      <c r="AC922" s="194"/>
      <c r="AD922" s="194"/>
      <c r="AE922" s="194"/>
      <c r="AF922" s="194"/>
      <c r="AG922" s="194"/>
      <c r="AH922" s="470"/>
      <c r="AI922" s="194"/>
      <c r="AJ922" s="194"/>
      <c r="AK922" s="194"/>
      <c r="AL922" s="194"/>
      <c r="AM922" s="470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470"/>
      <c r="P923" s="194"/>
      <c r="Q923" s="194"/>
      <c r="R923" s="194"/>
      <c r="S923" s="194"/>
      <c r="T923" s="194"/>
      <c r="U923" s="194"/>
      <c r="V923" s="470"/>
      <c r="W923" s="194"/>
      <c r="X923" s="194"/>
      <c r="Y923" s="194"/>
      <c r="Z923" s="194"/>
      <c r="AA923" s="194"/>
      <c r="AB923" s="470"/>
      <c r="AC923" s="194"/>
      <c r="AD923" s="194"/>
      <c r="AE923" s="194"/>
      <c r="AF923" s="194"/>
      <c r="AG923" s="194"/>
      <c r="AH923" s="470"/>
      <c r="AI923" s="194"/>
      <c r="AJ923" s="194"/>
      <c r="AK923" s="194"/>
      <c r="AL923" s="194"/>
      <c r="AM923" s="470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470"/>
      <c r="P924" s="194"/>
      <c r="Q924" s="194"/>
      <c r="R924" s="194"/>
      <c r="S924" s="194"/>
      <c r="T924" s="194"/>
      <c r="U924" s="194"/>
      <c r="V924" s="470"/>
      <c r="W924" s="194"/>
      <c r="X924" s="194"/>
      <c r="Y924" s="194"/>
      <c r="Z924" s="194"/>
      <c r="AA924" s="194"/>
      <c r="AB924" s="470"/>
      <c r="AC924" s="194"/>
      <c r="AD924" s="194"/>
      <c r="AE924" s="194"/>
      <c r="AF924" s="194"/>
      <c r="AG924" s="194"/>
      <c r="AH924" s="470"/>
      <c r="AI924" s="194"/>
      <c r="AJ924" s="194"/>
      <c r="AK924" s="194"/>
      <c r="AL924" s="194"/>
      <c r="AM924" s="470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470"/>
      <c r="P925" s="194"/>
      <c r="Q925" s="194"/>
      <c r="R925" s="194"/>
      <c r="S925" s="194"/>
      <c r="T925" s="194"/>
      <c r="U925" s="194"/>
      <c r="V925" s="470"/>
      <c r="W925" s="194"/>
      <c r="X925" s="194"/>
      <c r="Y925" s="194"/>
      <c r="Z925" s="194"/>
      <c r="AA925" s="194"/>
      <c r="AB925" s="470"/>
      <c r="AC925" s="194"/>
      <c r="AD925" s="194"/>
      <c r="AE925" s="194"/>
      <c r="AF925" s="194"/>
      <c r="AG925" s="194"/>
      <c r="AH925" s="470"/>
      <c r="AI925" s="194"/>
      <c r="AJ925" s="194"/>
      <c r="AK925" s="194"/>
      <c r="AL925" s="194"/>
      <c r="AM925" s="470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470"/>
      <c r="P926" s="194"/>
      <c r="Q926" s="194"/>
      <c r="R926" s="194"/>
      <c r="S926" s="194"/>
      <c r="T926" s="194"/>
      <c r="U926" s="194"/>
      <c r="V926" s="470"/>
      <c r="W926" s="194"/>
      <c r="X926" s="194"/>
      <c r="Y926" s="194"/>
      <c r="Z926" s="194"/>
      <c r="AA926" s="194"/>
      <c r="AB926" s="470"/>
      <c r="AC926" s="194"/>
      <c r="AD926" s="194"/>
      <c r="AE926" s="194"/>
      <c r="AF926" s="194"/>
      <c r="AG926" s="194"/>
      <c r="AH926" s="470"/>
      <c r="AI926" s="194"/>
      <c r="AJ926" s="194"/>
      <c r="AK926" s="194"/>
      <c r="AL926" s="194"/>
      <c r="AM926" s="470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470"/>
      <c r="P927" s="194"/>
      <c r="Q927" s="194"/>
      <c r="R927" s="194"/>
      <c r="S927" s="194"/>
      <c r="T927" s="194"/>
      <c r="U927" s="194"/>
      <c r="V927" s="470"/>
      <c r="W927" s="194"/>
      <c r="X927" s="194"/>
      <c r="Y927" s="194"/>
      <c r="Z927" s="194"/>
      <c r="AA927" s="194"/>
      <c r="AB927" s="470"/>
      <c r="AC927" s="194"/>
      <c r="AD927" s="194"/>
      <c r="AE927" s="194"/>
      <c r="AF927" s="194"/>
      <c r="AG927" s="194"/>
      <c r="AH927" s="470"/>
      <c r="AI927" s="194"/>
      <c r="AJ927" s="194"/>
      <c r="AK927" s="194"/>
      <c r="AL927" s="194"/>
      <c r="AM927" s="470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470"/>
      <c r="P928" s="194"/>
      <c r="Q928" s="194"/>
      <c r="R928" s="194"/>
      <c r="S928" s="194"/>
      <c r="T928" s="194"/>
      <c r="U928" s="194"/>
      <c r="V928" s="470"/>
      <c r="W928" s="194"/>
      <c r="X928" s="194"/>
      <c r="Y928" s="194"/>
      <c r="Z928" s="194"/>
      <c r="AA928" s="194"/>
      <c r="AB928" s="470"/>
      <c r="AC928" s="194"/>
      <c r="AD928" s="194"/>
      <c r="AE928" s="194"/>
      <c r="AF928" s="194"/>
      <c r="AG928" s="194"/>
      <c r="AH928" s="470"/>
      <c r="AI928" s="194"/>
      <c r="AJ928" s="194"/>
      <c r="AK928" s="194"/>
      <c r="AL928" s="194"/>
      <c r="AM928" s="470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470"/>
      <c r="P929" s="194"/>
      <c r="Q929" s="194"/>
      <c r="R929" s="194"/>
      <c r="S929" s="194"/>
      <c r="T929" s="194"/>
      <c r="U929" s="194"/>
      <c r="V929" s="470"/>
      <c r="W929" s="194"/>
      <c r="X929" s="194"/>
      <c r="Y929" s="194"/>
      <c r="Z929" s="194"/>
      <c r="AA929" s="194"/>
      <c r="AB929" s="470"/>
      <c r="AC929" s="194"/>
      <c r="AD929" s="194"/>
      <c r="AE929" s="194"/>
      <c r="AF929" s="194"/>
      <c r="AG929" s="194"/>
      <c r="AH929" s="470"/>
      <c r="AI929" s="194"/>
      <c r="AJ929" s="194"/>
      <c r="AK929" s="194"/>
      <c r="AL929" s="194"/>
      <c r="AM929" s="470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470"/>
      <c r="P930" s="194"/>
      <c r="Q930" s="194"/>
      <c r="R930" s="194"/>
      <c r="S930" s="194"/>
      <c r="T930" s="194"/>
      <c r="U930" s="194"/>
      <c r="V930" s="470"/>
      <c r="W930" s="194"/>
      <c r="X930" s="194"/>
      <c r="Y930" s="194"/>
      <c r="Z930" s="194"/>
      <c r="AA930" s="194"/>
      <c r="AB930" s="470"/>
      <c r="AC930" s="194"/>
      <c r="AD930" s="194"/>
      <c r="AE930" s="194"/>
      <c r="AF930" s="194"/>
      <c r="AG930" s="194"/>
      <c r="AH930" s="470"/>
      <c r="AI930" s="194"/>
      <c r="AJ930" s="194"/>
      <c r="AK930" s="194"/>
      <c r="AL930" s="194"/>
      <c r="AM930" s="470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470"/>
      <c r="P931" s="194"/>
      <c r="Q931" s="194"/>
      <c r="R931" s="194"/>
      <c r="S931" s="194"/>
      <c r="T931" s="194"/>
      <c r="U931" s="194"/>
      <c r="V931" s="470"/>
      <c r="W931" s="194"/>
      <c r="X931" s="194"/>
      <c r="Y931" s="194"/>
      <c r="Z931" s="194"/>
      <c r="AA931" s="194"/>
      <c r="AB931" s="470"/>
      <c r="AC931" s="194"/>
      <c r="AD931" s="194"/>
      <c r="AE931" s="194"/>
      <c r="AF931" s="194"/>
      <c r="AG931" s="194"/>
      <c r="AH931" s="470"/>
      <c r="AI931" s="194"/>
      <c r="AJ931" s="194"/>
      <c r="AK931" s="194"/>
      <c r="AL931" s="194"/>
      <c r="AM931" s="470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470"/>
      <c r="P932" s="194"/>
      <c r="Q932" s="194"/>
      <c r="R932" s="194"/>
      <c r="S932" s="194"/>
      <c r="T932" s="194"/>
      <c r="U932" s="194"/>
      <c r="V932" s="470"/>
      <c r="W932" s="194"/>
      <c r="X932" s="194"/>
      <c r="Y932" s="194"/>
      <c r="Z932" s="194"/>
      <c r="AA932" s="194"/>
      <c r="AB932" s="470"/>
      <c r="AC932" s="194"/>
      <c r="AD932" s="194"/>
      <c r="AE932" s="194"/>
      <c r="AF932" s="194"/>
      <c r="AG932" s="194"/>
      <c r="AH932" s="470"/>
      <c r="AI932" s="194"/>
      <c r="AJ932" s="194"/>
      <c r="AK932" s="194"/>
      <c r="AL932" s="194"/>
      <c r="AM932" s="470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470"/>
      <c r="P933" s="194"/>
      <c r="Q933" s="194"/>
      <c r="R933" s="194"/>
      <c r="S933" s="194"/>
      <c r="T933" s="194"/>
      <c r="U933" s="194"/>
      <c r="V933" s="470"/>
      <c r="W933" s="194"/>
      <c r="X933" s="194"/>
      <c r="Y933" s="194"/>
      <c r="Z933" s="194"/>
      <c r="AA933" s="194"/>
      <c r="AB933" s="470"/>
      <c r="AC933" s="194"/>
      <c r="AD933" s="194"/>
      <c r="AE933" s="194"/>
      <c r="AF933" s="194"/>
      <c r="AG933" s="194"/>
      <c r="AH933" s="470"/>
      <c r="AI933" s="194"/>
      <c r="AJ933" s="194"/>
      <c r="AK933" s="194"/>
      <c r="AL933" s="194"/>
      <c r="AM933" s="470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470"/>
      <c r="P934" s="194"/>
      <c r="Q934" s="194"/>
      <c r="R934" s="194"/>
      <c r="S934" s="194"/>
      <c r="T934" s="194"/>
      <c r="U934" s="194"/>
      <c r="V934" s="470"/>
      <c r="W934" s="194"/>
      <c r="X934" s="194"/>
      <c r="Y934" s="194"/>
      <c r="Z934" s="194"/>
      <c r="AA934" s="194"/>
      <c r="AB934" s="470"/>
      <c r="AC934" s="194"/>
      <c r="AD934" s="194"/>
      <c r="AE934" s="194"/>
      <c r="AF934" s="194"/>
      <c r="AG934" s="194"/>
      <c r="AH934" s="470"/>
      <c r="AI934" s="194"/>
      <c r="AJ934" s="194"/>
      <c r="AK934" s="194"/>
      <c r="AL934" s="194"/>
      <c r="AM934" s="470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470"/>
      <c r="P935" s="194"/>
      <c r="Q935" s="194"/>
      <c r="R935" s="194"/>
      <c r="S935" s="194"/>
      <c r="T935" s="194"/>
      <c r="U935" s="194"/>
      <c r="V935" s="470"/>
      <c r="W935" s="194"/>
      <c r="X935" s="194"/>
      <c r="Y935" s="194"/>
      <c r="Z935" s="194"/>
      <c r="AA935" s="194"/>
      <c r="AB935" s="470"/>
      <c r="AC935" s="194"/>
      <c r="AD935" s="194"/>
      <c r="AE935" s="194"/>
      <c r="AF935" s="194"/>
      <c r="AG935" s="194"/>
      <c r="AH935" s="470"/>
      <c r="AI935" s="194"/>
      <c r="AJ935" s="194"/>
      <c r="AK935" s="194"/>
      <c r="AL935" s="194"/>
      <c r="AM935" s="470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470"/>
      <c r="P936" s="194"/>
      <c r="Q936" s="194"/>
      <c r="R936" s="194"/>
      <c r="S936" s="194"/>
      <c r="T936" s="194"/>
      <c r="U936" s="194"/>
      <c r="V936" s="470"/>
      <c r="W936" s="194"/>
      <c r="X936" s="194"/>
      <c r="Y936" s="194"/>
      <c r="Z936" s="194"/>
      <c r="AA936" s="194"/>
      <c r="AB936" s="470"/>
      <c r="AC936" s="194"/>
      <c r="AD936" s="194"/>
      <c r="AE936" s="194"/>
      <c r="AF936" s="194"/>
      <c r="AG936" s="194"/>
      <c r="AH936" s="470"/>
      <c r="AI936" s="194"/>
      <c r="AJ936" s="194"/>
      <c r="AK936" s="194"/>
      <c r="AL936" s="194"/>
      <c r="AM936" s="470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470"/>
      <c r="P937" s="194"/>
      <c r="Q937" s="194"/>
      <c r="R937" s="194"/>
      <c r="S937" s="194"/>
      <c r="T937" s="194"/>
      <c r="U937" s="194"/>
      <c r="V937" s="470"/>
      <c r="W937" s="194"/>
      <c r="X937" s="194"/>
      <c r="Y937" s="194"/>
      <c r="Z937" s="194"/>
      <c r="AA937" s="194"/>
      <c r="AB937" s="470"/>
      <c r="AC937" s="194"/>
      <c r="AD937" s="194"/>
      <c r="AE937" s="194"/>
      <c r="AF937" s="194"/>
      <c r="AG937" s="194"/>
      <c r="AH937" s="470"/>
      <c r="AI937" s="194"/>
      <c r="AJ937" s="194"/>
      <c r="AK937" s="194"/>
      <c r="AL937" s="194"/>
      <c r="AM937" s="470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470"/>
      <c r="P938" s="194"/>
      <c r="Q938" s="194"/>
      <c r="R938" s="194"/>
      <c r="S938" s="194"/>
      <c r="T938" s="194"/>
      <c r="U938" s="194"/>
      <c r="V938" s="470"/>
      <c r="W938" s="194"/>
      <c r="X938" s="194"/>
      <c r="Y938" s="194"/>
      <c r="Z938" s="194"/>
      <c r="AA938" s="194"/>
      <c r="AB938" s="470"/>
      <c r="AC938" s="194"/>
      <c r="AD938" s="194"/>
      <c r="AE938" s="194"/>
      <c r="AF938" s="194"/>
      <c r="AG938" s="194"/>
      <c r="AH938" s="470"/>
      <c r="AI938" s="194"/>
      <c r="AJ938" s="194"/>
      <c r="AK938" s="194"/>
      <c r="AL938" s="194"/>
      <c r="AM938" s="470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470"/>
      <c r="P939" s="194"/>
      <c r="Q939" s="194"/>
      <c r="R939" s="194"/>
      <c r="S939" s="194"/>
      <c r="T939" s="194"/>
      <c r="U939" s="194"/>
      <c r="V939" s="470"/>
      <c r="W939" s="194"/>
      <c r="X939" s="194"/>
      <c r="Y939" s="194"/>
      <c r="Z939" s="194"/>
      <c r="AA939" s="194"/>
      <c r="AB939" s="470"/>
      <c r="AC939" s="194"/>
      <c r="AD939" s="194"/>
      <c r="AE939" s="194"/>
      <c r="AF939" s="194"/>
      <c r="AG939" s="194"/>
      <c r="AH939" s="470"/>
      <c r="AI939" s="194"/>
      <c r="AJ939" s="194"/>
      <c r="AK939" s="194"/>
      <c r="AL939" s="194"/>
      <c r="AM939" s="470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470"/>
      <c r="P940" s="194"/>
      <c r="Q940" s="194"/>
      <c r="R940" s="194"/>
      <c r="S940" s="194"/>
      <c r="T940" s="194"/>
      <c r="U940" s="194"/>
      <c r="V940" s="470"/>
      <c r="W940" s="194"/>
      <c r="X940" s="194"/>
      <c r="Y940" s="194"/>
      <c r="Z940" s="194"/>
      <c r="AA940" s="194"/>
      <c r="AB940" s="470"/>
      <c r="AC940" s="194"/>
      <c r="AD940" s="194"/>
      <c r="AE940" s="194"/>
      <c r="AF940" s="194"/>
      <c r="AG940" s="194"/>
      <c r="AH940" s="470"/>
      <c r="AI940" s="194"/>
      <c r="AJ940" s="194"/>
      <c r="AK940" s="194"/>
      <c r="AL940" s="194"/>
      <c r="AM940" s="470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470"/>
      <c r="P941" s="194"/>
      <c r="Q941" s="194"/>
      <c r="R941" s="194"/>
      <c r="S941" s="194"/>
      <c r="T941" s="194"/>
      <c r="U941" s="194"/>
      <c r="V941" s="470"/>
      <c r="W941" s="194"/>
      <c r="X941" s="194"/>
      <c r="Y941" s="194"/>
      <c r="Z941" s="194"/>
      <c r="AA941" s="194"/>
      <c r="AB941" s="470"/>
      <c r="AC941" s="194"/>
      <c r="AD941" s="194"/>
      <c r="AE941" s="194"/>
      <c r="AF941" s="194"/>
      <c r="AG941" s="194"/>
      <c r="AH941" s="470"/>
      <c r="AI941" s="194"/>
      <c r="AJ941" s="194"/>
      <c r="AK941" s="194"/>
      <c r="AL941" s="194"/>
      <c r="AM941" s="470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470"/>
      <c r="P942" s="194"/>
      <c r="Q942" s="194"/>
      <c r="R942" s="194"/>
      <c r="S942" s="194"/>
      <c r="T942" s="194"/>
      <c r="U942" s="194"/>
      <c r="V942" s="470"/>
      <c r="W942" s="194"/>
      <c r="X942" s="194"/>
      <c r="Y942" s="194"/>
      <c r="Z942" s="194"/>
      <c r="AA942" s="194"/>
      <c r="AB942" s="470"/>
      <c r="AC942" s="194"/>
      <c r="AD942" s="194"/>
      <c r="AE942" s="194"/>
      <c r="AF942" s="194"/>
      <c r="AG942" s="194"/>
      <c r="AH942" s="470"/>
      <c r="AI942" s="194"/>
      <c r="AJ942" s="194"/>
      <c r="AK942" s="194"/>
      <c r="AL942" s="194"/>
      <c r="AM942" s="470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470"/>
      <c r="P943" s="194"/>
      <c r="Q943" s="194"/>
      <c r="R943" s="194"/>
      <c r="S943" s="194"/>
      <c r="T943" s="194"/>
      <c r="U943" s="194"/>
      <c r="V943" s="470"/>
      <c r="W943" s="194"/>
      <c r="X943" s="194"/>
      <c r="Y943" s="194"/>
      <c r="Z943" s="194"/>
      <c r="AA943" s="194"/>
      <c r="AB943" s="470"/>
      <c r="AC943" s="194"/>
      <c r="AD943" s="194"/>
      <c r="AE943" s="194"/>
      <c r="AF943" s="194"/>
      <c r="AG943" s="194"/>
      <c r="AH943" s="470"/>
      <c r="AI943" s="194"/>
      <c r="AJ943" s="194"/>
      <c r="AK943" s="194"/>
      <c r="AL943" s="194"/>
      <c r="AM943" s="470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470"/>
      <c r="P944" s="194"/>
      <c r="Q944" s="194"/>
      <c r="R944" s="194"/>
      <c r="S944" s="194"/>
      <c r="T944" s="194"/>
      <c r="U944" s="194"/>
      <c r="V944" s="470"/>
      <c r="W944" s="194"/>
      <c r="X944" s="194"/>
      <c r="Y944" s="194"/>
      <c r="Z944" s="194"/>
      <c r="AA944" s="194"/>
      <c r="AB944" s="470"/>
      <c r="AC944" s="194"/>
      <c r="AD944" s="194"/>
      <c r="AE944" s="194"/>
      <c r="AF944" s="194"/>
      <c r="AG944" s="194"/>
      <c r="AH944" s="470"/>
      <c r="AI944" s="194"/>
      <c r="AJ944" s="194"/>
      <c r="AK944" s="194"/>
      <c r="AL944" s="194"/>
      <c r="AM944" s="470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470"/>
      <c r="P945" s="194"/>
      <c r="Q945" s="194"/>
      <c r="R945" s="194"/>
      <c r="S945" s="194"/>
      <c r="T945" s="194"/>
      <c r="U945" s="194"/>
      <c r="V945" s="470"/>
      <c r="W945" s="194"/>
      <c r="X945" s="194"/>
      <c r="Y945" s="194"/>
      <c r="Z945" s="194"/>
      <c r="AA945" s="194"/>
      <c r="AB945" s="470"/>
      <c r="AC945" s="194"/>
      <c r="AD945" s="194"/>
      <c r="AE945" s="194"/>
      <c r="AF945" s="194"/>
      <c r="AG945" s="194"/>
      <c r="AH945" s="470"/>
      <c r="AI945" s="194"/>
      <c r="AJ945" s="194"/>
      <c r="AK945" s="194"/>
      <c r="AL945" s="194"/>
      <c r="AM945" s="470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470"/>
      <c r="P946" s="194"/>
      <c r="Q946" s="194"/>
      <c r="R946" s="194"/>
      <c r="S946" s="194"/>
      <c r="T946" s="194"/>
      <c r="U946" s="194"/>
      <c r="V946" s="470"/>
      <c r="W946" s="194"/>
      <c r="X946" s="194"/>
      <c r="Y946" s="194"/>
      <c r="Z946" s="194"/>
      <c r="AA946" s="194"/>
      <c r="AB946" s="470"/>
      <c r="AC946" s="194"/>
      <c r="AD946" s="194"/>
      <c r="AE946" s="194"/>
      <c r="AF946" s="194"/>
      <c r="AG946" s="194"/>
      <c r="AH946" s="470"/>
      <c r="AI946" s="194"/>
      <c r="AJ946" s="194"/>
      <c r="AK946" s="194"/>
      <c r="AL946" s="194"/>
      <c r="AM946" s="470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470"/>
      <c r="P947" s="194"/>
      <c r="Q947" s="194"/>
      <c r="R947" s="194"/>
      <c r="S947" s="194"/>
      <c r="T947" s="194"/>
      <c r="U947" s="194"/>
      <c r="V947" s="470"/>
      <c r="W947" s="194"/>
      <c r="X947" s="194"/>
      <c r="Y947" s="194"/>
      <c r="Z947" s="194"/>
      <c r="AA947" s="194"/>
      <c r="AB947" s="470"/>
      <c r="AC947" s="194"/>
      <c r="AD947" s="194"/>
      <c r="AE947" s="194"/>
      <c r="AF947" s="194"/>
      <c r="AG947" s="194"/>
      <c r="AH947" s="470"/>
      <c r="AI947" s="194"/>
      <c r="AJ947" s="194"/>
      <c r="AK947" s="194"/>
      <c r="AL947" s="194"/>
      <c r="AM947" s="470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470"/>
      <c r="P948" s="194"/>
      <c r="Q948" s="194"/>
      <c r="R948" s="194"/>
      <c r="S948" s="194"/>
      <c r="T948" s="194"/>
      <c r="U948" s="194"/>
      <c r="V948" s="470"/>
      <c r="W948" s="194"/>
      <c r="X948" s="194"/>
      <c r="Y948" s="194"/>
      <c r="Z948" s="194"/>
      <c r="AA948" s="194"/>
      <c r="AB948" s="470"/>
      <c r="AC948" s="194"/>
      <c r="AD948" s="194"/>
      <c r="AE948" s="194"/>
      <c r="AF948" s="194"/>
      <c r="AG948" s="194"/>
      <c r="AH948" s="470"/>
      <c r="AI948" s="194"/>
      <c r="AJ948" s="194"/>
      <c r="AK948" s="194"/>
      <c r="AL948" s="194"/>
      <c r="AM948" s="470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470"/>
      <c r="P949" s="194"/>
      <c r="Q949" s="194"/>
      <c r="R949" s="194"/>
      <c r="S949" s="194"/>
      <c r="T949" s="194"/>
      <c r="U949" s="194"/>
      <c r="V949" s="470"/>
      <c r="W949" s="194"/>
      <c r="X949" s="194"/>
      <c r="Y949" s="194"/>
      <c r="Z949" s="194"/>
      <c r="AA949" s="194"/>
      <c r="AB949" s="470"/>
      <c r="AC949" s="194"/>
      <c r="AD949" s="194"/>
      <c r="AE949" s="194"/>
      <c r="AF949" s="194"/>
      <c r="AG949" s="194"/>
      <c r="AH949" s="470"/>
      <c r="AI949" s="194"/>
      <c r="AJ949" s="194"/>
      <c r="AK949" s="194"/>
      <c r="AL949" s="194"/>
      <c r="AM949" s="470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470"/>
      <c r="P950" s="194"/>
      <c r="Q950" s="194"/>
      <c r="R950" s="194"/>
      <c r="S950" s="194"/>
      <c r="T950" s="194"/>
      <c r="U950" s="194"/>
      <c r="V950" s="470"/>
      <c r="W950" s="194"/>
      <c r="X950" s="194"/>
      <c r="Y950" s="194"/>
      <c r="Z950" s="194"/>
      <c r="AA950" s="194"/>
      <c r="AB950" s="470"/>
      <c r="AC950" s="194"/>
      <c r="AD950" s="194"/>
      <c r="AE950" s="194"/>
      <c r="AF950" s="194"/>
      <c r="AG950" s="194"/>
      <c r="AH950" s="470"/>
      <c r="AI950" s="194"/>
      <c r="AJ950" s="194"/>
      <c r="AK950" s="194"/>
      <c r="AL950" s="194"/>
      <c r="AM950" s="470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470"/>
      <c r="P951" s="194"/>
      <c r="Q951" s="194"/>
      <c r="R951" s="194"/>
      <c r="S951" s="194"/>
      <c r="T951" s="194"/>
      <c r="U951" s="194"/>
      <c r="V951" s="470"/>
      <c r="W951" s="194"/>
      <c r="X951" s="194"/>
      <c r="Y951" s="194"/>
      <c r="Z951" s="194"/>
      <c r="AA951" s="194"/>
      <c r="AB951" s="470"/>
      <c r="AC951" s="194"/>
      <c r="AD951" s="194"/>
      <c r="AE951" s="194"/>
      <c r="AF951" s="194"/>
      <c r="AG951" s="194"/>
      <c r="AH951" s="470"/>
      <c r="AI951" s="194"/>
      <c r="AJ951" s="194"/>
      <c r="AK951" s="194"/>
      <c r="AL951" s="194"/>
      <c r="AM951" s="470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470"/>
      <c r="P952" s="194"/>
      <c r="Q952" s="194"/>
      <c r="R952" s="194"/>
      <c r="S952" s="194"/>
      <c r="T952" s="194"/>
      <c r="U952" s="194"/>
      <c r="V952" s="470"/>
      <c r="W952" s="194"/>
      <c r="X952" s="194"/>
      <c r="Y952" s="194"/>
      <c r="Z952" s="194"/>
      <c r="AA952" s="194"/>
      <c r="AB952" s="470"/>
      <c r="AC952" s="194"/>
      <c r="AD952" s="194"/>
      <c r="AE952" s="194"/>
      <c r="AF952" s="194"/>
      <c r="AG952" s="194"/>
      <c r="AH952" s="470"/>
      <c r="AI952" s="194"/>
      <c r="AJ952" s="194"/>
      <c r="AK952" s="194"/>
      <c r="AL952" s="194"/>
      <c r="AM952" s="470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470"/>
      <c r="P953" s="194"/>
      <c r="Q953" s="194"/>
      <c r="R953" s="194"/>
      <c r="S953" s="194"/>
      <c r="T953" s="194"/>
      <c r="U953" s="194"/>
      <c r="V953" s="470"/>
      <c r="W953" s="194"/>
      <c r="X953" s="194"/>
      <c r="Y953" s="194"/>
      <c r="Z953" s="194"/>
      <c r="AA953" s="194"/>
      <c r="AB953" s="470"/>
      <c r="AC953" s="194"/>
      <c r="AD953" s="194"/>
      <c r="AE953" s="194"/>
      <c r="AF953" s="194"/>
      <c r="AG953" s="194"/>
      <c r="AH953" s="470"/>
      <c r="AI953" s="194"/>
      <c r="AJ953" s="194"/>
      <c r="AK953" s="194"/>
      <c r="AL953" s="194"/>
      <c r="AM953" s="470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470"/>
      <c r="P954" s="194"/>
      <c r="Q954" s="194"/>
      <c r="R954" s="194"/>
      <c r="S954" s="194"/>
      <c r="T954" s="194"/>
      <c r="U954" s="194"/>
      <c r="V954" s="470"/>
      <c r="W954" s="194"/>
      <c r="X954" s="194"/>
      <c r="Y954" s="194"/>
      <c r="Z954" s="194"/>
      <c r="AA954" s="194"/>
      <c r="AB954" s="470"/>
      <c r="AC954" s="194"/>
      <c r="AD954" s="194"/>
      <c r="AE954" s="194"/>
      <c r="AF954" s="194"/>
      <c r="AG954" s="194"/>
      <c r="AH954" s="470"/>
      <c r="AI954" s="194"/>
      <c r="AJ954" s="194"/>
      <c r="AK954" s="194"/>
      <c r="AL954" s="194"/>
      <c r="AM954" s="470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470"/>
      <c r="P955" s="194"/>
      <c r="Q955" s="194"/>
      <c r="R955" s="194"/>
      <c r="S955" s="194"/>
      <c r="T955" s="194"/>
      <c r="U955" s="194"/>
      <c r="V955" s="470"/>
      <c r="W955" s="194"/>
      <c r="X955" s="194"/>
      <c r="Y955" s="194"/>
      <c r="Z955" s="194"/>
      <c r="AA955" s="194"/>
      <c r="AB955" s="470"/>
      <c r="AC955" s="194"/>
      <c r="AD955" s="194"/>
      <c r="AE955" s="194"/>
      <c r="AF955" s="194"/>
      <c r="AG955" s="194"/>
      <c r="AH955" s="470"/>
      <c r="AI955" s="194"/>
      <c r="AJ955" s="194"/>
      <c r="AK955" s="194"/>
      <c r="AL955" s="194"/>
      <c r="AM955" s="470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470"/>
      <c r="P956" s="194"/>
      <c r="Q956" s="194"/>
      <c r="R956" s="194"/>
      <c r="S956" s="194"/>
      <c r="T956" s="194"/>
      <c r="U956" s="194"/>
      <c r="V956" s="470"/>
      <c r="W956" s="194"/>
      <c r="X956" s="194"/>
      <c r="Y956" s="194"/>
      <c r="Z956" s="194"/>
      <c r="AA956" s="194"/>
      <c r="AB956" s="470"/>
      <c r="AC956" s="194"/>
      <c r="AD956" s="194"/>
      <c r="AE956" s="194"/>
      <c r="AF956" s="194"/>
      <c r="AG956" s="194"/>
      <c r="AH956" s="470"/>
      <c r="AI956" s="194"/>
      <c r="AJ956" s="194"/>
      <c r="AK956" s="194"/>
      <c r="AL956" s="194"/>
      <c r="AM956" s="470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470"/>
      <c r="P957" s="194"/>
      <c r="Q957" s="194"/>
      <c r="R957" s="194"/>
      <c r="S957" s="194"/>
      <c r="T957" s="194"/>
      <c r="U957" s="194"/>
      <c r="V957" s="470"/>
      <c r="W957" s="194"/>
      <c r="X957" s="194"/>
      <c r="Y957" s="194"/>
      <c r="Z957" s="194"/>
      <c r="AA957" s="194"/>
      <c r="AB957" s="470"/>
      <c r="AC957" s="194"/>
      <c r="AD957" s="194"/>
      <c r="AE957" s="194"/>
      <c r="AF957" s="194"/>
      <c r="AG957" s="194"/>
      <c r="AH957" s="470"/>
      <c r="AI957" s="194"/>
      <c r="AJ957" s="194"/>
      <c r="AK957" s="194"/>
      <c r="AL957" s="194"/>
      <c r="AM957" s="470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470"/>
      <c r="P958" s="194"/>
      <c r="Q958" s="194"/>
      <c r="R958" s="194"/>
      <c r="S958" s="194"/>
      <c r="T958" s="194"/>
      <c r="U958" s="194"/>
      <c r="V958" s="470"/>
      <c r="W958" s="194"/>
      <c r="X958" s="194"/>
      <c r="Y958" s="194"/>
      <c r="Z958" s="194"/>
      <c r="AA958" s="194"/>
      <c r="AB958" s="470"/>
      <c r="AC958" s="194"/>
      <c r="AD958" s="194"/>
      <c r="AE958" s="194"/>
      <c r="AF958" s="194"/>
      <c r="AG958" s="194"/>
      <c r="AH958" s="470"/>
      <c r="AI958" s="194"/>
      <c r="AJ958" s="194"/>
      <c r="AK958" s="194"/>
      <c r="AL958" s="194"/>
      <c r="AM958" s="470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470"/>
      <c r="P959" s="194"/>
      <c r="Q959" s="194"/>
      <c r="R959" s="194"/>
      <c r="S959" s="194"/>
      <c r="T959" s="194"/>
      <c r="U959" s="194"/>
      <c r="V959" s="470"/>
      <c r="W959" s="194"/>
      <c r="X959" s="194"/>
      <c r="Y959" s="194"/>
      <c r="Z959" s="194"/>
      <c r="AA959" s="194"/>
      <c r="AB959" s="470"/>
      <c r="AC959" s="194"/>
      <c r="AD959" s="194"/>
      <c r="AE959" s="194"/>
      <c r="AF959" s="194"/>
      <c r="AG959" s="194"/>
      <c r="AH959" s="470"/>
      <c r="AI959" s="194"/>
      <c r="AJ959" s="194"/>
      <c r="AK959" s="194"/>
      <c r="AL959" s="194"/>
      <c r="AM959" s="470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470"/>
      <c r="P960" s="194"/>
      <c r="Q960" s="194"/>
      <c r="R960" s="194"/>
      <c r="S960" s="194"/>
      <c r="T960" s="194"/>
      <c r="U960" s="194"/>
      <c r="V960" s="470"/>
      <c r="W960" s="194"/>
      <c r="X960" s="194"/>
      <c r="Y960" s="194"/>
      <c r="Z960" s="194"/>
      <c r="AA960" s="194"/>
      <c r="AB960" s="470"/>
      <c r="AC960" s="194"/>
      <c r="AD960" s="194"/>
      <c r="AE960" s="194"/>
      <c r="AF960" s="194"/>
      <c r="AG960" s="194"/>
      <c r="AH960" s="470"/>
      <c r="AI960" s="194"/>
      <c r="AJ960" s="194"/>
      <c r="AK960" s="194"/>
      <c r="AL960" s="194"/>
      <c r="AM960" s="470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470"/>
      <c r="P961" s="194"/>
      <c r="Q961" s="194"/>
      <c r="R961" s="194"/>
      <c r="S961" s="194"/>
      <c r="T961" s="194"/>
      <c r="U961" s="194"/>
      <c r="V961" s="470"/>
      <c r="W961" s="194"/>
      <c r="X961" s="194"/>
      <c r="Y961" s="194"/>
      <c r="Z961" s="194"/>
      <c r="AA961" s="194"/>
      <c r="AB961" s="470"/>
      <c r="AC961" s="194"/>
      <c r="AD961" s="194"/>
      <c r="AE961" s="194"/>
      <c r="AF961" s="194"/>
      <c r="AG961" s="194"/>
      <c r="AH961" s="470"/>
      <c r="AI961" s="194"/>
      <c r="AJ961" s="194"/>
      <c r="AK961" s="194"/>
      <c r="AL961" s="194"/>
      <c r="AM961" s="470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470"/>
      <c r="P962" s="194"/>
      <c r="Q962" s="194"/>
      <c r="R962" s="194"/>
      <c r="S962" s="194"/>
      <c r="T962" s="194"/>
      <c r="U962" s="194"/>
      <c r="V962" s="470"/>
      <c r="W962" s="194"/>
      <c r="X962" s="194"/>
      <c r="Y962" s="194"/>
      <c r="Z962" s="194"/>
      <c r="AA962" s="194"/>
      <c r="AB962" s="470"/>
      <c r="AC962" s="194"/>
      <c r="AD962" s="194"/>
      <c r="AE962" s="194"/>
      <c r="AF962" s="194"/>
      <c r="AG962" s="194"/>
      <c r="AH962" s="470"/>
      <c r="AI962" s="194"/>
      <c r="AJ962" s="194"/>
      <c r="AK962" s="194"/>
      <c r="AL962" s="194"/>
      <c r="AM962" s="470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470"/>
      <c r="P963" s="194"/>
      <c r="Q963" s="194"/>
      <c r="R963" s="194"/>
      <c r="S963" s="194"/>
      <c r="T963" s="194"/>
      <c r="U963" s="194"/>
      <c r="V963" s="470"/>
      <c r="W963" s="194"/>
      <c r="X963" s="194"/>
      <c r="Y963" s="194"/>
      <c r="Z963" s="194"/>
      <c r="AA963" s="194"/>
      <c r="AB963" s="470"/>
      <c r="AC963" s="194"/>
      <c r="AD963" s="194"/>
      <c r="AE963" s="194"/>
      <c r="AF963" s="194"/>
      <c r="AG963" s="194"/>
      <c r="AH963" s="470"/>
      <c r="AI963" s="194"/>
      <c r="AJ963" s="194"/>
      <c r="AK963" s="194"/>
      <c r="AL963" s="194"/>
      <c r="AM963" s="470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470"/>
      <c r="P964" s="194"/>
      <c r="Q964" s="194"/>
      <c r="R964" s="194"/>
      <c r="S964" s="194"/>
      <c r="T964" s="194"/>
      <c r="U964" s="194"/>
      <c r="V964" s="470"/>
      <c r="W964" s="194"/>
      <c r="X964" s="194"/>
      <c r="Y964" s="194"/>
      <c r="Z964" s="194"/>
      <c r="AA964" s="194"/>
      <c r="AB964" s="470"/>
      <c r="AC964" s="194"/>
      <c r="AD964" s="194"/>
      <c r="AE964" s="194"/>
      <c r="AF964" s="194"/>
      <c r="AG964" s="194"/>
      <c r="AH964" s="470"/>
      <c r="AI964" s="194"/>
      <c r="AJ964" s="194"/>
      <c r="AK964" s="194"/>
      <c r="AL964" s="194"/>
      <c r="AM964" s="470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470"/>
      <c r="P965" s="194"/>
      <c r="Q965" s="194"/>
      <c r="R965" s="194"/>
      <c r="S965" s="194"/>
      <c r="T965" s="194"/>
      <c r="U965" s="194"/>
      <c r="V965" s="470"/>
      <c r="W965" s="194"/>
      <c r="X965" s="194"/>
      <c r="Y965" s="194"/>
      <c r="Z965" s="194"/>
      <c r="AA965" s="194"/>
      <c r="AB965" s="470"/>
      <c r="AC965" s="194"/>
      <c r="AD965" s="194"/>
      <c r="AE965" s="194"/>
      <c r="AF965" s="194"/>
      <c r="AG965" s="194"/>
      <c r="AH965" s="470"/>
      <c r="AI965" s="194"/>
      <c r="AJ965" s="194"/>
      <c r="AK965" s="194"/>
      <c r="AL965" s="194"/>
      <c r="AM965" s="470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470"/>
      <c r="P966" s="194"/>
      <c r="Q966" s="194"/>
      <c r="R966" s="194"/>
      <c r="S966" s="194"/>
      <c r="T966" s="194"/>
      <c r="U966" s="194"/>
      <c r="V966" s="470"/>
      <c r="W966" s="194"/>
      <c r="X966" s="194"/>
      <c r="Y966" s="194"/>
      <c r="Z966" s="194"/>
      <c r="AA966" s="194"/>
      <c r="AB966" s="470"/>
      <c r="AC966" s="194"/>
      <c r="AD966" s="194"/>
      <c r="AE966" s="194"/>
      <c r="AF966" s="194"/>
      <c r="AG966" s="194"/>
      <c r="AH966" s="470"/>
      <c r="AI966" s="194"/>
      <c r="AJ966" s="194"/>
      <c r="AK966" s="194"/>
      <c r="AL966" s="194"/>
      <c r="AM966" s="470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470"/>
      <c r="P967" s="194"/>
      <c r="Q967" s="194"/>
      <c r="R967" s="194"/>
      <c r="S967" s="194"/>
      <c r="T967" s="194"/>
      <c r="U967" s="194"/>
      <c r="V967" s="470"/>
      <c r="W967" s="194"/>
      <c r="X967" s="194"/>
      <c r="Y967" s="194"/>
      <c r="Z967" s="194"/>
      <c r="AA967" s="194"/>
      <c r="AB967" s="470"/>
      <c r="AC967" s="194"/>
      <c r="AD967" s="194"/>
      <c r="AE967" s="194"/>
      <c r="AF967" s="194"/>
      <c r="AG967" s="194"/>
      <c r="AH967" s="470"/>
      <c r="AI967" s="194"/>
      <c r="AJ967" s="194"/>
      <c r="AK967" s="194"/>
      <c r="AL967" s="194"/>
      <c r="AM967" s="470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470"/>
      <c r="P968" s="194"/>
      <c r="Q968" s="194"/>
      <c r="R968" s="194"/>
      <c r="S968" s="194"/>
      <c r="T968" s="194"/>
      <c r="U968" s="194"/>
      <c r="V968" s="470"/>
      <c r="W968" s="194"/>
      <c r="X968" s="194"/>
      <c r="Y968" s="194"/>
      <c r="Z968" s="194"/>
      <c r="AA968" s="194"/>
      <c r="AB968" s="470"/>
      <c r="AC968" s="194"/>
      <c r="AD968" s="194"/>
      <c r="AE968" s="194"/>
      <c r="AF968" s="194"/>
      <c r="AG968" s="194"/>
      <c r="AH968" s="470"/>
      <c r="AI968" s="194"/>
      <c r="AJ968" s="194"/>
      <c r="AK968" s="194"/>
      <c r="AL968" s="194"/>
      <c r="AM968" s="470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470"/>
      <c r="P969" s="194"/>
      <c r="Q969" s="194"/>
      <c r="R969" s="194"/>
      <c r="S969" s="194"/>
      <c r="T969" s="194"/>
      <c r="U969" s="194"/>
      <c r="V969" s="470"/>
      <c r="W969" s="194"/>
      <c r="X969" s="194"/>
      <c r="Y969" s="194"/>
      <c r="Z969" s="194"/>
      <c r="AA969" s="194"/>
      <c r="AB969" s="470"/>
      <c r="AC969" s="194"/>
      <c r="AD969" s="194"/>
      <c r="AE969" s="194"/>
      <c r="AF969" s="194"/>
      <c r="AG969" s="194"/>
      <c r="AH969" s="470"/>
      <c r="AI969" s="194"/>
      <c r="AJ969" s="194"/>
      <c r="AK969" s="194"/>
      <c r="AL969" s="194"/>
      <c r="AM969" s="470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470"/>
      <c r="P970" s="194"/>
      <c r="Q970" s="194"/>
      <c r="R970" s="194"/>
      <c r="S970" s="194"/>
      <c r="T970" s="194"/>
      <c r="U970" s="194"/>
      <c r="V970" s="470"/>
      <c r="W970" s="194"/>
      <c r="X970" s="194"/>
      <c r="Y970" s="194"/>
      <c r="Z970" s="194"/>
      <c r="AA970" s="194"/>
      <c r="AB970" s="470"/>
      <c r="AC970" s="194"/>
      <c r="AD970" s="194"/>
      <c r="AE970" s="194"/>
      <c r="AF970" s="194"/>
      <c r="AG970" s="194"/>
      <c r="AH970" s="470"/>
      <c r="AI970" s="194"/>
      <c r="AJ970" s="194"/>
      <c r="AK970" s="194"/>
      <c r="AL970" s="194"/>
      <c r="AM970" s="470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470"/>
      <c r="P971" s="194"/>
      <c r="Q971" s="194"/>
      <c r="R971" s="194"/>
      <c r="S971" s="194"/>
      <c r="T971" s="194"/>
      <c r="U971" s="194"/>
      <c r="V971" s="470"/>
      <c r="W971" s="194"/>
      <c r="X971" s="194"/>
      <c r="Y971" s="194"/>
      <c r="Z971" s="194"/>
      <c r="AA971" s="194"/>
      <c r="AB971" s="470"/>
      <c r="AC971" s="194"/>
      <c r="AD971" s="194"/>
      <c r="AE971" s="194"/>
      <c r="AF971" s="194"/>
      <c r="AG971" s="194"/>
      <c r="AH971" s="470"/>
      <c r="AI971" s="194"/>
      <c r="AJ971" s="194"/>
      <c r="AK971" s="194"/>
      <c r="AL971" s="194"/>
      <c r="AM971" s="470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470"/>
      <c r="P972" s="194"/>
      <c r="Q972" s="194"/>
      <c r="R972" s="194"/>
      <c r="S972" s="194"/>
      <c r="T972" s="194"/>
      <c r="U972" s="194"/>
      <c r="V972" s="470"/>
      <c r="W972" s="194"/>
      <c r="X972" s="194"/>
      <c r="Y972" s="194"/>
      <c r="Z972" s="194"/>
      <c r="AA972" s="194"/>
      <c r="AB972" s="470"/>
      <c r="AC972" s="194"/>
      <c r="AD972" s="194"/>
      <c r="AE972" s="194"/>
      <c r="AF972" s="194"/>
      <c r="AG972" s="194"/>
      <c r="AH972" s="470"/>
      <c r="AI972" s="194"/>
      <c r="AJ972" s="194"/>
      <c r="AK972" s="194"/>
      <c r="AL972" s="194"/>
      <c r="AM972" s="470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470"/>
      <c r="P973" s="194"/>
      <c r="Q973" s="194"/>
      <c r="R973" s="194"/>
      <c r="S973" s="194"/>
      <c r="T973" s="194"/>
      <c r="U973" s="194"/>
      <c r="V973" s="470"/>
      <c r="W973" s="194"/>
      <c r="X973" s="194"/>
      <c r="Y973" s="194"/>
      <c r="Z973" s="194"/>
      <c r="AA973" s="194"/>
      <c r="AB973" s="470"/>
      <c r="AC973" s="194"/>
      <c r="AD973" s="194"/>
      <c r="AE973" s="194"/>
      <c r="AF973" s="194"/>
      <c r="AG973" s="194"/>
      <c r="AH973" s="470"/>
      <c r="AI973" s="194"/>
      <c r="AJ973" s="194"/>
      <c r="AK973" s="194"/>
      <c r="AL973" s="194"/>
      <c r="AM973" s="470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470"/>
      <c r="P974" s="194"/>
      <c r="Q974" s="194"/>
      <c r="R974" s="194"/>
      <c r="S974" s="194"/>
      <c r="T974" s="194"/>
      <c r="U974" s="194"/>
      <c r="V974" s="470"/>
      <c r="W974" s="194"/>
      <c r="X974" s="194"/>
      <c r="Y974" s="194"/>
      <c r="Z974" s="194"/>
      <c r="AA974" s="194"/>
      <c r="AB974" s="470"/>
      <c r="AC974" s="194"/>
      <c r="AD974" s="194"/>
      <c r="AE974" s="194"/>
      <c r="AF974" s="194"/>
      <c r="AG974" s="194"/>
      <c r="AH974" s="470"/>
      <c r="AI974" s="194"/>
      <c r="AJ974" s="194"/>
      <c r="AK974" s="194"/>
      <c r="AL974" s="194"/>
      <c r="AM974" s="470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470"/>
      <c r="P975" s="194"/>
      <c r="Q975" s="194"/>
      <c r="R975" s="194"/>
      <c r="S975" s="194"/>
      <c r="T975" s="194"/>
      <c r="U975" s="194"/>
      <c r="V975" s="470"/>
      <c r="W975" s="194"/>
      <c r="X975" s="194"/>
      <c r="Y975" s="194"/>
      <c r="Z975" s="194"/>
      <c r="AA975" s="194"/>
      <c r="AB975" s="470"/>
      <c r="AC975" s="194"/>
      <c r="AD975" s="194"/>
      <c r="AE975" s="194"/>
      <c r="AF975" s="194"/>
      <c r="AG975" s="194"/>
      <c r="AH975" s="470"/>
      <c r="AI975" s="194"/>
      <c r="AJ975" s="194"/>
      <c r="AK975" s="194"/>
      <c r="AL975" s="194"/>
      <c r="AM975" s="470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470"/>
      <c r="P976" s="194"/>
      <c r="Q976" s="194"/>
      <c r="R976" s="194"/>
      <c r="S976" s="194"/>
      <c r="T976" s="194"/>
      <c r="U976" s="194"/>
      <c r="V976" s="470"/>
      <c r="W976" s="194"/>
      <c r="X976" s="194"/>
      <c r="Y976" s="194"/>
      <c r="Z976" s="194"/>
      <c r="AA976" s="194"/>
      <c r="AB976" s="470"/>
      <c r="AC976" s="194"/>
      <c r="AD976" s="194"/>
      <c r="AE976" s="194"/>
      <c r="AF976" s="194"/>
      <c r="AG976" s="194"/>
      <c r="AH976" s="470"/>
      <c r="AI976" s="194"/>
      <c r="AJ976" s="194"/>
      <c r="AK976" s="194"/>
      <c r="AL976" s="194"/>
      <c r="AM976" s="470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470"/>
      <c r="P977" s="194"/>
      <c r="Q977" s="194"/>
      <c r="R977" s="194"/>
      <c r="S977" s="194"/>
      <c r="T977" s="194"/>
      <c r="U977" s="194"/>
      <c r="V977" s="470"/>
      <c r="W977" s="194"/>
      <c r="X977" s="194"/>
      <c r="Y977" s="194"/>
      <c r="Z977" s="194"/>
      <c r="AA977" s="194"/>
      <c r="AB977" s="470"/>
      <c r="AC977" s="194"/>
      <c r="AD977" s="194"/>
      <c r="AE977" s="194"/>
      <c r="AF977" s="194"/>
      <c r="AG977" s="194"/>
      <c r="AH977" s="470"/>
      <c r="AI977" s="194"/>
      <c r="AJ977" s="194"/>
      <c r="AK977" s="194"/>
      <c r="AL977" s="194"/>
      <c r="AM977" s="470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470"/>
      <c r="P978" s="194"/>
      <c r="Q978" s="194"/>
      <c r="R978" s="194"/>
      <c r="S978" s="194"/>
      <c r="T978" s="194"/>
      <c r="U978" s="194"/>
      <c r="V978" s="470"/>
      <c r="W978" s="194"/>
      <c r="X978" s="194"/>
      <c r="Y978" s="194"/>
      <c r="Z978" s="194"/>
      <c r="AA978" s="194"/>
      <c r="AB978" s="470"/>
      <c r="AC978" s="194"/>
      <c r="AD978" s="194"/>
      <c r="AE978" s="194"/>
      <c r="AF978" s="194"/>
      <c r="AG978" s="194"/>
      <c r="AH978" s="470"/>
      <c r="AI978" s="194"/>
      <c r="AJ978" s="194"/>
      <c r="AK978" s="194"/>
      <c r="AL978" s="194"/>
      <c r="AM978" s="470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470"/>
      <c r="P979" s="194"/>
      <c r="Q979" s="194"/>
      <c r="R979" s="194"/>
      <c r="S979" s="194"/>
      <c r="T979" s="194"/>
      <c r="U979" s="194"/>
      <c r="V979" s="470"/>
      <c r="W979" s="194"/>
      <c r="X979" s="194"/>
      <c r="Y979" s="194"/>
      <c r="Z979" s="194"/>
      <c r="AA979" s="194"/>
      <c r="AB979" s="470"/>
      <c r="AC979" s="194"/>
      <c r="AD979" s="194"/>
      <c r="AE979" s="194"/>
      <c r="AF979" s="194"/>
      <c r="AG979" s="194"/>
      <c r="AH979" s="470"/>
      <c r="AI979" s="194"/>
      <c r="AJ979" s="194"/>
      <c r="AK979" s="194"/>
      <c r="AL979" s="194"/>
      <c r="AM979" s="470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470"/>
      <c r="P980" s="194"/>
      <c r="Q980" s="194"/>
      <c r="R980" s="194"/>
      <c r="S980" s="194"/>
      <c r="T980" s="194"/>
      <c r="U980" s="194"/>
      <c r="V980" s="470"/>
      <c r="W980" s="194"/>
      <c r="X980" s="194"/>
      <c r="Y980" s="194"/>
      <c r="Z980" s="194"/>
      <c r="AA980" s="194"/>
      <c r="AB980" s="470"/>
      <c r="AC980" s="194"/>
      <c r="AD980" s="194"/>
      <c r="AE980" s="194"/>
      <c r="AF980" s="194"/>
      <c r="AG980" s="194"/>
      <c r="AH980" s="470"/>
      <c r="AI980" s="194"/>
      <c r="AJ980" s="194"/>
      <c r="AK980" s="194"/>
      <c r="AL980" s="194"/>
      <c r="AM980" s="470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470"/>
      <c r="P981" s="194"/>
      <c r="Q981" s="194"/>
      <c r="R981" s="194"/>
      <c r="S981" s="194"/>
      <c r="T981" s="194"/>
      <c r="U981" s="194"/>
      <c r="V981" s="470"/>
      <c r="W981" s="194"/>
      <c r="X981" s="194"/>
      <c r="Y981" s="194"/>
      <c r="Z981" s="194"/>
      <c r="AA981" s="194"/>
      <c r="AB981" s="470"/>
      <c r="AC981" s="194"/>
      <c r="AD981" s="194"/>
      <c r="AE981" s="194"/>
      <c r="AF981" s="194"/>
      <c r="AG981" s="194"/>
      <c r="AH981" s="470"/>
      <c r="AI981" s="194"/>
      <c r="AJ981" s="194"/>
      <c r="AK981" s="194"/>
      <c r="AL981" s="194"/>
      <c r="AM981" s="470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470"/>
      <c r="P982" s="194"/>
      <c r="Q982" s="194"/>
      <c r="R982" s="194"/>
      <c r="S982" s="194"/>
      <c r="T982" s="194"/>
      <c r="U982" s="194"/>
      <c r="V982" s="470"/>
      <c r="W982" s="194"/>
      <c r="X982" s="194"/>
      <c r="Y982" s="194"/>
      <c r="Z982" s="194"/>
      <c r="AA982" s="194"/>
      <c r="AB982" s="470"/>
      <c r="AC982" s="194"/>
      <c r="AD982" s="194"/>
      <c r="AE982" s="194"/>
      <c r="AF982" s="194"/>
      <c r="AG982" s="194"/>
      <c r="AH982" s="470"/>
      <c r="AI982" s="194"/>
      <c r="AJ982" s="194"/>
      <c r="AK982" s="194"/>
      <c r="AL982" s="194"/>
      <c r="AM982" s="470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470"/>
      <c r="P983" s="194"/>
      <c r="Q983" s="194"/>
      <c r="R983" s="194"/>
      <c r="S983" s="194"/>
      <c r="T983" s="194"/>
      <c r="U983" s="194"/>
      <c r="V983" s="470"/>
      <c r="W983" s="194"/>
      <c r="X983" s="194"/>
      <c r="Y983" s="194"/>
      <c r="Z983" s="194"/>
      <c r="AA983" s="194"/>
      <c r="AB983" s="470"/>
      <c r="AC983" s="194"/>
      <c r="AD983" s="194"/>
      <c r="AE983" s="194"/>
      <c r="AF983" s="194"/>
      <c r="AG983" s="194"/>
      <c r="AH983" s="470"/>
      <c r="AI983" s="194"/>
      <c r="AJ983" s="194"/>
      <c r="AK983" s="194"/>
      <c r="AL983" s="194"/>
      <c r="AM983" s="470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470"/>
      <c r="P984" s="194"/>
      <c r="Q984" s="194"/>
      <c r="R984" s="194"/>
      <c r="S984" s="194"/>
      <c r="T984" s="194"/>
      <c r="U984" s="194"/>
      <c r="V984" s="470"/>
      <c r="W984" s="194"/>
      <c r="X984" s="194"/>
      <c r="Y984" s="194"/>
      <c r="Z984" s="194"/>
      <c r="AA984" s="194"/>
      <c r="AB984" s="470"/>
      <c r="AC984" s="194"/>
      <c r="AD984" s="194"/>
      <c r="AE984" s="194"/>
      <c r="AF984" s="194"/>
      <c r="AG984" s="194"/>
      <c r="AH984" s="470"/>
      <c r="AI984" s="194"/>
      <c r="AJ984" s="194"/>
      <c r="AK984" s="194"/>
      <c r="AL984" s="194"/>
      <c r="AM984" s="470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470"/>
      <c r="P985" s="194"/>
      <c r="Q985" s="194"/>
      <c r="R985" s="194"/>
      <c r="S985" s="194"/>
      <c r="T985" s="194"/>
      <c r="U985" s="194"/>
      <c r="V985" s="470"/>
      <c r="W985" s="194"/>
      <c r="X985" s="194"/>
      <c r="Y985" s="194"/>
      <c r="Z985" s="194"/>
      <c r="AA985" s="194"/>
      <c r="AB985" s="470"/>
      <c r="AC985" s="194"/>
      <c r="AD985" s="194"/>
      <c r="AE985" s="194"/>
      <c r="AF985" s="194"/>
      <c r="AG985" s="194"/>
      <c r="AH985" s="470"/>
      <c r="AI985" s="194"/>
      <c r="AJ985" s="194"/>
      <c r="AK985" s="194"/>
      <c r="AL985" s="194"/>
      <c r="AM985" s="470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470"/>
      <c r="P986" s="194"/>
      <c r="Q986" s="194"/>
      <c r="R986" s="194"/>
      <c r="S986" s="194"/>
      <c r="T986" s="194"/>
      <c r="U986" s="194"/>
      <c r="V986" s="470"/>
      <c r="W986" s="194"/>
      <c r="X986" s="194"/>
      <c r="Y986" s="194"/>
      <c r="Z986" s="194"/>
      <c r="AA986" s="194"/>
      <c r="AB986" s="470"/>
      <c r="AC986" s="194"/>
      <c r="AD986" s="194"/>
      <c r="AE986" s="194"/>
      <c r="AF986" s="194"/>
      <c r="AG986" s="194"/>
      <c r="AH986" s="470"/>
      <c r="AI986" s="194"/>
      <c r="AJ986" s="194"/>
      <c r="AK986" s="194"/>
      <c r="AL986" s="194"/>
      <c r="AM986" s="470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470"/>
      <c r="P987" s="194"/>
      <c r="Q987" s="194"/>
      <c r="R987" s="194"/>
      <c r="S987" s="194"/>
      <c r="T987" s="194"/>
      <c r="U987" s="194"/>
      <c r="V987" s="470"/>
      <c r="W987" s="194"/>
      <c r="X987" s="194"/>
      <c r="Y987" s="194"/>
      <c r="Z987" s="194"/>
      <c r="AA987" s="194"/>
      <c r="AB987" s="470"/>
      <c r="AC987" s="194"/>
      <c r="AD987" s="194"/>
      <c r="AE987" s="194"/>
      <c r="AF987" s="194"/>
      <c r="AG987" s="194"/>
      <c r="AH987" s="470"/>
      <c r="AI987" s="194"/>
      <c r="AJ987" s="194"/>
      <c r="AK987" s="194"/>
      <c r="AL987" s="194"/>
      <c r="AM987" s="470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470"/>
      <c r="P988" s="194"/>
      <c r="Q988" s="194"/>
      <c r="R988" s="194"/>
      <c r="S988" s="194"/>
      <c r="T988" s="194"/>
      <c r="U988" s="194"/>
      <c r="V988" s="470"/>
      <c r="W988" s="194"/>
      <c r="X988" s="194"/>
      <c r="Y988" s="194"/>
      <c r="Z988" s="194"/>
      <c r="AA988" s="194"/>
      <c r="AB988" s="470"/>
      <c r="AC988" s="194"/>
      <c r="AD988" s="194"/>
      <c r="AE988" s="194"/>
      <c r="AF988" s="194"/>
      <c r="AG988" s="194"/>
      <c r="AH988" s="470"/>
      <c r="AI988" s="194"/>
      <c r="AJ988" s="194"/>
      <c r="AK988" s="194"/>
      <c r="AL988" s="194"/>
      <c r="AM988" s="470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470"/>
      <c r="P989" s="194"/>
      <c r="Q989" s="194"/>
      <c r="R989" s="194"/>
      <c r="S989" s="194"/>
      <c r="T989" s="194"/>
      <c r="U989" s="194"/>
      <c r="V989" s="470"/>
      <c r="W989" s="194"/>
      <c r="X989" s="194"/>
      <c r="Y989" s="194"/>
      <c r="Z989" s="194"/>
      <c r="AA989" s="194"/>
      <c r="AB989" s="470"/>
      <c r="AC989" s="194"/>
      <c r="AD989" s="194"/>
      <c r="AE989" s="194"/>
      <c r="AF989" s="194"/>
      <c r="AG989" s="194"/>
      <c r="AH989" s="470"/>
      <c r="AI989" s="194"/>
      <c r="AJ989" s="194"/>
      <c r="AK989" s="194"/>
      <c r="AL989" s="194"/>
      <c r="AM989" s="470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470"/>
      <c r="P990" s="194"/>
      <c r="Q990" s="194"/>
      <c r="R990" s="194"/>
      <c r="S990" s="194"/>
      <c r="T990" s="194"/>
      <c r="U990" s="194"/>
      <c r="V990" s="470"/>
      <c r="W990" s="194"/>
      <c r="X990" s="194"/>
      <c r="Y990" s="194"/>
      <c r="Z990" s="194"/>
      <c r="AA990" s="194"/>
      <c r="AB990" s="470"/>
      <c r="AC990" s="194"/>
      <c r="AD990" s="194"/>
      <c r="AE990" s="194"/>
      <c r="AF990" s="194"/>
      <c r="AG990" s="194"/>
      <c r="AH990" s="470"/>
      <c r="AI990" s="194"/>
      <c r="AJ990" s="194"/>
      <c r="AK990" s="194"/>
      <c r="AL990" s="194"/>
      <c r="AM990" s="470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470"/>
      <c r="P991" s="194"/>
      <c r="Q991" s="194"/>
      <c r="R991" s="194"/>
      <c r="S991" s="194"/>
      <c r="T991" s="194"/>
      <c r="U991" s="194"/>
      <c r="V991" s="470"/>
      <c r="W991" s="194"/>
      <c r="X991" s="194"/>
      <c r="Y991" s="194"/>
      <c r="Z991" s="194"/>
      <c r="AA991" s="194"/>
      <c r="AB991" s="470"/>
      <c r="AC991" s="194"/>
      <c r="AD991" s="194"/>
      <c r="AE991" s="194"/>
      <c r="AF991" s="194"/>
      <c r="AG991" s="194"/>
      <c r="AH991" s="470"/>
      <c r="AI991" s="194"/>
      <c r="AJ991" s="194"/>
      <c r="AK991" s="194"/>
      <c r="AL991" s="194"/>
      <c r="AM991" s="470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470"/>
      <c r="P992" s="194"/>
      <c r="Q992" s="194"/>
      <c r="R992" s="194"/>
      <c r="S992" s="194"/>
      <c r="T992" s="194"/>
      <c r="U992" s="194"/>
      <c r="V992" s="470"/>
      <c r="W992" s="194"/>
      <c r="X992" s="194"/>
      <c r="Y992" s="194"/>
      <c r="Z992" s="194"/>
      <c r="AA992" s="194"/>
      <c r="AB992" s="470"/>
      <c r="AC992" s="194"/>
      <c r="AD992" s="194"/>
      <c r="AE992" s="194"/>
      <c r="AF992" s="194"/>
      <c r="AG992" s="194"/>
      <c r="AH992" s="470"/>
      <c r="AI992" s="194"/>
      <c r="AJ992" s="194"/>
      <c r="AK992" s="194"/>
      <c r="AL992" s="194"/>
      <c r="AM992" s="470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470"/>
      <c r="P993" s="194"/>
      <c r="Q993" s="194"/>
      <c r="R993" s="194"/>
      <c r="S993" s="194"/>
      <c r="T993" s="194"/>
      <c r="U993" s="194"/>
      <c r="V993" s="470"/>
      <c r="W993" s="194"/>
      <c r="X993" s="194"/>
      <c r="Y993" s="194"/>
      <c r="Z993" s="194"/>
      <c r="AA993" s="194"/>
      <c r="AB993" s="470"/>
      <c r="AC993" s="194"/>
      <c r="AD993" s="194"/>
      <c r="AE993" s="194"/>
      <c r="AF993" s="194"/>
      <c r="AG993" s="194"/>
      <c r="AH993" s="470"/>
      <c r="AI993" s="194"/>
      <c r="AJ993" s="194"/>
      <c r="AK993" s="194"/>
      <c r="AL993" s="194"/>
      <c r="AM993" s="470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470"/>
      <c r="P994" s="194"/>
      <c r="Q994" s="194"/>
      <c r="R994" s="194"/>
      <c r="S994" s="194"/>
      <c r="T994" s="194"/>
      <c r="U994" s="194"/>
      <c r="V994" s="470"/>
      <c r="W994" s="194"/>
      <c r="X994" s="194"/>
      <c r="Y994" s="194"/>
      <c r="Z994" s="194"/>
      <c r="AA994" s="194"/>
      <c r="AB994" s="470"/>
      <c r="AC994" s="194"/>
      <c r="AD994" s="194"/>
      <c r="AE994" s="194"/>
      <c r="AF994" s="194"/>
      <c r="AG994" s="194"/>
      <c r="AH994" s="470"/>
      <c r="AI994" s="194"/>
      <c r="AJ994" s="194"/>
      <c r="AK994" s="194"/>
      <c r="AL994" s="194"/>
      <c r="AM994" s="470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470"/>
      <c r="P995" s="194"/>
      <c r="Q995" s="194"/>
      <c r="R995" s="194"/>
      <c r="S995" s="194"/>
      <c r="T995" s="194"/>
      <c r="U995" s="194"/>
      <c r="V995" s="470"/>
      <c r="W995" s="194"/>
      <c r="X995" s="194"/>
      <c r="Y995" s="194"/>
      <c r="Z995" s="194"/>
      <c r="AA995" s="194"/>
      <c r="AB995" s="470"/>
      <c r="AC995" s="194"/>
      <c r="AD995" s="194"/>
      <c r="AE995" s="194"/>
      <c r="AF995" s="194"/>
      <c r="AG995" s="194"/>
      <c r="AH995" s="470"/>
      <c r="AI995" s="194"/>
      <c r="AJ995" s="194"/>
      <c r="AK995" s="194"/>
      <c r="AL995" s="194"/>
      <c r="AM995" s="470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470"/>
      <c r="P996" s="194"/>
      <c r="Q996" s="194"/>
      <c r="R996" s="194"/>
      <c r="S996" s="194"/>
      <c r="T996" s="194"/>
      <c r="U996" s="194"/>
      <c r="V996" s="470"/>
      <c r="W996" s="194"/>
      <c r="X996" s="194"/>
      <c r="Y996" s="194"/>
      <c r="Z996" s="194"/>
      <c r="AA996" s="194"/>
      <c r="AB996" s="470"/>
      <c r="AC996" s="194"/>
      <c r="AD996" s="194"/>
      <c r="AE996" s="194"/>
      <c r="AF996" s="194"/>
      <c r="AG996" s="194"/>
      <c r="AH996" s="470"/>
      <c r="AI996" s="194"/>
      <c r="AJ996" s="194"/>
      <c r="AK996" s="194"/>
      <c r="AL996" s="194"/>
      <c r="AM996" s="470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470"/>
      <c r="P997" s="194"/>
      <c r="Q997" s="194"/>
      <c r="R997" s="194"/>
      <c r="S997" s="194"/>
      <c r="T997" s="194"/>
      <c r="U997" s="194"/>
      <c r="V997" s="470"/>
      <c r="W997" s="194"/>
      <c r="X997" s="194"/>
      <c r="Y997" s="194"/>
      <c r="Z997" s="194"/>
      <c r="AA997" s="194"/>
      <c r="AB997" s="470"/>
      <c r="AC997" s="194"/>
      <c r="AD997" s="194"/>
      <c r="AE997" s="194"/>
      <c r="AF997" s="194"/>
      <c r="AG997" s="194"/>
      <c r="AH997" s="470"/>
      <c r="AI997" s="194"/>
      <c r="AJ997" s="194"/>
      <c r="AK997" s="194"/>
      <c r="AL997" s="194"/>
      <c r="AM997" s="470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470"/>
      <c r="P998" s="194"/>
      <c r="Q998" s="194"/>
      <c r="R998" s="194"/>
      <c r="S998" s="194"/>
      <c r="T998" s="194"/>
      <c r="U998" s="194"/>
      <c r="V998" s="470"/>
      <c r="W998" s="194"/>
      <c r="X998" s="194"/>
      <c r="Y998" s="194"/>
      <c r="Z998" s="194"/>
      <c r="AA998" s="194"/>
      <c r="AB998" s="470"/>
      <c r="AC998" s="194"/>
      <c r="AD998" s="194"/>
      <c r="AE998" s="194"/>
      <c r="AF998" s="194"/>
      <c r="AG998" s="194"/>
      <c r="AH998" s="470"/>
      <c r="AI998" s="194"/>
      <c r="AJ998" s="194"/>
      <c r="AK998" s="194"/>
      <c r="AL998" s="194"/>
      <c r="AM998" s="470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470"/>
      <c r="P999" s="194"/>
      <c r="Q999" s="194"/>
      <c r="R999" s="194"/>
      <c r="S999" s="194"/>
      <c r="T999" s="194"/>
      <c r="U999" s="194"/>
      <c r="V999" s="470"/>
      <c r="W999" s="194"/>
      <c r="X999" s="194"/>
      <c r="Y999" s="194"/>
      <c r="Z999" s="194"/>
      <c r="AA999" s="194"/>
      <c r="AB999" s="470"/>
      <c r="AC999" s="194"/>
      <c r="AD999" s="194"/>
      <c r="AE999" s="194"/>
      <c r="AF999" s="194"/>
      <c r="AG999" s="194"/>
      <c r="AH999" s="470"/>
      <c r="AI999" s="194"/>
      <c r="AJ999" s="194"/>
      <c r="AK999" s="194"/>
      <c r="AL999" s="194"/>
      <c r="AM999" s="470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470"/>
      <c r="P1000" s="194"/>
      <c r="Q1000" s="194"/>
      <c r="R1000" s="194"/>
      <c r="S1000" s="194"/>
      <c r="T1000" s="194"/>
      <c r="U1000" s="194"/>
      <c r="V1000" s="470"/>
      <c r="W1000" s="194"/>
      <c r="X1000" s="194"/>
      <c r="Y1000" s="194"/>
      <c r="Z1000" s="194"/>
      <c r="AA1000" s="194"/>
      <c r="AB1000" s="470"/>
      <c r="AC1000" s="194"/>
      <c r="AD1000" s="194"/>
      <c r="AE1000" s="194"/>
      <c r="AF1000" s="194"/>
      <c r="AG1000" s="194"/>
      <c r="AH1000" s="470"/>
      <c r="AI1000" s="194"/>
      <c r="AJ1000" s="194"/>
      <c r="AK1000" s="194"/>
      <c r="AL1000" s="194"/>
      <c r="AM1000" s="470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470"/>
      <c r="P1001" s="194"/>
      <c r="Q1001" s="194"/>
      <c r="R1001" s="194"/>
      <c r="S1001" s="194"/>
      <c r="T1001" s="194"/>
      <c r="U1001" s="194"/>
      <c r="V1001" s="470"/>
      <c r="W1001" s="194"/>
      <c r="X1001" s="194"/>
      <c r="Y1001" s="194"/>
      <c r="Z1001" s="194"/>
      <c r="AA1001" s="194"/>
      <c r="AB1001" s="470"/>
      <c r="AC1001" s="194"/>
      <c r="AD1001" s="194"/>
      <c r="AE1001" s="194"/>
      <c r="AF1001" s="194"/>
      <c r="AG1001" s="194"/>
      <c r="AH1001" s="470"/>
      <c r="AI1001" s="194"/>
      <c r="AJ1001" s="194"/>
      <c r="AK1001" s="194"/>
      <c r="AL1001" s="194"/>
      <c r="AM1001" s="470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470"/>
      <c r="P1002" s="194"/>
      <c r="Q1002" s="194"/>
      <c r="R1002" s="194"/>
      <c r="S1002" s="194"/>
      <c r="T1002" s="194"/>
      <c r="U1002" s="194"/>
      <c r="V1002" s="470"/>
      <c r="W1002" s="194"/>
      <c r="X1002" s="194"/>
      <c r="Y1002" s="194"/>
      <c r="Z1002" s="194"/>
      <c r="AA1002" s="194"/>
      <c r="AB1002" s="470"/>
      <c r="AC1002" s="194"/>
      <c r="AD1002" s="194"/>
      <c r="AE1002" s="194"/>
      <c r="AF1002" s="194"/>
      <c r="AG1002" s="194"/>
      <c r="AH1002" s="470"/>
      <c r="AI1002" s="194"/>
      <c r="AJ1002" s="194"/>
      <c r="AK1002" s="194"/>
      <c r="AL1002" s="194"/>
      <c r="AM1002" s="470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470"/>
      <c r="P1003" s="194"/>
      <c r="Q1003" s="194"/>
      <c r="R1003" s="194"/>
      <c r="S1003" s="194"/>
      <c r="T1003" s="194"/>
      <c r="U1003" s="194"/>
      <c r="V1003" s="470"/>
      <c r="W1003" s="194"/>
      <c r="X1003" s="194"/>
      <c r="Y1003" s="194"/>
      <c r="Z1003" s="194"/>
      <c r="AA1003" s="194"/>
      <c r="AB1003" s="470"/>
      <c r="AC1003" s="194"/>
      <c r="AD1003" s="194"/>
      <c r="AE1003" s="194"/>
      <c r="AF1003" s="194"/>
      <c r="AG1003" s="194"/>
      <c r="AH1003" s="470"/>
      <c r="AI1003" s="194"/>
      <c r="AJ1003" s="194"/>
      <c r="AK1003" s="194"/>
      <c r="AL1003" s="194"/>
      <c r="AM1003" s="470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470"/>
      <c r="P1004" s="194"/>
      <c r="Q1004" s="194"/>
      <c r="R1004" s="194"/>
      <c r="S1004" s="194"/>
      <c r="T1004" s="194"/>
      <c r="U1004" s="194"/>
      <c r="V1004" s="470"/>
      <c r="W1004" s="194"/>
      <c r="X1004" s="194"/>
      <c r="Y1004" s="194"/>
      <c r="Z1004" s="194"/>
      <c r="AA1004" s="194"/>
      <c r="AB1004" s="470"/>
      <c r="AC1004" s="194"/>
      <c r="AD1004" s="194"/>
      <c r="AE1004" s="194"/>
      <c r="AF1004" s="194"/>
      <c r="AG1004" s="194"/>
      <c r="AH1004" s="470"/>
      <c r="AI1004" s="194"/>
      <c r="AJ1004" s="194"/>
      <c r="AK1004" s="194"/>
      <c r="AL1004" s="194"/>
      <c r="AM1004" s="470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470"/>
      <c r="P1005" s="194"/>
      <c r="Q1005" s="194"/>
      <c r="R1005" s="194"/>
      <c r="S1005" s="194"/>
      <c r="T1005" s="194"/>
      <c r="U1005" s="194"/>
      <c r="V1005" s="470"/>
      <c r="W1005" s="194"/>
      <c r="X1005" s="194"/>
      <c r="Y1005" s="194"/>
      <c r="Z1005" s="194"/>
      <c r="AA1005" s="194"/>
      <c r="AB1005" s="470"/>
      <c r="AC1005" s="194"/>
      <c r="AD1005" s="194"/>
      <c r="AE1005" s="194"/>
      <c r="AF1005" s="194"/>
      <c r="AG1005" s="194"/>
      <c r="AH1005" s="470"/>
      <c r="AI1005" s="194"/>
      <c r="AJ1005" s="194"/>
      <c r="AK1005" s="194"/>
      <c r="AL1005" s="194"/>
      <c r="AM1005" s="470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470"/>
      <c r="P1006" s="194"/>
      <c r="Q1006" s="194"/>
      <c r="R1006" s="194"/>
      <c r="S1006" s="194"/>
      <c r="T1006" s="194"/>
      <c r="U1006" s="194"/>
      <c r="V1006" s="470"/>
      <c r="W1006" s="194"/>
      <c r="X1006" s="194"/>
      <c r="Y1006" s="194"/>
      <c r="Z1006" s="194"/>
      <c r="AA1006" s="194"/>
      <c r="AB1006" s="470"/>
      <c r="AC1006" s="194"/>
      <c r="AD1006" s="194"/>
      <c r="AE1006" s="194"/>
      <c r="AF1006" s="194"/>
      <c r="AG1006" s="194"/>
      <c r="AH1006" s="470"/>
      <c r="AI1006" s="194"/>
      <c r="AJ1006" s="194"/>
      <c r="AK1006" s="194"/>
      <c r="AL1006" s="194"/>
      <c r="AM1006" s="470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470"/>
      <c r="P1007" s="194"/>
      <c r="Q1007" s="194"/>
      <c r="R1007" s="194"/>
      <c r="S1007" s="194"/>
      <c r="T1007" s="194"/>
      <c r="U1007" s="194"/>
      <c r="V1007" s="470"/>
      <c r="W1007" s="194"/>
      <c r="X1007" s="194"/>
      <c r="Y1007" s="194"/>
      <c r="Z1007" s="194"/>
      <c r="AA1007" s="194"/>
      <c r="AB1007" s="470"/>
      <c r="AC1007" s="194"/>
      <c r="AD1007" s="194"/>
      <c r="AE1007" s="194"/>
      <c r="AF1007" s="194"/>
      <c r="AG1007" s="194"/>
      <c r="AH1007" s="470"/>
      <c r="AI1007" s="194"/>
      <c r="AJ1007" s="194"/>
      <c r="AK1007" s="194"/>
      <c r="AL1007" s="194"/>
      <c r="AM1007" s="470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470"/>
      <c r="P1008" s="194"/>
      <c r="Q1008" s="194"/>
      <c r="R1008" s="194"/>
      <c r="S1008" s="194"/>
      <c r="T1008" s="194"/>
      <c r="U1008" s="194"/>
      <c r="V1008" s="470"/>
      <c r="W1008" s="194"/>
      <c r="X1008" s="194"/>
      <c r="Y1008" s="194"/>
      <c r="Z1008" s="194"/>
      <c r="AA1008" s="194"/>
      <c r="AB1008" s="470"/>
      <c r="AC1008" s="194"/>
      <c r="AD1008" s="194"/>
      <c r="AE1008" s="194"/>
      <c r="AF1008" s="194"/>
      <c r="AG1008" s="194"/>
      <c r="AH1008" s="470"/>
      <c r="AI1008" s="194"/>
      <c r="AJ1008" s="194"/>
      <c r="AK1008" s="194"/>
      <c r="AL1008" s="194"/>
      <c r="AM1008" s="470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470"/>
      <c r="P1009" s="194"/>
      <c r="Q1009" s="194"/>
      <c r="R1009" s="194"/>
      <c r="S1009" s="194"/>
      <c r="T1009" s="194"/>
      <c r="U1009" s="194"/>
      <c r="V1009" s="470"/>
      <c r="W1009" s="194"/>
      <c r="X1009" s="194"/>
      <c r="Y1009" s="194"/>
      <c r="Z1009" s="194"/>
      <c r="AA1009" s="194"/>
      <c r="AB1009" s="470"/>
      <c r="AC1009" s="194"/>
      <c r="AD1009" s="194"/>
      <c r="AE1009" s="194"/>
      <c r="AF1009" s="194"/>
      <c r="AG1009" s="194"/>
      <c r="AH1009" s="470"/>
      <c r="AI1009" s="194"/>
      <c r="AJ1009" s="194"/>
      <c r="AK1009" s="194"/>
      <c r="AL1009" s="194"/>
      <c r="AM1009" s="470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470"/>
      <c r="P1010" s="194"/>
      <c r="Q1010" s="194"/>
      <c r="R1010" s="194"/>
      <c r="S1010" s="194"/>
      <c r="T1010" s="194"/>
      <c r="U1010" s="194"/>
      <c r="V1010" s="470"/>
      <c r="W1010" s="194"/>
      <c r="X1010" s="194"/>
      <c r="Y1010" s="194"/>
      <c r="Z1010" s="194"/>
      <c r="AA1010" s="194"/>
      <c r="AB1010" s="470"/>
      <c r="AC1010" s="194"/>
      <c r="AD1010" s="194"/>
      <c r="AE1010" s="194"/>
      <c r="AF1010" s="194"/>
      <c r="AG1010" s="194"/>
      <c r="AH1010" s="470"/>
      <c r="AI1010" s="194"/>
      <c r="AJ1010" s="194"/>
      <c r="AK1010" s="194"/>
      <c r="AL1010" s="194"/>
      <c r="AM1010" s="470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470"/>
      <c r="P1011" s="194"/>
      <c r="Q1011" s="194"/>
      <c r="R1011" s="194"/>
      <c r="S1011" s="194"/>
      <c r="T1011" s="194"/>
      <c r="U1011" s="194"/>
      <c r="V1011" s="470"/>
      <c r="W1011" s="194"/>
      <c r="X1011" s="194"/>
      <c r="Y1011" s="194"/>
      <c r="Z1011" s="194"/>
      <c r="AA1011" s="194"/>
      <c r="AB1011" s="470"/>
      <c r="AC1011" s="194"/>
      <c r="AD1011" s="194"/>
      <c r="AE1011" s="194"/>
      <c r="AF1011" s="194"/>
      <c r="AG1011" s="194"/>
      <c r="AH1011" s="470"/>
      <c r="AI1011" s="194"/>
      <c r="AJ1011" s="194"/>
      <c r="AK1011" s="194"/>
      <c r="AL1011" s="194"/>
      <c r="AM1011" s="470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470"/>
      <c r="P1012" s="194"/>
      <c r="Q1012" s="194"/>
      <c r="R1012" s="194"/>
      <c r="S1012" s="194"/>
      <c r="T1012" s="194"/>
      <c r="U1012" s="194"/>
      <c r="V1012" s="470"/>
      <c r="W1012" s="194"/>
      <c r="X1012" s="194"/>
      <c r="Y1012" s="194"/>
      <c r="Z1012" s="194"/>
      <c r="AA1012" s="194"/>
      <c r="AB1012" s="470"/>
      <c r="AC1012" s="194"/>
      <c r="AD1012" s="194"/>
      <c r="AE1012" s="194"/>
      <c r="AF1012" s="194"/>
      <c r="AG1012" s="194"/>
      <c r="AH1012" s="470"/>
      <c r="AI1012" s="194"/>
      <c r="AJ1012" s="194"/>
      <c r="AK1012" s="194"/>
      <c r="AL1012" s="194"/>
      <c r="AM1012" s="470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470"/>
      <c r="P1013" s="194"/>
      <c r="Q1013" s="194"/>
      <c r="R1013" s="194"/>
      <c r="S1013" s="194"/>
      <c r="T1013" s="194"/>
      <c r="U1013" s="194"/>
      <c r="V1013" s="470"/>
      <c r="W1013" s="194"/>
      <c r="X1013" s="194"/>
      <c r="Y1013" s="194"/>
      <c r="Z1013" s="194"/>
      <c r="AA1013" s="194"/>
      <c r="AB1013" s="470"/>
      <c r="AC1013" s="194"/>
      <c r="AD1013" s="194"/>
      <c r="AE1013" s="194"/>
      <c r="AF1013" s="194"/>
      <c r="AG1013" s="194"/>
      <c r="AH1013" s="470"/>
      <c r="AI1013" s="194"/>
      <c r="AJ1013" s="194"/>
      <c r="AK1013" s="194"/>
      <c r="AL1013" s="194"/>
      <c r="AM1013" s="470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470"/>
      <c r="P1014" s="194"/>
      <c r="Q1014" s="194"/>
      <c r="R1014" s="194"/>
      <c r="S1014" s="194"/>
      <c r="T1014" s="194"/>
      <c r="U1014" s="194"/>
      <c r="V1014" s="470"/>
      <c r="W1014" s="194"/>
      <c r="X1014" s="194"/>
      <c r="Y1014" s="194"/>
      <c r="Z1014" s="194"/>
      <c r="AA1014" s="194"/>
      <c r="AB1014" s="470"/>
      <c r="AC1014" s="194"/>
      <c r="AD1014" s="194"/>
      <c r="AE1014" s="194"/>
      <c r="AF1014" s="194"/>
      <c r="AG1014" s="194"/>
      <c r="AH1014" s="470"/>
      <c r="AI1014" s="194"/>
      <c r="AJ1014" s="194"/>
      <c r="AK1014" s="194"/>
      <c r="AL1014" s="194"/>
      <c r="AM1014" s="470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470"/>
      <c r="P1015" s="194"/>
      <c r="Q1015" s="194"/>
      <c r="R1015" s="194"/>
      <c r="S1015" s="194"/>
      <c r="T1015" s="194"/>
      <c r="U1015" s="194"/>
      <c r="V1015" s="470"/>
      <c r="W1015" s="194"/>
      <c r="X1015" s="194"/>
      <c r="Y1015" s="194"/>
      <c r="Z1015" s="194"/>
      <c r="AA1015" s="194"/>
      <c r="AB1015" s="470"/>
      <c r="AC1015" s="194"/>
      <c r="AD1015" s="194"/>
      <c r="AE1015" s="194"/>
      <c r="AF1015" s="194"/>
      <c r="AG1015" s="194"/>
      <c r="AH1015" s="470"/>
      <c r="AI1015" s="194"/>
      <c r="AJ1015" s="194"/>
      <c r="AK1015" s="194"/>
      <c r="AL1015" s="194"/>
      <c r="AM1015" s="470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470"/>
      <c r="P1016" s="194"/>
      <c r="Q1016" s="194"/>
      <c r="R1016" s="194"/>
      <c r="S1016" s="194"/>
      <c r="T1016" s="194"/>
      <c r="U1016" s="194"/>
      <c r="V1016" s="470"/>
      <c r="W1016" s="194"/>
      <c r="X1016" s="194"/>
      <c r="Y1016" s="194"/>
      <c r="Z1016" s="194"/>
      <c r="AA1016" s="194"/>
      <c r="AB1016" s="470"/>
      <c r="AC1016" s="194"/>
      <c r="AD1016" s="194"/>
      <c r="AE1016" s="194"/>
      <c r="AF1016" s="194"/>
      <c r="AG1016" s="194"/>
      <c r="AH1016" s="470"/>
      <c r="AI1016" s="194"/>
      <c r="AJ1016" s="194"/>
      <c r="AK1016" s="194"/>
      <c r="AL1016" s="194"/>
      <c r="AM1016" s="470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470"/>
      <c r="P1017" s="194"/>
      <c r="Q1017" s="194"/>
      <c r="R1017" s="194"/>
      <c r="S1017" s="194"/>
      <c r="T1017" s="194"/>
      <c r="U1017" s="194"/>
      <c r="V1017" s="470"/>
      <c r="W1017" s="194"/>
      <c r="X1017" s="194"/>
      <c r="Y1017" s="194"/>
      <c r="Z1017" s="194"/>
      <c r="AA1017" s="194"/>
      <c r="AB1017" s="470"/>
      <c r="AC1017" s="194"/>
      <c r="AD1017" s="194"/>
      <c r="AE1017" s="194"/>
      <c r="AF1017" s="194"/>
      <c r="AG1017" s="194"/>
      <c r="AH1017" s="470"/>
      <c r="AI1017" s="194"/>
      <c r="AJ1017" s="194"/>
      <c r="AK1017" s="194"/>
      <c r="AL1017" s="194"/>
      <c r="AM1017" s="470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470"/>
      <c r="P1018" s="194"/>
      <c r="Q1018" s="194"/>
      <c r="R1018" s="194"/>
      <c r="S1018" s="194"/>
      <c r="T1018" s="194"/>
      <c r="U1018" s="194"/>
      <c r="V1018" s="470"/>
      <c r="W1018" s="194"/>
      <c r="X1018" s="194"/>
      <c r="Y1018" s="194"/>
      <c r="Z1018" s="194"/>
      <c r="AA1018" s="194"/>
      <c r="AB1018" s="470"/>
      <c r="AC1018" s="194"/>
      <c r="AD1018" s="194"/>
      <c r="AE1018" s="194"/>
      <c r="AF1018" s="194"/>
      <c r="AG1018" s="194"/>
      <c r="AH1018" s="470"/>
      <c r="AI1018" s="194"/>
      <c r="AJ1018" s="194"/>
      <c r="AK1018" s="194"/>
      <c r="AL1018" s="194"/>
      <c r="AM1018" s="470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470"/>
      <c r="P1019" s="194"/>
      <c r="Q1019" s="194"/>
      <c r="R1019" s="194"/>
      <c r="S1019" s="194"/>
      <c r="T1019" s="194"/>
      <c r="U1019" s="194"/>
      <c r="V1019" s="470"/>
      <c r="W1019" s="194"/>
      <c r="X1019" s="194"/>
      <c r="Y1019" s="194"/>
      <c r="Z1019" s="194"/>
      <c r="AA1019" s="194"/>
      <c r="AB1019" s="470"/>
      <c r="AC1019" s="194"/>
      <c r="AD1019" s="194"/>
      <c r="AE1019" s="194"/>
      <c r="AF1019" s="194"/>
      <c r="AG1019" s="194"/>
      <c r="AH1019" s="470"/>
      <c r="AI1019" s="194"/>
      <c r="AJ1019" s="194"/>
      <c r="AK1019" s="194"/>
      <c r="AL1019" s="194"/>
      <c r="AM1019" s="470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470"/>
      <c r="P1020" s="194"/>
      <c r="Q1020" s="194"/>
      <c r="R1020" s="194"/>
      <c r="S1020" s="194"/>
      <c r="T1020" s="194"/>
      <c r="U1020" s="194"/>
      <c r="V1020" s="470"/>
      <c r="W1020" s="194"/>
      <c r="X1020" s="194"/>
      <c r="Y1020" s="194"/>
      <c r="Z1020" s="194"/>
      <c r="AA1020" s="194"/>
      <c r="AB1020" s="470"/>
      <c r="AC1020" s="194"/>
      <c r="AD1020" s="194"/>
      <c r="AE1020" s="194"/>
      <c r="AF1020" s="194"/>
      <c r="AG1020" s="194"/>
      <c r="AH1020" s="470"/>
      <c r="AI1020" s="194"/>
      <c r="AJ1020" s="194"/>
      <c r="AK1020" s="194"/>
      <c r="AL1020" s="194"/>
      <c r="AM1020" s="470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470"/>
      <c r="P1021" s="194"/>
      <c r="Q1021" s="194"/>
      <c r="R1021" s="194"/>
      <c r="S1021" s="194"/>
      <c r="T1021" s="194"/>
      <c r="U1021" s="194"/>
      <c r="V1021" s="470"/>
      <c r="W1021" s="194"/>
      <c r="X1021" s="194"/>
      <c r="Y1021" s="194"/>
      <c r="Z1021" s="194"/>
      <c r="AA1021" s="194"/>
      <c r="AB1021" s="470"/>
      <c r="AC1021" s="194"/>
      <c r="AD1021" s="194"/>
      <c r="AE1021" s="194"/>
      <c r="AF1021" s="194"/>
      <c r="AG1021" s="194"/>
      <c r="AH1021" s="470"/>
      <c r="AI1021" s="194"/>
      <c r="AJ1021" s="194"/>
      <c r="AK1021" s="194"/>
      <c r="AL1021" s="194"/>
      <c r="AM1021" s="470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470"/>
      <c r="P1022" s="194"/>
      <c r="Q1022" s="194"/>
      <c r="R1022" s="194"/>
      <c r="S1022" s="194"/>
      <c r="T1022" s="194"/>
      <c r="U1022" s="194"/>
      <c r="V1022" s="470"/>
      <c r="W1022" s="194"/>
      <c r="X1022" s="194"/>
      <c r="Y1022" s="194"/>
      <c r="Z1022" s="194"/>
      <c r="AA1022" s="194"/>
      <c r="AB1022" s="470"/>
      <c r="AC1022" s="194"/>
      <c r="AD1022" s="194"/>
      <c r="AE1022" s="194"/>
      <c r="AF1022" s="194"/>
      <c r="AG1022" s="194"/>
      <c r="AH1022" s="470"/>
      <c r="AI1022" s="194"/>
      <c r="AJ1022" s="194"/>
      <c r="AK1022" s="194"/>
      <c r="AL1022" s="194"/>
      <c r="AM1022" s="470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470"/>
      <c r="P1023" s="194"/>
      <c r="Q1023" s="194"/>
      <c r="R1023" s="194"/>
      <c r="S1023" s="194"/>
      <c r="T1023" s="194"/>
      <c r="U1023" s="194"/>
      <c r="V1023" s="470"/>
      <c r="W1023" s="194"/>
      <c r="X1023" s="194"/>
      <c r="Y1023" s="194"/>
      <c r="Z1023" s="194"/>
      <c r="AA1023" s="194"/>
      <c r="AB1023" s="470"/>
      <c r="AC1023" s="194"/>
      <c r="AD1023" s="194"/>
      <c r="AE1023" s="194"/>
      <c r="AF1023" s="194"/>
      <c r="AG1023" s="194"/>
      <c r="AH1023" s="470"/>
      <c r="AI1023" s="194"/>
      <c r="AJ1023" s="194"/>
      <c r="AK1023" s="194"/>
      <c r="AL1023" s="194"/>
      <c r="AM1023" s="470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470"/>
      <c r="P1024" s="194"/>
      <c r="Q1024" s="194"/>
      <c r="R1024" s="194"/>
      <c r="S1024" s="194"/>
      <c r="T1024" s="194"/>
      <c r="U1024" s="194"/>
      <c r="V1024" s="470"/>
      <c r="W1024" s="194"/>
      <c r="X1024" s="194"/>
      <c r="Y1024" s="194"/>
      <c r="Z1024" s="194"/>
      <c r="AA1024" s="194"/>
      <c r="AB1024" s="470"/>
      <c r="AC1024" s="194"/>
      <c r="AD1024" s="194"/>
      <c r="AE1024" s="194"/>
      <c r="AF1024" s="194"/>
      <c r="AG1024" s="194"/>
      <c r="AH1024" s="470"/>
      <c r="AI1024" s="194"/>
      <c r="AJ1024" s="194"/>
      <c r="AK1024" s="194"/>
      <c r="AL1024" s="194"/>
      <c r="AM1024" s="470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470"/>
      <c r="P1025" s="194"/>
      <c r="Q1025" s="194"/>
      <c r="R1025" s="194"/>
      <c r="S1025" s="194"/>
      <c r="T1025" s="194"/>
      <c r="U1025" s="194"/>
      <c r="V1025" s="470"/>
      <c r="W1025" s="194"/>
      <c r="X1025" s="194"/>
      <c r="Y1025" s="194"/>
      <c r="Z1025" s="194"/>
      <c r="AA1025" s="194"/>
      <c r="AB1025" s="470"/>
      <c r="AC1025" s="194"/>
      <c r="AD1025" s="194"/>
      <c r="AE1025" s="194"/>
      <c r="AF1025" s="194"/>
      <c r="AG1025" s="194"/>
      <c r="AH1025" s="470"/>
      <c r="AI1025" s="194"/>
      <c r="AJ1025" s="194"/>
      <c r="AK1025" s="194"/>
      <c r="AL1025" s="194"/>
      <c r="AM1025" s="470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470"/>
      <c r="P1026" s="194"/>
      <c r="Q1026" s="194"/>
      <c r="R1026" s="194"/>
      <c r="S1026" s="194"/>
      <c r="T1026" s="194"/>
      <c r="U1026" s="194"/>
      <c r="V1026" s="470"/>
      <c r="W1026" s="194"/>
      <c r="X1026" s="194"/>
      <c r="Y1026" s="194"/>
      <c r="Z1026" s="194"/>
      <c r="AA1026" s="194"/>
      <c r="AB1026" s="470"/>
      <c r="AC1026" s="194"/>
      <c r="AD1026" s="194"/>
      <c r="AE1026" s="194"/>
      <c r="AF1026" s="194"/>
      <c r="AG1026" s="194"/>
      <c r="AH1026" s="470"/>
      <c r="AI1026" s="194"/>
      <c r="AJ1026" s="194"/>
      <c r="AK1026" s="194"/>
      <c r="AL1026" s="194"/>
      <c r="AM1026" s="470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470"/>
      <c r="P1027" s="194"/>
      <c r="Q1027" s="194"/>
      <c r="R1027" s="194"/>
      <c r="S1027" s="194"/>
      <c r="T1027" s="194"/>
      <c r="U1027" s="194"/>
      <c r="V1027" s="470"/>
      <c r="W1027" s="194"/>
      <c r="X1027" s="194"/>
      <c r="Y1027" s="194"/>
      <c r="Z1027" s="194"/>
      <c r="AA1027" s="194"/>
      <c r="AB1027" s="470"/>
      <c r="AC1027" s="194"/>
      <c r="AD1027" s="194"/>
      <c r="AE1027" s="194"/>
      <c r="AF1027" s="194"/>
      <c r="AG1027" s="194"/>
      <c r="AH1027" s="470"/>
      <c r="AI1027" s="194"/>
      <c r="AJ1027" s="194"/>
      <c r="AK1027" s="194"/>
      <c r="AL1027" s="194"/>
      <c r="AM1027" s="470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470"/>
      <c r="P1028" s="194"/>
      <c r="Q1028" s="194"/>
      <c r="R1028" s="194"/>
      <c r="S1028" s="194"/>
      <c r="T1028" s="194"/>
      <c r="U1028" s="194"/>
      <c r="V1028" s="470"/>
      <c r="W1028" s="194"/>
      <c r="X1028" s="194"/>
      <c r="Y1028" s="194"/>
      <c r="Z1028" s="194"/>
      <c r="AA1028" s="194"/>
      <c r="AB1028" s="470"/>
      <c r="AC1028" s="194"/>
      <c r="AD1028" s="194"/>
      <c r="AE1028" s="194"/>
      <c r="AF1028" s="194"/>
      <c r="AG1028" s="194"/>
      <c r="AH1028" s="470"/>
      <c r="AI1028" s="194"/>
      <c r="AJ1028" s="194"/>
      <c r="AK1028" s="194"/>
      <c r="AL1028" s="194"/>
      <c r="AM1028" s="470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470"/>
      <c r="P1029" s="194"/>
      <c r="Q1029" s="194"/>
      <c r="R1029" s="194"/>
      <c r="S1029" s="194"/>
      <c r="T1029" s="194"/>
      <c r="U1029" s="194"/>
      <c r="V1029" s="470"/>
      <c r="W1029" s="194"/>
      <c r="X1029" s="194"/>
      <c r="Y1029" s="194"/>
      <c r="Z1029" s="194"/>
      <c r="AA1029" s="194"/>
      <c r="AB1029" s="470"/>
      <c r="AC1029" s="194"/>
      <c r="AD1029" s="194"/>
      <c r="AE1029" s="194"/>
      <c r="AF1029" s="194"/>
      <c r="AG1029" s="194"/>
      <c r="AH1029" s="470"/>
      <c r="AI1029" s="194"/>
      <c r="AJ1029" s="194"/>
      <c r="AK1029" s="194"/>
      <c r="AL1029" s="194"/>
      <c r="AM1029" s="470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470"/>
      <c r="P1030" s="194"/>
      <c r="Q1030" s="194"/>
      <c r="R1030" s="194"/>
      <c r="S1030" s="194"/>
      <c r="T1030" s="194"/>
      <c r="U1030" s="194"/>
      <c r="V1030" s="470"/>
      <c r="W1030" s="194"/>
      <c r="X1030" s="194"/>
      <c r="Y1030" s="194"/>
      <c r="Z1030" s="194"/>
      <c r="AA1030" s="194"/>
      <c r="AB1030" s="470"/>
      <c r="AC1030" s="194"/>
      <c r="AD1030" s="194"/>
      <c r="AE1030" s="194"/>
      <c r="AF1030" s="194"/>
      <c r="AG1030" s="194"/>
      <c r="AH1030" s="470"/>
      <c r="AI1030" s="194"/>
      <c r="AJ1030" s="194"/>
      <c r="AK1030" s="194"/>
      <c r="AL1030" s="194"/>
      <c r="AM1030" s="470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470"/>
      <c r="P1031" s="194"/>
      <c r="Q1031" s="194"/>
      <c r="R1031" s="194"/>
      <c r="S1031" s="194"/>
      <c r="T1031" s="194"/>
      <c r="U1031" s="194"/>
      <c r="V1031" s="470"/>
      <c r="W1031" s="194"/>
      <c r="X1031" s="194"/>
      <c r="Y1031" s="194"/>
      <c r="Z1031" s="194"/>
      <c r="AA1031" s="194"/>
      <c r="AB1031" s="470"/>
      <c r="AC1031" s="194"/>
      <c r="AD1031" s="194"/>
      <c r="AE1031" s="194"/>
      <c r="AF1031" s="194"/>
      <c r="AG1031" s="194"/>
      <c r="AH1031" s="470"/>
      <c r="AI1031" s="194"/>
      <c r="AJ1031" s="194"/>
      <c r="AK1031" s="194"/>
      <c r="AL1031" s="194"/>
      <c r="AM1031" s="470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470"/>
      <c r="P1032" s="194"/>
      <c r="Q1032" s="194"/>
      <c r="R1032" s="194"/>
      <c r="S1032" s="194"/>
      <c r="T1032" s="194"/>
      <c r="U1032" s="194"/>
      <c r="V1032" s="470"/>
      <c r="W1032" s="194"/>
      <c r="X1032" s="194"/>
      <c r="Y1032" s="194"/>
      <c r="Z1032" s="194"/>
      <c r="AA1032" s="194"/>
      <c r="AB1032" s="470"/>
      <c r="AC1032" s="194"/>
      <c r="AD1032" s="194"/>
      <c r="AE1032" s="194"/>
      <c r="AF1032" s="194"/>
      <c r="AG1032" s="194"/>
      <c r="AH1032" s="470"/>
      <c r="AI1032" s="194"/>
      <c r="AJ1032" s="194"/>
      <c r="AK1032" s="194"/>
      <c r="AL1032" s="194"/>
      <c r="AM1032" s="470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470"/>
      <c r="P1033" s="194"/>
      <c r="Q1033" s="194"/>
      <c r="R1033" s="194"/>
      <c r="S1033" s="194"/>
      <c r="T1033" s="194"/>
      <c r="U1033" s="194"/>
      <c r="V1033" s="470"/>
      <c r="W1033" s="194"/>
      <c r="X1033" s="194"/>
      <c r="Y1033" s="194"/>
      <c r="Z1033" s="194"/>
      <c r="AA1033" s="194"/>
      <c r="AB1033" s="470"/>
      <c r="AC1033" s="194"/>
      <c r="AD1033" s="194"/>
      <c r="AE1033" s="194"/>
      <c r="AF1033" s="194"/>
      <c r="AG1033" s="194"/>
      <c r="AH1033" s="470"/>
      <c r="AI1033" s="194"/>
      <c r="AJ1033" s="194"/>
      <c r="AK1033" s="194"/>
      <c r="AL1033" s="194"/>
      <c r="AM1033" s="470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470"/>
      <c r="P1034" s="194"/>
      <c r="Q1034" s="194"/>
      <c r="R1034" s="194"/>
      <c r="S1034" s="194"/>
      <c r="T1034" s="194"/>
      <c r="U1034" s="194"/>
      <c r="V1034" s="470"/>
      <c r="W1034" s="194"/>
      <c r="X1034" s="194"/>
      <c r="Y1034" s="194"/>
      <c r="Z1034" s="194"/>
      <c r="AA1034" s="194"/>
      <c r="AB1034" s="470"/>
      <c r="AC1034" s="194"/>
      <c r="AD1034" s="194"/>
      <c r="AE1034" s="194"/>
      <c r="AF1034" s="194"/>
      <c r="AG1034" s="194"/>
      <c r="AH1034" s="470"/>
      <c r="AI1034" s="194"/>
      <c r="AJ1034" s="194"/>
      <c r="AK1034" s="194"/>
      <c r="AL1034" s="194"/>
      <c r="AM1034" s="470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470"/>
      <c r="P1035" s="194"/>
      <c r="Q1035" s="194"/>
      <c r="R1035" s="194"/>
      <c r="S1035" s="194"/>
      <c r="T1035" s="194"/>
      <c r="U1035" s="194"/>
      <c r="V1035" s="470"/>
      <c r="W1035" s="194"/>
      <c r="X1035" s="194"/>
      <c r="Y1035" s="194"/>
      <c r="Z1035" s="194"/>
      <c r="AA1035" s="194"/>
      <c r="AB1035" s="470"/>
      <c r="AC1035" s="194"/>
      <c r="AD1035" s="194"/>
      <c r="AE1035" s="194"/>
      <c r="AF1035" s="194"/>
      <c r="AG1035" s="194"/>
      <c r="AH1035" s="470"/>
      <c r="AI1035" s="194"/>
      <c r="AJ1035" s="194"/>
      <c r="AK1035" s="194"/>
      <c r="AL1035" s="194"/>
      <c r="AM1035" s="470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470"/>
      <c r="P1036" s="194"/>
      <c r="Q1036" s="194"/>
      <c r="R1036" s="194"/>
      <c r="S1036" s="194"/>
      <c r="T1036" s="194"/>
      <c r="U1036" s="194"/>
      <c r="V1036" s="470"/>
      <c r="W1036" s="194"/>
      <c r="X1036" s="194"/>
      <c r="Y1036" s="194"/>
      <c r="Z1036" s="194"/>
      <c r="AA1036" s="194"/>
      <c r="AB1036" s="470"/>
      <c r="AC1036" s="194"/>
      <c r="AD1036" s="194"/>
      <c r="AE1036" s="194"/>
      <c r="AF1036" s="194"/>
      <c r="AG1036" s="194"/>
      <c r="AH1036" s="470"/>
      <c r="AI1036" s="194"/>
      <c r="AJ1036" s="194"/>
      <c r="AK1036" s="194"/>
      <c r="AL1036" s="194"/>
      <c r="AM1036" s="470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470"/>
      <c r="P1037" s="194"/>
      <c r="Q1037" s="194"/>
      <c r="R1037" s="194"/>
      <c r="S1037" s="194"/>
      <c r="T1037" s="194"/>
      <c r="U1037" s="194"/>
      <c r="V1037" s="470"/>
      <c r="W1037" s="194"/>
      <c r="X1037" s="194"/>
      <c r="Y1037" s="194"/>
      <c r="Z1037" s="194"/>
      <c r="AA1037" s="194"/>
      <c r="AB1037" s="470"/>
      <c r="AC1037" s="194"/>
      <c r="AD1037" s="194"/>
      <c r="AE1037" s="194"/>
      <c r="AF1037" s="194"/>
      <c r="AG1037" s="194"/>
      <c r="AH1037" s="470"/>
      <c r="AI1037" s="194"/>
      <c r="AJ1037" s="194"/>
      <c r="AK1037" s="194"/>
      <c r="AL1037" s="194"/>
      <c r="AM1037" s="470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470"/>
      <c r="P1038" s="194"/>
      <c r="Q1038" s="194"/>
      <c r="R1038" s="194"/>
      <c r="S1038" s="194"/>
      <c r="T1038" s="194"/>
      <c r="U1038" s="194"/>
      <c r="V1038" s="470"/>
      <c r="W1038" s="194"/>
      <c r="X1038" s="194"/>
      <c r="Y1038" s="194"/>
      <c r="Z1038" s="194"/>
      <c r="AA1038" s="194"/>
      <c r="AB1038" s="470"/>
      <c r="AC1038" s="194"/>
      <c r="AD1038" s="194"/>
      <c r="AE1038" s="194"/>
      <c r="AF1038" s="194"/>
      <c r="AG1038" s="194"/>
      <c r="AH1038" s="470"/>
      <c r="AI1038" s="194"/>
      <c r="AJ1038" s="194"/>
      <c r="AK1038" s="194"/>
      <c r="AL1038" s="194"/>
      <c r="AM1038" s="470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470"/>
      <c r="P1039" s="194"/>
      <c r="Q1039" s="194"/>
      <c r="R1039" s="194"/>
      <c r="S1039" s="194"/>
      <c r="T1039" s="194"/>
      <c r="U1039" s="194"/>
      <c r="V1039" s="470"/>
      <c r="W1039" s="194"/>
      <c r="X1039" s="194"/>
      <c r="Y1039" s="194"/>
      <c r="Z1039" s="194"/>
      <c r="AA1039" s="194"/>
      <c r="AB1039" s="470"/>
      <c r="AC1039" s="194"/>
      <c r="AD1039" s="194"/>
      <c r="AE1039" s="194"/>
      <c r="AF1039" s="194"/>
      <c r="AG1039" s="194"/>
      <c r="AH1039" s="470"/>
      <c r="AI1039" s="194"/>
      <c r="AJ1039" s="194"/>
      <c r="AK1039" s="194"/>
      <c r="AL1039" s="194"/>
      <c r="AM1039" s="470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470"/>
      <c r="P1040" s="194"/>
      <c r="Q1040" s="194"/>
      <c r="R1040" s="194"/>
      <c r="S1040" s="194"/>
      <c r="T1040" s="194"/>
      <c r="U1040" s="194"/>
      <c r="V1040" s="470"/>
      <c r="W1040" s="194"/>
      <c r="X1040" s="194"/>
      <c r="Y1040" s="194"/>
      <c r="Z1040" s="194"/>
      <c r="AA1040" s="194"/>
      <c r="AB1040" s="470"/>
      <c r="AC1040" s="194"/>
      <c r="AD1040" s="194"/>
      <c r="AE1040" s="194"/>
      <c r="AF1040" s="194"/>
      <c r="AG1040" s="194"/>
      <c r="AH1040" s="470"/>
      <c r="AI1040" s="194"/>
      <c r="AJ1040" s="194"/>
      <c r="AK1040" s="194"/>
      <c r="AL1040" s="194"/>
      <c r="AM1040" s="470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470"/>
      <c r="P1041" s="194"/>
      <c r="Q1041" s="194"/>
      <c r="R1041" s="194"/>
      <c r="S1041" s="194"/>
      <c r="T1041" s="194"/>
      <c r="U1041" s="194"/>
      <c r="V1041" s="470"/>
      <c r="W1041" s="194"/>
      <c r="X1041" s="194"/>
      <c r="Y1041" s="194"/>
      <c r="Z1041" s="194"/>
      <c r="AA1041" s="194"/>
      <c r="AB1041" s="470"/>
      <c r="AC1041" s="194"/>
      <c r="AD1041" s="194"/>
      <c r="AE1041" s="194"/>
      <c r="AF1041" s="194"/>
      <c r="AG1041" s="194"/>
      <c r="AH1041" s="470"/>
      <c r="AI1041" s="194"/>
      <c r="AJ1041" s="194"/>
      <c r="AK1041" s="194"/>
      <c r="AL1041" s="194"/>
      <c r="AM1041" s="470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470"/>
      <c r="P1042" s="194"/>
      <c r="Q1042" s="194"/>
      <c r="R1042" s="194"/>
      <c r="S1042" s="194"/>
      <c r="T1042" s="194"/>
      <c r="U1042" s="194"/>
      <c r="V1042" s="470"/>
      <c r="W1042" s="194"/>
      <c r="X1042" s="194"/>
      <c r="Y1042" s="194"/>
      <c r="Z1042" s="194"/>
      <c r="AA1042" s="194"/>
      <c r="AB1042" s="470"/>
      <c r="AC1042" s="194"/>
      <c r="AD1042" s="194"/>
      <c r="AE1042" s="194"/>
      <c r="AF1042" s="194"/>
      <c r="AG1042" s="194"/>
      <c r="AH1042" s="470"/>
      <c r="AI1042" s="194"/>
      <c r="AJ1042" s="194"/>
      <c r="AK1042" s="194"/>
      <c r="AL1042" s="194"/>
      <c r="AM1042" s="470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470"/>
      <c r="P1043" s="194"/>
      <c r="Q1043" s="194"/>
      <c r="R1043" s="194"/>
      <c r="S1043" s="194"/>
      <c r="T1043" s="194"/>
      <c r="U1043" s="194"/>
      <c r="V1043" s="470"/>
      <c r="W1043" s="194"/>
      <c r="X1043" s="194"/>
      <c r="Y1043" s="194"/>
      <c r="Z1043" s="194"/>
      <c r="AA1043" s="194"/>
      <c r="AB1043" s="470"/>
      <c r="AC1043" s="194"/>
      <c r="AD1043" s="194"/>
      <c r="AE1043" s="194"/>
      <c r="AF1043" s="194"/>
      <c r="AG1043" s="194"/>
      <c r="AH1043" s="470"/>
      <c r="AI1043" s="194"/>
      <c r="AJ1043" s="194"/>
      <c r="AK1043" s="194"/>
      <c r="AL1043" s="194"/>
      <c r="AM1043" s="470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470"/>
      <c r="P1044" s="194"/>
      <c r="Q1044" s="194"/>
      <c r="R1044" s="194"/>
      <c r="S1044" s="194"/>
      <c r="T1044" s="194"/>
      <c r="U1044" s="194"/>
      <c r="V1044" s="470"/>
      <c r="W1044" s="194"/>
      <c r="X1044" s="194"/>
      <c r="Y1044" s="194"/>
      <c r="Z1044" s="194"/>
      <c r="AA1044" s="194"/>
      <c r="AB1044" s="470"/>
      <c r="AC1044" s="194"/>
      <c r="AD1044" s="194"/>
      <c r="AE1044" s="194"/>
      <c r="AF1044" s="194"/>
      <c r="AG1044" s="194"/>
      <c r="AH1044" s="470"/>
      <c r="AI1044" s="194"/>
      <c r="AJ1044" s="194"/>
      <c r="AK1044" s="194"/>
      <c r="AL1044" s="194"/>
      <c r="AM1044" s="470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470"/>
      <c r="P1045" s="194"/>
      <c r="Q1045" s="194"/>
      <c r="R1045" s="194"/>
      <c r="S1045" s="194"/>
      <c r="T1045" s="194"/>
      <c r="U1045" s="194"/>
      <c r="V1045" s="470"/>
      <c r="W1045" s="194"/>
      <c r="X1045" s="194"/>
      <c r="Y1045" s="194"/>
      <c r="Z1045" s="194"/>
      <c r="AA1045" s="194"/>
      <c r="AB1045" s="470"/>
      <c r="AC1045" s="194"/>
      <c r="AD1045" s="194"/>
      <c r="AE1045" s="194"/>
      <c r="AF1045" s="194"/>
      <c r="AG1045" s="194"/>
      <c r="AH1045" s="470"/>
      <c r="AI1045" s="194"/>
      <c r="AJ1045" s="194"/>
      <c r="AK1045" s="194"/>
      <c r="AL1045" s="194"/>
      <c r="AM1045" s="470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470"/>
      <c r="P1046" s="194"/>
      <c r="Q1046" s="194"/>
      <c r="R1046" s="194"/>
      <c r="S1046" s="194"/>
      <c r="T1046" s="194"/>
      <c r="U1046" s="194"/>
      <c r="V1046" s="470"/>
      <c r="W1046" s="194"/>
      <c r="X1046" s="194"/>
      <c r="Y1046" s="194"/>
      <c r="Z1046" s="194"/>
      <c r="AA1046" s="194"/>
      <c r="AB1046" s="470"/>
      <c r="AC1046" s="194"/>
      <c r="AD1046" s="194"/>
      <c r="AE1046" s="194"/>
      <c r="AF1046" s="194"/>
      <c r="AG1046" s="194"/>
      <c r="AH1046" s="470"/>
      <c r="AI1046" s="194"/>
      <c r="AJ1046" s="194"/>
      <c r="AK1046" s="194"/>
      <c r="AL1046" s="194"/>
      <c r="AM1046" s="470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  <c r="BM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470"/>
      <c r="P1047" s="194"/>
      <c r="Q1047" s="194"/>
      <c r="R1047" s="194"/>
      <c r="S1047" s="194"/>
      <c r="T1047" s="194"/>
      <c r="U1047" s="194"/>
      <c r="V1047" s="470"/>
      <c r="W1047" s="194"/>
      <c r="X1047" s="194"/>
      <c r="Y1047" s="194"/>
      <c r="Z1047" s="194"/>
      <c r="AA1047" s="194"/>
      <c r="AB1047" s="470"/>
      <c r="AC1047" s="194"/>
      <c r="AD1047" s="194"/>
      <c r="AE1047" s="194"/>
      <c r="AF1047" s="194"/>
      <c r="AG1047" s="194"/>
      <c r="AH1047" s="470"/>
      <c r="AI1047" s="194"/>
      <c r="AJ1047" s="194"/>
      <c r="AK1047" s="194"/>
      <c r="AL1047" s="194"/>
      <c r="AM1047" s="470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  <c r="BM1047" s="194"/>
    </row>
    <row r="1048">
      <c r="A1048" s="194"/>
      <c r="B1048" s="194"/>
      <c r="C1048" s="194"/>
      <c r="D1048" s="194"/>
      <c r="E1048" s="194"/>
      <c r="F1048" s="194"/>
      <c r="G1048" s="194"/>
      <c r="H1048" s="194"/>
      <c r="I1048" s="194"/>
      <c r="J1048" s="194"/>
      <c r="K1048" s="194"/>
      <c r="L1048" s="194"/>
      <c r="M1048" s="194"/>
      <c r="N1048" s="470"/>
      <c r="O1048" s="470"/>
      <c r="P1048" s="194"/>
      <c r="Q1048" s="194"/>
      <c r="R1048" s="194"/>
      <c r="S1048" s="194"/>
      <c r="T1048" s="194"/>
      <c r="U1048" s="194"/>
      <c r="V1048" s="470"/>
      <c r="W1048" s="194"/>
      <c r="X1048" s="194"/>
      <c r="Y1048" s="194"/>
      <c r="Z1048" s="194"/>
      <c r="AA1048" s="194"/>
      <c r="AB1048" s="470"/>
      <c r="AC1048" s="194"/>
      <c r="AD1048" s="194"/>
      <c r="AE1048" s="194"/>
      <c r="AF1048" s="194"/>
      <c r="AG1048" s="194"/>
      <c r="AH1048" s="470"/>
      <c r="AI1048" s="194"/>
      <c r="AJ1048" s="194"/>
      <c r="AK1048" s="194"/>
      <c r="AL1048" s="194"/>
      <c r="AM1048" s="470"/>
      <c r="AN1048" s="194"/>
      <c r="AO1048" s="194"/>
      <c r="AP1048" s="194"/>
      <c r="AQ1048" s="194"/>
      <c r="AR1048" s="194"/>
      <c r="AS1048" s="194"/>
      <c r="AT1048" s="194"/>
      <c r="AU1048" s="194"/>
      <c r="AV1048" s="194"/>
      <c r="AW1048" s="194"/>
      <c r="AX1048" s="194"/>
      <c r="AY1048" s="194"/>
      <c r="AZ1048" s="194"/>
      <c r="BA1048" s="194"/>
      <c r="BB1048" s="194"/>
      <c r="BC1048" s="194"/>
      <c r="BD1048" s="194"/>
      <c r="BE1048" s="194"/>
      <c r="BF1048" s="194"/>
      <c r="BG1048" s="194"/>
      <c r="BH1048" s="194"/>
      <c r="BI1048" s="194"/>
      <c r="BJ1048" s="194"/>
      <c r="BK1048" s="194"/>
      <c r="BL1048" s="194"/>
      <c r="BM1048" s="194"/>
    </row>
    <row r="1049">
      <c r="A1049" s="194"/>
      <c r="B1049" s="194"/>
      <c r="C1049" s="194"/>
      <c r="D1049" s="194"/>
      <c r="E1049" s="194"/>
      <c r="F1049" s="194"/>
      <c r="G1049" s="194"/>
      <c r="H1049" s="194"/>
      <c r="I1049" s="194"/>
      <c r="J1049" s="194"/>
      <c r="K1049" s="194"/>
      <c r="L1049" s="194"/>
      <c r="M1049" s="194"/>
      <c r="N1049" s="470"/>
      <c r="O1049" s="470"/>
      <c r="P1049" s="194"/>
      <c r="Q1049" s="194"/>
      <c r="R1049" s="194"/>
      <c r="S1049" s="194"/>
      <c r="T1049" s="194"/>
      <c r="U1049" s="194"/>
      <c r="V1049" s="470"/>
      <c r="W1049" s="194"/>
      <c r="X1049" s="194"/>
      <c r="Y1049" s="194"/>
      <c r="Z1049" s="194"/>
      <c r="AA1049" s="194"/>
      <c r="AB1049" s="470"/>
      <c r="AC1049" s="194"/>
      <c r="AD1049" s="194"/>
      <c r="AE1049" s="194"/>
      <c r="AF1049" s="194"/>
      <c r="AG1049" s="194"/>
      <c r="AH1049" s="470"/>
      <c r="AI1049" s="194"/>
      <c r="AJ1049" s="194"/>
      <c r="AK1049" s="194"/>
      <c r="AL1049" s="194"/>
      <c r="AM1049" s="470"/>
      <c r="AN1049" s="194"/>
      <c r="AO1049" s="194"/>
      <c r="AP1049" s="194"/>
      <c r="AQ1049" s="194"/>
      <c r="AR1049" s="194"/>
      <c r="AS1049" s="194"/>
      <c r="AT1049" s="194"/>
      <c r="AU1049" s="194"/>
      <c r="AV1049" s="194"/>
      <c r="AW1049" s="194"/>
      <c r="AX1049" s="194"/>
      <c r="AY1049" s="194"/>
      <c r="AZ1049" s="194"/>
      <c r="BA1049" s="194"/>
      <c r="BB1049" s="194"/>
      <c r="BC1049" s="194"/>
      <c r="BD1049" s="194"/>
      <c r="BE1049" s="194"/>
      <c r="BF1049" s="194"/>
      <c r="BG1049" s="194"/>
      <c r="BH1049" s="194"/>
      <c r="BI1049" s="194"/>
      <c r="BJ1049" s="194"/>
      <c r="BK1049" s="194"/>
      <c r="BL1049" s="194"/>
      <c r="BM1049" s="194"/>
    </row>
  </sheetData>
  <mergeCells count="786">
    <mergeCell ref="M7:P7"/>
    <mergeCell ref="Q7:R7"/>
    <mergeCell ref="M8:P8"/>
    <mergeCell ref="Q8:R8"/>
    <mergeCell ref="T8:U8"/>
    <mergeCell ref="Q9:R9"/>
    <mergeCell ref="T9:U9"/>
    <mergeCell ref="M11:P11"/>
    <mergeCell ref="Q11:R11"/>
    <mergeCell ref="T13:U13"/>
    <mergeCell ref="T14:U14"/>
    <mergeCell ref="T15:U15"/>
    <mergeCell ref="T16:U16"/>
    <mergeCell ref="T17:U17"/>
    <mergeCell ref="M25:P25"/>
    <mergeCell ref="M26:P26"/>
    <mergeCell ref="T20:U20"/>
    <mergeCell ref="T21:U21"/>
    <mergeCell ref="T22:U22"/>
    <mergeCell ref="T23:U23"/>
    <mergeCell ref="M24:P24"/>
    <mergeCell ref="T24:U24"/>
    <mergeCell ref="T25:U25"/>
    <mergeCell ref="T27:U27"/>
    <mergeCell ref="T28:U28"/>
    <mergeCell ref="T29:U29"/>
    <mergeCell ref="O30:Q30"/>
    <mergeCell ref="T30:U30"/>
    <mergeCell ref="O31:Q31"/>
    <mergeCell ref="O32:Q32"/>
    <mergeCell ref="T31:U31"/>
    <mergeCell ref="T32:U32"/>
    <mergeCell ref="Q33:Z34"/>
    <mergeCell ref="X35:Y35"/>
    <mergeCell ref="Q36:W36"/>
    <mergeCell ref="X36:Y36"/>
    <mergeCell ref="X37:Y37"/>
    <mergeCell ref="Q41:W41"/>
    <mergeCell ref="X41:Y41"/>
    <mergeCell ref="Q42:W42"/>
    <mergeCell ref="X42:Y42"/>
    <mergeCell ref="Q43:W43"/>
    <mergeCell ref="X43:Y43"/>
    <mergeCell ref="Q44:W44"/>
    <mergeCell ref="X44:Y44"/>
    <mergeCell ref="Q37:W37"/>
    <mergeCell ref="Q38:W38"/>
    <mergeCell ref="X38:Y38"/>
    <mergeCell ref="Q39:W39"/>
    <mergeCell ref="X39:Y39"/>
    <mergeCell ref="Q40:W40"/>
    <mergeCell ref="X40:Y40"/>
    <mergeCell ref="D7:J7"/>
    <mergeCell ref="D8:J8"/>
    <mergeCell ref="D9:J9"/>
    <mergeCell ref="D10:J10"/>
    <mergeCell ref="D11:J11"/>
    <mergeCell ref="M12:P12"/>
    <mergeCell ref="Q12:R12"/>
    <mergeCell ref="D12:J12"/>
    <mergeCell ref="D13:J13"/>
    <mergeCell ref="M13:P13"/>
    <mergeCell ref="Q13:R13"/>
    <mergeCell ref="D14:J14"/>
    <mergeCell ref="Q14:R14"/>
    <mergeCell ref="Q15:R15"/>
    <mergeCell ref="M18:P18"/>
    <mergeCell ref="M19:P19"/>
    <mergeCell ref="Q19:R19"/>
    <mergeCell ref="M20:P20"/>
    <mergeCell ref="Q20:R20"/>
    <mergeCell ref="M21:P21"/>
    <mergeCell ref="Q21:R21"/>
    <mergeCell ref="M14:P14"/>
    <mergeCell ref="M15:P15"/>
    <mergeCell ref="M16:P16"/>
    <mergeCell ref="Q16:R16"/>
    <mergeCell ref="M17:P17"/>
    <mergeCell ref="Q17:R17"/>
    <mergeCell ref="Q18:R18"/>
    <mergeCell ref="D15:J15"/>
    <mergeCell ref="D16:J16"/>
    <mergeCell ref="D17:J17"/>
    <mergeCell ref="D18:J18"/>
    <mergeCell ref="D19:J19"/>
    <mergeCell ref="D20:J20"/>
    <mergeCell ref="D21:J21"/>
    <mergeCell ref="D22:J22"/>
    <mergeCell ref="D33:M34"/>
    <mergeCell ref="D35:J35"/>
    <mergeCell ref="K35:L35"/>
    <mergeCell ref="D36:J36"/>
    <mergeCell ref="K36:L36"/>
    <mergeCell ref="K37:L37"/>
    <mergeCell ref="D37:J37"/>
    <mergeCell ref="D38:J38"/>
    <mergeCell ref="K38:L38"/>
    <mergeCell ref="D39:J39"/>
    <mergeCell ref="K39:L39"/>
    <mergeCell ref="D40:J40"/>
    <mergeCell ref="K40:L40"/>
    <mergeCell ref="AO9:AP9"/>
    <mergeCell ref="AQ9:AR9"/>
    <mergeCell ref="AJ8:AL8"/>
    <mergeCell ref="AM8:AN8"/>
    <mergeCell ref="AO8:AP8"/>
    <mergeCell ref="AQ8:AR8"/>
    <mergeCell ref="AS8:AT8"/>
    <mergeCell ref="AJ9:AL9"/>
    <mergeCell ref="AM9:AN9"/>
    <mergeCell ref="AS9:AT9"/>
    <mergeCell ref="AO5:AP5"/>
    <mergeCell ref="AQ5:AR5"/>
    <mergeCell ref="AS5:AT5"/>
    <mergeCell ref="E2:F2"/>
    <mergeCell ref="G2:H2"/>
    <mergeCell ref="I2:J2"/>
    <mergeCell ref="AH2:AI2"/>
    <mergeCell ref="D4:Z4"/>
    <mergeCell ref="AA4:AQ4"/>
    <mergeCell ref="D5:K5"/>
    <mergeCell ref="AQ7:AR7"/>
    <mergeCell ref="AS7:AT7"/>
    <mergeCell ref="M5:R5"/>
    <mergeCell ref="T5:Z5"/>
    <mergeCell ref="D6:J6"/>
    <mergeCell ref="M6:P6"/>
    <mergeCell ref="Q6:R6"/>
    <mergeCell ref="T6:U6"/>
    <mergeCell ref="T7:U7"/>
    <mergeCell ref="AJ5:AL5"/>
    <mergeCell ref="AM5:AN5"/>
    <mergeCell ref="AC6:AP6"/>
    <mergeCell ref="AQ6:AR6"/>
    <mergeCell ref="AJ7:AL7"/>
    <mergeCell ref="AM7:AN7"/>
    <mergeCell ref="AO7:AP7"/>
    <mergeCell ref="M9:P9"/>
    <mergeCell ref="M10:P10"/>
    <mergeCell ref="Q10:R10"/>
    <mergeCell ref="AJ10:AL10"/>
    <mergeCell ref="AM10:AN10"/>
    <mergeCell ref="AO10:AP10"/>
    <mergeCell ref="AS10:AT10"/>
    <mergeCell ref="AS13:AT13"/>
    <mergeCell ref="AS14:AT14"/>
    <mergeCell ref="AJ11:AL11"/>
    <mergeCell ref="AM11:AN11"/>
    <mergeCell ref="AO11:AP11"/>
    <mergeCell ref="AS11:AT11"/>
    <mergeCell ref="AM12:AN12"/>
    <mergeCell ref="AO12:AP12"/>
    <mergeCell ref="AS12:AT12"/>
    <mergeCell ref="AJ12:AL12"/>
    <mergeCell ref="AJ13:AL13"/>
    <mergeCell ref="AM13:AN13"/>
    <mergeCell ref="AO13:AP13"/>
    <mergeCell ref="AJ14:AL14"/>
    <mergeCell ref="AM14:AN14"/>
    <mergeCell ref="AO14:AP14"/>
    <mergeCell ref="AJ15:AL15"/>
    <mergeCell ref="AM15:AN15"/>
    <mergeCell ref="AO15:AP15"/>
    <mergeCell ref="AS15:AT15"/>
    <mergeCell ref="AM16:AN16"/>
    <mergeCell ref="AO16:AP16"/>
    <mergeCell ref="AS16:AT16"/>
    <mergeCell ref="AJ16:AL16"/>
    <mergeCell ref="AJ17:AL17"/>
    <mergeCell ref="AM17:AN17"/>
    <mergeCell ref="AO17:AP17"/>
    <mergeCell ref="AJ18:AL18"/>
    <mergeCell ref="AM18:AN18"/>
    <mergeCell ref="AO18:AP18"/>
    <mergeCell ref="AM21:AN21"/>
    <mergeCell ref="AO21:AP21"/>
    <mergeCell ref="AJ19:AL19"/>
    <mergeCell ref="AM19:AN19"/>
    <mergeCell ref="AO19:AP19"/>
    <mergeCell ref="AJ20:AL20"/>
    <mergeCell ref="AM20:AN20"/>
    <mergeCell ref="AO20:AP20"/>
    <mergeCell ref="AJ21:AL21"/>
    <mergeCell ref="AS24:AT24"/>
    <mergeCell ref="AS25:AT25"/>
    <mergeCell ref="AS26:AT26"/>
    <mergeCell ref="AS17:AT17"/>
    <mergeCell ref="AS18:AT18"/>
    <mergeCell ref="AS19:AT19"/>
    <mergeCell ref="AS20:AT20"/>
    <mergeCell ref="AS21:AT21"/>
    <mergeCell ref="AS22:AT22"/>
    <mergeCell ref="AS23:AT23"/>
    <mergeCell ref="AC37:AI37"/>
    <mergeCell ref="AC38:AI38"/>
    <mergeCell ref="AJ38:AK38"/>
    <mergeCell ref="AN38:AT38"/>
    <mergeCell ref="AU38:AV38"/>
    <mergeCell ref="AC39:AI39"/>
    <mergeCell ref="AJ39:AK39"/>
    <mergeCell ref="AC40:AI40"/>
    <mergeCell ref="AJ40:AK40"/>
    <mergeCell ref="AN40:AT40"/>
    <mergeCell ref="AU40:AV40"/>
    <mergeCell ref="AJ41:AK41"/>
    <mergeCell ref="AN41:AT41"/>
    <mergeCell ref="AU41:AV41"/>
    <mergeCell ref="AN43:AT43"/>
    <mergeCell ref="AU43:AV43"/>
    <mergeCell ref="AC41:AI41"/>
    <mergeCell ref="AC42:AI42"/>
    <mergeCell ref="AJ42:AK42"/>
    <mergeCell ref="AN42:AT42"/>
    <mergeCell ref="AU42:AV42"/>
    <mergeCell ref="AC43:AI43"/>
    <mergeCell ref="AJ43:AK43"/>
    <mergeCell ref="AC44:AI44"/>
    <mergeCell ref="AJ44:AK44"/>
    <mergeCell ref="AN44:AT44"/>
    <mergeCell ref="AU44:AV44"/>
    <mergeCell ref="AJ45:AK45"/>
    <mergeCell ref="AN45:AT45"/>
    <mergeCell ref="AU45:AV45"/>
    <mergeCell ref="AC45:AI45"/>
    <mergeCell ref="AC46:AI46"/>
    <mergeCell ref="AJ46:AK46"/>
    <mergeCell ref="AN46:AT46"/>
    <mergeCell ref="AU46:AV46"/>
    <mergeCell ref="AC47:AI47"/>
    <mergeCell ref="AJ47:AK47"/>
    <mergeCell ref="AC48:AI48"/>
    <mergeCell ref="AJ48:AK48"/>
    <mergeCell ref="AN48:AT48"/>
    <mergeCell ref="AU48:AV48"/>
    <mergeCell ref="AJ49:AK49"/>
    <mergeCell ref="AN49:AT49"/>
    <mergeCell ref="AU49:AV49"/>
    <mergeCell ref="AC52:AI52"/>
    <mergeCell ref="AJ52:AK52"/>
    <mergeCell ref="AN52:AT52"/>
    <mergeCell ref="AU52:AV52"/>
    <mergeCell ref="AC53:AI53"/>
    <mergeCell ref="AJ53:AK53"/>
    <mergeCell ref="AN53:AT53"/>
    <mergeCell ref="AU53:AV53"/>
    <mergeCell ref="AC49:AI49"/>
    <mergeCell ref="AC50:AI50"/>
    <mergeCell ref="AJ50:AK50"/>
    <mergeCell ref="AN50:AT50"/>
    <mergeCell ref="AU50:AV50"/>
    <mergeCell ref="AC51:AI51"/>
    <mergeCell ref="AN51:AT51"/>
    <mergeCell ref="AJ25:AL25"/>
    <mergeCell ref="AM25:AN25"/>
    <mergeCell ref="AO25:AP25"/>
    <mergeCell ref="T26:AA26"/>
    <mergeCell ref="AJ26:AL26"/>
    <mergeCell ref="AM26:AN26"/>
    <mergeCell ref="AO26:AP26"/>
    <mergeCell ref="AJ22:AL22"/>
    <mergeCell ref="AM22:AN22"/>
    <mergeCell ref="AO22:AP22"/>
    <mergeCell ref="AJ23:AL23"/>
    <mergeCell ref="AM23:AN23"/>
    <mergeCell ref="AO23:AP23"/>
    <mergeCell ref="AJ24:AL24"/>
    <mergeCell ref="AP35:AT35"/>
    <mergeCell ref="AU35:AV35"/>
    <mergeCell ref="AM24:AN24"/>
    <mergeCell ref="AO24:AP24"/>
    <mergeCell ref="AC33:AL34"/>
    <mergeCell ref="AN33:AW34"/>
    <mergeCell ref="AC35:AI35"/>
    <mergeCell ref="AJ35:AK35"/>
    <mergeCell ref="AN35:AO35"/>
    <mergeCell ref="AC36:AI36"/>
    <mergeCell ref="AJ36:AK36"/>
    <mergeCell ref="AN36:AT36"/>
    <mergeCell ref="AU36:AV36"/>
    <mergeCell ref="AJ37:AK37"/>
    <mergeCell ref="AN37:AT37"/>
    <mergeCell ref="AU37:AV37"/>
    <mergeCell ref="AN39:AT39"/>
    <mergeCell ref="AU39:AV39"/>
    <mergeCell ref="AN47:AT47"/>
    <mergeCell ref="AU47:AV47"/>
    <mergeCell ref="P100:Q100"/>
    <mergeCell ref="R100:U100"/>
    <mergeCell ref="S95:U95"/>
    <mergeCell ref="Q96:U96"/>
    <mergeCell ref="P97:P98"/>
    <mergeCell ref="S97:U97"/>
    <mergeCell ref="S98:U98"/>
    <mergeCell ref="P99:Q99"/>
    <mergeCell ref="R99:U99"/>
    <mergeCell ref="D70:E70"/>
    <mergeCell ref="D71:E71"/>
    <mergeCell ref="D72:E72"/>
    <mergeCell ref="D73:E73"/>
    <mergeCell ref="D74:E74"/>
    <mergeCell ref="D75:E75"/>
    <mergeCell ref="F75:O75"/>
    <mergeCell ref="D76:E76"/>
    <mergeCell ref="F76:O76"/>
    <mergeCell ref="D77:E77"/>
    <mergeCell ref="F77:O77"/>
    <mergeCell ref="D79:E79"/>
    <mergeCell ref="D80:E80"/>
    <mergeCell ref="C81:H82"/>
    <mergeCell ref="I81:N82"/>
    <mergeCell ref="P81:U82"/>
    <mergeCell ref="S83:T83"/>
    <mergeCell ref="Q84:U84"/>
    <mergeCell ref="Q85:U85"/>
    <mergeCell ref="S86:T86"/>
    <mergeCell ref="S87:T87"/>
    <mergeCell ref="F83:G83"/>
    <mergeCell ref="D84:H84"/>
    <mergeCell ref="D85:H85"/>
    <mergeCell ref="F86:H86"/>
    <mergeCell ref="D87:E87"/>
    <mergeCell ref="F87:G87"/>
    <mergeCell ref="F88:G88"/>
    <mergeCell ref="S88:T88"/>
    <mergeCell ref="S89:T89"/>
    <mergeCell ref="Q90:U90"/>
    <mergeCell ref="Q91:U91"/>
    <mergeCell ref="Q92:U92"/>
    <mergeCell ref="S93:U93"/>
    <mergeCell ref="Q94:U94"/>
    <mergeCell ref="F89:G89"/>
    <mergeCell ref="D90:H90"/>
    <mergeCell ref="D91:H91"/>
    <mergeCell ref="D92:H92"/>
    <mergeCell ref="F93:H93"/>
    <mergeCell ref="D94:H94"/>
    <mergeCell ref="F95:H95"/>
    <mergeCell ref="D96:H96"/>
    <mergeCell ref="C97:C98"/>
    <mergeCell ref="F97:H97"/>
    <mergeCell ref="F98:H98"/>
    <mergeCell ref="C99:D99"/>
    <mergeCell ref="E99:H99"/>
    <mergeCell ref="C100:D100"/>
    <mergeCell ref="R121:W121"/>
    <mergeCell ref="V122:W122"/>
    <mergeCell ref="V123:W123"/>
    <mergeCell ref="E100:H100"/>
    <mergeCell ref="C101:H104"/>
    <mergeCell ref="P101:U104"/>
    <mergeCell ref="C121:P121"/>
    <mergeCell ref="C122:D122"/>
    <mergeCell ref="I122:J122"/>
    <mergeCell ref="C123:D123"/>
    <mergeCell ref="I123:J123"/>
    <mergeCell ref="G126:H126"/>
    <mergeCell ref="I126:J126"/>
    <mergeCell ref="G127:H127"/>
    <mergeCell ref="I127:J127"/>
    <mergeCell ref="R127:U127"/>
    <mergeCell ref="R128:U128"/>
    <mergeCell ref="L129:M129"/>
    <mergeCell ref="O129:P129"/>
    <mergeCell ref="G122:H122"/>
    <mergeCell ref="G123:H123"/>
    <mergeCell ref="C124:D124"/>
    <mergeCell ref="G124:H124"/>
    <mergeCell ref="I124:J124"/>
    <mergeCell ref="G125:H125"/>
    <mergeCell ref="I125:J125"/>
    <mergeCell ref="G130:H130"/>
    <mergeCell ref="I130:J130"/>
    <mergeCell ref="L130:M130"/>
    <mergeCell ref="O130:P130"/>
    <mergeCell ref="C125:D125"/>
    <mergeCell ref="C126:D126"/>
    <mergeCell ref="C127:D127"/>
    <mergeCell ref="C129:F129"/>
    <mergeCell ref="G129:H129"/>
    <mergeCell ref="I129:J129"/>
    <mergeCell ref="C130:F130"/>
    <mergeCell ref="O133:P133"/>
    <mergeCell ref="O134:P134"/>
    <mergeCell ref="G134:H134"/>
    <mergeCell ref="I134:J134"/>
    <mergeCell ref="C132:F132"/>
    <mergeCell ref="C133:F133"/>
    <mergeCell ref="G133:H133"/>
    <mergeCell ref="I133:J133"/>
    <mergeCell ref="L133:M133"/>
    <mergeCell ref="C134:F134"/>
    <mergeCell ref="L134:M134"/>
    <mergeCell ref="L135:M135"/>
    <mergeCell ref="L136:M136"/>
    <mergeCell ref="L137:M137"/>
    <mergeCell ref="O137:P137"/>
    <mergeCell ref="L138:M138"/>
    <mergeCell ref="O138:P138"/>
    <mergeCell ref="C135:F135"/>
    <mergeCell ref="G135:H135"/>
    <mergeCell ref="I135:J135"/>
    <mergeCell ref="O135:P135"/>
    <mergeCell ref="G136:H136"/>
    <mergeCell ref="I136:J136"/>
    <mergeCell ref="O136:P136"/>
    <mergeCell ref="C136:F136"/>
    <mergeCell ref="C137:F137"/>
    <mergeCell ref="G137:H137"/>
    <mergeCell ref="I137:J137"/>
    <mergeCell ref="C138:F138"/>
    <mergeCell ref="G138:H138"/>
    <mergeCell ref="I138:J138"/>
    <mergeCell ref="L139:M139"/>
    <mergeCell ref="L140:M140"/>
    <mergeCell ref="L141:M141"/>
    <mergeCell ref="O141:P141"/>
    <mergeCell ref="L142:M142"/>
    <mergeCell ref="O142:P142"/>
    <mergeCell ref="C139:F139"/>
    <mergeCell ref="G139:H139"/>
    <mergeCell ref="I139:J139"/>
    <mergeCell ref="O139:P139"/>
    <mergeCell ref="G140:H140"/>
    <mergeCell ref="I140:J140"/>
    <mergeCell ref="O140:P140"/>
    <mergeCell ref="C140:F140"/>
    <mergeCell ref="C141:F141"/>
    <mergeCell ref="G141:H141"/>
    <mergeCell ref="I141:J141"/>
    <mergeCell ref="C142:F142"/>
    <mergeCell ref="G142:H142"/>
    <mergeCell ref="I142:J142"/>
    <mergeCell ref="L143:M143"/>
    <mergeCell ref="L144:M144"/>
    <mergeCell ref="L145:M145"/>
    <mergeCell ref="O145:P145"/>
    <mergeCell ref="L146:M146"/>
    <mergeCell ref="O146:P146"/>
    <mergeCell ref="C143:F143"/>
    <mergeCell ref="G143:H143"/>
    <mergeCell ref="I143:J143"/>
    <mergeCell ref="O143:P143"/>
    <mergeCell ref="G144:H144"/>
    <mergeCell ref="I144:J144"/>
    <mergeCell ref="O144:P144"/>
    <mergeCell ref="C144:F144"/>
    <mergeCell ref="C145:F145"/>
    <mergeCell ref="G145:H145"/>
    <mergeCell ref="I145:J145"/>
    <mergeCell ref="C146:F146"/>
    <mergeCell ref="G146:H146"/>
    <mergeCell ref="I146:J146"/>
    <mergeCell ref="L147:M147"/>
    <mergeCell ref="L148:M148"/>
    <mergeCell ref="L149:M149"/>
    <mergeCell ref="O149:P149"/>
    <mergeCell ref="L150:M150"/>
    <mergeCell ref="O150:P150"/>
    <mergeCell ref="C147:F147"/>
    <mergeCell ref="G147:H147"/>
    <mergeCell ref="I147:J147"/>
    <mergeCell ref="O147:P147"/>
    <mergeCell ref="G148:H148"/>
    <mergeCell ref="I148:J148"/>
    <mergeCell ref="O148:P148"/>
    <mergeCell ref="C148:F148"/>
    <mergeCell ref="C149:F149"/>
    <mergeCell ref="G149:H149"/>
    <mergeCell ref="I149:J149"/>
    <mergeCell ref="C150:F150"/>
    <mergeCell ref="G150:H150"/>
    <mergeCell ref="I150:J150"/>
    <mergeCell ref="L159:M159"/>
    <mergeCell ref="L160:M160"/>
    <mergeCell ref="C159:F159"/>
    <mergeCell ref="G159:H159"/>
    <mergeCell ref="I159:J159"/>
    <mergeCell ref="O159:P159"/>
    <mergeCell ref="G160:H160"/>
    <mergeCell ref="I160:J160"/>
    <mergeCell ref="O160:P160"/>
    <mergeCell ref="L151:M151"/>
    <mergeCell ref="L152:M152"/>
    <mergeCell ref="L153:M153"/>
    <mergeCell ref="O153:P153"/>
    <mergeCell ref="L154:M154"/>
    <mergeCell ref="O154:P154"/>
    <mergeCell ref="C151:F151"/>
    <mergeCell ref="G151:H151"/>
    <mergeCell ref="I151:J151"/>
    <mergeCell ref="O151:P151"/>
    <mergeCell ref="G152:H152"/>
    <mergeCell ref="I152:J152"/>
    <mergeCell ref="O152:P152"/>
    <mergeCell ref="C152:F152"/>
    <mergeCell ref="C153:F153"/>
    <mergeCell ref="G153:H153"/>
    <mergeCell ref="I153:J153"/>
    <mergeCell ref="C154:F154"/>
    <mergeCell ref="G154:H154"/>
    <mergeCell ref="I154:J154"/>
    <mergeCell ref="L155:M155"/>
    <mergeCell ref="L156:M156"/>
    <mergeCell ref="L157:M157"/>
    <mergeCell ref="O157:P157"/>
    <mergeCell ref="L158:M158"/>
    <mergeCell ref="O158:P158"/>
    <mergeCell ref="C155:F155"/>
    <mergeCell ref="G155:H155"/>
    <mergeCell ref="I155:J155"/>
    <mergeCell ref="O155:P155"/>
    <mergeCell ref="G156:H156"/>
    <mergeCell ref="I156:J156"/>
    <mergeCell ref="O156:P156"/>
    <mergeCell ref="C156:F156"/>
    <mergeCell ref="C157:F157"/>
    <mergeCell ref="G157:H157"/>
    <mergeCell ref="I157:J157"/>
    <mergeCell ref="C158:F158"/>
    <mergeCell ref="G158:H158"/>
    <mergeCell ref="I158:J158"/>
    <mergeCell ref="O161:P161"/>
    <mergeCell ref="O162:P162"/>
    <mergeCell ref="C167:F167"/>
    <mergeCell ref="G167:H167"/>
    <mergeCell ref="I167:J167"/>
    <mergeCell ref="O167:P167"/>
    <mergeCell ref="G168:H168"/>
    <mergeCell ref="I168:J168"/>
    <mergeCell ref="O168:P168"/>
    <mergeCell ref="C168:F168"/>
    <mergeCell ref="C169:F169"/>
    <mergeCell ref="G169:H169"/>
    <mergeCell ref="I169:J169"/>
    <mergeCell ref="C170:F170"/>
    <mergeCell ref="G170:H170"/>
    <mergeCell ref="I170:J170"/>
    <mergeCell ref="L163:M163"/>
    <mergeCell ref="L164:M164"/>
    <mergeCell ref="L165:M165"/>
    <mergeCell ref="O165:P165"/>
    <mergeCell ref="L166:M166"/>
    <mergeCell ref="O166:P166"/>
    <mergeCell ref="L167:M167"/>
    <mergeCell ref="L168:M168"/>
    <mergeCell ref="L169:M169"/>
    <mergeCell ref="O169:P169"/>
    <mergeCell ref="L170:M170"/>
    <mergeCell ref="O170:P170"/>
    <mergeCell ref="M200:Q200"/>
    <mergeCell ref="G162:H162"/>
    <mergeCell ref="I162:J162"/>
    <mergeCell ref="C160:F160"/>
    <mergeCell ref="C161:F161"/>
    <mergeCell ref="G161:H161"/>
    <mergeCell ref="I161:J161"/>
    <mergeCell ref="L161:M161"/>
    <mergeCell ref="C162:F162"/>
    <mergeCell ref="L162:M162"/>
    <mergeCell ref="C163:F163"/>
    <mergeCell ref="G163:H163"/>
    <mergeCell ref="I163:J163"/>
    <mergeCell ref="O163:P163"/>
    <mergeCell ref="G164:H164"/>
    <mergeCell ref="I164:J164"/>
    <mergeCell ref="O164:P164"/>
    <mergeCell ref="C164:F164"/>
    <mergeCell ref="C165:F165"/>
    <mergeCell ref="G165:H165"/>
    <mergeCell ref="I165:J165"/>
    <mergeCell ref="C166:F166"/>
    <mergeCell ref="G166:H166"/>
    <mergeCell ref="I166:J166"/>
    <mergeCell ref="C187:F187"/>
    <mergeCell ref="C188:F188"/>
    <mergeCell ref="C189:F189"/>
    <mergeCell ref="C190:F190"/>
    <mergeCell ref="C171:F171"/>
    <mergeCell ref="C172:F172"/>
    <mergeCell ref="C182:F182"/>
    <mergeCell ref="C183:F183"/>
    <mergeCell ref="C184:F184"/>
    <mergeCell ref="C185:F185"/>
    <mergeCell ref="C186:F186"/>
    <mergeCell ref="P201:Q201"/>
    <mergeCell ref="P202:Q202"/>
    <mergeCell ref="D44:J44"/>
    <mergeCell ref="D45:J45"/>
    <mergeCell ref="K45:L45"/>
    <mergeCell ref="Q45:W45"/>
    <mergeCell ref="X45:Y45"/>
    <mergeCell ref="D41:J41"/>
    <mergeCell ref="K41:L41"/>
    <mergeCell ref="D42:J42"/>
    <mergeCell ref="K42:L42"/>
    <mergeCell ref="D43:J43"/>
    <mergeCell ref="K43:L43"/>
    <mergeCell ref="K44:L44"/>
    <mergeCell ref="D46:J46"/>
    <mergeCell ref="K46:L46"/>
    <mergeCell ref="Q46:W46"/>
    <mergeCell ref="X46:Y46"/>
    <mergeCell ref="K47:L47"/>
    <mergeCell ref="Q47:W47"/>
    <mergeCell ref="X47:Y47"/>
    <mergeCell ref="Q52:W52"/>
    <mergeCell ref="X52:Y52"/>
    <mergeCell ref="Q53:W53"/>
    <mergeCell ref="X53:Y53"/>
    <mergeCell ref="Q48:W48"/>
    <mergeCell ref="X48:Y48"/>
    <mergeCell ref="Q49:W49"/>
    <mergeCell ref="X49:Y49"/>
    <mergeCell ref="Q50:W50"/>
    <mergeCell ref="X50:Y50"/>
    <mergeCell ref="Q51:W51"/>
    <mergeCell ref="F54:G54"/>
    <mergeCell ref="F55:G55"/>
    <mergeCell ref="AS55:AT55"/>
    <mergeCell ref="AS56:AT56"/>
    <mergeCell ref="AE55:AF55"/>
    <mergeCell ref="AH55:AI55"/>
    <mergeCell ref="AN55:AN56"/>
    <mergeCell ref="AP55:AQ55"/>
    <mergeCell ref="AE56:AF56"/>
    <mergeCell ref="AH56:AI56"/>
    <mergeCell ref="AP56:AQ56"/>
    <mergeCell ref="Q68:R68"/>
    <mergeCell ref="Q69:R69"/>
    <mergeCell ref="Q70:R70"/>
    <mergeCell ref="Q71:R71"/>
    <mergeCell ref="Q72:R72"/>
    <mergeCell ref="Q73:R73"/>
    <mergeCell ref="Q74:R74"/>
    <mergeCell ref="Q75:R75"/>
    <mergeCell ref="K56:L56"/>
    <mergeCell ref="K57:L57"/>
    <mergeCell ref="Z60:Z76"/>
    <mergeCell ref="Q62:R62"/>
    <mergeCell ref="N63:O63"/>
    <mergeCell ref="Q63:R63"/>
    <mergeCell ref="N64:O64"/>
    <mergeCell ref="Q76:R76"/>
    <mergeCell ref="D47:J47"/>
    <mergeCell ref="D48:J48"/>
    <mergeCell ref="K48:L48"/>
    <mergeCell ref="D49:J49"/>
    <mergeCell ref="K49:L49"/>
    <mergeCell ref="K50:L50"/>
    <mergeCell ref="K51:L51"/>
    <mergeCell ref="D50:J50"/>
    <mergeCell ref="D52:J52"/>
    <mergeCell ref="K52:L52"/>
    <mergeCell ref="D53:J53"/>
    <mergeCell ref="K53:L53"/>
    <mergeCell ref="D54:E54"/>
    <mergeCell ref="D55:D56"/>
    <mergeCell ref="N61:O61"/>
    <mergeCell ref="N62:O62"/>
    <mergeCell ref="F56:G56"/>
    <mergeCell ref="I56:J56"/>
    <mergeCell ref="D58:O59"/>
    <mergeCell ref="D60:E61"/>
    <mergeCell ref="F60:L60"/>
    <mergeCell ref="Q60:R61"/>
    <mergeCell ref="D62:E62"/>
    <mergeCell ref="Q64:R64"/>
    <mergeCell ref="Q65:R65"/>
    <mergeCell ref="Q66:R66"/>
    <mergeCell ref="Q67:R67"/>
    <mergeCell ref="D63:E63"/>
    <mergeCell ref="D64:E64"/>
    <mergeCell ref="D65:E65"/>
    <mergeCell ref="D66:E66"/>
    <mergeCell ref="D67:E67"/>
    <mergeCell ref="D68:E68"/>
    <mergeCell ref="D69:E69"/>
    <mergeCell ref="AK82:AL82"/>
    <mergeCell ref="AK83:AL83"/>
    <mergeCell ref="AN74:AO74"/>
    <mergeCell ref="AN75:AO75"/>
    <mergeCell ref="AN76:AO76"/>
    <mergeCell ref="AK79:AL79"/>
    <mergeCell ref="AK80:AL80"/>
    <mergeCell ref="AK81:AL81"/>
    <mergeCell ref="AN81:AS82"/>
    <mergeCell ref="AQ83:AR83"/>
    <mergeCell ref="AQ87:AR87"/>
    <mergeCell ref="AQ88:AR88"/>
    <mergeCell ref="AQ89:AR89"/>
    <mergeCell ref="AO90:AS90"/>
    <mergeCell ref="AO91:AS91"/>
    <mergeCell ref="AO92:AS92"/>
    <mergeCell ref="AN99:AO99"/>
    <mergeCell ref="AP99:AS99"/>
    <mergeCell ref="AN100:AO100"/>
    <mergeCell ref="AP100:AS100"/>
    <mergeCell ref="AN101:AS104"/>
    <mergeCell ref="AQ93:AS93"/>
    <mergeCell ref="AO94:AS94"/>
    <mergeCell ref="AQ95:AS95"/>
    <mergeCell ref="AO96:AS96"/>
    <mergeCell ref="AN97:AN98"/>
    <mergeCell ref="AQ97:AS97"/>
    <mergeCell ref="AQ98:AS98"/>
    <mergeCell ref="AC74:AD74"/>
    <mergeCell ref="AC75:AD75"/>
    <mergeCell ref="AC76:AD76"/>
    <mergeCell ref="AC81:AH82"/>
    <mergeCell ref="AF83:AG83"/>
    <mergeCell ref="AD84:AH84"/>
    <mergeCell ref="AD85:AH85"/>
    <mergeCell ref="AF86:AG86"/>
    <mergeCell ref="AF87:AG87"/>
    <mergeCell ref="AF88:AG88"/>
    <mergeCell ref="AF89:AG89"/>
    <mergeCell ref="AD90:AH90"/>
    <mergeCell ref="AD91:AH91"/>
    <mergeCell ref="AD92:AH92"/>
    <mergeCell ref="AC99:AD99"/>
    <mergeCell ref="AE99:AH99"/>
    <mergeCell ref="AC100:AD100"/>
    <mergeCell ref="AE100:AH100"/>
    <mergeCell ref="AC101:AH104"/>
    <mergeCell ref="AF93:AH93"/>
    <mergeCell ref="AD94:AH94"/>
    <mergeCell ref="AF95:AH95"/>
    <mergeCell ref="AD96:AH96"/>
    <mergeCell ref="AC97:AC98"/>
    <mergeCell ref="AF97:AH97"/>
    <mergeCell ref="AF98:AH98"/>
    <mergeCell ref="I55:J55"/>
    <mergeCell ref="K55:L55"/>
    <mergeCell ref="M55:N55"/>
    <mergeCell ref="Q55:Q56"/>
    <mergeCell ref="V55:W55"/>
    <mergeCell ref="AC55:AC56"/>
    <mergeCell ref="M56:N56"/>
    <mergeCell ref="V56:W56"/>
    <mergeCell ref="S55:T55"/>
    <mergeCell ref="S56:T56"/>
    <mergeCell ref="M57:N57"/>
    <mergeCell ref="Q58:Y59"/>
    <mergeCell ref="S60:Y60"/>
    <mergeCell ref="AC60:AD61"/>
    <mergeCell ref="AN60:AO61"/>
    <mergeCell ref="AC58:AK59"/>
    <mergeCell ref="AE60:AK60"/>
    <mergeCell ref="AC62:AD62"/>
    <mergeCell ref="AC63:AD63"/>
    <mergeCell ref="AC64:AD64"/>
    <mergeCell ref="AC65:AD65"/>
    <mergeCell ref="AC66:AD66"/>
    <mergeCell ref="AN58:AV59"/>
    <mergeCell ref="AP60:AV60"/>
    <mergeCell ref="AN62:AO62"/>
    <mergeCell ref="AN63:AO63"/>
    <mergeCell ref="AN64:AO64"/>
    <mergeCell ref="AN65:AO65"/>
    <mergeCell ref="AN66:AO66"/>
    <mergeCell ref="AC67:AD67"/>
    <mergeCell ref="AC68:AD68"/>
    <mergeCell ref="AC69:AD69"/>
    <mergeCell ref="AC70:AD70"/>
    <mergeCell ref="AC71:AD71"/>
    <mergeCell ref="AC72:AD72"/>
    <mergeCell ref="AC73:AD73"/>
    <mergeCell ref="AO84:AS84"/>
    <mergeCell ref="AO85:AS85"/>
    <mergeCell ref="AQ86:AR86"/>
    <mergeCell ref="AN67:AO67"/>
    <mergeCell ref="AN68:AO68"/>
    <mergeCell ref="AN69:AO69"/>
    <mergeCell ref="AN70:AO70"/>
    <mergeCell ref="AN71:AO71"/>
    <mergeCell ref="AN72:AO72"/>
    <mergeCell ref="AN73:AO73"/>
    <mergeCell ref="L131:M131"/>
    <mergeCell ref="L132:M132"/>
    <mergeCell ref="C131:F131"/>
    <mergeCell ref="G131:H131"/>
    <mergeCell ref="I131:J131"/>
    <mergeCell ref="O131:P131"/>
    <mergeCell ref="G132:H132"/>
    <mergeCell ref="I132:J132"/>
    <mergeCell ref="O132:P132"/>
  </mergeCells>
  <conditionalFormatting sqref="V28:AA32">
    <cfRule type="cellIs" dxfId="0" priority="1" operator="greaterThan">
      <formula>50</formula>
    </cfRule>
  </conditionalFormatting>
  <conditionalFormatting sqref="V28:AA32">
    <cfRule type="cellIs" dxfId="1" priority="2" operator="lessThanOrEqual">
      <formula>50</formula>
    </cfRule>
  </conditionalFormatting>
  <conditionalFormatting sqref="AG2">
    <cfRule type="cellIs" dxfId="0" priority="3" operator="equal">
      <formula>"NO"</formula>
    </cfRule>
  </conditionalFormatting>
  <conditionalFormatting sqref="AG2">
    <cfRule type="cellIs" dxfId="1" priority="4" operator="equal">
      <formula>"YES"</formula>
    </cfRule>
  </conditionalFormatting>
  <conditionalFormatting sqref="AC2">
    <cfRule type="cellIs" dxfId="0" priority="5" operator="lessThan">
      <formula>3.3</formula>
    </cfRule>
  </conditionalFormatting>
  <conditionalFormatting sqref="AC2">
    <cfRule type="cellIs" dxfId="0" priority="6" operator="greaterThan">
      <formula>3.7</formula>
    </cfRule>
  </conditionalFormatting>
  <conditionalFormatting sqref="AC2">
    <cfRule type="cellIs" dxfId="1" priority="7" operator="between">
      <formula>3.3</formula>
      <formula>3.7</formula>
    </cfRule>
  </conditionalFormatting>
  <conditionalFormatting sqref="AA7:AA25">
    <cfRule type="expression" dxfId="5" priority="8">
      <formula>AA7&lt;33.0</formula>
    </cfRule>
  </conditionalFormatting>
  <conditionalFormatting sqref="G2:H2">
    <cfRule type="containsText" dxfId="3" priority="9" operator="containsText" text="Yes">
      <formula>NOT(ISERROR(SEARCH(("Yes"),(G2))))</formula>
    </cfRule>
  </conditionalFormatting>
  <conditionalFormatting sqref="G2:H2">
    <cfRule type="containsText" dxfId="4" priority="10" operator="containsText" text="No">
      <formula>NOT(ISERROR(SEARCH(("No"),(G2))))</formula>
    </cfRule>
  </conditionalFormatting>
  <conditionalFormatting sqref="AJ7:AJ29">
    <cfRule type="cellIs" dxfId="4" priority="11" operator="greaterThan">
      <formula>100</formula>
    </cfRule>
  </conditionalFormatting>
  <conditionalFormatting sqref="AJ7:AJ29">
    <cfRule type="cellIs" dxfId="3" priority="12" operator="lessThanOrEqual">
      <formula>100</formula>
    </cfRule>
  </conditionalFormatting>
  <conditionalFormatting sqref="AH7:AH29">
    <cfRule type="cellIs" dxfId="4" priority="13" operator="greaterThan">
      <formula>40</formula>
    </cfRule>
  </conditionalFormatting>
  <conditionalFormatting sqref="AH7:AH29">
    <cfRule type="cellIs" dxfId="3" priority="14" operator="lessThanOrEqual">
      <formula>40</formula>
    </cfRule>
  </conditionalFormatting>
  <dataValidations>
    <dataValidation type="list" allowBlank="1" sqref="G2">
      <formula1>"Yes,No"</formula1>
    </dataValidation>
    <dataValidation type="list" allowBlank="1" showErrorMessage="1" sqref="AH7:AH29">
      <formula1>"PASS,FAIL"</formula1>
    </dataValidation>
    <dataValidation type="custom" allowBlank="1" showDropDown="1" sqref="R2">
      <formula1>OR(NOT(ISERROR(DATEVALUE(R2))), AND(ISNUMBER(R2), LEFT(CELL("format", R2))="D"))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7.8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2.63"/>
    <col customWidth="1" min="24" max="24" width="14.75"/>
    <col customWidth="1" min="25" max="25" width="15.25"/>
    <col customWidth="1" min="26" max="26" width="17.63"/>
    <col customWidth="1" min="27" max="27" width="5.88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22.88"/>
    <col customWidth="1" min="40" max="40" width="8.13"/>
    <col customWidth="1" min="41" max="41" width="24.63"/>
    <col customWidth="1" min="42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5" width="5.88"/>
    <col customWidth="1" min="56" max="56" width="2.25"/>
    <col customWidth="1" min="57" max="59" width="9.13"/>
    <col customWidth="1" min="60" max="60" width="8.0"/>
    <col customWidth="1" min="61" max="61" width="5.88"/>
    <col customWidth="1" min="62" max="62" width="4.38"/>
    <col customWidth="1" min="63" max="63" width="10.38"/>
    <col customWidth="1" min="64" max="64" width="20.75"/>
    <col customWidth="1" min="65" max="65" width="2.25"/>
  </cols>
  <sheetData>
    <row r="1" ht="7.5" customHeight="1">
      <c r="A1" s="6">
        <v>450.0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AVERAGE(IF(D98&lt;&gt;"",D98),IF(Q98&lt;&gt;"",Q98),IF(AD98&lt;&gt;"",AD98),IF(AO98&lt;&gt;"",AO98))</f>
        <v>#DIV/0!</v>
      </c>
      <c r="T2" s="23" t="s">
        <v>9</v>
      </c>
      <c r="U2" s="24">
        <f>SUM(F98,S98,AF98,AQ98)</f>
        <v>0</v>
      </c>
      <c r="V2" s="25" t="s">
        <v>10</v>
      </c>
      <c r="W2" s="26"/>
      <c r="X2" s="567" t="s">
        <v>11</v>
      </c>
      <c r="Y2" s="568" t="str">
        <f>AVERAGE(E98,R98,AE98,AP98)</f>
        <v>#DIV/0!</v>
      </c>
      <c r="Z2" s="7"/>
      <c r="AA2" s="30"/>
      <c r="AB2" s="31" t="str">
        <f>IFERROR(__xludf.DUMMYFUNCTION("INDEX(AG7:AG26, MAX(FILTER(ROW(AG7:AG26)-ROW(AG7)+1, LEN(AG7:AG26))))"),"#N/A")</f>
        <v>#N/A</v>
      </c>
      <c r="AC2" s="43" t="s">
        <v>12</v>
      </c>
      <c r="AD2" s="45">
        <v>5.8</v>
      </c>
      <c r="AE2" s="43" t="s">
        <v>13</v>
      </c>
      <c r="AF2" s="35" t="str">
        <f>IF(COUNTA(U6:U19)&gt;0,"YES","NO")</f>
        <v>NO</v>
      </c>
      <c r="AG2" s="37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R4" s="56"/>
      <c r="AS4" s="644"/>
      <c r="AT4" s="644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0.0001206964183</v>
      </c>
      <c r="M5" s="65" t="s">
        <v>18</v>
      </c>
      <c r="N5" s="62"/>
      <c r="O5" s="62"/>
      <c r="P5" s="62"/>
      <c r="Q5" s="62"/>
      <c r="R5" s="66"/>
      <c r="S5" s="570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80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D36</f>
        <v>Pale</v>
      </c>
      <c r="E6" s="62"/>
      <c r="F6" s="62"/>
      <c r="G6" s="62"/>
      <c r="H6" s="62"/>
      <c r="I6" s="62"/>
      <c r="J6" s="63"/>
      <c r="K6" s="81">
        <f t="shared" ref="K6:K7" si="2">SUM(K36,W36,AI36,AT36)</f>
        <v>500</v>
      </c>
      <c r="L6" s="64"/>
      <c r="M6" s="82" t="str">
        <f t="shared" ref="M6:M20" si="3">D62</f>
        <v>Fuggles</v>
      </c>
      <c r="N6" s="62"/>
      <c r="O6" s="62"/>
      <c r="P6" s="83">
        <f t="shared" ref="P6:P18" si="4">SUM(F62:M62)+SUM(R62:X62)+SUM(AD62:AJ62)+SUM(AO62:AU62)</f>
        <v>2.5</v>
      </c>
      <c r="Q6" s="62"/>
      <c r="R6" s="66"/>
      <c r="S6" s="579" t="s">
        <v>35</v>
      </c>
      <c r="T6" s="63"/>
      <c r="U6" s="115"/>
      <c r="V6" s="115"/>
      <c r="W6" s="115"/>
      <c r="X6" s="115"/>
      <c r="Y6" s="580"/>
      <c r="Z6" s="64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>Medium Crystal</v>
      </c>
      <c r="E7" s="62"/>
      <c r="F7" s="62"/>
      <c r="G7" s="62"/>
      <c r="H7" s="62"/>
      <c r="I7" s="62"/>
      <c r="J7" s="63"/>
      <c r="K7" s="93">
        <f t="shared" si="2"/>
        <v>50</v>
      </c>
      <c r="L7" s="64"/>
      <c r="M7" s="82" t="str">
        <f t="shared" si="3"/>
        <v>EKG</v>
      </c>
      <c r="N7" s="62"/>
      <c r="O7" s="62"/>
      <c r="P7" s="94">
        <f t="shared" si="4"/>
        <v>1.5</v>
      </c>
      <c r="Q7" s="62"/>
      <c r="R7" s="66"/>
      <c r="S7" s="579" t="s">
        <v>37</v>
      </c>
      <c r="T7" s="63"/>
      <c r="U7" s="115"/>
      <c r="V7" s="115"/>
      <c r="W7" s="115"/>
      <c r="X7" s="115"/>
      <c r="Y7" s="580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8" t="str">
        <f t="shared" ref="AG7:AG13" si="6">IF(ISBLANK(AD7)=false , IFERROR((76.08 * (($S$2*0.004+1)-(AD7*0.004+1)) / (1.775-($S$2*0.004+1)))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108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>Simpsons Chocolate</v>
      </c>
      <c r="E8" s="62"/>
      <c r="F8" s="62"/>
      <c r="G8" s="62"/>
      <c r="H8" s="62"/>
      <c r="I8" s="62"/>
      <c r="J8" s="63"/>
      <c r="K8" s="103">
        <f>K38+W38+AI38+AT38</f>
        <v>25</v>
      </c>
      <c r="L8" s="64"/>
      <c r="M8" s="82" t="str">
        <f t="shared" si="3"/>
        <v/>
      </c>
      <c r="N8" s="62"/>
      <c r="O8" s="62"/>
      <c r="P8" s="83">
        <f t="shared" si="4"/>
        <v>0</v>
      </c>
      <c r="Q8" s="62"/>
      <c r="R8" s="66"/>
      <c r="S8" s="579" t="s">
        <v>38</v>
      </c>
      <c r="T8" s="63"/>
      <c r="U8" s="645"/>
      <c r="V8" s="646"/>
      <c r="W8" s="646"/>
      <c r="X8" s="646"/>
      <c r="Y8" s="593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108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>
      <c r="A9" s="1"/>
      <c r="B9" s="50"/>
      <c r="C9" s="46"/>
      <c r="D9" s="92" t="str">
        <f t="shared" si="1"/>
        <v>Malted Oats</v>
      </c>
      <c r="E9" s="62"/>
      <c r="F9" s="62"/>
      <c r="G9" s="62"/>
      <c r="H9" s="62"/>
      <c r="I9" s="62"/>
      <c r="J9" s="63"/>
      <c r="K9" s="93">
        <f>SUM(K39,W39,AI39,AT39)</f>
        <v>50</v>
      </c>
      <c r="L9" s="64"/>
      <c r="M9" s="82" t="str">
        <f t="shared" si="3"/>
        <v/>
      </c>
      <c r="N9" s="62"/>
      <c r="O9" s="62"/>
      <c r="P9" s="94">
        <f t="shared" si="4"/>
        <v>0</v>
      </c>
      <c r="Q9" s="62"/>
      <c r="R9" s="66"/>
      <c r="S9" s="579" t="s">
        <v>39</v>
      </c>
      <c r="T9" s="63"/>
      <c r="U9" s="115"/>
      <c r="V9" s="115"/>
      <c r="W9" s="115"/>
      <c r="X9" s="11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108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>
      <c r="A10" s="1"/>
      <c r="B10" s="46"/>
      <c r="C10" s="46"/>
      <c r="D10" s="79" t="str">
        <f t="shared" si="1"/>
        <v>Roasted Barley</v>
      </c>
      <c r="E10" s="62"/>
      <c r="F10" s="62"/>
      <c r="G10" s="62"/>
      <c r="H10" s="62"/>
      <c r="I10" s="62"/>
      <c r="J10" s="63"/>
      <c r="K10" s="103">
        <f>K40+W40+AI40+AT40</f>
        <v>25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596" t="s">
        <v>41</v>
      </c>
      <c r="T10" s="597"/>
      <c r="U10" s="114"/>
      <c r="V10" s="114"/>
      <c r="W10" s="115"/>
      <c r="X10" s="115"/>
      <c r="Y10" s="580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108" t="s">
        <v>43</v>
      </c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>
      <c r="A11" s="1"/>
      <c r="B11" s="39"/>
      <c r="C11" s="46"/>
      <c r="D11" s="92" t="str">
        <f t="shared" si="1"/>
        <v>Rolled Oats</v>
      </c>
      <c r="E11" s="62"/>
      <c r="F11" s="62"/>
      <c r="G11" s="62"/>
      <c r="H11" s="62"/>
      <c r="I11" s="62"/>
      <c r="J11" s="63"/>
      <c r="K11" s="93">
        <f>SUM(K41,W41,AI41,AT41)</f>
        <v>12.5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579" t="s">
        <v>45</v>
      </c>
      <c r="T11" s="600"/>
      <c r="U11" s="115"/>
      <c r="V11" s="115"/>
      <c r="W11" s="115"/>
      <c r="X11" s="115"/>
      <c r="Y11" s="580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7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K42+W42+AI42+AT42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580"/>
      <c r="T12" s="580"/>
      <c r="U12" s="580"/>
      <c r="V12" s="580"/>
      <c r="W12" s="580"/>
      <c r="X12" s="580"/>
      <c r="Y12" s="580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7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SUM(K43,W43,AI43,AT43)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601" t="s">
        <v>44</v>
      </c>
      <c r="T13" s="63"/>
      <c r="U13" s="136"/>
      <c r="V13" s="136"/>
      <c r="W13" s="136"/>
      <c r="X13" s="136"/>
      <c r="Y13" s="580"/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8" t="str">
        <f t="shared" si="6"/>
        <v/>
      </c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08" t="s">
        <v>51</v>
      </c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K44+W44+AI44+AT44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601" t="s">
        <v>46</v>
      </c>
      <c r="T14" s="63"/>
      <c r="U14" s="136"/>
      <c r="V14" s="136"/>
      <c r="W14" s="136"/>
      <c r="X14" s="136"/>
      <c r="Y14" s="580"/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151"/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08" t="s">
        <v>53</v>
      </c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>
      <c r="A15" s="1"/>
      <c r="B15" s="39"/>
      <c r="C15" s="46"/>
      <c r="D15" s="92" t="str">
        <f t="shared" si="1"/>
        <v>Betaglucanase</v>
      </c>
      <c r="E15" s="62"/>
      <c r="F15" s="62"/>
      <c r="G15" s="62"/>
      <c r="H15" s="62"/>
      <c r="I15" s="62"/>
      <c r="J15" s="63"/>
      <c r="K15" s="93">
        <f>SUM(K45,W45,AI45,AT45)</f>
        <v>0.15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601" t="s">
        <v>48</v>
      </c>
      <c r="T15" s="63"/>
      <c r="U15" s="647"/>
      <c r="V15" s="647"/>
      <c r="W15" s="647"/>
      <c r="X15" s="647"/>
      <c r="Y15" s="593">
        <f>SUM(U15:X15)</f>
        <v>0</v>
      </c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8" t="str">
        <f t="shared" ref="AG15:AG24" si="7">IF(ISBLANK(AD15)=false , IFERROR((76.08 * (($S$2*0.004+1)-(AD15*0.004+1)) / (1.775-($S$2*0.004+1))) * ((AD15*0.004+1) / 0.794),0),"")</f>
        <v/>
      </c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7"/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>
      <c r="A16" s="1"/>
      <c r="B16" s="50"/>
      <c r="C16" s="46"/>
      <c r="D16" s="79" t="str">
        <f t="shared" si="1"/>
        <v>Sodium Bicarbonate</v>
      </c>
      <c r="E16" s="62"/>
      <c r="F16" s="62"/>
      <c r="G16" s="62"/>
      <c r="H16" s="62"/>
      <c r="I16" s="62"/>
      <c r="J16" s="63"/>
      <c r="K16" s="103">
        <f>K46+W46+AI46+AT46</f>
        <v>0.05</v>
      </c>
      <c r="L16" s="64"/>
      <c r="M16" s="82" t="str">
        <f t="shared" si="3"/>
        <v>Antifoam</v>
      </c>
      <c r="N16" s="62"/>
      <c r="O16" s="62"/>
      <c r="P16" s="83">
        <f t="shared" si="4"/>
        <v>0.1</v>
      </c>
      <c r="Q16" s="62"/>
      <c r="R16" s="66"/>
      <c r="S16" s="602" t="s">
        <v>49</v>
      </c>
      <c r="T16" s="63"/>
      <c r="U16" s="136"/>
      <c r="V16" s="136"/>
      <c r="W16" s="136"/>
      <c r="X16" s="136"/>
      <c r="Y16" s="109">
        <f>sum(Y15*6)</f>
        <v>0</v>
      </c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8" t="str">
        <f t="shared" si="7"/>
        <v/>
      </c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27"/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>
      <c r="A17" s="1"/>
      <c r="B17" s="50"/>
      <c r="C17" s="46"/>
      <c r="D17" s="92" t="str">
        <f t="shared" si="1"/>
        <v>Calcium Carbonate</v>
      </c>
      <c r="E17" s="62"/>
      <c r="F17" s="62"/>
      <c r="G17" s="62"/>
      <c r="H17" s="62"/>
      <c r="I17" s="62"/>
      <c r="J17" s="63"/>
      <c r="K17" s="93">
        <f>SUM(K47,W47,AI47,AT47)</f>
        <v>0.12</v>
      </c>
      <c r="L17" s="64"/>
      <c r="M17" s="129" t="str">
        <f t="shared" si="3"/>
        <v>Yeast Nutrient</v>
      </c>
      <c r="N17" s="62"/>
      <c r="O17" s="62"/>
      <c r="P17" s="94">
        <f t="shared" si="4"/>
        <v>0.05</v>
      </c>
      <c r="Q17" s="62"/>
      <c r="R17" s="66"/>
      <c r="S17" s="603" t="s">
        <v>39</v>
      </c>
      <c r="T17" s="63"/>
      <c r="U17" s="136"/>
      <c r="V17" s="136"/>
      <c r="W17" s="136"/>
      <c r="X17" s="136"/>
      <c r="Y17" s="580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8" t="str">
        <f t="shared" si="7"/>
        <v/>
      </c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08" t="s">
        <v>58</v>
      </c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K48+W48+AI48+AT48</f>
        <v>0.14</v>
      </c>
      <c r="L18" s="64"/>
      <c r="M18" s="82" t="str">
        <f t="shared" si="3"/>
        <v>Whirlfloc</v>
      </c>
      <c r="N18" s="62"/>
      <c r="O18" s="62"/>
      <c r="P18" s="83">
        <f t="shared" si="4"/>
        <v>0.05</v>
      </c>
      <c r="Q18" s="62"/>
      <c r="R18" s="66"/>
      <c r="S18" s="603" t="s">
        <v>41</v>
      </c>
      <c r="T18" s="604"/>
      <c r="U18" s="135"/>
      <c r="V18" s="135"/>
      <c r="W18" s="136"/>
      <c r="X18" s="136"/>
      <c r="Y18" s="580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si="7"/>
        <v/>
      </c>
      <c r="AH18" s="99"/>
      <c r="AI18" s="100"/>
      <c r="AJ18" s="101"/>
      <c r="AK18" s="62"/>
      <c r="AL18" s="63"/>
      <c r="AM18" s="131" t="s">
        <v>60</v>
      </c>
      <c r="AN18" s="132"/>
      <c r="AO18" s="120"/>
      <c r="AP18" s="63"/>
      <c r="AQ18" s="125"/>
      <c r="AR18" s="121"/>
      <c r="AS18" s="127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SUM(K49,W49,AI49,AT49)</f>
        <v>0.08</v>
      </c>
      <c r="L19" s="64"/>
      <c r="M19" s="129" t="str">
        <f t="shared" si="3"/>
        <v>Yeast</v>
      </c>
      <c r="N19" s="62"/>
      <c r="O19" s="62"/>
      <c r="P19" s="94" t="str">
        <f t="shared" ref="P19:P20" si="8">F75</f>
        <v>AY4</v>
      </c>
      <c r="Q19" s="62"/>
      <c r="R19" s="66"/>
      <c r="S19" s="603" t="s">
        <v>45</v>
      </c>
      <c r="T19" s="604"/>
      <c r="U19" s="605"/>
      <c r="V19" s="606"/>
      <c r="W19" s="136"/>
      <c r="X19" s="136"/>
      <c r="Y19" s="580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8" t="str">
        <f t="shared" si="7"/>
        <v/>
      </c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7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K50+W50+AI50+AT50</f>
        <v>0.5</v>
      </c>
      <c r="L20" s="64"/>
      <c r="M20" s="82" t="str">
        <f t="shared" si="3"/>
        <v>Biofine</v>
      </c>
      <c r="N20" s="62"/>
      <c r="O20" s="62"/>
      <c r="P20" s="83" t="str">
        <f t="shared" si="8"/>
        <v>1.25 L per turn</v>
      </c>
      <c r="Q20" s="62"/>
      <c r="R20" s="139"/>
      <c r="S20" s="118" t="s">
        <v>54</v>
      </c>
      <c r="T20" s="63"/>
      <c r="U20" s="119"/>
      <c r="V20" s="119"/>
      <c r="W20" s="119"/>
      <c r="X20" s="119"/>
      <c r="Y20" s="145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8" t="str">
        <f t="shared" si="7"/>
        <v/>
      </c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08" t="s">
        <v>65</v>
      </c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55</v>
      </c>
      <c r="T21" s="63"/>
      <c r="U21" s="119"/>
      <c r="V21" s="119"/>
      <c r="W21" s="119"/>
      <c r="X21" s="119"/>
      <c r="Y21" s="145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si="7"/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7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18" t="s">
        <v>56</v>
      </c>
      <c r="T22" s="63"/>
      <c r="U22" s="119"/>
      <c r="V22" s="119"/>
      <c r="W22" s="119"/>
      <c r="X22" s="119"/>
      <c r="Y22" s="145"/>
      <c r="Z22" s="140"/>
      <c r="AA22" s="95">
        <f t="shared" si="5"/>
        <v>16</v>
      </c>
      <c r="AB22" s="88">
        <v>16.0</v>
      </c>
      <c r="AC22" s="96"/>
      <c r="AD22" s="96"/>
      <c r="AE22" s="96"/>
      <c r="AF22" s="107"/>
      <c r="AG22" s="98" t="str">
        <f t="shared" si="7"/>
        <v/>
      </c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08" t="s">
        <v>65</v>
      </c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18" t="s">
        <v>59</v>
      </c>
      <c r="T23" s="63"/>
      <c r="U23" s="119"/>
      <c r="V23" s="119"/>
      <c r="W23" s="119"/>
      <c r="X23" s="119"/>
      <c r="Y23" s="145"/>
      <c r="Z23" s="140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si="7"/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7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18" t="s">
        <v>61</v>
      </c>
      <c r="T24" s="63"/>
      <c r="U24" s="119"/>
      <c r="V24" s="119"/>
      <c r="W24" s="119"/>
      <c r="X24" s="119"/>
      <c r="Y24" s="145"/>
      <c r="Z24" s="140"/>
      <c r="AA24" s="95">
        <f t="shared" si="5"/>
        <v>18</v>
      </c>
      <c r="AB24" s="88">
        <v>18.0</v>
      </c>
      <c r="AC24" s="96"/>
      <c r="AD24" s="96"/>
      <c r="AE24" s="96"/>
      <c r="AF24" s="107"/>
      <c r="AG24" s="98" t="str">
        <f t="shared" si="7"/>
        <v/>
      </c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7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18" t="s">
        <v>63</v>
      </c>
      <c r="T25" s="63"/>
      <c r="U25" s="119"/>
      <c r="V25" s="119"/>
      <c r="W25" s="119"/>
      <c r="X25" s="119"/>
      <c r="Y25" s="145"/>
      <c r="Z25" s="140"/>
      <c r="AA25" s="95">
        <f t="shared" si="5"/>
        <v>19</v>
      </c>
      <c r="AB25" s="88">
        <v>19.0</v>
      </c>
      <c r="AC25" s="96"/>
      <c r="AD25" s="96"/>
      <c r="AE25" s="96"/>
      <c r="AF25" s="107"/>
      <c r="AG25" s="164"/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7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50" t="s">
        <v>66</v>
      </c>
      <c r="T26" s="52"/>
      <c r="U26" s="52"/>
      <c r="V26" s="52"/>
      <c r="W26" s="52"/>
      <c r="X26" s="52"/>
      <c r="Y26" s="52"/>
      <c r="Z26" s="132"/>
      <c r="AA26" s="95">
        <f t="shared" si="5"/>
        <v>20</v>
      </c>
      <c r="AB26" s="88">
        <v>20.0</v>
      </c>
      <c r="AC26" s="96"/>
      <c r="AD26" s="96"/>
      <c r="AE26" s="96"/>
      <c r="AF26" s="107"/>
      <c r="AG26" s="168"/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7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2"/>
      <c r="Q27" s="149"/>
      <c r="R27" s="139"/>
      <c r="S27" s="152"/>
      <c r="T27" s="132"/>
      <c r="U27" s="153" t="s">
        <v>68</v>
      </c>
      <c r="V27" s="154" t="s">
        <v>69</v>
      </c>
      <c r="W27" s="154" t="s">
        <v>70</v>
      </c>
      <c r="X27" s="154" t="s">
        <v>71</v>
      </c>
      <c r="Y27" s="154" t="s">
        <v>72</v>
      </c>
      <c r="Z27" s="157" t="s">
        <v>73</v>
      </c>
      <c r="AA27" s="95"/>
      <c r="AB27" s="88"/>
      <c r="AC27" s="96"/>
      <c r="AD27" s="96"/>
      <c r="AE27" s="96"/>
      <c r="AF27" s="107"/>
      <c r="AG27" s="168"/>
      <c r="AH27" s="99"/>
      <c r="AI27" s="100"/>
      <c r="AJ27" s="99"/>
      <c r="AK27" s="99"/>
      <c r="AL27" s="99"/>
      <c r="AM27" s="120"/>
      <c r="AN27" s="174"/>
      <c r="AO27" s="174"/>
      <c r="AP27" s="174"/>
      <c r="AQ27" s="147"/>
      <c r="AR27" s="121"/>
      <c r="AS27" s="208"/>
      <c r="AT27" s="208"/>
      <c r="AU27" s="121"/>
      <c r="AV27" s="121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2"/>
      <c r="Q28" s="149"/>
      <c r="R28" s="139"/>
      <c r="S28" s="161" t="s">
        <v>74</v>
      </c>
      <c r="T28" s="132"/>
      <c r="U28" s="162"/>
      <c r="V28" s="162"/>
      <c r="W28" s="162"/>
      <c r="X28" s="162"/>
      <c r="Y28" s="162"/>
      <c r="Z28" s="162"/>
      <c r="AA28" s="95"/>
      <c r="AB28" s="88"/>
      <c r="AC28" s="96"/>
      <c r="AD28" s="96"/>
      <c r="AE28" s="96"/>
      <c r="AF28" s="107"/>
      <c r="AG28" s="168"/>
      <c r="AH28" s="99"/>
      <c r="AI28" s="100"/>
      <c r="AJ28" s="99"/>
      <c r="AK28" s="99"/>
      <c r="AL28" s="99"/>
      <c r="AM28" s="120"/>
      <c r="AN28" s="174"/>
      <c r="AO28" s="174"/>
      <c r="AP28" s="174"/>
      <c r="AQ28" s="147"/>
      <c r="AR28" s="121"/>
      <c r="AS28" s="208"/>
      <c r="AT28" s="208"/>
      <c r="AU28" s="121"/>
      <c r="AV28" s="121"/>
      <c r="AW28" s="4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2"/>
      <c r="Q29" s="149"/>
      <c r="R29" s="139"/>
      <c r="S29" s="161" t="s">
        <v>75</v>
      </c>
      <c r="T29" s="132"/>
      <c r="U29" s="162"/>
      <c r="V29" s="162"/>
      <c r="W29" s="162"/>
      <c r="X29" s="162"/>
      <c r="Y29" s="162"/>
      <c r="Z29" s="162"/>
      <c r="AA29" s="95"/>
      <c r="AB29" s="88"/>
      <c r="AC29" s="96"/>
      <c r="AD29" s="96"/>
      <c r="AE29" s="96"/>
      <c r="AF29" s="107"/>
      <c r="AG29" s="168"/>
      <c r="AH29" s="99"/>
      <c r="AI29" s="100"/>
      <c r="AJ29" s="99"/>
      <c r="AK29" s="99"/>
      <c r="AL29" s="99"/>
      <c r="AM29" s="120"/>
      <c r="AN29" s="174"/>
      <c r="AO29" s="174"/>
      <c r="AP29" s="174"/>
      <c r="AQ29" s="147"/>
      <c r="AR29" s="121"/>
      <c r="AS29" s="208"/>
      <c r="AT29" s="208"/>
      <c r="AU29" s="121"/>
      <c r="AV29" s="121"/>
      <c r="AW29" s="4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58"/>
      <c r="O30" s="62"/>
      <c r="P30" s="63"/>
      <c r="Q30" s="163"/>
      <c r="R30" s="160"/>
      <c r="S30" s="165" t="s">
        <v>76</v>
      </c>
      <c r="T30" s="132"/>
      <c r="U30" s="162"/>
      <c r="V30" s="162"/>
      <c r="W30" s="162"/>
      <c r="X30" s="162"/>
      <c r="Y30" s="162"/>
      <c r="Z30" s="162"/>
      <c r="AA30" s="171"/>
      <c r="AB30" s="173"/>
      <c r="AC30" s="173"/>
      <c r="AD30" s="173"/>
      <c r="AE30" s="173"/>
      <c r="AF30" s="171"/>
      <c r="AG30" s="171"/>
      <c r="AH30" s="160"/>
      <c r="AI30" s="171"/>
      <c r="AJ30" s="160"/>
      <c r="AK30" s="160"/>
      <c r="AL30" s="160"/>
      <c r="AM30" s="175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58"/>
      <c r="O31" s="62"/>
      <c r="P31" s="63"/>
      <c r="Q31" s="159"/>
      <c r="R31" s="160"/>
      <c r="S31" s="170" t="s">
        <v>77</v>
      </c>
      <c r="T31" s="132"/>
      <c r="U31" s="162"/>
      <c r="V31" s="162"/>
      <c r="W31" s="162"/>
      <c r="X31" s="162"/>
      <c r="Y31" s="162"/>
      <c r="Z31" s="162"/>
      <c r="AA31" s="171"/>
      <c r="AB31" s="173"/>
      <c r="AC31" s="173"/>
      <c r="AD31" s="173"/>
      <c r="AE31" s="173"/>
      <c r="AF31" s="171"/>
      <c r="AG31" s="171"/>
      <c r="AH31" s="160"/>
      <c r="AI31" s="160"/>
      <c r="AJ31" s="160"/>
      <c r="AK31" s="160"/>
      <c r="AL31" s="160"/>
      <c r="AM31" s="171"/>
      <c r="AN31" s="176"/>
      <c r="AO31" s="176"/>
      <c r="AP31" s="176"/>
      <c r="AQ31" s="176"/>
      <c r="AR31" s="176"/>
      <c r="AS31" s="176"/>
      <c r="AT31" s="176"/>
      <c r="AU31" s="176"/>
      <c r="AV31" s="176"/>
      <c r="AW31" s="47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58"/>
      <c r="O32" s="62"/>
      <c r="P32" s="63"/>
      <c r="Q32" s="163"/>
      <c r="R32" s="160"/>
      <c r="S32" s="170" t="s">
        <v>78</v>
      </c>
      <c r="T32" s="132"/>
      <c r="U32" s="162"/>
      <c r="V32" s="162"/>
      <c r="W32" s="162"/>
      <c r="X32" s="162"/>
      <c r="Y32" s="162"/>
      <c r="Z32" s="162"/>
      <c r="AA32" s="171"/>
      <c r="AB32" s="173"/>
      <c r="AC32" s="173"/>
      <c r="AD32" s="173"/>
      <c r="AE32" s="173"/>
      <c r="AF32" s="171"/>
      <c r="AG32" s="171"/>
      <c r="AH32" s="160"/>
      <c r="AI32" s="160"/>
      <c r="AJ32" s="160"/>
      <c r="AK32" s="160"/>
      <c r="AL32" s="160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47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139"/>
      <c r="O33" s="139"/>
      <c r="P33" s="183" t="s">
        <v>80</v>
      </c>
      <c r="Q33" s="144"/>
      <c r="R33" s="144"/>
      <c r="S33" s="144"/>
      <c r="T33" s="144"/>
      <c r="U33" s="144"/>
      <c r="V33" s="144"/>
      <c r="W33" s="144"/>
      <c r="X33" s="144"/>
      <c r="Y33" s="182"/>
      <c r="Z33" s="139"/>
      <c r="AA33" s="171"/>
      <c r="AB33" s="183" t="s">
        <v>81</v>
      </c>
      <c r="AC33" s="144"/>
      <c r="AD33" s="144"/>
      <c r="AE33" s="144"/>
      <c r="AF33" s="144"/>
      <c r="AG33" s="144"/>
      <c r="AH33" s="144"/>
      <c r="AI33" s="144"/>
      <c r="AJ33" s="144"/>
      <c r="AK33" s="182"/>
      <c r="AL33" s="160"/>
      <c r="AM33" s="183" t="s">
        <v>82</v>
      </c>
      <c r="AN33" s="144"/>
      <c r="AO33" s="144"/>
      <c r="AP33" s="144"/>
      <c r="AQ33" s="144"/>
      <c r="AR33" s="144"/>
      <c r="AS33" s="144"/>
      <c r="AT33" s="144"/>
      <c r="AU33" s="144"/>
      <c r="AV33" s="182"/>
      <c r="AW33" s="171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139"/>
      <c r="O34" s="160"/>
      <c r="P34" s="184"/>
      <c r="Q34" s="52"/>
      <c r="R34" s="52"/>
      <c r="S34" s="52"/>
      <c r="T34" s="52"/>
      <c r="U34" s="52"/>
      <c r="V34" s="52"/>
      <c r="W34" s="52"/>
      <c r="X34" s="52"/>
      <c r="Y34" s="132"/>
      <c r="Z34" s="156"/>
      <c r="AA34" s="171"/>
      <c r="AB34" s="184"/>
      <c r="AC34" s="52"/>
      <c r="AD34" s="52"/>
      <c r="AE34" s="52"/>
      <c r="AF34" s="52"/>
      <c r="AG34" s="52"/>
      <c r="AH34" s="52"/>
      <c r="AI34" s="52"/>
      <c r="AJ34" s="52"/>
      <c r="AK34" s="132"/>
      <c r="AL34" s="156"/>
      <c r="AM34" s="184"/>
      <c r="AN34" s="52"/>
      <c r="AO34" s="52"/>
      <c r="AP34" s="52"/>
      <c r="AQ34" s="52"/>
      <c r="AR34" s="52"/>
      <c r="AS34" s="52"/>
      <c r="AT34" s="52"/>
      <c r="AU34" s="52"/>
      <c r="AV34" s="132"/>
      <c r="AW34" s="171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88"/>
      <c r="P35" s="189" t="s">
        <v>83</v>
      </c>
      <c r="Q35" s="190"/>
      <c r="R35" s="190"/>
      <c r="S35" s="190"/>
      <c r="T35" s="190"/>
      <c r="U35" s="190"/>
      <c r="V35" s="191"/>
      <c r="W35" s="186" t="s">
        <v>86</v>
      </c>
      <c r="X35" s="63"/>
      <c r="Y35" s="187" t="s">
        <v>85</v>
      </c>
      <c r="Z35" s="156"/>
      <c r="AA35" s="171"/>
      <c r="AB35" s="192" t="s">
        <v>83</v>
      </c>
      <c r="AC35" s="62"/>
      <c r="AD35" s="62"/>
      <c r="AE35" s="62"/>
      <c r="AF35" s="62"/>
      <c r="AG35" s="62"/>
      <c r="AH35" s="63"/>
      <c r="AI35" s="186" t="s">
        <v>84</v>
      </c>
      <c r="AJ35" s="63"/>
      <c r="AK35" s="187" t="s">
        <v>85</v>
      </c>
      <c r="AL35" s="156"/>
      <c r="AM35" s="192" t="s">
        <v>83</v>
      </c>
      <c r="AN35" s="63"/>
      <c r="AO35" s="193"/>
      <c r="AP35" s="62"/>
      <c r="AQ35" s="62"/>
      <c r="AR35" s="62"/>
      <c r="AS35" s="63"/>
      <c r="AT35" s="186" t="s">
        <v>84</v>
      </c>
      <c r="AU35" s="63"/>
      <c r="AV35" s="187" t="s">
        <v>85</v>
      </c>
      <c r="AW35" s="171"/>
      <c r="AX35" s="7"/>
      <c r="AY35" s="7"/>
      <c r="AZ35" s="7"/>
      <c r="BA35" s="7"/>
      <c r="BB35" s="7"/>
      <c r="BC35" s="7"/>
      <c r="BD35" s="7"/>
      <c r="BE35" s="7"/>
      <c r="BF35" s="7"/>
      <c r="BG35" s="32"/>
      <c r="BH35" s="194"/>
      <c r="BI35" s="194"/>
      <c r="BJ35" s="194"/>
      <c r="BK35" s="194"/>
      <c r="BL35" s="7"/>
      <c r="BM35" s="7"/>
    </row>
    <row r="36" ht="15.0" customHeight="1">
      <c r="A36" s="195"/>
      <c r="B36" s="50"/>
      <c r="C36" s="196"/>
      <c r="D36" s="197" t="s">
        <v>87</v>
      </c>
      <c r="E36" s="62"/>
      <c r="F36" s="62"/>
      <c r="G36" s="62"/>
      <c r="H36" s="62"/>
      <c r="I36" s="62"/>
      <c r="J36" s="63"/>
      <c r="K36" s="198">
        <v>500.0</v>
      </c>
      <c r="L36" s="63"/>
      <c r="M36" s="200">
        <f t="shared" ref="M36:M45" si="9">IF(K36&gt;0,K36/$K$52,"")</f>
        <v>0.7543526146</v>
      </c>
      <c r="N36" s="202"/>
      <c r="O36" s="203"/>
      <c r="P36" s="204" t="str">
        <f t="shared" ref="P36:P50" si="10">D36</f>
        <v>Pale</v>
      </c>
      <c r="Q36" s="62"/>
      <c r="R36" s="62"/>
      <c r="S36" s="62"/>
      <c r="T36" s="62"/>
      <c r="U36" s="62"/>
      <c r="V36" s="63"/>
      <c r="W36" s="198"/>
      <c r="X36" s="63"/>
      <c r="Y36" s="200" t="str">
        <f t="shared" ref="Y36:Y45" si="11">IF(W36&gt;0,W36/$K$52,"")</f>
        <v/>
      </c>
      <c r="Z36" s="205"/>
      <c r="AA36" s="206"/>
      <c r="AB36" s="204" t="str">
        <f t="shared" ref="AB36:AB50" si="12">D36</f>
        <v>Pale</v>
      </c>
      <c r="AC36" s="62"/>
      <c r="AD36" s="62"/>
      <c r="AE36" s="62"/>
      <c r="AF36" s="62"/>
      <c r="AG36" s="62"/>
      <c r="AH36" s="63"/>
      <c r="AI36" s="198"/>
      <c r="AJ36" s="63"/>
      <c r="AK36" s="200" t="str">
        <f t="shared" ref="AK36:AK45" si="13">IF(AI36&gt;0,AI36/$K$52,"")</f>
        <v/>
      </c>
      <c r="AL36" s="205"/>
      <c r="AM36" s="204" t="str">
        <f t="shared" ref="AM36:AM50" si="14">D36</f>
        <v>Pale</v>
      </c>
      <c r="AN36" s="62"/>
      <c r="AO36" s="62"/>
      <c r="AP36" s="62"/>
      <c r="AQ36" s="62"/>
      <c r="AR36" s="62"/>
      <c r="AS36" s="63"/>
      <c r="AT36" s="198"/>
      <c r="AU36" s="63"/>
      <c r="AV36" s="200" t="str">
        <f t="shared" ref="AV36:AV45" si="15">IF(AT36&gt;0,AT36/$K$52,"")</f>
        <v/>
      </c>
      <c r="AW36" s="206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</row>
    <row r="37">
      <c r="A37" s="195"/>
      <c r="B37" s="50"/>
      <c r="C37" s="196"/>
      <c r="D37" s="210" t="s">
        <v>278</v>
      </c>
      <c r="E37" s="62"/>
      <c r="F37" s="62"/>
      <c r="G37" s="62"/>
      <c r="H37" s="62"/>
      <c r="I37" s="62"/>
      <c r="J37" s="63"/>
      <c r="K37" s="212">
        <v>50.0</v>
      </c>
      <c r="L37" s="63"/>
      <c r="M37" s="214">
        <f t="shared" si="9"/>
        <v>0.07543526146</v>
      </c>
      <c r="N37" s="202"/>
      <c r="O37" s="203"/>
      <c r="P37" s="215" t="str">
        <f t="shared" si="10"/>
        <v>Medium Crystal</v>
      </c>
      <c r="Q37" s="62"/>
      <c r="R37" s="62"/>
      <c r="S37" s="62"/>
      <c r="T37" s="62"/>
      <c r="U37" s="62"/>
      <c r="V37" s="63"/>
      <c r="W37" s="212"/>
      <c r="X37" s="63"/>
      <c r="Y37" s="214" t="str">
        <f t="shared" si="11"/>
        <v/>
      </c>
      <c r="Z37" s="205"/>
      <c r="AA37" s="206"/>
      <c r="AB37" s="215" t="str">
        <f t="shared" si="12"/>
        <v>Medium Crystal</v>
      </c>
      <c r="AC37" s="62"/>
      <c r="AD37" s="62"/>
      <c r="AE37" s="62"/>
      <c r="AF37" s="62"/>
      <c r="AG37" s="62"/>
      <c r="AH37" s="63"/>
      <c r="AI37" s="212"/>
      <c r="AJ37" s="63"/>
      <c r="AK37" s="214" t="str">
        <f t="shared" si="13"/>
        <v/>
      </c>
      <c r="AL37" s="205"/>
      <c r="AM37" s="215" t="str">
        <f t="shared" si="14"/>
        <v>Medium Crystal</v>
      </c>
      <c r="AN37" s="62"/>
      <c r="AO37" s="62"/>
      <c r="AP37" s="62"/>
      <c r="AQ37" s="62"/>
      <c r="AR37" s="62"/>
      <c r="AS37" s="63"/>
      <c r="AT37" s="212"/>
      <c r="AU37" s="63"/>
      <c r="AV37" s="214" t="str">
        <f t="shared" si="15"/>
        <v/>
      </c>
      <c r="AW37" s="206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</row>
    <row r="38">
      <c r="A38" s="195"/>
      <c r="B38" s="46"/>
      <c r="C38" s="196"/>
      <c r="D38" s="197" t="s">
        <v>279</v>
      </c>
      <c r="E38" s="62"/>
      <c r="F38" s="62"/>
      <c r="G38" s="62"/>
      <c r="H38" s="62"/>
      <c r="I38" s="62"/>
      <c r="J38" s="63"/>
      <c r="K38" s="198">
        <v>25.0</v>
      </c>
      <c r="L38" s="63"/>
      <c r="M38" s="200">
        <f t="shared" si="9"/>
        <v>0.03771763073</v>
      </c>
      <c r="N38" s="202"/>
      <c r="O38" s="203"/>
      <c r="P38" s="204" t="str">
        <f t="shared" si="10"/>
        <v>Simpsons Chocolate</v>
      </c>
      <c r="Q38" s="62"/>
      <c r="R38" s="62"/>
      <c r="S38" s="62"/>
      <c r="T38" s="62"/>
      <c r="U38" s="62"/>
      <c r="V38" s="63"/>
      <c r="W38" s="198"/>
      <c r="X38" s="63"/>
      <c r="Y38" s="200" t="str">
        <f t="shared" si="11"/>
        <v/>
      </c>
      <c r="Z38" s="205"/>
      <c r="AA38" s="206"/>
      <c r="AB38" s="204" t="str">
        <f t="shared" si="12"/>
        <v>Simpsons Chocolate</v>
      </c>
      <c r="AC38" s="62"/>
      <c r="AD38" s="62"/>
      <c r="AE38" s="62"/>
      <c r="AF38" s="62"/>
      <c r="AG38" s="62"/>
      <c r="AH38" s="63"/>
      <c r="AI38" s="198"/>
      <c r="AJ38" s="63"/>
      <c r="AK38" s="200" t="str">
        <f t="shared" si="13"/>
        <v/>
      </c>
      <c r="AL38" s="205"/>
      <c r="AM38" s="204" t="str">
        <f t="shared" si="14"/>
        <v>Simpsons Chocolate</v>
      </c>
      <c r="AN38" s="62"/>
      <c r="AO38" s="62"/>
      <c r="AP38" s="62"/>
      <c r="AQ38" s="62"/>
      <c r="AR38" s="62"/>
      <c r="AS38" s="63"/>
      <c r="AT38" s="198"/>
      <c r="AU38" s="63"/>
      <c r="AV38" s="200" t="str">
        <f t="shared" si="15"/>
        <v/>
      </c>
      <c r="AW38" s="206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</row>
    <row r="39">
      <c r="A39" s="195"/>
      <c r="B39" s="39"/>
      <c r="C39" s="196"/>
      <c r="D39" s="210" t="s">
        <v>257</v>
      </c>
      <c r="E39" s="62"/>
      <c r="F39" s="62"/>
      <c r="G39" s="62"/>
      <c r="H39" s="62"/>
      <c r="I39" s="62"/>
      <c r="J39" s="63"/>
      <c r="K39" s="212">
        <v>50.0</v>
      </c>
      <c r="L39" s="63"/>
      <c r="M39" s="214">
        <f t="shared" si="9"/>
        <v>0.07543526146</v>
      </c>
      <c r="N39" s="202"/>
      <c r="O39" s="203"/>
      <c r="P39" s="215" t="str">
        <f t="shared" si="10"/>
        <v>Malted Oats</v>
      </c>
      <c r="Q39" s="62"/>
      <c r="R39" s="62"/>
      <c r="S39" s="62"/>
      <c r="T39" s="62"/>
      <c r="U39" s="62"/>
      <c r="V39" s="63"/>
      <c r="W39" s="212"/>
      <c r="X39" s="63"/>
      <c r="Y39" s="214" t="str">
        <f t="shared" si="11"/>
        <v/>
      </c>
      <c r="Z39" s="205"/>
      <c r="AA39" s="206"/>
      <c r="AB39" s="215" t="str">
        <f t="shared" si="12"/>
        <v>Malted Oats</v>
      </c>
      <c r="AC39" s="62"/>
      <c r="AD39" s="62"/>
      <c r="AE39" s="62"/>
      <c r="AF39" s="62"/>
      <c r="AG39" s="62"/>
      <c r="AH39" s="63"/>
      <c r="AI39" s="212"/>
      <c r="AJ39" s="63"/>
      <c r="AK39" s="214" t="str">
        <f t="shared" si="13"/>
        <v/>
      </c>
      <c r="AL39" s="205"/>
      <c r="AM39" s="215" t="str">
        <f t="shared" si="14"/>
        <v>Malted Oats</v>
      </c>
      <c r="AN39" s="62"/>
      <c r="AO39" s="62"/>
      <c r="AP39" s="62"/>
      <c r="AQ39" s="62"/>
      <c r="AR39" s="62"/>
      <c r="AS39" s="63"/>
      <c r="AT39" s="212"/>
      <c r="AU39" s="63"/>
      <c r="AV39" s="214" t="str">
        <f t="shared" si="15"/>
        <v/>
      </c>
      <c r="AW39" s="206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</row>
    <row r="40">
      <c r="A40" s="195"/>
      <c r="B40" s="50"/>
      <c r="C40" s="196"/>
      <c r="D40" s="197" t="s">
        <v>280</v>
      </c>
      <c r="E40" s="62"/>
      <c r="F40" s="62"/>
      <c r="G40" s="62"/>
      <c r="H40" s="62"/>
      <c r="I40" s="62"/>
      <c r="J40" s="63"/>
      <c r="K40" s="198">
        <v>25.0</v>
      </c>
      <c r="L40" s="63"/>
      <c r="M40" s="200">
        <f t="shared" si="9"/>
        <v>0.03771763073</v>
      </c>
      <c r="N40" s="202"/>
      <c r="O40" s="203"/>
      <c r="P40" s="204" t="str">
        <f t="shared" si="10"/>
        <v>Roasted Barley</v>
      </c>
      <c r="Q40" s="62"/>
      <c r="R40" s="62"/>
      <c r="S40" s="62"/>
      <c r="T40" s="62"/>
      <c r="U40" s="62"/>
      <c r="V40" s="63"/>
      <c r="W40" s="198"/>
      <c r="X40" s="63"/>
      <c r="Y40" s="200" t="str">
        <f t="shared" si="11"/>
        <v/>
      </c>
      <c r="Z40" s="205"/>
      <c r="AA40" s="206"/>
      <c r="AB40" s="204" t="str">
        <f t="shared" si="12"/>
        <v>Roasted Barley</v>
      </c>
      <c r="AC40" s="62"/>
      <c r="AD40" s="62"/>
      <c r="AE40" s="62"/>
      <c r="AF40" s="62"/>
      <c r="AG40" s="62"/>
      <c r="AH40" s="63"/>
      <c r="AI40" s="198"/>
      <c r="AJ40" s="63"/>
      <c r="AK40" s="200" t="str">
        <f t="shared" si="13"/>
        <v/>
      </c>
      <c r="AL40" s="205"/>
      <c r="AM40" s="204" t="str">
        <f t="shared" si="14"/>
        <v>Roasted Barley</v>
      </c>
      <c r="AN40" s="62"/>
      <c r="AO40" s="62"/>
      <c r="AP40" s="62"/>
      <c r="AQ40" s="62"/>
      <c r="AR40" s="62"/>
      <c r="AS40" s="63"/>
      <c r="AT40" s="198"/>
      <c r="AU40" s="63"/>
      <c r="AV40" s="200" t="str">
        <f t="shared" si="15"/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</row>
    <row r="41">
      <c r="A41" s="195"/>
      <c r="B41" s="50"/>
      <c r="C41" s="196"/>
      <c r="D41" s="210" t="s">
        <v>256</v>
      </c>
      <c r="E41" s="62"/>
      <c r="F41" s="62"/>
      <c r="G41" s="62"/>
      <c r="H41" s="62"/>
      <c r="I41" s="62"/>
      <c r="J41" s="63"/>
      <c r="K41" s="212">
        <v>12.5</v>
      </c>
      <c r="L41" s="63"/>
      <c r="M41" s="214">
        <f t="shared" si="9"/>
        <v>0.01885881536</v>
      </c>
      <c r="N41" s="202"/>
      <c r="O41" s="203"/>
      <c r="P41" s="215" t="str">
        <f t="shared" si="10"/>
        <v>Rolled Oats</v>
      </c>
      <c r="Q41" s="62"/>
      <c r="R41" s="62"/>
      <c r="S41" s="62"/>
      <c r="T41" s="62"/>
      <c r="U41" s="62"/>
      <c r="V41" s="63"/>
      <c r="W41" s="212"/>
      <c r="X41" s="63"/>
      <c r="Y41" s="214" t="str">
        <f t="shared" si="11"/>
        <v/>
      </c>
      <c r="Z41" s="205"/>
      <c r="AA41" s="206"/>
      <c r="AB41" s="215" t="str">
        <f t="shared" si="12"/>
        <v>Rolled Oats</v>
      </c>
      <c r="AC41" s="62"/>
      <c r="AD41" s="62"/>
      <c r="AE41" s="62"/>
      <c r="AF41" s="62"/>
      <c r="AG41" s="62"/>
      <c r="AH41" s="63"/>
      <c r="AI41" s="212"/>
      <c r="AJ41" s="63"/>
      <c r="AK41" s="214" t="str">
        <f t="shared" si="13"/>
        <v/>
      </c>
      <c r="AL41" s="205"/>
      <c r="AM41" s="215" t="str">
        <f t="shared" si="14"/>
        <v>Rolled Oats</v>
      </c>
      <c r="AN41" s="62"/>
      <c r="AO41" s="62"/>
      <c r="AP41" s="62"/>
      <c r="AQ41" s="62"/>
      <c r="AR41" s="62"/>
      <c r="AS41" s="63"/>
      <c r="AT41" s="212"/>
      <c r="AU41" s="63"/>
      <c r="AV41" s="214" t="str">
        <f t="shared" si="15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9"/>
        <v/>
      </c>
      <c r="N42" s="202"/>
      <c r="O42" s="203"/>
      <c r="P42" s="204" t="str">
        <f t="shared" si="10"/>
        <v/>
      </c>
      <c r="Q42" s="62"/>
      <c r="R42" s="62"/>
      <c r="S42" s="62"/>
      <c r="T42" s="62"/>
      <c r="U42" s="62"/>
      <c r="V42" s="63"/>
      <c r="W42" s="198"/>
      <c r="X42" s="63"/>
      <c r="Y42" s="200" t="str">
        <f t="shared" si="11"/>
        <v/>
      </c>
      <c r="Z42" s="205"/>
      <c r="AA42" s="206"/>
      <c r="AB42" s="204" t="str">
        <f t="shared" si="12"/>
        <v/>
      </c>
      <c r="AC42" s="62"/>
      <c r="AD42" s="62"/>
      <c r="AE42" s="62"/>
      <c r="AF42" s="62"/>
      <c r="AG42" s="62"/>
      <c r="AH42" s="63"/>
      <c r="AI42" s="198"/>
      <c r="AJ42" s="63"/>
      <c r="AK42" s="200" t="str">
        <f t="shared" si="13"/>
        <v/>
      </c>
      <c r="AL42" s="205"/>
      <c r="AM42" s="204" t="str">
        <f t="shared" si="14"/>
        <v/>
      </c>
      <c r="AN42" s="62"/>
      <c r="AO42" s="62"/>
      <c r="AP42" s="62"/>
      <c r="AQ42" s="62"/>
      <c r="AR42" s="62"/>
      <c r="AS42" s="63"/>
      <c r="AT42" s="198"/>
      <c r="AU42" s="63"/>
      <c r="AV42" s="200" t="str">
        <f t="shared" si="15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9"/>
        <v/>
      </c>
      <c r="N43" s="202"/>
      <c r="O43" s="203"/>
      <c r="P43" s="215" t="str">
        <f t="shared" si="10"/>
        <v/>
      </c>
      <c r="Q43" s="62"/>
      <c r="R43" s="62"/>
      <c r="S43" s="62"/>
      <c r="T43" s="62"/>
      <c r="U43" s="62"/>
      <c r="V43" s="63"/>
      <c r="W43" s="212"/>
      <c r="X43" s="63"/>
      <c r="Y43" s="214" t="str">
        <f t="shared" si="11"/>
        <v/>
      </c>
      <c r="Z43" s="205"/>
      <c r="AA43" s="206"/>
      <c r="AB43" s="215" t="str">
        <f t="shared" si="12"/>
        <v/>
      </c>
      <c r="AC43" s="62"/>
      <c r="AD43" s="62"/>
      <c r="AE43" s="62"/>
      <c r="AF43" s="62"/>
      <c r="AG43" s="62"/>
      <c r="AH43" s="63"/>
      <c r="AI43" s="212"/>
      <c r="AJ43" s="63"/>
      <c r="AK43" s="214" t="str">
        <f t="shared" si="13"/>
        <v/>
      </c>
      <c r="AL43" s="205"/>
      <c r="AM43" s="215" t="str">
        <f t="shared" si="14"/>
        <v/>
      </c>
      <c r="AN43" s="62"/>
      <c r="AO43" s="62"/>
      <c r="AP43" s="62"/>
      <c r="AQ43" s="62"/>
      <c r="AR43" s="62"/>
      <c r="AS43" s="63"/>
      <c r="AT43" s="212"/>
      <c r="AU43" s="63"/>
      <c r="AV43" s="214" t="str">
        <f t="shared" si="15"/>
        <v/>
      </c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9"/>
        <v/>
      </c>
      <c r="N44" s="202"/>
      <c r="O44" s="203"/>
      <c r="P44" s="204" t="str">
        <f t="shared" si="10"/>
        <v/>
      </c>
      <c r="Q44" s="62"/>
      <c r="R44" s="62"/>
      <c r="S44" s="62"/>
      <c r="T44" s="62"/>
      <c r="U44" s="62"/>
      <c r="V44" s="63"/>
      <c r="W44" s="198"/>
      <c r="X44" s="63"/>
      <c r="Y44" s="200" t="str">
        <f t="shared" si="11"/>
        <v/>
      </c>
      <c r="Z44" s="205"/>
      <c r="AA44" s="206"/>
      <c r="AB44" s="204" t="str">
        <f t="shared" si="12"/>
        <v/>
      </c>
      <c r="AC44" s="62"/>
      <c r="AD44" s="62"/>
      <c r="AE44" s="62"/>
      <c r="AF44" s="62"/>
      <c r="AG44" s="62"/>
      <c r="AH44" s="63"/>
      <c r="AI44" s="198"/>
      <c r="AJ44" s="63"/>
      <c r="AK44" s="200" t="str">
        <f t="shared" si="13"/>
        <v/>
      </c>
      <c r="AL44" s="205"/>
      <c r="AM44" s="204" t="str">
        <f t="shared" si="14"/>
        <v/>
      </c>
      <c r="AN44" s="62"/>
      <c r="AO44" s="62"/>
      <c r="AP44" s="62"/>
      <c r="AQ44" s="62"/>
      <c r="AR44" s="62"/>
      <c r="AS44" s="63"/>
      <c r="AT44" s="198"/>
      <c r="AU44" s="63"/>
      <c r="AV44" s="200" t="str">
        <f t="shared" si="15"/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</row>
    <row r="45">
      <c r="A45" s="195"/>
      <c r="B45" s="50"/>
      <c r="C45" s="196"/>
      <c r="D45" s="210" t="s">
        <v>281</v>
      </c>
      <c r="E45" s="62"/>
      <c r="F45" s="62"/>
      <c r="G45" s="62"/>
      <c r="H45" s="62"/>
      <c r="I45" s="62"/>
      <c r="J45" s="63"/>
      <c r="K45" s="212">
        <v>0.15</v>
      </c>
      <c r="L45" s="63"/>
      <c r="M45" s="214">
        <f t="shared" si="9"/>
        <v>0.0002263057844</v>
      </c>
      <c r="N45" s="202"/>
      <c r="O45" s="203"/>
      <c r="P45" s="215" t="str">
        <f t="shared" si="10"/>
        <v>Betaglucanase</v>
      </c>
      <c r="Q45" s="62"/>
      <c r="R45" s="62"/>
      <c r="S45" s="62"/>
      <c r="T45" s="62"/>
      <c r="U45" s="62"/>
      <c r="V45" s="63"/>
      <c r="W45" s="223"/>
      <c r="X45" s="63"/>
      <c r="Y45" s="214" t="str">
        <f t="shared" si="11"/>
        <v/>
      </c>
      <c r="Z45" s="205"/>
      <c r="AA45" s="206"/>
      <c r="AB45" s="215" t="str">
        <f t="shared" si="12"/>
        <v>Betaglucanase</v>
      </c>
      <c r="AC45" s="62"/>
      <c r="AD45" s="62"/>
      <c r="AE45" s="62"/>
      <c r="AF45" s="62"/>
      <c r="AG45" s="62"/>
      <c r="AH45" s="63"/>
      <c r="AI45" s="223"/>
      <c r="AJ45" s="63"/>
      <c r="AK45" s="214" t="str">
        <f t="shared" si="13"/>
        <v/>
      </c>
      <c r="AL45" s="205"/>
      <c r="AM45" s="215" t="str">
        <f t="shared" si="14"/>
        <v>Betaglucanase</v>
      </c>
      <c r="AN45" s="62"/>
      <c r="AO45" s="62"/>
      <c r="AP45" s="62"/>
      <c r="AQ45" s="62"/>
      <c r="AR45" s="62"/>
      <c r="AS45" s="63"/>
      <c r="AT45" s="223"/>
      <c r="AU45" s="63"/>
      <c r="AV45" s="214" t="str">
        <f t="shared" si="15"/>
        <v/>
      </c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</row>
    <row r="46">
      <c r="A46" s="195"/>
      <c r="B46" s="46"/>
      <c r="C46" s="196"/>
      <c r="D46" s="197" t="s">
        <v>282</v>
      </c>
      <c r="E46" s="62"/>
      <c r="F46" s="62"/>
      <c r="G46" s="62"/>
      <c r="H46" s="62"/>
      <c r="I46" s="62"/>
      <c r="J46" s="63"/>
      <c r="K46" s="224">
        <v>0.05</v>
      </c>
      <c r="L46" s="63"/>
      <c r="M46" s="225"/>
      <c r="N46" s="202"/>
      <c r="O46" s="203"/>
      <c r="P46" s="204" t="str">
        <f t="shared" si="10"/>
        <v>Sodium Bicarbonate</v>
      </c>
      <c r="Q46" s="62"/>
      <c r="R46" s="62"/>
      <c r="S46" s="62"/>
      <c r="T46" s="62"/>
      <c r="U46" s="62"/>
      <c r="V46" s="63"/>
      <c r="W46" s="224"/>
      <c r="X46" s="63"/>
      <c r="Y46" s="225"/>
      <c r="Z46" s="205"/>
      <c r="AA46" s="206"/>
      <c r="AB46" s="204" t="str">
        <f t="shared" si="12"/>
        <v>Sodium Bicarbonate</v>
      </c>
      <c r="AC46" s="62"/>
      <c r="AD46" s="62"/>
      <c r="AE46" s="62"/>
      <c r="AF46" s="62"/>
      <c r="AG46" s="62"/>
      <c r="AH46" s="63"/>
      <c r="AI46" s="224"/>
      <c r="AJ46" s="63"/>
      <c r="AK46" s="225"/>
      <c r="AL46" s="205"/>
      <c r="AM46" s="204" t="str">
        <f t="shared" si="14"/>
        <v>Sodium Bicarbonate</v>
      </c>
      <c r="AN46" s="62"/>
      <c r="AO46" s="62"/>
      <c r="AP46" s="62"/>
      <c r="AQ46" s="62"/>
      <c r="AR46" s="62"/>
      <c r="AS46" s="63"/>
      <c r="AT46" s="224"/>
      <c r="AU46" s="63"/>
      <c r="AV46" s="225"/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</row>
    <row r="47">
      <c r="A47" s="195"/>
      <c r="B47" s="39"/>
      <c r="C47" s="196"/>
      <c r="D47" s="210" t="s">
        <v>283</v>
      </c>
      <c r="E47" s="62"/>
      <c r="F47" s="62"/>
      <c r="G47" s="62"/>
      <c r="H47" s="62"/>
      <c r="I47" s="62"/>
      <c r="J47" s="63"/>
      <c r="K47" s="212">
        <v>0.12</v>
      </c>
      <c r="L47" s="63"/>
      <c r="M47" s="214">
        <f>IF(K47&gt;0,K47/$K$52,"")</f>
        <v>0.0001810446275</v>
      </c>
      <c r="N47" s="202"/>
      <c r="O47" s="203"/>
      <c r="P47" s="215" t="str">
        <f t="shared" si="10"/>
        <v>Calcium Carbonate</v>
      </c>
      <c r="Q47" s="62"/>
      <c r="R47" s="62"/>
      <c r="S47" s="62"/>
      <c r="T47" s="62"/>
      <c r="U47" s="62"/>
      <c r="V47" s="63"/>
      <c r="W47" s="227"/>
      <c r="X47" s="63"/>
      <c r="Y47" s="214" t="str">
        <f>IF(W47&gt;0,W47/$K$52,"")</f>
        <v/>
      </c>
      <c r="Z47" s="205"/>
      <c r="AA47" s="206"/>
      <c r="AB47" s="215" t="str">
        <f t="shared" si="12"/>
        <v>Calcium Carbonate</v>
      </c>
      <c r="AC47" s="62"/>
      <c r="AD47" s="62"/>
      <c r="AE47" s="62"/>
      <c r="AF47" s="62"/>
      <c r="AG47" s="62"/>
      <c r="AH47" s="63"/>
      <c r="AI47" s="227"/>
      <c r="AJ47" s="63"/>
      <c r="AK47" s="214" t="str">
        <f>IF(AI47&gt;0,AI47/$K$52,"")</f>
        <v/>
      </c>
      <c r="AL47" s="205"/>
      <c r="AM47" s="215" t="str">
        <f t="shared" si="14"/>
        <v>Calcium Carbonate</v>
      </c>
      <c r="AN47" s="62"/>
      <c r="AO47" s="62"/>
      <c r="AP47" s="62"/>
      <c r="AQ47" s="62"/>
      <c r="AR47" s="62"/>
      <c r="AS47" s="63"/>
      <c r="AT47" s="227"/>
      <c r="AU47" s="63"/>
      <c r="AV47" s="214" t="str">
        <f>IF(AT47&gt;0,AT47/$K$52,"")</f>
        <v/>
      </c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0.14</v>
      </c>
      <c r="L48" s="63"/>
      <c r="M48" s="200"/>
      <c r="N48" s="202"/>
      <c r="O48" s="203"/>
      <c r="P48" s="204" t="str">
        <f t="shared" si="10"/>
        <v>Calcium Sulphate</v>
      </c>
      <c r="Q48" s="62"/>
      <c r="R48" s="62"/>
      <c r="S48" s="62"/>
      <c r="T48" s="62"/>
      <c r="U48" s="62"/>
      <c r="V48" s="63"/>
      <c r="W48" s="198"/>
      <c r="X48" s="63"/>
      <c r="Y48" s="200"/>
      <c r="Z48" s="228"/>
      <c r="AA48" s="206"/>
      <c r="AB48" s="204" t="str">
        <f t="shared" si="12"/>
        <v>Calcium Sulphate</v>
      </c>
      <c r="AC48" s="62"/>
      <c r="AD48" s="62"/>
      <c r="AE48" s="62"/>
      <c r="AF48" s="62"/>
      <c r="AG48" s="62"/>
      <c r="AH48" s="63"/>
      <c r="AI48" s="198"/>
      <c r="AJ48" s="63"/>
      <c r="AK48" s="200"/>
      <c r="AL48" s="229"/>
      <c r="AM48" s="204" t="str">
        <f t="shared" si="14"/>
        <v>Calcium Sulphate</v>
      </c>
      <c r="AN48" s="62"/>
      <c r="AO48" s="62"/>
      <c r="AP48" s="62"/>
      <c r="AQ48" s="62"/>
      <c r="AR48" s="62"/>
      <c r="AS48" s="63"/>
      <c r="AT48" s="198"/>
      <c r="AU48" s="63"/>
      <c r="AV48" s="200"/>
      <c r="AW48" s="206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0.08</v>
      </c>
      <c r="L49" s="63"/>
      <c r="M49" s="214"/>
      <c r="N49" s="202"/>
      <c r="O49" s="203"/>
      <c r="P49" s="215" t="str">
        <f t="shared" si="10"/>
        <v>Calcium Chloride</v>
      </c>
      <c r="Q49" s="62"/>
      <c r="R49" s="62"/>
      <c r="S49" s="62"/>
      <c r="T49" s="62"/>
      <c r="U49" s="62"/>
      <c r="V49" s="63"/>
      <c r="W49" s="227"/>
      <c r="X49" s="63"/>
      <c r="Y49" s="214"/>
      <c r="Z49" s="228"/>
      <c r="AA49" s="206"/>
      <c r="AB49" s="215" t="str">
        <f t="shared" si="12"/>
        <v>Calcium Chloride</v>
      </c>
      <c r="AC49" s="62"/>
      <c r="AD49" s="62"/>
      <c r="AE49" s="62"/>
      <c r="AF49" s="62"/>
      <c r="AG49" s="62"/>
      <c r="AH49" s="63"/>
      <c r="AI49" s="227"/>
      <c r="AJ49" s="63"/>
      <c r="AK49" s="214"/>
      <c r="AL49" s="229"/>
      <c r="AM49" s="215" t="str">
        <f t="shared" si="14"/>
        <v>Calcium Chloride</v>
      </c>
      <c r="AN49" s="62"/>
      <c r="AO49" s="62"/>
      <c r="AP49" s="62"/>
      <c r="AQ49" s="62"/>
      <c r="AR49" s="62"/>
      <c r="AS49" s="63"/>
      <c r="AT49" s="227"/>
      <c r="AU49" s="63"/>
      <c r="AV49" s="214"/>
      <c r="AW49" s="206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0.5</v>
      </c>
      <c r="L50" s="63"/>
      <c r="M50" s="200"/>
      <c r="N50" s="202"/>
      <c r="O50" s="203"/>
      <c r="P50" s="204" t="str">
        <f t="shared" si="10"/>
        <v>Lactic Acid</v>
      </c>
      <c r="Q50" s="62"/>
      <c r="R50" s="62"/>
      <c r="S50" s="62"/>
      <c r="T50" s="62"/>
      <c r="U50" s="62"/>
      <c r="V50" s="63"/>
      <c r="W50" s="231"/>
      <c r="X50" s="63"/>
      <c r="Y50" s="200"/>
      <c r="Z50" s="228"/>
      <c r="AA50" s="206"/>
      <c r="AB50" s="204" t="str">
        <f t="shared" si="12"/>
        <v>Lactic Acid</v>
      </c>
      <c r="AC50" s="62"/>
      <c r="AD50" s="62"/>
      <c r="AE50" s="62"/>
      <c r="AF50" s="62"/>
      <c r="AG50" s="62"/>
      <c r="AH50" s="63"/>
      <c r="AI50" s="231"/>
      <c r="AJ50" s="63"/>
      <c r="AK50" s="200"/>
      <c r="AL50" s="229"/>
      <c r="AM50" s="204" t="str">
        <f t="shared" si="14"/>
        <v>Lactic Acid</v>
      </c>
      <c r="AN50" s="62"/>
      <c r="AO50" s="62"/>
      <c r="AP50" s="62"/>
      <c r="AQ50" s="62"/>
      <c r="AR50" s="62"/>
      <c r="AS50" s="63"/>
      <c r="AT50" s="231"/>
      <c r="AU50" s="63"/>
      <c r="AV50" s="200"/>
      <c r="AW50" s="206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156"/>
      <c r="P51" s="236"/>
      <c r="Q51" s="62"/>
      <c r="R51" s="62"/>
      <c r="S51" s="62"/>
      <c r="T51" s="62"/>
      <c r="U51" s="62"/>
      <c r="V51" s="63"/>
      <c r="W51" s="237"/>
      <c r="X51" s="237"/>
      <c r="Y51" s="237"/>
      <c r="Z51" s="238"/>
      <c r="AA51" s="171"/>
      <c r="AB51" s="236"/>
      <c r="AC51" s="62"/>
      <c r="AD51" s="62"/>
      <c r="AE51" s="62"/>
      <c r="AF51" s="62"/>
      <c r="AG51" s="62"/>
      <c r="AH51" s="63"/>
      <c r="AI51" s="237"/>
      <c r="AJ51" s="237"/>
      <c r="AK51" s="237"/>
      <c r="AL51" s="66"/>
      <c r="AM51" s="236"/>
      <c r="AN51" s="62"/>
      <c r="AO51" s="62"/>
      <c r="AP51" s="62"/>
      <c r="AQ51" s="62"/>
      <c r="AR51" s="62"/>
      <c r="AS51" s="63"/>
      <c r="AT51" s="237"/>
      <c r="AU51" s="237"/>
      <c r="AV51" s="237"/>
      <c r="AW51" s="171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662.82</v>
      </c>
      <c r="L52" s="62"/>
      <c r="M52" s="241" t="s">
        <v>98</v>
      </c>
      <c r="N52" s="234"/>
      <c r="O52" s="156"/>
      <c r="P52" s="240" t="s">
        <v>97</v>
      </c>
      <c r="Q52" s="62"/>
      <c r="R52" s="62"/>
      <c r="S52" s="62"/>
      <c r="T52" s="62"/>
      <c r="U52" s="62"/>
      <c r="V52" s="63"/>
      <c r="W52" s="240">
        <f>SUM(W36:W47)</f>
        <v>0</v>
      </c>
      <c r="X52" s="62"/>
      <c r="Y52" s="241" t="s">
        <v>98</v>
      </c>
      <c r="Z52" s="238"/>
      <c r="AA52" s="171"/>
      <c r="AB52" s="240" t="s">
        <v>97</v>
      </c>
      <c r="AC52" s="62"/>
      <c r="AD52" s="62"/>
      <c r="AE52" s="62"/>
      <c r="AF52" s="62"/>
      <c r="AG52" s="62"/>
      <c r="AH52" s="63"/>
      <c r="AI52" s="240">
        <f>SUM(AI36:AI47)</f>
        <v>0</v>
      </c>
      <c r="AJ52" s="62"/>
      <c r="AK52" s="241" t="s">
        <v>98</v>
      </c>
      <c r="AL52" s="66"/>
      <c r="AM52" s="240" t="s">
        <v>97</v>
      </c>
      <c r="AN52" s="62"/>
      <c r="AO52" s="62"/>
      <c r="AP52" s="62"/>
      <c r="AQ52" s="62"/>
      <c r="AR52" s="62"/>
      <c r="AS52" s="63"/>
      <c r="AT52" s="240">
        <f>SUM(AT36:AT47)</f>
        <v>0</v>
      </c>
      <c r="AU52" s="62"/>
      <c r="AV52" s="241" t="s">
        <v>98</v>
      </c>
      <c r="AW52" s="171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1988.46</v>
      </c>
      <c r="L53" s="62"/>
      <c r="M53" s="244" t="s">
        <v>100</v>
      </c>
      <c r="N53" s="234"/>
      <c r="O53" s="245"/>
      <c r="P53" s="243" t="s">
        <v>99</v>
      </c>
      <c r="Q53" s="62"/>
      <c r="R53" s="62"/>
      <c r="S53" s="62"/>
      <c r="T53" s="62"/>
      <c r="U53" s="62"/>
      <c r="V53" s="63"/>
      <c r="W53" s="243">
        <f>W52*3</f>
        <v>0</v>
      </c>
      <c r="X53" s="62"/>
      <c r="Y53" s="244" t="s">
        <v>100</v>
      </c>
      <c r="Z53" s="246"/>
      <c r="AA53" s="171"/>
      <c r="AB53" s="243" t="s">
        <v>99</v>
      </c>
      <c r="AC53" s="62"/>
      <c r="AD53" s="62"/>
      <c r="AE53" s="62"/>
      <c r="AF53" s="62"/>
      <c r="AG53" s="62"/>
      <c r="AH53" s="63"/>
      <c r="AI53" s="243">
        <f>AI52*3</f>
        <v>0</v>
      </c>
      <c r="AJ53" s="62"/>
      <c r="AK53" s="244" t="s">
        <v>100</v>
      </c>
      <c r="AL53" s="66"/>
      <c r="AM53" s="243" t="s">
        <v>99</v>
      </c>
      <c r="AN53" s="62"/>
      <c r="AO53" s="62"/>
      <c r="AP53" s="62"/>
      <c r="AQ53" s="62"/>
      <c r="AR53" s="62"/>
      <c r="AS53" s="63"/>
      <c r="AT53" s="243">
        <f>AT52*3</f>
        <v>0</v>
      </c>
      <c r="AU53" s="62"/>
      <c r="AV53" s="244" t="s">
        <v>100</v>
      </c>
      <c r="AW53" s="171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171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45"/>
      <c r="P55" s="249" t="s">
        <v>137</v>
      </c>
      <c r="Q55" s="250" t="s">
        <v>102</v>
      </c>
      <c r="R55" s="251" t="s">
        <v>103</v>
      </c>
      <c r="S55" s="63"/>
      <c r="T55" s="250" t="s">
        <v>104</v>
      </c>
      <c r="U55" s="251" t="s">
        <v>105</v>
      </c>
      <c r="V55" s="63"/>
      <c r="W55" s="245"/>
      <c r="X55" s="245"/>
      <c r="Y55" s="245"/>
      <c r="Z55" s="246"/>
      <c r="AA55" s="171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66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171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>
      <c r="A56" s="1"/>
      <c r="B56" s="50"/>
      <c r="C56" s="46"/>
      <c r="D56" s="253"/>
      <c r="E56" s="254">
        <v>64.0</v>
      </c>
      <c r="F56" s="255">
        <v>64.0</v>
      </c>
      <c r="G56" s="63"/>
      <c r="H56" s="254">
        <v>67.0</v>
      </c>
      <c r="I56" s="255">
        <v>75.0</v>
      </c>
      <c r="J56" s="63"/>
      <c r="K56" s="256" t="s">
        <v>8</v>
      </c>
      <c r="L56" s="63"/>
      <c r="M56" s="256">
        <v>14.3</v>
      </c>
      <c r="N56" s="63"/>
      <c r="O56" s="245"/>
      <c r="P56" s="253"/>
      <c r="Q56" s="254">
        <v>64.0</v>
      </c>
      <c r="R56" s="255">
        <v>64.0</v>
      </c>
      <c r="S56" s="63"/>
      <c r="T56" s="254">
        <v>67.0</v>
      </c>
      <c r="U56" s="255">
        <v>75.0</v>
      </c>
      <c r="V56" s="63"/>
      <c r="W56" s="245"/>
      <c r="X56" s="245"/>
      <c r="Y56" s="245"/>
      <c r="Z56" s="246"/>
      <c r="AA56" s="171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66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171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3.5</v>
      </c>
      <c r="N57" s="63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6"/>
      <c r="AA57" s="171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66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171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82"/>
      <c r="O58" s="261"/>
      <c r="P58" s="183" t="s">
        <v>109</v>
      </c>
      <c r="Q58" s="144"/>
      <c r="R58" s="144"/>
      <c r="S58" s="144"/>
      <c r="T58" s="144"/>
      <c r="U58" s="144"/>
      <c r="V58" s="144"/>
      <c r="W58" s="144"/>
      <c r="X58" s="182"/>
      <c r="Y58" s="261"/>
      <c r="Z58" s="262"/>
      <c r="AA58" s="263"/>
      <c r="AB58" s="183" t="s">
        <v>110</v>
      </c>
      <c r="AC58" s="144"/>
      <c r="AD58" s="144"/>
      <c r="AE58" s="144"/>
      <c r="AF58" s="144"/>
      <c r="AG58" s="144"/>
      <c r="AH58" s="144"/>
      <c r="AI58" s="144"/>
      <c r="AJ58" s="182"/>
      <c r="AK58" s="264"/>
      <c r="AL58" s="265"/>
      <c r="AM58" s="183" t="s">
        <v>111</v>
      </c>
      <c r="AN58" s="144"/>
      <c r="AO58" s="144"/>
      <c r="AP58" s="144"/>
      <c r="AQ58" s="144"/>
      <c r="AR58" s="144"/>
      <c r="AS58" s="144"/>
      <c r="AT58" s="144"/>
      <c r="AU58" s="182"/>
      <c r="AV58" s="266"/>
      <c r="AW58" s="263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132"/>
      <c r="O59" s="261"/>
      <c r="P59" s="184"/>
      <c r="Q59" s="52"/>
      <c r="R59" s="52"/>
      <c r="S59" s="52"/>
      <c r="T59" s="52"/>
      <c r="U59" s="52"/>
      <c r="V59" s="52"/>
      <c r="W59" s="52"/>
      <c r="X59" s="132"/>
      <c r="Y59" s="261"/>
      <c r="Z59" s="262"/>
      <c r="AA59" s="263"/>
      <c r="AB59" s="184"/>
      <c r="AC59" s="52"/>
      <c r="AD59" s="52"/>
      <c r="AE59" s="52"/>
      <c r="AF59" s="52"/>
      <c r="AG59" s="52"/>
      <c r="AH59" s="52"/>
      <c r="AI59" s="52"/>
      <c r="AJ59" s="132"/>
      <c r="AK59" s="264"/>
      <c r="AL59" s="265"/>
      <c r="AM59" s="184"/>
      <c r="AN59" s="52"/>
      <c r="AO59" s="52"/>
      <c r="AP59" s="52"/>
      <c r="AQ59" s="52"/>
      <c r="AR59" s="52"/>
      <c r="AS59" s="52"/>
      <c r="AT59" s="52"/>
      <c r="AU59" s="132"/>
      <c r="AV59" s="264"/>
      <c r="AW59" s="263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>
        <v>1.0</v>
      </c>
      <c r="O60" s="264"/>
      <c r="P60" s="272" t="s">
        <v>115</v>
      </c>
      <c r="Q60" s="182"/>
      <c r="R60" s="269" t="s">
        <v>113</v>
      </c>
      <c r="S60" s="62"/>
      <c r="T60" s="62"/>
      <c r="U60" s="62"/>
      <c r="V60" s="62"/>
      <c r="W60" s="62"/>
      <c r="X60" s="63"/>
      <c r="Y60" s="273"/>
      <c r="Z60" s="262"/>
      <c r="AA60" s="263"/>
      <c r="AB60" s="272" t="s">
        <v>112</v>
      </c>
      <c r="AC60" s="182"/>
      <c r="AD60" s="269" t="s">
        <v>113</v>
      </c>
      <c r="AE60" s="62"/>
      <c r="AF60" s="62"/>
      <c r="AG60" s="62"/>
      <c r="AH60" s="62"/>
      <c r="AI60" s="62"/>
      <c r="AJ60" s="63"/>
      <c r="AK60" s="264"/>
      <c r="AL60" s="265"/>
      <c r="AM60" s="272" t="s">
        <v>112</v>
      </c>
      <c r="AN60" s="182"/>
      <c r="AO60" s="269" t="s">
        <v>113</v>
      </c>
      <c r="AP60" s="62"/>
      <c r="AQ60" s="62"/>
      <c r="AR60" s="62"/>
      <c r="AS60" s="62"/>
      <c r="AT60" s="62"/>
      <c r="AU60" s="63"/>
      <c r="AV60" s="266"/>
      <c r="AW60" s="263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276" t="s">
        <v>118</v>
      </c>
      <c r="O61" s="264"/>
      <c r="P61" s="184"/>
      <c r="Q61" s="132"/>
      <c r="R61" s="274">
        <v>60.0</v>
      </c>
      <c r="S61" s="274">
        <v>45.0</v>
      </c>
      <c r="T61" s="274">
        <v>20.0</v>
      </c>
      <c r="U61" s="274">
        <v>15.0</v>
      </c>
      <c r="V61" s="274">
        <v>10.0</v>
      </c>
      <c r="W61" s="274">
        <v>5.0</v>
      </c>
      <c r="X61" s="274" t="s">
        <v>116</v>
      </c>
      <c r="Y61" s="277"/>
      <c r="Z61" s="262"/>
      <c r="AA61" s="263"/>
      <c r="AB61" s="184"/>
      <c r="AC61" s="132"/>
      <c r="AD61" s="274">
        <v>60.0</v>
      </c>
      <c r="AE61" s="274">
        <v>45.0</v>
      </c>
      <c r="AF61" s="274">
        <v>20.0</v>
      </c>
      <c r="AG61" s="274">
        <v>15.0</v>
      </c>
      <c r="AH61" s="274">
        <v>10.0</v>
      </c>
      <c r="AI61" s="274">
        <v>5.0</v>
      </c>
      <c r="AJ61" s="274" t="s">
        <v>116</v>
      </c>
      <c r="AK61" s="264"/>
      <c r="AL61" s="265"/>
      <c r="AM61" s="184"/>
      <c r="AN61" s="132"/>
      <c r="AO61" s="278">
        <v>60.0</v>
      </c>
      <c r="AP61" s="278">
        <v>45.0</v>
      </c>
      <c r="AQ61" s="278">
        <v>20.0</v>
      </c>
      <c r="AR61" s="278">
        <v>15.0</v>
      </c>
      <c r="AS61" s="278">
        <v>10.0</v>
      </c>
      <c r="AT61" s="278">
        <v>5.0</v>
      </c>
      <c r="AU61" s="278" t="s">
        <v>116</v>
      </c>
      <c r="AV61" s="266"/>
      <c r="AW61" s="263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</row>
    <row r="62">
      <c r="A62" s="259"/>
      <c r="B62" s="39"/>
      <c r="C62" s="260"/>
      <c r="D62" s="283" t="s">
        <v>284</v>
      </c>
      <c r="E62" s="63"/>
      <c r="F62" s="285">
        <v>2.5</v>
      </c>
      <c r="G62" s="285"/>
      <c r="H62" s="285"/>
      <c r="I62" s="285"/>
      <c r="J62" s="285"/>
      <c r="K62" s="285"/>
      <c r="L62" s="285"/>
      <c r="M62" s="285">
        <f t="shared" ref="M62:M74" si="16">sum(N62*$N$60)</f>
        <v>0</v>
      </c>
      <c r="N62" s="285"/>
      <c r="O62" s="284"/>
      <c r="P62" s="286" t="str">
        <f t="shared" ref="P62:P75" si="17">D62</f>
        <v>Fuggles</v>
      </c>
      <c r="Q62" s="63"/>
      <c r="R62" s="285"/>
      <c r="S62" s="285"/>
      <c r="T62" s="285"/>
      <c r="U62" s="285"/>
      <c r="V62" s="285"/>
      <c r="W62" s="285"/>
      <c r="X62" s="285"/>
      <c r="Y62" s="277"/>
      <c r="Z62" s="262"/>
      <c r="AA62" s="263"/>
      <c r="AB62" s="286" t="str">
        <f t="shared" ref="AB62:AB75" si="18">D62</f>
        <v>Fuggles</v>
      </c>
      <c r="AC62" s="63"/>
      <c r="AD62" s="285"/>
      <c r="AE62" s="285"/>
      <c r="AF62" s="285"/>
      <c r="AG62" s="285"/>
      <c r="AH62" s="285"/>
      <c r="AI62" s="285"/>
      <c r="AJ62" s="285"/>
      <c r="AK62" s="284"/>
      <c r="AL62" s="265"/>
      <c r="AM62" s="286" t="str">
        <f t="shared" ref="AM62:AM75" si="19">D62</f>
        <v>Fuggles</v>
      </c>
      <c r="AN62" s="63"/>
      <c r="AO62" s="287"/>
      <c r="AP62" s="287"/>
      <c r="AQ62" s="287"/>
      <c r="AR62" s="287"/>
      <c r="AS62" s="287"/>
      <c r="AT62" s="287"/>
      <c r="AU62" s="287"/>
      <c r="AV62" s="288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</row>
    <row r="63">
      <c r="A63" s="259"/>
      <c r="B63" s="50"/>
      <c r="C63" s="260"/>
      <c r="D63" s="302" t="s">
        <v>285</v>
      </c>
      <c r="E63" s="63"/>
      <c r="F63" s="296"/>
      <c r="G63" s="296"/>
      <c r="H63" s="296"/>
      <c r="I63" s="296"/>
      <c r="J63" s="296"/>
      <c r="K63" s="296"/>
      <c r="L63" s="296">
        <v>1.5</v>
      </c>
      <c r="M63" s="285">
        <f t="shared" si="16"/>
        <v>0</v>
      </c>
      <c r="N63" s="296"/>
      <c r="O63" s="284"/>
      <c r="P63" s="294" t="str">
        <f t="shared" si="17"/>
        <v>EKG</v>
      </c>
      <c r="Q63" s="63"/>
      <c r="R63" s="296"/>
      <c r="S63" s="296"/>
      <c r="T63" s="296"/>
      <c r="U63" s="296"/>
      <c r="V63" s="296"/>
      <c r="W63" s="296"/>
      <c r="X63" s="296"/>
      <c r="Y63" s="277"/>
      <c r="Z63" s="262"/>
      <c r="AA63" s="263"/>
      <c r="AB63" s="294" t="str">
        <f t="shared" si="18"/>
        <v>EKG</v>
      </c>
      <c r="AC63" s="63"/>
      <c r="AD63" s="296"/>
      <c r="AE63" s="296"/>
      <c r="AF63" s="296"/>
      <c r="AG63" s="296"/>
      <c r="AH63" s="296"/>
      <c r="AI63" s="296"/>
      <c r="AJ63" s="296"/>
      <c r="AK63" s="284"/>
      <c r="AL63" s="265"/>
      <c r="AM63" s="294" t="str">
        <f t="shared" si="19"/>
        <v>EKG</v>
      </c>
      <c r="AN63" s="63"/>
      <c r="AO63" s="297"/>
      <c r="AP63" s="297"/>
      <c r="AQ63" s="297"/>
      <c r="AR63" s="297"/>
      <c r="AS63" s="297"/>
      <c r="AT63" s="297"/>
      <c r="AU63" s="297"/>
      <c r="AV63" s="298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</row>
    <row r="64">
      <c r="A64" s="259"/>
      <c r="B64" s="50"/>
      <c r="C64" s="260"/>
      <c r="D64" s="283"/>
      <c r="E64" s="63"/>
      <c r="F64" s="285"/>
      <c r="G64" s="285"/>
      <c r="H64" s="285"/>
      <c r="I64" s="285"/>
      <c r="J64" s="285"/>
      <c r="K64" s="285"/>
      <c r="L64" s="285"/>
      <c r="M64" s="285">
        <f t="shared" si="16"/>
        <v>0</v>
      </c>
      <c r="N64" s="285"/>
      <c r="O64" s="284"/>
      <c r="P64" s="286" t="str">
        <f t="shared" si="17"/>
        <v/>
      </c>
      <c r="Q64" s="63"/>
      <c r="R64" s="285"/>
      <c r="S64" s="285"/>
      <c r="T64" s="285"/>
      <c r="U64" s="285"/>
      <c r="V64" s="285"/>
      <c r="W64" s="285"/>
      <c r="X64" s="285"/>
      <c r="Y64" s="277"/>
      <c r="Z64" s="262"/>
      <c r="AA64" s="263"/>
      <c r="AB64" s="286" t="str">
        <f t="shared" si="18"/>
        <v/>
      </c>
      <c r="AC64" s="63"/>
      <c r="AD64" s="285"/>
      <c r="AE64" s="285"/>
      <c r="AF64" s="285"/>
      <c r="AG64" s="285"/>
      <c r="AH64" s="285"/>
      <c r="AI64" s="285"/>
      <c r="AJ64" s="285"/>
      <c r="AK64" s="284"/>
      <c r="AL64" s="303"/>
      <c r="AM64" s="286" t="str">
        <f t="shared" si="19"/>
        <v/>
      </c>
      <c r="AN64" s="63"/>
      <c r="AO64" s="287"/>
      <c r="AP64" s="287"/>
      <c r="AQ64" s="287"/>
      <c r="AR64" s="287"/>
      <c r="AS64" s="287"/>
      <c r="AT64" s="304"/>
      <c r="AU64" s="304"/>
      <c r="AV64" s="288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</row>
    <row r="65">
      <c r="A65" s="259"/>
      <c r="B65" s="46"/>
      <c r="C65" s="260"/>
      <c r="D65" s="302"/>
      <c r="E65" s="63"/>
      <c r="F65" s="296"/>
      <c r="G65" s="296"/>
      <c r="H65" s="296"/>
      <c r="I65" s="296"/>
      <c r="J65" s="296"/>
      <c r="K65" s="296"/>
      <c r="L65" s="296"/>
      <c r="M65" s="285">
        <f t="shared" si="16"/>
        <v>0</v>
      </c>
      <c r="N65" s="296"/>
      <c r="O65" s="284"/>
      <c r="P65" s="294" t="str">
        <f t="shared" si="17"/>
        <v/>
      </c>
      <c r="Q65" s="63"/>
      <c r="R65" s="296"/>
      <c r="S65" s="296"/>
      <c r="T65" s="296"/>
      <c r="U65" s="296"/>
      <c r="V65" s="296"/>
      <c r="W65" s="296"/>
      <c r="X65" s="296"/>
      <c r="Y65" s="277"/>
      <c r="Z65" s="262"/>
      <c r="AA65" s="263"/>
      <c r="AB65" s="294" t="str">
        <f t="shared" si="18"/>
        <v/>
      </c>
      <c r="AC65" s="63"/>
      <c r="AD65" s="296"/>
      <c r="AE65" s="296"/>
      <c r="AF65" s="296"/>
      <c r="AG65" s="296"/>
      <c r="AH65" s="296"/>
      <c r="AI65" s="296"/>
      <c r="AJ65" s="296"/>
      <c r="AK65" s="284"/>
      <c r="AL65" s="303"/>
      <c r="AM65" s="294" t="str">
        <f t="shared" si="19"/>
        <v/>
      </c>
      <c r="AN65" s="63"/>
      <c r="AO65" s="297"/>
      <c r="AP65" s="297"/>
      <c r="AQ65" s="297"/>
      <c r="AR65" s="297"/>
      <c r="AS65" s="297"/>
      <c r="AT65" s="297"/>
      <c r="AU65" s="297"/>
      <c r="AV65" s="298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</row>
    <row r="66">
      <c r="A66" s="259"/>
      <c r="B66" s="39"/>
      <c r="C66" s="260"/>
      <c r="D66" s="283"/>
      <c r="E66" s="63"/>
      <c r="F66" s="307"/>
      <c r="G66" s="307"/>
      <c r="H66" s="307"/>
      <c r="I66" s="307"/>
      <c r="J66" s="307"/>
      <c r="K66" s="307"/>
      <c r="L66" s="285"/>
      <c r="M66" s="285">
        <f t="shared" si="16"/>
        <v>0</v>
      </c>
      <c r="N66" s="285"/>
      <c r="O66" s="284"/>
      <c r="P66" s="286" t="str">
        <f t="shared" si="17"/>
        <v/>
      </c>
      <c r="Q66" s="63"/>
      <c r="R66" s="307"/>
      <c r="S66" s="307"/>
      <c r="T66" s="307"/>
      <c r="U66" s="285"/>
      <c r="V66" s="307"/>
      <c r="W66" s="307"/>
      <c r="X66" s="285"/>
      <c r="Y66" s="277"/>
      <c r="Z66" s="262"/>
      <c r="AA66" s="263"/>
      <c r="AB66" s="286" t="str">
        <f t="shared" si="18"/>
        <v/>
      </c>
      <c r="AC66" s="63"/>
      <c r="AD66" s="307"/>
      <c r="AE66" s="307"/>
      <c r="AF66" s="307"/>
      <c r="AG66" s="285"/>
      <c r="AH66" s="307"/>
      <c r="AI66" s="307"/>
      <c r="AJ66" s="285"/>
      <c r="AK66" s="284"/>
      <c r="AL66" s="303"/>
      <c r="AM66" s="286" t="str">
        <f t="shared" si="19"/>
        <v/>
      </c>
      <c r="AN66" s="63"/>
      <c r="AO66" s="304"/>
      <c r="AP66" s="304"/>
      <c r="AQ66" s="304"/>
      <c r="AR66" s="304"/>
      <c r="AS66" s="304"/>
      <c r="AT66" s="304"/>
      <c r="AU66" s="287"/>
      <c r="AV66" s="288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</row>
    <row r="67">
      <c r="A67" s="259"/>
      <c r="B67" s="50"/>
      <c r="C67" s="260"/>
      <c r="D67" s="302"/>
      <c r="E67" s="63"/>
      <c r="F67" s="313"/>
      <c r="G67" s="313"/>
      <c r="H67" s="313"/>
      <c r="I67" s="313"/>
      <c r="J67" s="313"/>
      <c r="K67" s="313"/>
      <c r="L67" s="313"/>
      <c r="M67" s="285">
        <f t="shared" si="16"/>
        <v>0</v>
      </c>
      <c r="N67" s="318"/>
      <c r="O67" s="284"/>
      <c r="P67" s="294" t="str">
        <f t="shared" si="17"/>
        <v/>
      </c>
      <c r="Q67" s="63"/>
      <c r="R67" s="313"/>
      <c r="S67" s="313"/>
      <c r="T67" s="313"/>
      <c r="U67" s="296"/>
      <c r="V67" s="313"/>
      <c r="W67" s="313"/>
      <c r="X67" s="313"/>
      <c r="Y67" s="277"/>
      <c r="Z67" s="262"/>
      <c r="AA67" s="263"/>
      <c r="AB67" s="294" t="str">
        <f t="shared" si="18"/>
        <v/>
      </c>
      <c r="AC67" s="63"/>
      <c r="AD67" s="313"/>
      <c r="AE67" s="313"/>
      <c r="AF67" s="313"/>
      <c r="AG67" s="296"/>
      <c r="AH67" s="313"/>
      <c r="AI67" s="313"/>
      <c r="AJ67" s="313"/>
      <c r="AK67" s="314"/>
      <c r="AL67" s="303"/>
      <c r="AM67" s="294" t="str">
        <f t="shared" si="19"/>
        <v/>
      </c>
      <c r="AN67" s="63"/>
      <c r="AO67" s="315"/>
      <c r="AP67" s="315"/>
      <c r="AQ67" s="315"/>
      <c r="AR67" s="315"/>
      <c r="AS67" s="315"/>
      <c r="AT67" s="315"/>
      <c r="AU67" s="297"/>
      <c r="AV67" s="298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</row>
    <row r="68">
      <c r="A68" s="259"/>
      <c r="B68" s="50"/>
      <c r="C68" s="260"/>
      <c r="D68" s="283"/>
      <c r="E68" s="63"/>
      <c r="F68" s="307"/>
      <c r="G68" s="307"/>
      <c r="H68" s="307"/>
      <c r="I68" s="307"/>
      <c r="J68" s="307"/>
      <c r="K68" s="307"/>
      <c r="L68" s="307"/>
      <c r="M68" s="285">
        <f t="shared" si="16"/>
        <v>0</v>
      </c>
      <c r="N68" s="285"/>
      <c r="O68" s="284"/>
      <c r="P68" s="286" t="str">
        <f t="shared" si="17"/>
        <v/>
      </c>
      <c r="Q68" s="63"/>
      <c r="R68" s="307"/>
      <c r="S68" s="307"/>
      <c r="T68" s="307"/>
      <c r="U68" s="285"/>
      <c r="V68" s="307"/>
      <c r="W68" s="307"/>
      <c r="X68" s="307"/>
      <c r="Y68" s="277"/>
      <c r="Z68" s="262"/>
      <c r="AA68" s="263"/>
      <c r="AB68" s="286" t="str">
        <f t="shared" si="18"/>
        <v/>
      </c>
      <c r="AC68" s="63"/>
      <c r="AD68" s="307"/>
      <c r="AE68" s="307"/>
      <c r="AF68" s="307"/>
      <c r="AG68" s="285"/>
      <c r="AH68" s="307"/>
      <c r="AI68" s="307"/>
      <c r="AJ68" s="307"/>
      <c r="AK68" s="314"/>
      <c r="AL68" s="303"/>
      <c r="AM68" s="286" t="str">
        <f t="shared" si="19"/>
        <v/>
      </c>
      <c r="AN68" s="63"/>
      <c r="AO68" s="316"/>
      <c r="AP68" s="316"/>
      <c r="AQ68" s="316"/>
      <c r="AR68" s="316"/>
      <c r="AS68" s="316"/>
      <c r="AT68" s="316"/>
      <c r="AU68" s="316"/>
      <c r="AV68" s="317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</row>
    <row r="69" ht="18.0" customHeight="1">
      <c r="A69" s="259"/>
      <c r="B69" s="46"/>
      <c r="C69" s="260"/>
      <c r="D69" s="302"/>
      <c r="E69" s="63"/>
      <c r="F69" s="313"/>
      <c r="G69" s="313"/>
      <c r="H69" s="313"/>
      <c r="I69" s="313"/>
      <c r="J69" s="313"/>
      <c r="K69" s="313"/>
      <c r="L69" s="313"/>
      <c r="M69" s="285">
        <f t="shared" si="16"/>
        <v>0</v>
      </c>
      <c r="N69" s="318"/>
      <c r="O69" s="284"/>
      <c r="P69" s="294" t="str">
        <f t="shared" si="17"/>
        <v/>
      </c>
      <c r="Q69" s="63"/>
      <c r="R69" s="313"/>
      <c r="S69" s="313"/>
      <c r="T69" s="313"/>
      <c r="U69" s="296"/>
      <c r="V69" s="313"/>
      <c r="W69" s="313"/>
      <c r="X69" s="313"/>
      <c r="Y69" s="277"/>
      <c r="Z69" s="262"/>
      <c r="AA69" s="263"/>
      <c r="AB69" s="294" t="str">
        <f t="shared" si="18"/>
        <v/>
      </c>
      <c r="AC69" s="63"/>
      <c r="AD69" s="313"/>
      <c r="AE69" s="313"/>
      <c r="AF69" s="313"/>
      <c r="AG69" s="296"/>
      <c r="AH69" s="313"/>
      <c r="AI69" s="313"/>
      <c r="AJ69" s="313"/>
      <c r="AK69" s="314"/>
      <c r="AL69" s="303"/>
      <c r="AM69" s="294" t="str">
        <f t="shared" si="19"/>
        <v/>
      </c>
      <c r="AN69" s="63"/>
      <c r="AO69" s="315"/>
      <c r="AP69" s="315"/>
      <c r="AQ69" s="315"/>
      <c r="AR69" s="315"/>
      <c r="AS69" s="315"/>
      <c r="AT69" s="315"/>
      <c r="AU69" s="315"/>
      <c r="AV69" s="317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6"/>
        <v>0</v>
      </c>
      <c r="N70" s="285"/>
      <c r="O70" s="284"/>
      <c r="P70" s="286" t="str">
        <f t="shared" si="17"/>
        <v/>
      </c>
      <c r="Q70" s="63"/>
      <c r="R70" s="307"/>
      <c r="S70" s="307"/>
      <c r="T70" s="307"/>
      <c r="U70" s="285"/>
      <c r="V70" s="307"/>
      <c r="W70" s="307"/>
      <c r="X70" s="307"/>
      <c r="Y70" s="277"/>
      <c r="Z70" s="262"/>
      <c r="AA70" s="263"/>
      <c r="AB70" s="286" t="str">
        <f t="shared" si="18"/>
        <v/>
      </c>
      <c r="AC70" s="63"/>
      <c r="AD70" s="307"/>
      <c r="AE70" s="307"/>
      <c r="AF70" s="307"/>
      <c r="AG70" s="285"/>
      <c r="AH70" s="307"/>
      <c r="AI70" s="307"/>
      <c r="AJ70" s="307"/>
      <c r="AK70" s="314"/>
      <c r="AL70" s="303"/>
      <c r="AM70" s="286" t="str">
        <f t="shared" si="19"/>
        <v/>
      </c>
      <c r="AN70" s="63"/>
      <c r="AO70" s="316"/>
      <c r="AP70" s="316"/>
      <c r="AQ70" s="316"/>
      <c r="AR70" s="316"/>
      <c r="AS70" s="316"/>
      <c r="AT70" s="316"/>
      <c r="AU70" s="316"/>
      <c r="AV70" s="317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6"/>
        <v>0</v>
      </c>
      <c r="N71" s="318"/>
      <c r="O71" s="284"/>
      <c r="P71" s="294" t="str">
        <f t="shared" si="17"/>
        <v/>
      </c>
      <c r="Q71" s="63"/>
      <c r="R71" s="313"/>
      <c r="S71" s="313"/>
      <c r="T71" s="313"/>
      <c r="U71" s="296"/>
      <c r="V71" s="313"/>
      <c r="W71" s="313"/>
      <c r="X71" s="313"/>
      <c r="Y71" s="277"/>
      <c r="Z71" s="262"/>
      <c r="AA71" s="263"/>
      <c r="AB71" s="294" t="str">
        <f t="shared" si="18"/>
        <v/>
      </c>
      <c r="AC71" s="63"/>
      <c r="AD71" s="313"/>
      <c r="AE71" s="313"/>
      <c r="AF71" s="313"/>
      <c r="AG71" s="296"/>
      <c r="AH71" s="313"/>
      <c r="AI71" s="313"/>
      <c r="AJ71" s="313"/>
      <c r="AK71" s="314"/>
      <c r="AL71" s="303"/>
      <c r="AM71" s="294" t="str">
        <f t="shared" si="19"/>
        <v/>
      </c>
      <c r="AN71" s="63"/>
      <c r="AO71" s="315"/>
      <c r="AP71" s="315"/>
      <c r="AQ71" s="315"/>
      <c r="AR71" s="315"/>
      <c r="AS71" s="315"/>
      <c r="AT71" s="315"/>
      <c r="AU71" s="315"/>
      <c r="AV71" s="317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</row>
    <row r="72">
      <c r="A72" s="259"/>
      <c r="B72" s="50"/>
      <c r="C72" s="260"/>
      <c r="D72" s="283" t="s">
        <v>132</v>
      </c>
      <c r="E72" s="63"/>
      <c r="F72" s="285">
        <v>0.1</v>
      </c>
      <c r="G72" s="307"/>
      <c r="H72" s="307"/>
      <c r="I72" s="307"/>
      <c r="J72" s="307"/>
      <c r="K72" s="307"/>
      <c r="L72" s="307"/>
      <c r="M72" s="285">
        <f t="shared" si="16"/>
        <v>0</v>
      </c>
      <c r="N72" s="285"/>
      <c r="O72" s="284"/>
      <c r="P72" s="286" t="str">
        <f t="shared" si="17"/>
        <v>Antifoam</v>
      </c>
      <c r="Q72" s="63"/>
      <c r="R72" s="307"/>
      <c r="S72" s="307"/>
      <c r="T72" s="307"/>
      <c r="U72" s="285"/>
      <c r="V72" s="307"/>
      <c r="W72" s="307"/>
      <c r="X72" s="307"/>
      <c r="Y72" s="277"/>
      <c r="Z72" s="262"/>
      <c r="AA72" s="263"/>
      <c r="AB72" s="286" t="str">
        <f t="shared" si="18"/>
        <v>Antifoam</v>
      </c>
      <c r="AC72" s="63"/>
      <c r="AD72" s="307"/>
      <c r="AE72" s="307"/>
      <c r="AF72" s="307"/>
      <c r="AG72" s="285"/>
      <c r="AH72" s="307"/>
      <c r="AI72" s="307"/>
      <c r="AJ72" s="307"/>
      <c r="AK72" s="314"/>
      <c r="AL72" s="303"/>
      <c r="AM72" s="286" t="str">
        <f t="shared" si="19"/>
        <v>Antifoam</v>
      </c>
      <c r="AN72" s="63"/>
      <c r="AO72" s="316"/>
      <c r="AP72" s="316"/>
      <c r="AQ72" s="316"/>
      <c r="AR72" s="316"/>
      <c r="AS72" s="316"/>
      <c r="AT72" s="316"/>
      <c r="AU72" s="316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0.05</v>
      </c>
      <c r="J73" s="313"/>
      <c r="K73" s="313"/>
      <c r="L73" s="313"/>
      <c r="M73" s="285">
        <f t="shared" si="16"/>
        <v>0</v>
      </c>
      <c r="N73" s="296"/>
      <c r="O73" s="284"/>
      <c r="P73" s="322" t="str">
        <f t="shared" si="17"/>
        <v>Yeast Nutrient</v>
      </c>
      <c r="Q73" s="63"/>
      <c r="R73" s="326"/>
      <c r="S73" s="326"/>
      <c r="T73" s="326"/>
      <c r="U73" s="327"/>
      <c r="V73" s="326"/>
      <c r="W73" s="326"/>
      <c r="X73" s="326"/>
      <c r="Y73" s="277"/>
      <c r="Z73" s="262"/>
      <c r="AA73" s="263"/>
      <c r="AB73" s="294" t="str">
        <f t="shared" si="18"/>
        <v>Yeast Nutrient</v>
      </c>
      <c r="AC73" s="63"/>
      <c r="AD73" s="313"/>
      <c r="AE73" s="313"/>
      <c r="AF73" s="313"/>
      <c r="AG73" s="296"/>
      <c r="AH73" s="313"/>
      <c r="AI73" s="313"/>
      <c r="AJ73" s="313"/>
      <c r="AK73" s="314"/>
      <c r="AL73" s="303"/>
      <c r="AM73" s="294" t="str">
        <f t="shared" si="19"/>
        <v>Yeast Nutrient</v>
      </c>
      <c r="AN73" s="63"/>
      <c r="AO73" s="315"/>
      <c r="AP73" s="315"/>
      <c r="AQ73" s="315"/>
      <c r="AR73" s="315"/>
      <c r="AS73" s="315"/>
      <c r="AT73" s="315"/>
      <c r="AU73" s="315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>
        <v>0.05</v>
      </c>
      <c r="J74" s="307"/>
      <c r="K74" s="307"/>
      <c r="L74" s="307"/>
      <c r="M74" s="285">
        <f t="shared" si="16"/>
        <v>0</v>
      </c>
      <c r="N74" s="285"/>
      <c r="O74" s="324"/>
      <c r="P74" s="286" t="str">
        <f t="shared" si="17"/>
        <v>Whirlfloc</v>
      </c>
      <c r="Q74" s="63"/>
      <c r="R74" s="307"/>
      <c r="S74" s="307"/>
      <c r="T74" s="307"/>
      <c r="U74" s="285"/>
      <c r="V74" s="307"/>
      <c r="W74" s="307"/>
      <c r="X74" s="307"/>
      <c r="Y74" s="277"/>
      <c r="Z74" s="262"/>
      <c r="AA74" s="263"/>
      <c r="AB74" s="286" t="str">
        <f t="shared" si="18"/>
        <v>Whirlfloc</v>
      </c>
      <c r="AC74" s="63"/>
      <c r="AD74" s="307"/>
      <c r="AE74" s="307"/>
      <c r="AF74" s="307"/>
      <c r="AG74" s="285"/>
      <c r="AH74" s="307"/>
      <c r="AI74" s="307"/>
      <c r="AJ74" s="307"/>
      <c r="AK74" s="314"/>
      <c r="AL74" s="303"/>
      <c r="AM74" s="286" t="str">
        <f t="shared" si="19"/>
        <v>Whirlfloc</v>
      </c>
      <c r="AN74" s="63"/>
      <c r="AO74" s="316"/>
      <c r="AP74" s="316"/>
      <c r="AQ74" s="316"/>
      <c r="AR74" s="316"/>
      <c r="AS74" s="316"/>
      <c r="AT74" s="316"/>
      <c r="AU74" s="316"/>
      <c r="AV74" s="317"/>
      <c r="AW74" s="263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</row>
    <row r="75">
      <c r="A75" s="259"/>
      <c r="B75" s="50"/>
      <c r="C75" s="260"/>
      <c r="D75" s="302" t="s">
        <v>135</v>
      </c>
      <c r="E75" s="63"/>
      <c r="F75" s="325" t="s">
        <v>136</v>
      </c>
      <c r="G75" s="62"/>
      <c r="H75" s="62"/>
      <c r="I75" s="62"/>
      <c r="J75" s="62"/>
      <c r="K75" s="62"/>
      <c r="L75" s="62"/>
      <c r="M75" s="62"/>
      <c r="N75" s="63"/>
      <c r="O75" s="284"/>
      <c r="P75" s="322" t="str">
        <f t="shared" si="17"/>
        <v>Yeast</v>
      </c>
      <c r="Q75" s="63"/>
      <c r="R75" s="326"/>
      <c r="S75" s="326"/>
      <c r="T75" s="326"/>
      <c r="U75" s="327"/>
      <c r="V75" s="326"/>
      <c r="W75" s="326"/>
      <c r="X75" s="326"/>
      <c r="Y75" s="277"/>
      <c r="Z75" s="262"/>
      <c r="AA75" s="263"/>
      <c r="AB75" s="294" t="str">
        <f t="shared" si="18"/>
        <v>Yeast</v>
      </c>
      <c r="AC75" s="63"/>
      <c r="AD75" s="313"/>
      <c r="AE75" s="313"/>
      <c r="AF75" s="313"/>
      <c r="AG75" s="296"/>
      <c r="AH75" s="313"/>
      <c r="AI75" s="313"/>
      <c r="AJ75" s="313"/>
      <c r="AK75" s="314"/>
      <c r="AL75" s="303"/>
      <c r="AM75" s="294" t="str">
        <f t="shared" si="19"/>
        <v>Yeast</v>
      </c>
      <c r="AN75" s="63"/>
      <c r="AO75" s="315"/>
      <c r="AP75" s="315"/>
      <c r="AQ75" s="315"/>
      <c r="AR75" s="315"/>
      <c r="AS75" s="315"/>
      <c r="AT75" s="315"/>
      <c r="AU75" s="315"/>
      <c r="AV75" s="317"/>
      <c r="AW75" s="263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</row>
    <row r="76">
      <c r="A76" s="259"/>
      <c r="B76" s="50"/>
      <c r="C76" s="260"/>
      <c r="D76" s="283" t="s">
        <v>138</v>
      </c>
      <c r="E76" s="63"/>
      <c r="F76" s="328" t="s">
        <v>252</v>
      </c>
      <c r="G76" s="62"/>
      <c r="H76" s="62"/>
      <c r="I76" s="62"/>
      <c r="J76" s="62"/>
      <c r="K76" s="62"/>
      <c r="L76" s="62"/>
      <c r="M76" s="62"/>
      <c r="N76" s="63"/>
      <c r="O76" s="324"/>
      <c r="P76" s="329"/>
      <c r="Q76" s="63"/>
      <c r="R76" s="330"/>
      <c r="S76" s="330"/>
      <c r="T76" s="330"/>
      <c r="U76" s="331"/>
      <c r="V76" s="330"/>
      <c r="W76" s="330"/>
      <c r="X76" s="330"/>
      <c r="Y76" s="253"/>
      <c r="Z76" s="262"/>
      <c r="AA76" s="263"/>
      <c r="AB76" s="329"/>
      <c r="AC76" s="63"/>
      <c r="AD76" s="330"/>
      <c r="AE76" s="330"/>
      <c r="AF76" s="330"/>
      <c r="AG76" s="331"/>
      <c r="AH76" s="330"/>
      <c r="AI76" s="330"/>
      <c r="AJ76" s="330"/>
      <c r="AK76" s="314"/>
      <c r="AL76" s="303"/>
      <c r="AM76" s="329"/>
      <c r="AN76" s="63"/>
      <c r="AO76" s="333"/>
      <c r="AP76" s="333"/>
      <c r="AQ76" s="333"/>
      <c r="AR76" s="333"/>
      <c r="AS76" s="333"/>
      <c r="AT76" s="333"/>
      <c r="AU76" s="333"/>
      <c r="AV76" s="317"/>
      <c r="AW76" s="263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</row>
    <row r="77">
      <c r="A77" s="1"/>
      <c r="B77" s="46"/>
      <c r="C77" s="334"/>
      <c r="D77" s="283" t="s">
        <v>141</v>
      </c>
      <c r="E77" s="63"/>
      <c r="F77" s="328" t="s">
        <v>142</v>
      </c>
      <c r="G77" s="62"/>
      <c r="H77" s="62"/>
      <c r="I77" s="62"/>
      <c r="J77" s="62"/>
      <c r="K77" s="62"/>
      <c r="L77" s="62"/>
      <c r="M77" s="62"/>
      <c r="N77" s="63"/>
      <c r="O77" s="234"/>
      <c r="P77" s="234"/>
      <c r="Q77" s="238"/>
      <c r="R77" s="238"/>
      <c r="S77" s="238"/>
      <c r="T77" s="238"/>
      <c r="U77" s="234"/>
      <c r="V77" s="335"/>
      <c r="W77" s="238"/>
      <c r="X77" s="238"/>
      <c r="Y77" s="238"/>
      <c r="Z77" s="303"/>
      <c r="AA77" s="303"/>
      <c r="AB77" s="171"/>
      <c r="AC77" s="173"/>
      <c r="AD77" s="173"/>
      <c r="AE77" s="173"/>
      <c r="AF77" s="173"/>
      <c r="AG77" s="171"/>
      <c r="AH77" s="171"/>
      <c r="AI77" s="171"/>
      <c r="AJ77" s="171"/>
      <c r="AK77" s="234"/>
      <c r="AL77" s="303"/>
      <c r="AM77" s="66"/>
      <c r="AN77" s="171"/>
      <c r="AO77" s="171"/>
      <c r="AP77" s="173"/>
      <c r="AQ77" s="173"/>
      <c r="AR77" s="173"/>
      <c r="AS77" s="173"/>
      <c r="AT77" s="171"/>
      <c r="AU77" s="171"/>
      <c r="AV77" s="171"/>
      <c r="AW77" s="17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8"/>
      <c r="R78" s="238"/>
      <c r="S78" s="238"/>
      <c r="T78" s="238"/>
      <c r="U78" s="234"/>
      <c r="V78" s="335"/>
      <c r="W78" s="238"/>
      <c r="X78" s="238"/>
      <c r="Y78" s="238"/>
      <c r="Z78" s="303"/>
      <c r="AA78" s="303"/>
      <c r="AB78" s="171"/>
      <c r="AC78" s="173"/>
      <c r="AD78" s="173"/>
      <c r="AE78" s="173"/>
      <c r="AF78" s="173"/>
      <c r="AG78" s="171"/>
      <c r="AH78" s="171"/>
      <c r="AI78" s="171"/>
      <c r="AJ78" s="171"/>
      <c r="AK78" s="234"/>
      <c r="AL78" s="303"/>
      <c r="AM78" s="66"/>
      <c r="AN78" s="171"/>
      <c r="AO78" s="171"/>
      <c r="AP78" s="173"/>
      <c r="AQ78" s="173"/>
      <c r="AR78" s="173"/>
      <c r="AS78" s="173"/>
      <c r="AT78" s="171"/>
      <c r="AU78" s="171"/>
      <c r="AV78" s="171"/>
      <c r="AW78" s="171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8"/>
      <c r="P79" s="338"/>
      <c r="Q79" s="340"/>
      <c r="R79" s="336"/>
      <c r="S79" s="336"/>
      <c r="T79" s="336"/>
      <c r="U79" s="336"/>
      <c r="V79" s="341"/>
      <c r="W79" s="341"/>
      <c r="X79" s="341"/>
      <c r="Y79" s="341"/>
      <c r="Z79" s="303"/>
      <c r="AA79" s="303"/>
      <c r="AB79" s="342"/>
      <c r="AC79" s="342"/>
      <c r="AD79" s="342"/>
      <c r="AE79" s="342"/>
      <c r="AF79" s="342"/>
      <c r="AG79" s="343"/>
      <c r="AH79" s="343"/>
      <c r="AI79" s="342"/>
      <c r="AJ79" s="344"/>
      <c r="AK79" s="63"/>
      <c r="AL79" s="303"/>
      <c r="AM79" s="345" t="str">
        <f t="shared" ref="AM79:AM80" si="20">IF(AL79&gt;0,AL79/$M$72,"")</f>
        <v/>
      </c>
      <c r="AN79" s="342"/>
      <c r="AO79" s="342"/>
      <c r="AP79" s="342"/>
      <c r="AQ79" s="342"/>
      <c r="AR79" s="342"/>
      <c r="AS79" s="342"/>
      <c r="AT79" s="342"/>
      <c r="AU79" s="342"/>
      <c r="AV79" s="342"/>
      <c r="AW79" s="263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0"/>
      <c r="R80" s="336"/>
      <c r="S80" s="336"/>
      <c r="T80" s="336"/>
      <c r="U80" s="336"/>
      <c r="V80" s="341"/>
      <c r="W80" s="341"/>
      <c r="X80" s="341"/>
      <c r="Y80" s="341"/>
      <c r="Z80" s="303"/>
      <c r="AA80" s="303"/>
      <c r="AB80" s="342"/>
      <c r="AC80" s="342"/>
      <c r="AD80" s="342"/>
      <c r="AE80" s="342"/>
      <c r="AF80" s="342"/>
      <c r="AG80" s="343"/>
      <c r="AH80" s="343"/>
      <c r="AI80" s="342"/>
      <c r="AJ80" s="344"/>
      <c r="AK80" s="63"/>
      <c r="AL80" s="303"/>
      <c r="AM80" s="345" t="str">
        <f t="shared" si="20"/>
        <v/>
      </c>
      <c r="AN80" s="342"/>
      <c r="AO80" s="342"/>
      <c r="AP80" s="342"/>
      <c r="AQ80" s="342"/>
      <c r="AR80" s="342"/>
      <c r="AS80" s="342"/>
      <c r="AT80" s="342"/>
      <c r="AU80" s="342"/>
      <c r="AV80" s="342"/>
      <c r="AW80" s="171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  <c r="BM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  <c r="BM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  <c r="BM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  <c r="BM84" s="194"/>
    </row>
    <row r="85" ht="27.0" customHeight="1">
      <c r="A85" s="362"/>
      <c r="B85" s="50"/>
      <c r="C85" s="363" t="s">
        <v>149</v>
      </c>
      <c r="D85" s="364">
        <f>K53</f>
        <v>1988.46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 t="str">
        <f>X53</f>
        <v/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>Litres</v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>Litres</v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  <c r="BM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  <c r="BM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  <c r="BM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  <c r="BM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  <c r="BM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  <c r="BM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  <c r="BM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  <c r="BM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  <c r="BM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  <c r="BM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  <c r="BM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  <c r="BM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  <c r="BM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  <c r="BM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  <c r="BM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  <c r="BM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  <c r="BM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  <c r="BM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  <c r="BM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  <c r="BM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171"/>
      <c r="O113" s="450"/>
      <c r="P113" s="171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173"/>
      <c r="AT113" s="173"/>
      <c r="AU113" s="173"/>
      <c r="AV113" s="173"/>
      <c r="AW113" s="171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0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303"/>
      <c r="AA116" s="171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50"/>
      <c r="P117" s="171"/>
      <c r="Q117" s="303"/>
      <c r="R117" s="303"/>
      <c r="S117" s="303"/>
      <c r="T117" s="303"/>
      <c r="U117" s="139"/>
      <c r="V117" s="303"/>
      <c r="W117" s="303"/>
      <c r="X117" s="303"/>
      <c r="Y117" s="303"/>
      <c r="Z117" s="303"/>
      <c r="AA117" s="171"/>
      <c r="AB117" s="303"/>
      <c r="AC117" s="303"/>
      <c r="AD117" s="303"/>
      <c r="AE117" s="303"/>
      <c r="AF117" s="303"/>
      <c r="AG117" s="171"/>
      <c r="AH117" s="234"/>
      <c r="AI117" s="234"/>
      <c r="AJ117" s="234"/>
      <c r="AK117" s="234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50"/>
      <c r="P118" s="171"/>
      <c r="Q118" s="303"/>
      <c r="R118" s="303"/>
      <c r="S118" s="303"/>
      <c r="T118" s="303"/>
      <c r="U118" s="139"/>
      <c r="V118" s="303"/>
      <c r="W118" s="303"/>
      <c r="X118" s="303"/>
      <c r="Y118" s="303"/>
      <c r="Z118" s="303"/>
      <c r="AA118" s="171"/>
      <c r="AB118" s="303"/>
      <c r="AC118" s="303"/>
      <c r="AD118" s="303"/>
      <c r="AE118" s="303"/>
      <c r="AF118" s="303"/>
      <c r="AG118" s="171"/>
      <c r="AH118" s="234"/>
      <c r="AI118" s="234"/>
      <c r="AJ118" s="234"/>
      <c r="AK118" s="234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</row>
    <row r="119">
      <c r="A119" s="412"/>
      <c r="B119" s="47"/>
      <c r="C119" s="47"/>
      <c r="D119" s="47"/>
      <c r="E119" s="47"/>
      <c r="F119" s="47"/>
      <c r="G119" s="47"/>
      <c r="H119" s="47"/>
      <c r="I119" s="47"/>
      <c r="J119" s="48"/>
      <c r="K119" s="48"/>
      <c r="L119" s="303"/>
      <c r="M119" s="303"/>
      <c r="N119" s="47"/>
      <c r="O119" s="450"/>
      <c r="P119" s="171"/>
      <c r="Q119" s="303"/>
      <c r="R119" s="303"/>
      <c r="S119" s="303"/>
      <c r="T119" s="303"/>
      <c r="U119" s="139"/>
      <c r="V119" s="303"/>
      <c r="W119" s="303"/>
      <c r="X119" s="303"/>
      <c r="Y119" s="303"/>
      <c r="Z119" s="303"/>
      <c r="AA119" s="171"/>
      <c r="AB119" s="303"/>
      <c r="AC119" s="303"/>
      <c r="AD119" s="303"/>
      <c r="AE119" s="303"/>
      <c r="AF119" s="303"/>
      <c r="AG119" s="171"/>
      <c r="AH119" s="234"/>
      <c r="AI119" s="234"/>
      <c r="AJ119" s="234"/>
      <c r="AK119" s="234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</row>
    <row r="120">
      <c r="A120" s="412"/>
      <c r="B120" s="47"/>
      <c r="C120" s="47"/>
      <c r="D120" s="47"/>
      <c r="E120" s="47"/>
      <c r="F120" s="47"/>
      <c r="G120" s="47"/>
      <c r="H120" s="47"/>
      <c r="I120" s="47"/>
      <c r="J120" s="48"/>
      <c r="K120" s="48"/>
      <c r="L120" s="303"/>
      <c r="M120" s="303"/>
      <c r="N120" s="47"/>
      <c r="O120" s="457"/>
      <c r="P120" s="171"/>
      <c r="Q120" s="303"/>
      <c r="R120" s="303"/>
      <c r="S120" s="303"/>
      <c r="T120" s="303"/>
      <c r="U120" s="139"/>
      <c r="V120" s="303"/>
      <c r="W120" s="303"/>
      <c r="X120" s="303"/>
      <c r="Y120" s="303"/>
      <c r="Z120" s="303"/>
      <c r="AA120" s="171"/>
      <c r="AB120" s="303"/>
      <c r="AC120" s="303"/>
      <c r="AD120" s="303"/>
      <c r="AE120" s="303"/>
      <c r="AF120" s="303"/>
      <c r="AG120" s="171"/>
      <c r="AH120" s="234"/>
      <c r="AI120" s="234"/>
      <c r="AJ120" s="234"/>
      <c r="AK120" s="234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</row>
    <row r="121">
      <c r="A121" s="412"/>
      <c r="B121" s="47"/>
      <c r="C121" s="458" t="s">
        <v>199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3"/>
      <c r="P121" s="47"/>
      <c r="Q121" s="459" t="s">
        <v>200</v>
      </c>
      <c r="R121" s="62"/>
      <c r="S121" s="62"/>
      <c r="T121" s="62"/>
      <c r="U121" s="62"/>
      <c r="V121" s="62"/>
      <c r="W121" s="62"/>
      <c r="X121" s="62"/>
      <c r="Y121" s="62"/>
      <c r="Z121" s="63"/>
      <c r="AA121" s="460"/>
      <c r="AB121" s="462"/>
      <c r="AC121" s="463"/>
      <c r="AD121" s="463"/>
      <c r="AE121" s="463"/>
      <c r="AF121" s="464"/>
      <c r="AG121" s="460"/>
      <c r="AH121" s="466"/>
      <c r="AI121" s="468"/>
      <c r="AJ121" s="468"/>
      <c r="AK121" s="468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</row>
    <row r="122">
      <c r="A122" s="412"/>
      <c r="B122" s="47"/>
      <c r="C122" s="471" t="s">
        <v>202</v>
      </c>
      <c r="D122" s="63"/>
      <c r="E122" s="472" t="s">
        <v>203</v>
      </c>
      <c r="F122" s="473" t="s">
        <v>100</v>
      </c>
      <c r="G122" s="474" t="s">
        <v>204</v>
      </c>
      <c r="H122" s="63"/>
      <c r="I122" s="475" t="s">
        <v>85</v>
      </c>
      <c r="J122" s="63"/>
      <c r="K122" s="476"/>
      <c r="L122" s="476"/>
      <c r="M122" s="477"/>
      <c r="N122" s="476"/>
      <c r="O122" s="478"/>
      <c r="P122" s="47"/>
      <c r="Q122" s="479" t="s">
        <v>205</v>
      </c>
      <c r="R122" s="479" t="s">
        <v>206</v>
      </c>
      <c r="S122" s="479" t="s">
        <v>12</v>
      </c>
      <c r="T122" s="479" t="s">
        <v>207</v>
      </c>
      <c r="U122" s="480" t="s">
        <v>208</v>
      </c>
      <c r="V122" s="63"/>
      <c r="W122" s="481" t="s">
        <v>209</v>
      </c>
      <c r="X122" s="482" t="s">
        <v>210</v>
      </c>
      <c r="Y122" s="482" t="s">
        <v>211</v>
      </c>
      <c r="Z122" s="482" t="s">
        <v>212</v>
      </c>
      <c r="AA122" s="484"/>
      <c r="AB122" s="485"/>
      <c r="AC122" s="486"/>
      <c r="AD122" s="486"/>
      <c r="AE122" s="486"/>
      <c r="AF122" s="487"/>
      <c r="AG122" s="484"/>
      <c r="AH122" s="488"/>
      <c r="AI122" s="405"/>
      <c r="AJ122" s="405"/>
      <c r="AK122" s="405"/>
      <c r="AL122" s="470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</row>
    <row r="123">
      <c r="A123" s="412"/>
      <c r="B123" s="47"/>
      <c r="C123" s="489" t="s">
        <v>213</v>
      </c>
      <c r="D123" s="63"/>
      <c r="E123" s="490" t="str">
        <f t="shared" ref="E123:E125" si="21">U8</f>
        <v/>
      </c>
      <c r="F123" s="492">
        <v>50.0</v>
      </c>
      <c r="G123" s="493">
        <f t="shared" ref="G123:G126" si="22">E123*F123</f>
        <v>0</v>
      </c>
      <c r="H123" s="132"/>
      <c r="I123" s="496" t="str">
        <f t="shared" ref="I123:I126" si="23">IF(ISBLANK(E123)=false , G123/$G$127,"")</f>
        <v/>
      </c>
      <c r="J123" s="132"/>
      <c r="K123" s="497"/>
      <c r="L123" s="498"/>
      <c r="M123" s="499"/>
      <c r="N123" s="497"/>
      <c r="O123" s="500"/>
      <c r="P123" s="47"/>
      <c r="Q123" s="501" t="str">
        <f>D2</f>
        <v/>
      </c>
      <c r="R123" s="502" t="s">
        <v>286</v>
      </c>
      <c r="S123" s="503" t="str">
        <f>AB2</f>
        <v>#N/A</v>
      </c>
      <c r="T123" s="504" t="str">
        <f>E83</f>
        <v/>
      </c>
      <c r="U123" s="505" t="str">
        <f>W2</f>
        <v/>
      </c>
      <c r="V123" s="63"/>
      <c r="W123" s="501">
        <f>SUM(U12*6)</f>
        <v>0</v>
      </c>
      <c r="X123" s="507">
        <f>sum((U8*50)+(V8*50)+(W8*50)+(X8*50)+(Y8*50))</f>
        <v>0</v>
      </c>
      <c r="Y123" s="512">
        <f>SUM(U16-U17)</f>
        <v>0</v>
      </c>
      <c r="Z123" s="512">
        <f>sum(X123+Y123)</f>
        <v>0</v>
      </c>
      <c r="AA123" s="484"/>
      <c r="AB123" s="485"/>
      <c r="AC123" s="486"/>
      <c r="AD123" s="486"/>
      <c r="AE123" s="486"/>
      <c r="AF123" s="487"/>
      <c r="AG123" s="484"/>
      <c r="AH123" s="488"/>
      <c r="AI123" s="405"/>
      <c r="AJ123" s="405"/>
      <c r="AK123" s="405"/>
      <c r="AL123" s="470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</row>
    <row r="124">
      <c r="A124" s="412"/>
      <c r="B124" s="47"/>
      <c r="C124" s="489" t="s">
        <v>214</v>
      </c>
      <c r="D124" s="63"/>
      <c r="E124" s="508" t="str">
        <f t="shared" si="21"/>
        <v/>
      </c>
      <c r="F124" s="492">
        <v>50.0</v>
      </c>
      <c r="G124" s="493">
        <f t="shared" si="22"/>
        <v>0</v>
      </c>
      <c r="H124" s="132"/>
      <c r="I124" s="496" t="str">
        <f t="shared" si="23"/>
        <v/>
      </c>
      <c r="J124" s="132"/>
      <c r="K124" s="497"/>
      <c r="L124" s="498"/>
      <c r="M124" s="499"/>
      <c r="N124" s="497"/>
      <c r="O124" s="500"/>
      <c r="P124" s="47"/>
      <c r="Q124" s="463"/>
      <c r="R124" s="463"/>
      <c r="S124" s="463"/>
      <c r="T124" s="464"/>
      <c r="U124" s="509"/>
      <c r="V124" s="462"/>
      <c r="W124" s="463"/>
      <c r="X124" s="463"/>
      <c r="Y124" s="510"/>
      <c r="Z124" s="412"/>
      <c r="AA124" s="8"/>
      <c r="AB124" s="485"/>
      <c r="AC124" s="486"/>
      <c r="AD124" s="486"/>
      <c r="AE124" s="486"/>
      <c r="AF124" s="487"/>
      <c r="AG124" s="8"/>
      <c r="AH124" s="405"/>
      <c r="AI124" s="405"/>
      <c r="AJ124" s="405"/>
      <c r="AK124" s="405"/>
      <c r="AL124" s="470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</row>
    <row r="125">
      <c r="A125" s="412"/>
      <c r="B125" s="47"/>
      <c r="C125" s="513" t="s">
        <v>215</v>
      </c>
      <c r="D125" s="182"/>
      <c r="E125" s="550" t="str">
        <f t="shared" si="21"/>
        <v/>
      </c>
      <c r="F125" s="492">
        <v>50.0</v>
      </c>
      <c r="G125" s="551">
        <f t="shared" si="22"/>
        <v>0</v>
      </c>
      <c r="H125" s="132"/>
      <c r="I125" s="496" t="str">
        <f t="shared" si="23"/>
        <v/>
      </c>
      <c r="J125" s="132"/>
      <c r="K125" s="497"/>
      <c r="L125" s="498"/>
      <c r="M125" s="499"/>
      <c r="N125" s="497"/>
      <c r="O125" s="515"/>
      <c r="P125" s="47"/>
      <c r="Q125" s="486"/>
      <c r="R125" s="486"/>
      <c r="S125" s="486"/>
      <c r="T125" s="487"/>
      <c r="U125" s="2"/>
      <c r="V125" s="485"/>
      <c r="W125" s="486"/>
      <c r="X125" s="486"/>
      <c r="Y125" s="486"/>
      <c r="Z125" s="464"/>
      <c r="AA125" s="8"/>
      <c r="AB125" s="485"/>
      <c r="AC125" s="486"/>
      <c r="AD125" s="486"/>
      <c r="AE125" s="486"/>
      <c r="AF125" s="487"/>
      <c r="AG125" s="8"/>
      <c r="AH125" s="405"/>
      <c r="AI125" s="405"/>
      <c r="AJ125" s="405"/>
      <c r="AK125" s="405"/>
      <c r="AL125" s="470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</row>
    <row r="126">
      <c r="A126" s="412"/>
      <c r="B126" s="47"/>
      <c r="C126" s="516" t="s">
        <v>216</v>
      </c>
      <c r="D126" s="182"/>
      <c r="E126" s="508" t="str">
        <f>U12</f>
        <v/>
      </c>
      <c r="F126" s="517">
        <v>9.0</v>
      </c>
      <c r="G126" s="493">
        <f t="shared" si="22"/>
        <v>0</v>
      </c>
      <c r="H126" s="132"/>
      <c r="I126" s="496" t="str">
        <f t="shared" si="23"/>
        <v/>
      </c>
      <c r="J126" s="132"/>
      <c r="K126" s="497"/>
      <c r="L126" s="498"/>
      <c r="M126" s="499"/>
      <c r="N126" s="497"/>
      <c r="O126" s="515"/>
      <c r="P126" s="47"/>
      <c r="Q126" s="518"/>
      <c r="R126" s="518"/>
      <c r="S126" s="518"/>
      <c r="T126" s="519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487"/>
      <c r="BA126" s="487"/>
      <c r="BB126" s="487"/>
      <c r="BC126" s="487"/>
      <c r="BD126" s="521"/>
      <c r="BE126" s="485"/>
      <c r="BF126" s="486"/>
      <c r="BG126" s="486"/>
      <c r="BH126" s="486"/>
      <c r="BI126" s="487"/>
      <c r="BJ126" s="522"/>
      <c r="BK126" s="522"/>
      <c r="BL126" s="522"/>
      <c r="BM126" s="522"/>
    </row>
    <row r="127">
      <c r="A127" s="412"/>
      <c r="B127" s="47"/>
      <c r="C127" s="523" t="s">
        <v>217</v>
      </c>
      <c r="D127" s="62"/>
      <c r="E127" s="524"/>
      <c r="F127" s="524"/>
      <c r="G127" s="525">
        <f>SUM(G123:G126)</f>
        <v>0</v>
      </c>
      <c r="H127" s="132"/>
      <c r="I127" s="526"/>
      <c r="K127" s="497"/>
      <c r="L127" s="498"/>
      <c r="M127" s="499"/>
      <c r="N127" s="499"/>
      <c r="O127" s="527"/>
      <c r="P127" s="47"/>
      <c r="Q127" s="528" t="s">
        <v>218</v>
      </c>
      <c r="R127" s="62"/>
      <c r="S127" s="62"/>
      <c r="T127" s="63"/>
      <c r="U127" s="529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487"/>
      <c r="BA127" s="487"/>
      <c r="BB127" s="487"/>
      <c r="BC127" s="487"/>
      <c r="BD127" s="521"/>
      <c r="BE127" s="485"/>
      <c r="BF127" s="486"/>
      <c r="BG127" s="486"/>
      <c r="BH127" s="486"/>
      <c r="BI127" s="487"/>
      <c r="BJ127" s="522"/>
      <c r="BK127" s="522"/>
      <c r="BL127" s="522"/>
      <c r="BM127" s="522"/>
    </row>
    <row r="128">
      <c r="A128" s="412"/>
      <c r="B128" s="47"/>
      <c r="C128" s="530"/>
      <c r="D128" s="530"/>
      <c r="E128" s="530"/>
      <c r="F128" s="530"/>
      <c r="G128" s="531"/>
      <c r="H128" s="531"/>
      <c r="I128" s="531"/>
      <c r="J128" s="532"/>
      <c r="K128" s="533"/>
      <c r="L128" s="534"/>
      <c r="M128" s="534"/>
      <c r="N128" s="534"/>
      <c r="O128" s="533"/>
      <c r="P128" s="47"/>
      <c r="Q128" s="535">
        <f>sum(U123-(W123+Z123))</f>
        <v>0</v>
      </c>
      <c r="R128" s="62"/>
      <c r="S128" s="62"/>
      <c r="T128" s="63"/>
      <c r="U128" s="529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487"/>
      <c r="BA128" s="487"/>
      <c r="BB128" s="487"/>
      <c r="BC128" s="487"/>
      <c r="BD128" s="521"/>
      <c r="BE128" s="485"/>
      <c r="BF128" s="486"/>
      <c r="BG128" s="486"/>
      <c r="BH128" s="486"/>
      <c r="BI128" s="487"/>
      <c r="BJ128" s="522"/>
      <c r="BK128" s="522"/>
      <c r="BL128" s="522"/>
      <c r="BM128" s="522"/>
    </row>
    <row r="129">
      <c r="A129" s="412"/>
      <c r="B129" s="47"/>
      <c r="C129" s="471" t="s">
        <v>219</v>
      </c>
      <c r="D129" s="62"/>
      <c r="E129" s="62"/>
      <c r="F129" s="63"/>
      <c r="G129" s="537" t="s">
        <v>203</v>
      </c>
      <c r="H129" s="132"/>
      <c r="I129" s="538" t="s">
        <v>220</v>
      </c>
      <c r="J129" s="132"/>
      <c r="K129" s="539" t="s">
        <v>221</v>
      </c>
      <c r="L129" s="538" t="s">
        <v>222</v>
      </c>
      <c r="M129" s="132"/>
      <c r="N129" s="540" t="s">
        <v>216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487"/>
      <c r="BA129" s="487"/>
      <c r="BB129" s="487"/>
      <c r="BC129" s="487"/>
      <c r="BD129" s="521"/>
      <c r="BE129" s="485"/>
      <c r="BF129" s="486"/>
      <c r="BG129" s="486"/>
      <c r="BH129" s="486"/>
      <c r="BI129" s="487"/>
      <c r="BJ129" s="522"/>
      <c r="BK129" s="522"/>
      <c r="BL129" s="522"/>
      <c r="BM129" s="522"/>
    </row>
    <row r="130">
      <c r="A130" s="412"/>
      <c r="B130" s="47"/>
      <c r="C130" s="541"/>
      <c r="D130" s="62"/>
      <c r="E130" s="62"/>
      <c r="F130" s="63"/>
      <c r="G130" s="537"/>
      <c r="H130" s="132"/>
      <c r="I130" s="542">
        <f t="shared" ref="I130:I170" si="24">G130*$I$123</f>
        <v>0</v>
      </c>
      <c r="J130" s="132"/>
      <c r="K130" s="543">
        <f t="shared" ref="K130:K170" si="25">G130*$I$124</f>
        <v>0</v>
      </c>
      <c r="L130" s="544">
        <f t="shared" ref="L130:L170" si="26">G130*$I$125</f>
        <v>0</v>
      </c>
      <c r="M130" s="132"/>
      <c r="N130" s="545">
        <f t="shared" ref="N130:N170" si="27">G130*$I$126</f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487"/>
      <c r="BA130" s="487"/>
      <c r="BB130" s="487"/>
      <c r="BC130" s="487"/>
      <c r="BD130" s="521"/>
      <c r="BE130" s="485"/>
      <c r="BF130" s="486"/>
      <c r="BG130" s="486"/>
      <c r="BH130" s="486"/>
      <c r="BI130" s="487"/>
      <c r="BJ130" s="522"/>
      <c r="BK130" s="522"/>
      <c r="BL130" s="522"/>
      <c r="BM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4"/>
        <v>0</v>
      </c>
      <c r="J131" s="132"/>
      <c r="K131" s="543">
        <f t="shared" si="25"/>
        <v>0</v>
      </c>
      <c r="L131" s="544">
        <f t="shared" si="26"/>
        <v>0</v>
      </c>
      <c r="M131" s="132"/>
      <c r="N131" s="545">
        <f t="shared" si="27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487"/>
      <c r="BA131" s="487"/>
      <c r="BB131" s="487"/>
      <c r="BC131" s="487"/>
      <c r="BD131" s="521"/>
      <c r="BE131" s="485"/>
      <c r="BF131" s="486"/>
      <c r="BG131" s="486"/>
      <c r="BH131" s="486"/>
      <c r="BI131" s="487"/>
      <c r="BJ131" s="522"/>
      <c r="BK131" s="522"/>
      <c r="BL131" s="522"/>
      <c r="BM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4"/>
        <v>0</v>
      </c>
      <c r="J132" s="132"/>
      <c r="K132" s="543">
        <f t="shared" si="25"/>
        <v>0</v>
      </c>
      <c r="L132" s="544">
        <f t="shared" si="26"/>
        <v>0</v>
      </c>
      <c r="M132" s="132"/>
      <c r="N132" s="545">
        <f t="shared" si="27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487"/>
      <c r="BA132" s="487"/>
      <c r="BB132" s="487"/>
      <c r="BC132" s="487"/>
      <c r="BD132" s="521"/>
      <c r="BE132" s="485"/>
      <c r="BF132" s="486"/>
      <c r="BG132" s="486"/>
      <c r="BH132" s="486"/>
      <c r="BI132" s="487"/>
      <c r="BJ132" s="522"/>
      <c r="BK132" s="522"/>
      <c r="BL132" s="522"/>
      <c r="BM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4"/>
        <v>0</v>
      </c>
      <c r="J133" s="132"/>
      <c r="K133" s="543">
        <f t="shared" si="25"/>
        <v>0</v>
      </c>
      <c r="L133" s="544">
        <f t="shared" si="26"/>
        <v>0</v>
      </c>
      <c r="M133" s="132"/>
      <c r="N133" s="545">
        <f t="shared" si="27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487"/>
      <c r="BA133" s="487"/>
      <c r="BB133" s="487"/>
      <c r="BC133" s="487"/>
      <c r="BD133" s="521"/>
      <c r="BE133" s="485"/>
      <c r="BF133" s="486"/>
      <c r="BG133" s="486"/>
      <c r="BH133" s="486"/>
      <c r="BI133" s="487"/>
      <c r="BJ133" s="522"/>
      <c r="BK133" s="522"/>
      <c r="BL133" s="522"/>
      <c r="BM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4"/>
        <v>0</v>
      </c>
      <c r="J134" s="132"/>
      <c r="K134" s="543">
        <f t="shared" si="25"/>
        <v>0</v>
      </c>
      <c r="L134" s="544">
        <f t="shared" si="26"/>
        <v>0</v>
      </c>
      <c r="M134" s="132"/>
      <c r="N134" s="545">
        <f t="shared" si="27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487"/>
      <c r="BA134" s="487"/>
      <c r="BB134" s="487"/>
      <c r="BC134" s="487"/>
      <c r="BD134" s="521"/>
      <c r="BE134" s="485"/>
      <c r="BF134" s="486"/>
      <c r="BG134" s="486"/>
      <c r="BH134" s="486"/>
      <c r="BI134" s="487"/>
      <c r="BJ134" s="522"/>
      <c r="BK134" s="522"/>
      <c r="BL134" s="522"/>
      <c r="BM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4"/>
        <v>0</v>
      </c>
      <c r="J135" s="132"/>
      <c r="K135" s="543">
        <f t="shared" si="25"/>
        <v>0</v>
      </c>
      <c r="L135" s="544">
        <f t="shared" si="26"/>
        <v>0</v>
      </c>
      <c r="M135" s="132"/>
      <c r="N135" s="545">
        <f t="shared" si="27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487"/>
      <c r="BA135" s="487"/>
      <c r="BB135" s="487"/>
      <c r="BC135" s="487"/>
      <c r="BD135" s="521"/>
      <c r="BE135" s="485"/>
      <c r="BF135" s="486"/>
      <c r="BG135" s="486"/>
      <c r="BH135" s="486"/>
      <c r="BI135" s="487"/>
      <c r="BJ135" s="522"/>
      <c r="BK135" s="522"/>
      <c r="BL135" s="522"/>
      <c r="BM135" s="522"/>
    </row>
    <row r="136">
      <c r="A136" s="412"/>
      <c r="B136" s="47"/>
      <c r="C136" s="541"/>
      <c r="D136" s="62"/>
      <c r="E136" s="62"/>
      <c r="F136" s="63"/>
      <c r="G136" s="546"/>
      <c r="H136" s="132"/>
      <c r="I136" s="542">
        <f t="shared" si="24"/>
        <v>0</v>
      </c>
      <c r="J136" s="132"/>
      <c r="K136" s="543">
        <f t="shared" si="25"/>
        <v>0</v>
      </c>
      <c r="L136" s="544">
        <f t="shared" si="26"/>
        <v>0</v>
      </c>
      <c r="M136" s="132"/>
      <c r="N136" s="545">
        <f t="shared" si="27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487"/>
      <c r="BA136" s="487"/>
      <c r="BB136" s="487"/>
      <c r="BC136" s="487"/>
      <c r="BD136" s="521"/>
      <c r="BE136" s="485"/>
      <c r="BF136" s="486"/>
      <c r="BG136" s="486"/>
      <c r="BH136" s="486"/>
      <c r="BI136" s="487"/>
      <c r="BJ136" s="522"/>
      <c r="BK136" s="522"/>
      <c r="BL136" s="522"/>
      <c r="BM136" s="522"/>
    </row>
    <row r="137">
      <c r="A137" s="412"/>
      <c r="B137" s="47"/>
      <c r="C137" s="541"/>
      <c r="D137" s="62"/>
      <c r="E137" s="62"/>
      <c r="F137" s="63"/>
      <c r="G137" s="546"/>
      <c r="H137" s="132"/>
      <c r="I137" s="542">
        <f t="shared" si="24"/>
        <v>0</v>
      </c>
      <c r="J137" s="132"/>
      <c r="K137" s="543">
        <f t="shared" si="25"/>
        <v>0</v>
      </c>
      <c r="L137" s="544">
        <f t="shared" si="26"/>
        <v>0</v>
      </c>
      <c r="M137" s="132"/>
      <c r="N137" s="545">
        <f t="shared" si="27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487"/>
      <c r="BA137" s="487"/>
      <c r="BB137" s="487"/>
      <c r="BC137" s="487"/>
      <c r="BD137" s="521"/>
      <c r="BE137" s="485"/>
      <c r="BF137" s="486"/>
      <c r="BG137" s="486"/>
      <c r="BH137" s="486"/>
      <c r="BI137" s="487"/>
      <c r="BJ137" s="522"/>
      <c r="BK137" s="522"/>
      <c r="BL137" s="522"/>
      <c r="BM137" s="522"/>
    </row>
    <row r="138">
      <c r="A138" s="1"/>
      <c r="B138" s="47"/>
      <c r="C138" s="541"/>
      <c r="D138" s="62"/>
      <c r="E138" s="62"/>
      <c r="F138" s="63"/>
      <c r="G138" s="546"/>
      <c r="H138" s="132"/>
      <c r="I138" s="542">
        <f t="shared" si="24"/>
        <v>0</v>
      </c>
      <c r="J138" s="132"/>
      <c r="K138" s="543">
        <f t="shared" si="25"/>
        <v>0</v>
      </c>
      <c r="L138" s="544">
        <f t="shared" si="26"/>
        <v>0</v>
      </c>
      <c r="M138" s="132"/>
      <c r="N138" s="545">
        <f t="shared" si="27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487"/>
      <c r="BA138" s="487"/>
      <c r="BB138" s="487"/>
      <c r="BC138" s="487"/>
      <c r="BD138" s="521"/>
      <c r="BE138" s="485"/>
      <c r="BF138" s="486"/>
      <c r="BG138" s="486"/>
      <c r="BH138" s="486"/>
      <c r="BI138" s="487"/>
      <c r="BJ138" s="522"/>
      <c r="BK138" s="522"/>
      <c r="BL138" s="522"/>
      <c r="BM138" s="522"/>
    </row>
    <row r="139">
      <c r="A139" s="194"/>
      <c r="B139" s="47"/>
      <c r="C139" s="541"/>
      <c r="D139" s="62"/>
      <c r="E139" s="62"/>
      <c r="F139" s="63"/>
      <c r="G139" s="546"/>
      <c r="H139" s="132"/>
      <c r="I139" s="542">
        <f t="shared" si="24"/>
        <v>0</v>
      </c>
      <c r="J139" s="132"/>
      <c r="K139" s="543">
        <f t="shared" si="25"/>
        <v>0</v>
      </c>
      <c r="L139" s="544">
        <f t="shared" si="26"/>
        <v>0</v>
      </c>
      <c r="M139" s="132"/>
      <c r="N139" s="545">
        <f t="shared" si="27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487"/>
      <c r="BA139" s="487"/>
      <c r="BB139" s="487"/>
      <c r="BC139" s="487"/>
      <c r="BD139" s="521"/>
      <c r="BE139" s="485"/>
      <c r="BF139" s="486"/>
      <c r="BG139" s="486"/>
      <c r="BH139" s="486"/>
      <c r="BI139" s="487"/>
      <c r="BJ139" s="522"/>
      <c r="BK139" s="522"/>
      <c r="BL139" s="522"/>
      <c r="BM139" s="522"/>
    </row>
    <row r="140">
      <c r="A140" s="194"/>
      <c r="B140" s="47"/>
      <c r="C140" s="541"/>
      <c r="D140" s="62"/>
      <c r="E140" s="62"/>
      <c r="F140" s="63"/>
      <c r="G140" s="546"/>
      <c r="H140" s="132"/>
      <c r="I140" s="542">
        <f t="shared" si="24"/>
        <v>0</v>
      </c>
      <c r="J140" s="132"/>
      <c r="K140" s="543">
        <f t="shared" si="25"/>
        <v>0</v>
      </c>
      <c r="L140" s="544">
        <f t="shared" si="26"/>
        <v>0</v>
      </c>
      <c r="M140" s="132"/>
      <c r="N140" s="545">
        <f t="shared" si="27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487"/>
      <c r="BA140" s="487"/>
      <c r="BB140" s="487"/>
      <c r="BC140" s="487"/>
      <c r="BD140" s="521"/>
      <c r="BE140" s="485"/>
      <c r="BF140" s="486"/>
      <c r="BG140" s="486"/>
      <c r="BH140" s="486"/>
      <c r="BI140" s="487"/>
      <c r="BJ140" s="522"/>
      <c r="BK140" s="522"/>
      <c r="BL140" s="522"/>
      <c r="BM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4"/>
        <v>0</v>
      </c>
      <c r="J141" s="132"/>
      <c r="K141" s="543">
        <f t="shared" si="25"/>
        <v>0</v>
      </c>
      <c r="L141" s="544">
        <f t="shared" si="26"/>
        <v>0</v>
      </c>
      <c r="M141" s="132"/>
      <c r="N141" s="545">
        <f t="shared" si="27"/>
        <v>0</v>
      </c>
      <c r="O141" s="132"/>
      <c r="P141" s="47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487"/>
      <c r="BA141" s="487"/>
      <c r="BB141" s="487"/>
      <c r="BC141" s="487"/>
      <c r="BD141" s="521"/>
      <c r="BE141" s="485"/>
      <c r="BF141" s="486"/>
      <c r="BG141" s="486"/>
      <c r="BH141" s="486"/>
      <c r="BI141" s="487"/>
      <c r="BJ141" s="522"/>
      <c r="BK141" s="522"/>
      <c r="BL141" s="522"/>
      <c r="BM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4"/>
        <v>0</v>
      </c>
      <c r="J142" s="132"/>
      <c r="K142" s="543">
        <f t="shared" si="25"/>
        <v>0</v>
      </c>
      <c r="L142" s="544">
        <f t="shared" si="26"/>
        <v>0</v>
      </c>
      <c r="M142" s="132"/>
      <c r="N142" s="545">
        <f t="shared" si="27"/>
        <v>0</v>
      </c>
      <c r="O142" s="132"/>
      <c r="P142" s="47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487"/>
      <c r="BA142" s="487"/>
      <c r="BB142" s="487"/>
      <c r="BC142" s="487"/>
      <c r="BD142" s="521"/>
      <c r="BE142" s="485"/>
      <c r="BF142" s="486"/>
      <c r="BG142" s="486"/>
      <c r="BH142" s="486"/>
      <c r="BI142" s="487"/>
      <c r="BJ142" s="522"/>
      <c r="BK142" s="522"/>
      <c r="BL142" s="522"/>
      <c r="BM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4"/>
        <v>0</v>
      </c>
      <c r="J143" s="132"/>
      <c r="K143" s="543">
        <f t="shared" si="25"/>
        <v>0</v>
      </c>
      <c r="L143" s="544">
        <f t="shared" si="26"/>
        <v>0</v>
      </c>
      <c r="M143" s="132"/>
      <c r="N143" s="545">
        <f t="shared" si="27"/>
        <v>0</v>
      </c>
      <c r="O143" s="132"/>
      <c r="P143" s="47"/>
      <c r="Q143" s="486"/>
      <c r="R143" s="486"/>
      <c r="S143" s="486"/>
      <c r="T143" s="487"/>
      <c r="U143" s="2"/>
      <c r="V143" s="485"/>
      <c r="W143" s="486"/>
      <c r="X143" s="486"/>
      <c r="Y143" s="486"/>
      <c r="Z143" s="487"/>
      <c r="AA143" s="8"/>
      <c r="AB143" s="485"/>
      <c r="AC143" s="486"/>
      <c r="AD143" s="486"/>
      <c r="AE143" s="486"/>
      <c r="AF143" s="487"/>
      <c r="AG143" s="8"/>
      <c r="AH143" s="506"/>
      <c r="AI143" s="485"/>
      <c r="AJ143" s="486"/>
      <c r="AK143" s="486"/>
      <c r="AL143" s="486"/>
      <c r="AM143" s="487"/>
      <c r="AN143" s="521"/>
      <c r="AO143" s="485"/>
      <c r="AP143" s="486"/>
      <c r="AQ143" s="486"/>
      <c r="AR143" s="486"/>
      <c r="AS143" s="487"/>
      <c r="AT143" s="521"/>
      <c r="AU143" s="485"/>
      <c r="AV143" s="486"/>
      <c r="AW143" s="486"/>
      <c r="AX143" s="486"/>
      <c r="AY143" s="487"/>
      <c r="AZ143" s="487"/>
      <c r="BA143" s="487"/>
      <c r="BB143" s="487"/>
      <c r="BC143" s="487"/>
      <c r="BD143" s="521"/>
      <c r="BE143" s="485"/>
      <c r="BF143" s="486"/>
      <c r="BG143" s="486"/>
      <c r="BH143" s="486"/>
      <c r="BI143" s="487"/>
      <c r="BJ143" s="522"/>
      <c r="BK143" s="522"/>
      <c r="BL143" s="522"/>
      <c r="BM143" s="522"/>
    </row>
    <row r="144">
      <c r="A144" s="194"/>
      <c r="B144" s="47"/>
      <c r="C144" s="541"/>
      <c r="D144" s="62"/>
      <c r="E144" s="62"/>
      <c r="F144" s="63"/>
      <c r="G144" s="547"/>
      <c r="H144" s="63"/>
      <c r="I144" s="542">
        <f t="shared" si="24"/>
        <v>0</v>
      </c>
      <c r="J144" s="132"/>
      <c r="K144" s="543">
        <f t="shared" si="25"/>
        <v>0</v>
      </c>
      <c r="L144" s="544">
        <f t="shared" si="26"/>
        <v>0</v>
      </c>
      <c r="M144" s="132"/>
      <c r="N144" s="545">
        <f t="shared" si="27"/>
        <v>0</v>
      </c>
      <c r="O144" s="132"/>
      <c r="P144" s="47"/>
      <c r="Q144" s="486"/>
      <c r="R144" s="486"/>
      <c r="S144" s="486"/>
      <c r="T144" s="487"/>
      <c r="U144" s="2"/>
      <c r="V144" s="485"/>
      <c r="W144" s="486"/>
      <c r="X144" s="486"/>
      <c r="Y144" s="486"/>
      <c r="Z144" s="487"/>
      <c r="AA144" s="8"/>
      <c r="AB144" s="485"/>
      <c r="AC144" s="486"/>
      <c r="AD144" s="486"/>
      <c r="AE144" s="486"/>
      <c r="AF144" s="487"/>
      <c r="AG144" s="8"/>
      <c r="AH144" s="506"/>
      <c r="AI144" s="485"/>
      <c r="AJ144" s="486"/>
      <c r="AK144" s="486"/>
      <c r="AL144" s="486"/>
      <c r="AM144" s="487"/>
      <c r="AN144" s="521"/>
      <c r="AO144" s="485"/>
      <c r="AP144" s="486"/>
      <c r="AQ144" s="486"/>
      <c r="AR144" s="486"/>
      <c r="AS144" s="487"/>
      <c r="AT144" s="521"/>
      <c r="AU144" s="485"/>
      <c r="AV144" s="486"/>
      <c r="AW144" s="486"/>
      <c r="AX144" s="486"/>
      <c r="AY144" s="487"/>
      <c r="AZ144" s="487"/>
      <c r="BA144" s="487"/>
      <c r="BB144" s="487"/>
      <c r="BC144" s="487"/>
      <c r="BD144" s="521"/>
      <c r="BE144" s="485"/>
      <c r="BF144" s="486"/>
      <c r="BG144" s="486"/>
      <c r="BH144" s="486"/>
      <c r="BI144" s="487"/>
      <c r="BJ144" s="522"/>
      <c r="BK144" s="522"/>
      <c r="BL144" s="522"/>
      <c r="BM144" s="522"/>
    </row>
    <row r="145">
      <c r="A145" s="194"/>
      <c r="B145" s="47"/>
      <c r="C145" s="541"/>
      <c r="D145" s="62"/>
      <c r="E145" s="62"/>
      <c r="F145" s="63"/>
      <c r="G145" s="547"/>
      <c r="H145" s="63"/>
      <c r="I145" s="542">
        <f t="shared" si="24"/>
        <v>0</v>
      </c>
      <c r="J145" s="132"/>
      <c r="K145" s="543">
        <f t="shared" si="25"/>
        <v>0</v>
      </c>
      <c r="L145" s="544">
        <f t="shared" si="26"/>
        <v>0</v>
      </c>
      <c r="M145" s="132"/>
      <c r="N145" s="545">
        <f t="shared" si="27"/>
        <v>0</v>
      </c>
      <c r="O145" s="132"/>
      <c r="P145" s="548"/>
      <c r="Q145" s="486"/>
      <c r="R145" s="486"/>
      <c r="S145" s="486"/>
      <c r="T145" s="487"/>
      <c r="U145" s="2"/>
      <c r="V145" s="485"/>
      <c r="W145" s="486"/>
      <c r="X145" s="486"/>
      <c r="Y145" s="486"/>
      <c r="Z145" s="487"/>
      <c r="AA145" s="8"/>
      <c r="AB145" s="485"/>
      <c r="AC145" s="486"/>
      <c r="AD145" s="486"/>
      <c r="AE145" s="486"/>
      <c r="AF145" s="487"/>
      <c r="AG145" s="8"/>
      <c r="AH145" s="506"/>
      <c r="AI145" s="485"/>
      <c r="AJ145" s="486"/>
      <c r="AK145" s="486"/>
      <c r="AL145" s="486"/>
      <c r="AM145" s="487"/>
      <c r="AN145" s="521"/>
      <c r="AO145" s="485"/>
      <c r="AP145" s="486"/>
      <c r="AQ145" s="486"/>
      <c r="AR145" s="486"/>
      <c r="AS145" s="487"/>
      <c r="AT145" s="521"/>
      <c r="AU145" s="485"/>
      <c r="AV145" s="486"/>
      <c r="AW145" s="486"/>
      <c r="AX145" s="486"/>
      <c r="AY145" s="487"/>
      <c r="AZ145" s="487"/>
      <c r="BA145" s="487"/>
      <c r="BB145" s="487"/>
      <c r="BC145" s="487"/>
      <c r="BD145" s="521"/>
      <c r="BE145" s="485"/>
      <c r="BF145" s="486"/>
      <c r="BG145" s="486"/>
      <c r="BH145" s="486"/>
      <c r="BI145" s="487"/>
      <c r="BJ145" s="522"/>
      <c r="BK145" s="522"/>
      <c r="BL145" s="522"/>
      <c r="BM145" s="522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4"/>
        <v>0</v>
      </c>
      <c r="J146" s="132"/>
      <c r="K146" s="543">
        <f t="shared" si="25"/>
        <v>0</v>
      </c>
      <c r="L146" s="544">
        <f t="shared" si="26"/>
        <v>0</v>
      </c>
      <c r="M146" s="132"/>
      <c r="N146" s="545">
        <f t="shared" si="27"/>
        <v>0</v>
      </c>
      <c r="O146" s="132"/>
      <c r="P146" s="548"/>
      <c r="Q146" s="486"/>
      <c r="R146" s="486"/>
      <c r="S146" s="486"/>
      <c r="T146" s="487"/>
      <c r="U146" s="2"/>
      <c r="V146" s="485"/>
      <c r="W146" s="486"/>
      <c r="X146" s="486"/>
      <c r="Y146" s="486"/>
      <c r="Z146" s="487"/>
      <c r="AA146" s="8"/>
      <c r="AB146" s="485"/>
      <c r="AC146" s="486"/>
      <c r="AD146" s="486"/>
      <c r="AE146" s="486"/>
      <c r="AF146" s="487"/>
      <c r="AG146" s="8"/>
      <c r="AH146" s="506"/>
      <c r="AI146" s="485"/>
      <c r="AJ146" s="486"/>
      <c r="AK146" s="486"/>
      <c r="AL146" s="486"/>
      <c r="AM146" s="487"/>
      <c r="AN146" s="521"/>
      <c r="AO146" s="485"/>
      <c r="AP146" s="486"/>
      <c r="AQ146" s="486"/>
      <c r="AR146" s="486"/>
      <c r="AS146" s="487"/>
      <c r="AT146" s="521"/>
      <c r="AU146" s="485"/>
      <c r="AV146" s="486"/>
      <c r="AW146" s="486"/>
      <c r="AX146" s="486"/>
      <c r="AY146" s="487"/>
      <c r="AZ146" s="487"/>
      <c r="BA146" s="487"/>
      <c r="BB146" s="487"/>
      <c r="BC146" s="487"/>
      <c r="BD146" s="521"/>
      <c r="BE146" s="485"/>
      <c r="BF146" s="486"/>
      <c r="BG146" s="486"/>
      <c r="BH146" s="486"/>
      <c r="BI146" s="487"/>
      <c r="BJ146" s="522"/>
      <c r="BK146" s="522"/>
      <c r="BL146" s="522"/>
      <c r="BM146" s="522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4"/>
        <v>0</v>
      </c>
      <c r="J147" s="132"/>
      <c r="K147" s="543">
        <f t="shared" si="25"/>
        <v>0</v>
      </c>
      <c r="L147" s="544">
        <f t="shared" si="26"/>
        <v>0</v>
      </c>
      <c r="M147" s="132"/>
      <c r="N147" s="545">
        <f t="shared" si="27"/>
        <v>0</v>
      </c>
      <c r="O147" s="132"/>
      <c r="P147" s="548"/>
      <c r="Q147" s="5"/>
      <c r="R147" s="5"/>
      <c r="S147" s="5"/>
      <c r="T147" s="5"/>
      <c r="U147" s="2"/>
      <c r="V147" s="5"/>
      <c r="W147" s="5"/>
      <c r="X147" s="5"/>
      <c r="Y147" s="5"/>
      <c r="Z147" s="7"/>
      <c r="AA147" s="8"/>
      <c r="AB147" s="7"/>
      <c r="AC147" s="7"/>
      <c r="AD147" s="7"/>
      <c r="AE147" s="7"/>
      <c r="AF147" s="7"/>
      <c r="AG147" s="9"/>
      <c r="AH147" s="7"/>
      <c r="AI147" s="7"/>
      <c r="AJ147" s="7"/>
      <c r="AK147" s="7"/>
      <c r="AL147" s="9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4"/>
        <v>0</v>
      </c>
      <c r="J148" s="132"/>
      <c r="K148" s="543">
        <f t="shared" si="25"/>
        <v>0</v>
      </c>
      <c r="L148" s="544">
        <f t="shared" si="26"/>
        <v>0</v>
      </c>
      <c r="M148" s="132"/>
      <c r="N148" s="545">
        <f t="shared" si="27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4"/>
        <v>0</v>
      </c>
      <c r="J149" s="132"/>
      <c r="K149" s="543">
        <f t="shared" si="25"/>
        <v>0</v>
      </c>
      <c r="L149" s="544">
        <f t="shared" si="26"/>
        <v>0</v>
      </c>
      <c r="M149" s="132"/>
      <c r="N149" s="545">
        <f t="shared" si="27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4"/>
        <v>0</v>
      </c>
      <c r="J150" s="132"/>
      <c r="K150" s="543">
        <f t="shared" si="25"/>
        <v>0</v>
      </c>
      <c r="L150" s="544">
        <f t="shared" si="26"/>
        <v>0</v>
      </c>
      <c r="M150" s="132"/>
      <c r="N150" s="545">
        <f t="shared" si="27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4"/>
        <v>0</v>
      </c>
      <c r="J151" s="132"/>
      <c r="K151" s="543">
        <f t="shared" si="25"/>
        <v>0</v>
      </c>
      <c r="L151" s="544">
        <f t="shared" si="26"/>
        <v>0</v>
      </c>
      <c r="M151" s="132"/>
      <c r="N151" s="545">
        <f t="shared" si="27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4"/>
        <v>0</v>
      </c>
      <c r="J152" s="132"/>
      <c r="K152" s="543">
        <f t="shared" si="25"/>
        <v>0</v>
      </c>
      <c r="L152" s="544">
        <f t="shared" si="26"/>
        <v>0</v>
      </c>
      <c r="M152" s="132"/>
      <c r="N152" s="545">
        <f t="shared" si="27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4"/>
        <v>0</v>
      </c>
      <c r="J153" s="132"/>
      <c r="K153" s="543">
        <f t="shared" si="25"/>
        <v>0</v>
      </c>
      <c r="L153" s="544">
        <f t="shared" si="26"/>
        <v>0</v>
      </c>
      <c r="M153" s="132"/>
      <c r="N153" s="545">
        <f t="shared" si="27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4"/>
        <v>0</v>
      </c>
      <c r="J154" s="132"/>
      <c r="K154" s="543">
        <f t="shared" si="25"/>
        <v>0</v>
      </c>
      <c r="L154" s="544">
        <f t="shared" si="26"/>
        <v>0</v>
      </c>
      <c r="M154" s="132"/>
      <c r="N154" s="545">
        <f t="shared" si="27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4"/>
        <v>0</v>
      </c>
      <c r="J155" s="132"/>
      <c r="K155" s="543">
        <f t="shared" si="25"/>
        <v>0</v>
      </c>
      <c r="L155" s="544">
        <f t="shared" si="26"/>
        <v>0</v>
      </c>
      <c r="M155" s="132"/>
      <c r="N155" s="545">
        <f t="shared" si="27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4"/>
        <v>0</v>
      </c>
      <c r="J156" s="132"/>
      <c r="K156" s="543">
        <f t="shared" si="25"/>
        <v>0</v>
      </c>
      <c r="L156" s="544">
        <f t="shared" si="26"/>
        <v>0</v>
      </c>
      <c r="M156" s="132"/>
      <c r="N156" s="545">
        <f t="shared" si="27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4"/>
        <v>0</v>
      </c>
      <c r="J157" s="132"/>
      <c r="K157" s="543">
        <f t="shared" si="25"/>
        <v>0</v>
      </c>
      <c r="L157" s="544">
        <f t="shared" si="26"/>
        <v>0</v>
      </c>
      <c r="M157" s="132"/>
      <c r="N157" s="545">
        <f t="shared" si="27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4"/>
        <v>0</v>
      </c>
      <c r="J158" s="132"/>
      <c r="K158" s="543">
        <f t="shared" si="25"/>
        <v>0</v>
      </c>
      <c r="L158" s="544">
        <f t="shared" si="26"/>
        <v>0</v>
      </c>
      <c r="M158" s="132"/>
      <c r="N158" s="545">
        <f t="shared" si="27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4"/>
        <v>0</v>
      </c>
      <c r="J159" s="132"/>
      <c r="K159" s="543">
        <f t="shared" si="25"/>
        <v>0</v>
      </c>
      <c r="L159" s="544">
        <f t="shared" si="26"/>
        <v>0</v>
      </c>
      <c r="M159" s="132"/>
      <c r="N159" s="545">
        <f t="shared" si="27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4"/>
        <v>0</v>
      </c>
      <c r="J160" s="132"/>
      <c r="K160" s="543">
        <f t="shared" si="25"/>
        <v>0</v>
      </c>
      <c r="L160" s="544">
        <f t="shared" si="26"/>
        <v>0</v>
      </c>
      <c r="M160" s="132"/>
      <c r="N160" s="545">
        <f t="shared" si="27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4"/>
        <v>0</v>
      </c>
      <c r="J161" s="132"/>
      <c r="K161" s="543">
        <f t="shared" si="25"/>
        <v>0</v>
      </c>
      <c r="L161" s="544">
        <f t="shared" si="26"/>
        <v>0</v>
      </c>
      <c r="M161" s="132"/>
      <c r="N161" s="545">
        <f t="shared" si="27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4"/>
        <v>0</v>
      </c>
      <c r="J162" s="132"/>
      <c r="K162" s="543">
        <f t="shared" si="25"/>
        <v>0</v>
      </c>
      <c r="L162" s="544">
        <f t="shared" si="26"/>
        <v>0</v>
      </c>
      <c r="M162" s="132"/>
      <c r="N162" s="545">
        <f t="shared" si="27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4"/>
        <v>0</v>
      </c>
      <c r="J163" s="132"/>
      <c r="K163" s="543">
        <f t="shared" si="25"/>
        <v>0</v>
      </c>
      <c r="L163" s="544">
        <f t="shared" si="26"/>
        <v>0</v>
      </c>
      <c r="M163" s="132"/>
      <c r="N163" s="545">
        <f t="shared" si="27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4"/>
        <v>0</v>
      </c>
      <c r="J164" s="132"/>
      <c r="K164" s="543">
        <f t="shared" si="25"/>
        <v>0</v>
      </c>
      <c r="L164" s="544">
        <f t="shared" si="26"/>
        <v>0</v>
      </c>
      <c r="M164" s="132"/>
      <c r="N164" s="545">
        <f t="shared" si="27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4"/>
        <v>0</v>
      </c>
      <c r="J165" s="132"/>
      <c r="K165" s="543">
        <f t="shared" si="25"/>
        <v>0</v>
      </c>
      <c r="L165" s="544">
        <f t="shared" si="26"/>
        <v>0</v>
      </c>
      <c r="M165" s="132"/>
      <c r="N165" s="545">
        <f t="shared" si="27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4"/>
        <v>0</v>
      </c>
      <c r="J166" s="132"/>
      <c r="K166" s="543">
        <f t="shared" si="25"/>
        <v>0</v>
      </c>
      <c r="L166" s="544">
        <f t="shared" si="26"/>
        <v>0</v>
      </c>
      <c r="M166" s="132"/>
      <c r="N166" s="545">
        <f t="shared" si="27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4"/>
        <v>0</v>
      </c>
      <c r="J167" s="132"/>
      <c r="K167" s="543">
        <f t="shared" si="25"/>
        <v>0</v>
      </c>
      <c r="L167" s="544">
        <f t="shared" si="26"/>
        <v>0</v>
      </c>
      <c r="M167" s="132"/>
      <c r="N167" s="545">
        <f t="shared" si="27"/>
        <v>0</v>
      </c>
      <c r="O167" s="132"/>
      <c r="P167" s="548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4"/>
        <v>0</v>
      </c>
      <c r="J168" s="132"/>
      <c r="K168" s="543">
        <f t="shared" si="25"/>
        <v>0</v>
      </c>
      <c r="L168" s="544">
        <f t="shared" si="26"/>
        <v>0</v>
      </c>
      <c r="M168" s="132"/>
      <c r="N168" s="545">
        <f t="shared" si="27"/>
        <v>0</v>
      </c>
      <c r="O168" s="132"/>
      <c r="P168" s="548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</row>
    <row r="169">
      <c r="A169" s="194"/>
      <c r="B169" s="47"/>
      <c r="C169" s="549"/>
      <c r="D169" s="62"/>
      <c r="E169" s="62"/>
      <c r="F169" s="63"/>
      <c r="G169" s="547"/>
      <c r="H169" s="63"/>
      <c r="I169" s="542">
        <f t="shared" si="24"/>
        <v>0</v>
      </c>
      <c r="J169" s="132"/>
      <c r="K169" s="543">
        <f t="shared" si="25"/>
        <v>0</v>
      </c>
      <c r="L169" s="544">
        <f t="shared" si="26"/>
        <v>0</v>
      </c>
      <c r="M169" s="132"/>
      <c r="N169" s="545">
        <f t="shared" si="27"/>
        <v>0</v>
      </c>
      <c r="O169" s="132"/>
      <c r="P169" s="548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</row>
    <row r="170">
      <c r="A170" s="194"/>
      <c r="B170" s="47"/>
      <c r="C170" s="549"/>
      <c r="D170" s="62"/>
      <c r="E170" s="62"/>
      <c r="F170" s="63"/>
      <c r="G170" s="547"/>
      <c r="H170" s="63"/>
      <c r="I170" s="542">
        <f t="shared" si="24"/>
        <v>0</v>
      </c>
      <c r="J170" s="132"/>
      <c r="K170" s="543">
        <f t="shared" si="25"/>
        <v>0</v>
      </c>
      <c r="L170" s="544">
        <f t="shared" si="26"/>
        <v>0</v>
      </c>
      <c r="M170" s="132"/>
      <c r="N170" s="545">
        <f t="shared" si="27"/>
        <v>0</v>
      </c>
      <c r="O170" s="132"/>
      <c r="P170" s="548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</row>
    <row r="171">
      <c r="A171" s="194"/>
      <c r="B171" s="194"/>
      <c r="C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</row>
    <row r="172">
      <c r="A172" s="194"/>
      <c r="B172" s="194"/>
      <c r="C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</row>
    <row r="173">
      <c r="A173" s="194"/>
      <c r="B173" s="194"/>
      <c r="C173" s="552" t="s">
        <v>224</v>
      </c>
      <c r="D173" s="553"/>
      <c r="E173" s="554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</row>
    <row r="174">
      <c r="A174" s="194"/>
      <c r="B174" s="194"/>
      <c r="C174" s="555" t="s">
        <v>225</v>
      </c>
      <c r="D174" s="556"/>
      <c r="E174" s="557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</row>
    <row r="175">
      <c r="A175" s="194"/>
      <c r="B175" s="194"/>
      <c r="C175" s="555" t="s">
        <v>226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</row>
    <row r="176">
      <c r="A176" s="194"/>
      <c r="B176" s="194"/>
      <c r="C176" s="555" t="s">
        <v>227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</row>
    <row r="177">
      <c r="A177" s="194"/>
      <c r="B177" s="194"/>
      <c r="C177" s="559" t="s">
        <v>228</v>
      </c>
      <c r="D177" s="556"/>
      <c r="E177" s="558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</row>
    <row r="178">
      <c r="A178" s="194"/>
      <c r="B178" s="194"/>
      <c r="C178" s="555" t="s">
        <v>229</v>
      </c>
      <c r="D178" s="556"/>
      <c r="E178" s="558"/>
      <c r="F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</row>
    <row r="179">
      <c r="A179" s="194"/>
      <c r="B179" s="194"/>
      <c r="C179" s="559" t="s">
        <v>230</v>
      </c>
      <c r="D179" s="556"/>
      <c r="E179" s="560"/>
      <c r="F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</row>
    <row r="180">
      <c r="A180" s="194"/>
      <c r="B180" s="194"/>
      <c r="C180" s="559" t="s">
        <v>231</v>
      </c>
      <c r="D180" s="556"/>
      <c r="E180" s="558"/>
      <c r="F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</row>
    <row r="181">
      <c r="A181" s="194"/>
      <c r="B181" s="194"/>
      <c r="C181" s="561" t="s">
        <v>232</v>
      </c>
      <c r="D181" s="562"/>
      <c r="E181" s="563"/>
      <c r="F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</row>
    <row r="189">
      <c r="A189" s="194"/>
      <c r="B189" s="194"/>
      <c r="C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</row>
    <row r="190">
      <c r="A190" s="194"/>
      <c r="B190" s="194"/>
      <c r="C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286</v>
      </c>
      <c r="O202" s="565" t="str">
        <f>E83</f>
        <v/>
      </c>
      <c r="P202" s="566" t="str">
        <f>U13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194"/>
      <c r="P1046" s="194"/>
      <c r="Q1046" s="194"/>
      <c r="R1046" s="194"/>
      <c r="S1046" s="194"/>
      <c r="T1046" s="194"/>
      <c r="U1046" s="470"/>
      <c r="V1046" s="194"/>
      <c r="W1046" s="194"/>
      <c r="X1046" s="194"/>
      <c r="Y1046" s="194"/>
      <c r="Z1046" s="194"/>
      <c r="AA1046" s="470"/>
      <c r="AB1046" s="194"/>
      <c r="AC1046" s="194"/>
      <c r="AD1046" s="194"/>
      <c r="AE1046" s="194"/>
      <c r="AF1046" s="194"/>
      <c r="AG1046" s="470"/>
      <c r="AH1046" s="194"/>
      <c r="AI1046" s="194"/>
      <c r="AJ1046" s="194"/>
      <c r="AK1046" s="194"/>
      <c r="AL1046" s="470"/>
      <c r="AM1046" s="194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  <c r="BM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194"/>
      <c r="P1047" s="194"/>
      <c r="Q1047" s="194"/>
      <c r="R1047" s="194"/>
      <c r="S1047" s="194"/>
      <c r="T1047" s="194"/>
      <c r="U1047" s="470"/>
      <c r="V1047" s="194"/>
      <c r="W1047" s="194"/>
      <c r="X1047" s="194"/>
      <c r="Y1047" s="194"/>
      <c r="Z1047" s="194"/>
      <c r="AA1047" s="470"/>
      <c r="AB1047" s="194"/>
      <c r="AC1047" s="194"/>
      <c r="AD1047" s="194"/>
      <c r="AE1047" s="194"/>
      <c r="AF1047" s="194"/>
      <c r="AG1047" s="470"/>
      <c r="AH1047" s="194"/>
      <c r="AI1047" s="194"/>
      <c r="AJ1047" s="194"/>
      <c r="AK1047" s="194"/>
      <c r="AL1047" s="470"/>
      <c r="AM1047" s="194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  <c r="BM1047" s="194"/>
    </row>
    <row r="1048">
      <c r="A1048" s="194"/>
      <c r="B1048" s="194"/>
      <c r="C1048" s="194"/>
      <c r="D1048" s="194"/>
      <c r="E1048" s="194"/>
      <c r="F1048" s="194"/>
      <c r="G1048" s="194"/>
      <c r="H1048" s="194"/>
      <c r="I1048" s="194"/>
      <c r="J1048" s="194"/>
      <c r="K1048" s="194"/>
      <c r="L1048" s="194"/>
      <c r="M1048" s="194"/>
      <c r="N1048" s="470"/>
      <c r="O1048" s="194"/>
      <c r="P1048" s="194"/>
      <c r="Q1048" s="194"/>
      <c r="R1048" s="194"/>
      <c r="S1048" s="194"/>
      <c r="T1048" s="194"/>
      <c r="U1048" s="470"/>
      <c r="V1048" s="194"/>
      <c r="W1048" s="194"/>
      <c r="X1048" s="194"/>
      <c r="Y1048" s="194"/>
      <c r="Z1048" s="194"/>
      <c r="AA1048" s="470"/>
      <c r="AB1048" s="194"/>
      <c r="AC1048" s="194"/>
      <c r="AD1048" s="194"/>
      <c r="AE1048" s="194"/>
      <c r="AF1048" s="194"/>
      <c r="AG1048" s="470"/>
      <c r="AH1048" s="194"/>
      <c r="AI1048" s="194"/>
      <c r="AJ1048" s="194"/>
      <c r="AK1048" s="194"/>
      <c r="AL1048" s="470"/>
      <c r="AM1048" s="194"/>
      <c r="AN1048" s="194"/>
      <c r="AO1048" s="194"/>
      <c r="AP1048" s="194"/>
      <c r="AQ1048" s="194"/>
      <c r="AR1048" s="194"/>
      <c r="AS1048" s="194"/>
      <c r="AT1048" s="194"/>
      <c r="AU1048" s="194"/>
      <c r="AV1048" s="194"/>
      <c r="AW1048" s="194"/>
      <c r="AX1048" s="194"/>
      <c r="AY1048" s="194"/>
      <c r="AZ1048" s="194"/>
      <c r="BA1048" s="194"/>
      <c r="BB1048" s="194"/>
      <c r="BC1048" s="194"/>
      <c r="BD1048" s="194"/>
      <c r="BE1048" s="194"/>
      <c r="BF1048" s="194"/>
      <c r="BG1048" s="194"/>
      <c r="BH1048" s="194"/>
      <c r="BI1048" s="194"/>
      <c r="BJ1048" s="194"/>
      <c r="BK1048" s="194"/>
      <c r="BL1048" s="194"/>
      <c r="BM1048" s="194"/>
    </row>
    <row r="1049">
      <c r="A1049" s="194"/>
      <c r="B1049" s="194"/>
      <c r="C1049" s="194"/>
      <c r="D1049" s="194"/>
      <c r="E1049" s="194"/>
      <c r="F1049" s="194"/>
      <c r="G1049" s="194"/>
      <c r="H1049" s="194"/>
      <c r="I1049" s="194"/>
      <c r="J1049" s="194"/>
      <c r="K1049" s="194"/>
      <c r="L1049" s="194"/>
      <c r="M1049" s="194"/>
      <c r="N1049" s="470"/>
      <c r="O1049" s="194"/>
      <c r="P1049" s="194"/>
      <c r="Q1049" s="194"/>
      <c r="R1049" s="194"/>
      <c r="S1049" s="194"/>
      <c r="T1049" s="194"/>
      <c r="U1049" s="470"/>
      <c r="V1049" s="194"/>
      <c r="W1049" s="194"/>
      <c r="X1049" s="194"/>
      <c r="Y1049" s="194"/>
      <c r="Z1049" s="194"/>
      <c r="AA1049" s="470"/>
      <c r="AB1049" s="194"/>
      <c r="AC1049" s="194"/>
      <c r="AD1049" s="194"/>
      <c r="AE1049" s="194"/>
      <c r="AF1049" s="194"/>
      <c r="AG1049" s="470"/>
      <c r="AH1049" s="194"/>
      <c r="AI1049" s="194"/>
      <c r="AJ1049" s="194"/>
      <c r="AK1049" s="194"/>
      <c r="AL1049" s="470"/>
      <c r="AM1049" s="194"/>
      <c r="AN1049" s="194"/>
      <c r="AO1049" s="194"/>
      <c r="AP1049" s="194"/>
      <c r="AQ1049" s="194"/>
      <c r="AR1049" s="194"/>
      <c r="AS1049" s="194"/>
      <c r="AT1049" s="194"/>
      <c r="AU1049" s="194"/>
      <c r="AV1049" s="194"/>
      <c r="AW1049" s="194"/>
      <c r="AX1049" s="194"/>
      <c r="AY1049" s="194"/>
      <c r="AZ1049" s="194"/>
      <c r="BA1049" s="194"/>
      <c r="BB1049" s="194"/>
      <c r="BC1049" s="194"/>
      <c r="BD1049" s="194"/>
      <c r="BE1049" s="194"/>
      <c r="BF1049" s="194"/>
      <c r="BG1049" s="194"/>
      <c r="BH1049" s="194"/>
      <c r="BI1049" s="194"/>
      <c r="BJ1049" s="194"/>
      <c r="BK1049" s="194"/>
      <c r="BL1049" s="194"/>
      <c r="BM1049" s="194"/>
    </row>
  </sheetData>
  <mergeCells count="772">
    <mergeCell ref="AB49:AH49"/>
    <mergeCell ref="AB50:AH50"/>
    <mergeCell ref="AI50:AJ50"/>
    <mergeCell ref="AM50:AS50"/>
    <mergeCell ref="AT50:AU50"/>
    <mergeCell ref="AB51:AH51"/>
    <mergeCell ref="AM51:AS51"/>
    <mergeCell ref="AB52:AH52"/>
    <mergeCell ref="AI52:AJ52"/>
    <mergeCell ref="AM52:AS52"/>
    <mergeCell ref="AT52:AU52"/>
    <mergeCell ref="AI53:AJ53"/>
    <mergeCell ref="AM53:AS53"/>
    <mergeCell ref="AT53:AU53"/>
    <mergeCell ref="AM60:AN61"/>
    <mergeCell ref="AM62:AN62"/>
    <mergeCell ref="AB53:AH53"/>
    <mergeCell ref="AB58:AJ59"/>
    <mergeCell ref="AM58:AU59"/>
    <mergeCell ref="AB60:AC61"/>
    <mergeCell ref="AD60:AJ60"/>
    <mergeCell ref="AO60:AU60"/>
    <mergeCell ref="AB62:AC62"/>
    <mergeCell ref="AB40:AH40"/>
    <mergeCell ref="AI40:AJ40"/>
    <mergeCell ref="AM40:AS40"/>
    <mergeCell ref="AT40:AU40"/>
    <mergeCell ref="AI41:AJ41"/>
    <mergeCell ref="AM41:AS41"/>
    <mergeCell ref="AT41:AU41"/>
    <mergeCell ref="AB41:AH41"/>
    <mergeCell ref="AB42:AH42"/>
    <mergeCell ref="AI42:AJ42"/>
    <mergeCell ref="AM42:AS42"/>
    <mergeCell ref="AT42:AU42"/>
    <mergeCell ref="AB43:AH43"/>
    <mergeCell ref="AI43:AJ43"/>
    <mergeCell ref="AB44:AH44"/>
    <mergeCell ref="AI44:AJ44"/>
    <mergeCell ref="AM44:AS44"/>
    <mergeCell ref="AT44:AU44"/>
    <mergeCell ref="AI45:AJ45"/>
    <mergeCell ref="AM45:AS45"/>
    <mergeCell ref="AT45:AU45"/>
    <mergeCell ref="AM47:AS47"/>
    <mergeCell ref="AT47:AU47"/>
    <mergeCell ref="AB45:AH45"/>
    <mergeCell ref="AB46:AH46"/>
    <mergeCell ref="AI46:AJ46"/>
    <mergeCell ref="AM46:AS46"/>
    <mergeCell ref="AT46:AU46"/>
    <mergeCell ref="AB47:AH47"/>
    <mergeCell ref="AI47:AJ47"/>
    <mergeCell ref="AB48:AH48"/>
    <mergeCell ref="AI48:AJ48"/>
    <mergeCell ref="AM48:AS48"/>
    <mergeCell ref="AT48:AU48"/>
    <mergeCell ref="AI49:AJ49"/>
    <mergeCell ref="AM49:AS49"/>
    <mergeCell ref="AT49:AU49"/>
    <mergeCell ref="AM67:AN67"/>
    <mergeCell ref="AM68:AN68"/>
    <mergeCell ref="AF83:AG83"/>
    <mergeCell ref="AD84:AH84"/>
    <mergeCell ref="AD85:AH85"/>
    <mergeCell ref="AF86:AG86"/>
    <mergeCell ref="AF87:AG87"/>
    <mergeCell ref="AF88:AG88"/>
    <mergeCell ref="AF89:AG89"/>
    <mergeCell ref="AD96:AH96"/>
    <mergeCell ref="AF97:AH97"/>
    <mergeCell ref="AC97:AC98"/>
    <mergeCell ref="AC99:AD99"/>
    <mergeCell ref="AC100:AD100"/>
    <mergeCell ref="AE99:AH99"/>
    <mergeCell ref="AE100:AH100"/>
    <mergeCell ref="AC101:AH104"/>
    <mergeCell ref="AD90:AH90"/>
    <mergeCell ref="AD91:AH91"/>
    <mergeCell ref="AD92:AH92"/>
    <mergeCell ref="AF93:AH93"/>
    <mergeCell ref="AD94:AH94"/>
    <mergeCell ref="AF95:AH95"/>
    <mergeCell ref="AF98:AH98"/>
    <mergeCell ref="AQ97:AS97"/>
    <mergeCell ref="AQ98:AS98"/>
    <mergeCell ref="AN99:AO99"/>
    <mergeCell ref="AP99:AS99"/>
    <mergeCell ref="AN100:AO100"/>
    <mergeCell ref="AP100:AS100"/>
    <mergeCell ref="AN101:AS104"/>
    <mergeCell ref="AO91:AS91"/>
    <mergeCell ref="AO92:AS92"/>
    <mergeCell ref="AQ93:AS93"/>
    <mergeCell ref="AO94:AS94"/>
    <mergeCell ref="AQ95:AS95"/>
    <mergeCell ref="AO96:AS96"/>
    <mergeCell ref="AN97:AN98"/>
    <mergeCell ref="AB63:AC63"/>
    <mergeCell ref="AM63:AN63"/>
    <mergeCell ref="AB64:AC64"/>
    <mergeCell ref="AM64:AN64"/>
    <mergeCell ref="AB65:AC65"/>
    <mergeCell ref="AM65:AN65"/>
    <mergeCell ref="AM66:AN66"/>
    <mergeCell ref="AB73:AC73"/>
    <mergeCell ref="AB74:AC74"/>
    <mergeCell ref="AB75:AC75"/>
    <mergeCell ref="AB76:AC76"/>
    <mergeCell ref="AB66:AC66"/>
    <mergeCell ref="AB67:AC67"/>
    <mergeCell ref="AB68:AC68"/>
    <mergeCell ref="AB69:AC69"/>
    <mergeCell ref="AB70:AC70"/>
    <mergeCell ref="AB71:AC71"/>
    <mergeCell ref="AB72:AC72"/>
    <mergeCell ref="AM69:AN69"/>
    <mergeCell ref="AM70:AN70"/>
    <mergeCell ref="AM71:AN71"/>
    <mergeCell ref="AM72:AN72"/>
    <mergeCell ref="AM73:AN73"/>
    <mergeCell ref="AM74:AN74"/>
    <mergeCell ref="AM75:AN75"/>
    <mergeCell ref="AK82:AL82"/>
    <mergeCell ref="AK83:AL83"/>
    <mergeCell ref="AM76:AN76"/>
    <mergeCell ref="AJ79:AK79"/>
    <mergeCell ref="AJ80:AK80"/>
    <mergeCell ref="AC81:AH82"/>
    <mergeCell ref="AK81:AL81"/>
    <mergeCell ref="AN81:AS82"/>
    <mergeCell ref="AQ83:AR83"/>
    <mergeCell ref="AO84:AS84"/>
    <mergeCell ref="AO85:AS85"/>
    <mergeCell ref="AQ86:AR86"/>
    <mergeCell ref="AQ87:AR87"/>
    <mergeCell ref="AQ88:AR88"/>
    <mergeCell ref="AQ89:AR89"/>
    <mergeCell ref="AO90:AS90"/>
    <mergeCell ref="AO9:AP9"/>
    <mergeCell ref="AQ9:AR9"/>
    <mergeCell ref="AJ8:AL8"/>
    <mergeCell ref="AM8:AN8"/>
    <mergeCell ref="AO8:AP8"/>
    <mergeCell ref="AQ8:AR8"/>
    <mergeCell ref="AS8:AT8"/>
    <mergeCell ref="AJ9:AL9"/>
    <mergeCell ref="AM9:AN9"/>
    <mergeCell ref="AS9:AT9"/>
    <mergeCell ref="AM11:AN11"/>
    <mergeCell ref="AO11:AP11"/>
    <mergeCell ref="AQ7:AR7"/>
    <mergeCell ref="AS7:AT7"/>
    <mergeCell ref="AJ10:AL10"/>
    <mergeCell ref="AM10:AN10"/>
    <mergeCell ref="AO10:AP10"/>
    <mergeCell ref="AS10:AT10"/>
    <mergeCell ref="AJ11:AL11"/>
    <mergeCell ref="AS11:AT11"/>
    <mergeCell ref="M13:O13"/>
    <mergeCell ref="P13:Q13"/>
    <mergeCell ref="M9:O9"/>
    <mergeCell ref="M10:O10"/>
    <mergeCell ref="P10:Q10"/>
    <mergeCell ref="M11:O11"/>
    <mergeCell ref="P11:Q11"/>
    <mergeCell ref="M12:O12"/>
    <mergeCell ref="P12:Q12"/>
    <mergeCell ref="AO5:AP5"/>
    <mergeCell ref="AQ5:AR5"/>
    <mergeCell ref="AS5:AT5"/>
    <mergeCell ref="E2:F2"/>
    <mergeCell ref="G2:H2"/>
    <mergeCell ref="I2:J2"/>
    <mergeCell ref="AG2:AH2"/>
    <mergeCell ref="D4:Y4"/>
    <mergeCell ref="AA4:AQ4"/>
    <mergeCell ref="D5:K5"/>
    <mergeCell ref="M5:Q5"/>
    <mergeCell ref="S5:Y5"/>
    <mergeCell ref="D6:J6"/>
    <mergeCell ref="M6:O6"/>
    <mergeCell ref="P6:Q6"/>
    <mergeCell ref="S6:T6"/>
    <mergeCell ref="S7:T7"/>
    <mergeCell ref="AJ5:AL5"/>
    <mergeCell ref="AM5:AN5"/>
    <mergeCell ref="AC6:AP6"/>
    <mergeCell ref="AQ6:AR6"/>
    <mergeCell ref="AJ7:AL7"/>
    <mergeCell ref="AM7:AN7"/>
    <mergeCell ref="AO7:AP7"/>
    <mergeCell ref="M7:O7"/>
    <mergeCell ref="P7:Q7"/>
    <mergeCell ref="M8:O8"/>
    <mergeCell ref="P8:Q8"/>
    <mergeCell ref="S8:T8"/>
    <mergeCell ref="P9:Q9"/>
    <mergeCell ref="S9:T9"/>
    <mergeCell ref="D7:J7"/>
    <mergeCell ref="D8:J8"/>
    <mergeCell ref="D9:J9"/>
    <mergeCell ref="D10:J10"/>
    <mergeCell ref="D11:J11"/>
    <mergeCell ref="D12:J12"/>
    <mergeCell ref="D13:J13"/>
    <mergeCell ref="AJ15:AL15"/>
    <mergeCell ref="AM15:AN15"/>
    <mergeCell ref="AO15:AP15"/>
    <mergeCell ref="AS15:AT15"/>
    <mergeCell ref="AJ12:AL12"/>
    <mergeCell ref="AM12:AN12"/>
    <mergeCell ref="AO12:AP12"/>
    <mergeCell ref="AS12:AT12"/>
    <mergeCell ref="AM13:AN13"/>
    <mergeCell ref="AO13:AP13"/>
    <mergeCell ref="AS13:AT13"/>
    <mergeCell ref="AO16:AP16"/>
    <mergeCell ref="AS16:AT16"/>
    <mergeCell ref="AJ13:AL13"/>
    <mergeCell ref="AJ14:AL14"/>
    <mergeCell ref="AM14:AN14"/>
    <mergeCell ref="AO14:AP14"/>
    <mergeCell ref="AS14:AT14"/>
    <mergeCell ref="AJ16:AL16"/>
    <mergeCell ref="AM16:AN16"/>
    <mergeCell ref="AJ17:AL17"/>
    <mergeCell ref="AM17:AN17"/>
    <mergeCell ref="AO17:AP17"/>
    <mergeCell ref="AS17:AT17"/>
    <mergeCell ref="AM18:AN18"/>
    <mergeCell ref="AO18:AP18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J18:AL18"/>
    <mergeCell ref="AJ19:AL19"/>
    <mergeCell ref="AM19:AN19"/>
    <mergeCell ref="AO19:AP19"/>
    <mergeCell ref="AJ20:AL20"/>
    <mergeCell ref="AM20:AN20"/>
    <mergeCell ref="AO20:AP20"/>
    <mergeCell ref="AM26:AN26"/>
    <mergeCell ref="AO26:AP26"/>
    <mergeCell ref="AJ24:AL24"/>
    <mergeCell ref="AM24:AN24"/>
    <mergeCell ref="AO24:AP24"/>
    <mergeCell ref="AJ25:AL25"/>
    <mergeCell ref="AM25:AN25"/>
    <mergeCell ref="AO25:AP25"/>
    <mergeCell ref="AJ26:AL26"/>
    <mergeCell ref="S20:T20"/>
    <mergeCell ref="S21:T21"/>
    <mergeCell ref="S22:T22"/>
    <mergeCell ref="S23:T23"/>
    <mergeCell ref="S24:T24"/>
    <mergeCell ref="S25:T25"/>
    <mergeCell ref="S27:T27"/>
    <mergeCell ref="S28:T28"/>
    <mergeCell ref="S29:T29"/>
    <mergeCell ref="N30:P30"/>
    <mergeCell ref="S30:T30"/>
    <mergeCell ref="N31:P31"/>
    <mergeCell ref="S31:T31"/>
    <mergeCell ref="S32:T32"/>
    <mergeCell ref="AJ21:AL21"/>
    <mergeCell ref="AM21:AN21"/>
    <mergeCell ref="AO21:AP21"/>
    <mergeCell ref="AJ22:AL22"/>
    <mergeCell ref="AM22:AN22"/>
    <mergeCell ref="AO22:AP22"/>
    <mergeCell ref="AJ23:AL23"/>
    <mergeCell ref="AO35:AS35"/>
    <mergeCell ref="AT35:AU35"/>
    <mergeCell ref="AM23:AN23"/>
    <mergeCell ref="AO23:AP23"/>
    <mergeCell ref="AB33:AK34"/>
    <mergeCell ref="AM33:AV34"/>
    <mergeCell ref="AB35:AH35"/>
    <mergeCell ref="AI35:AJ35"/>
    <mergeCell ref="AM35:AN35"/>
    <mergeCell ref="AB36:AH36"/>
    <mergeCell ref="AI36:AJ36"/>
    <mergeCell ref="AM36:AS36"/>
    <mergeCell ref="AT36:AU36"/>
    <mergeCell ref="AI37:AJ37"/>
    <mergeCell ref="AM37:AS37"/>
    <mergeCell ref="AT37:AU37"/>
    <mergeCell ref="AM39:AS39"/>
    <mergeCell ref="AT39:AU39"/>
    <mergeCell ref="AB37:AH37"/>
    <mergeCell ref="AB38:AH38"/>
    <mergeCell ref="AI38:AJ38"/>
    <mergeCell ref="AM38:AS38"/>
    <mergeCell ref="AT38:AU38"/>
    <mergeCell ref="AB39:AH39"/>
    <mergeCell ref="AI39:AJ39"/>
    <mergeCell ref="AM43:AS43"/>
    <mergeCell ref="AT43:AU43"/>
    <mergeCell ref="K36:L36"/>
    <mergeCell ref="P36:V36"/>
    <mergeCell ref="N32:P32"/>
    <mergeCell ref="D33:M34"/>
    <mergeCell ref="P33:Y34"/>
    <mergeCell ref="D35:J35"/>
    <mergeCell ref="K35:L35"/>
    <mergeCell ref="W35:X35"/>
    <mergeCell ref="W36:X36"/>
    <mergeCell ref="P38:V38"/>
    <mergeCell ref="W38:X38"/>
    <mergeCell ref="D36:J36"/>
    <mergeCell ref="D37:J37"/>
    <mergeCell ref="K37:L37"/>
    <mergeCell ref="P37:V37"/>
    <mergeCell ref="W37:X37"/>
    <mergeCell ref="D38:J38"/>
    <mergeCell ref="K38:L38"/>
    <mergeCell ref="S13:T13"/>
    <mergeCell ref="M14:O14"/>
    <mergeCell ref="P14:Q14"/>
    <mergeCell ref="S14:T14"/>
    <mergeCell ref="M15:O15"/>
    <mergeCell ref="P15:Q15"/>
    <mergeCell ref="S15:T15"/>
    <mergeCell ref="M16:O16"/>
    <mergeCell ref="P16:Q16"/>
    <mergeCell ref="S16:T16"/>
    <mergeCell ref="M17:O17"/>
    <mergeCell ref="P17:Q17"/>
    <mergeCell ref="S17:T17"/>
    <mergeCell ref="P18:Q18"/>
    <mergeCell ref="D21:J21"/>
    <mergeCell ref="D22:J22"/>
    <mergeCell ref="D14:J14"/>
    <mergeCell ref="D15:J15"/>
    <mergeCell ref="D16:J16"/>
    <mergeCell ref="D17:J17"/>
    <mergeCell ref="D18:J18"/>
    <mergeCell ref="D19:J19"/>
    <mergeCell ref="D20:J20"/>
    <mergeCell ref="M24:O24"/>
    <mergeCell ref="M25:O25"/>
    <mergeCell ref="M26:O26"/>
    <mergeCell ref="S26:Z26"/>
    <mergeCell ref="M18:O18"/>
    <mergeCell ref="M19:O19"/>
    <mergeCell ref="P19:Q19"/>
    <mergeCell ref="M20:O20"/>
    <mergeCell ref="P20:Q20"/>
    <mergeCell ref="M21:O21"/>
    <mergeCell ref="P21:Q21"/>
    <mergeCell ref="P42:V42"/>
    <mergeCell ref="W42:X42"/>
    <mergeCell ref="D39:J39"/>
    <mergeCell ref="K39:L39"/>
    <mergeCell ref="P39:V39"/>
    <mergeCell ref="W39:X39"/>
    <mergeCell ref="K40:L40"/>
    <mergeCell ref="P40:V40"/>
    <mergeCell ref="W40:X40"/>
    <mergeCell ref="D40:J40"/>
    <mergeCell ref="D41:J41"/>
    <mergeCell ref="K41:L41"/>
    <mergeCell ref="P41:V41"/>
    <mergeCell ref="W41:X41"/>
    <mergeCell ref="D42:J42"/>
    <mergeCell ref="K42:L42"/>
    <mergeCell ref="D43:J43"/>
    <mergeCell ref="K43:L43"/>
    <mergeCell ref="P43:V43"/>
    <mergeCell ref="W43:X43"/>
    <mergeCell ref="K44:L44"/>
    <mergeCell ref="P44:V44"/>
    <mergeCell ref="W44:X44"/>
    <mergeCell ref="D44:J44"/>
    <mergeCell ref="D45:J45"/>
    <mergeCell ref="K45:L45"/>
    <mergeCell ref="P45:V45"/>
    <mergeCell ref="W45:X45"/>
    <mergeCell ref="D46:J46"/>
    <mergeCell ref="K46:L46"/>
    <mergeCell ref="P49:V49"/>
    <mergeCell ref="P50:V50"/>
    <mergeCell ref="W50:X50"/>
    <mergeCell ref="P51:V51"/>
    <mergeCell ref="P52:V52"/>
    <mergeCell ref="W52:X52"/>
    <mergeCell ref="P53:V53"/>
    <mergeCell ref="W53:X53"/>
    <mergeCell ref="P46:V46"/>
    <mergeCell ref="W46:X46"/>
    <mergeCell ref="P47:V47"/>
    <mergeCell ref="W47:X47"/>
    <mergeCell ref="P48:V48"/>
    <mergeCell ref="W48:X48"/>
    <mergeCell ref="W49:X49"/>
    <mergeCell ref="D52:J52"/>
    <mergeCell ref="K52:L52"/>
    <mergeCell ref="K50:L50"/>
    <mergeCell ref="K51:L51"/>
    <mergeCell ref="D47:J47"/>
    <mergeCell ref="K47:L47"/>
    <mergeCell ref="D48:J48"/>
    <mergeCell ref="K48:L48"/>
    <mergeCell ref="D49:J49"/>
    <mergeCell ref="K49:L49"/>
    <mergeCell ref="D50:J50"/>
    <mergeCell ref="D53:J53"/>
    <mergeCell ref="K53:L53"/>
    <mergeCell ref="D54:E54"/>
    <mergeCell ref="F54:G54"/>
    <mergeCell ref="D55:D56"/>
    <mergeCell ref="F55:G55"/>
    <mergeCell ref="F56:G56"/>
    <mergeCell ref="K55:L55"/>
    <mergeCell ref="M55:N55"/>
    <mergeCell ref="P55:P56"/>
    <mergeCell ref="R55:S55"/>
    <mergeCell ref="K56:L56"/>
    <mergeCell ref="M56:N56"/>
    <mergeCell ref="R56:S56"/>
    <mergeCell ref="I55:J55"/>
    <mergeCell ref="I56:J56"/>
    <mergeCell ref="K57:L57"/>
    <mergeCell ref="M57:N57"/>
    <mergeCell ref="D58:N59"/>
    <mergeCell ref="D60:E61"/>
    <mergeCell ref="F60:L60"/>
    <mergeCell ref="P63:Q63"/>
    <mergeCell ref="P64:Q64"/>
    <mergeCell ref="D62:E62"/>
    <mergeCell ref="D63:E63"/>
    <mergeCell ref="D64:E64"/>
    <mergeCell ref="D65:E65"/>
    <mergeCell ref="D66:E66"/>
    <mergeCell ref="D67:E67"/>
    <mergeCell ref="D68:E68"/>
    <mergeCell ref="S87:T87"/>
    <mergeCell ref="S88:T88"/>
    <mergeCell ref="S89:T89"/>
    <mergeCell ref="Q90:U90"/>
    <mergeCell ref="Q91:U91"/>
    <mergeCell ref="Q92:U92"/>
    <mergeCell ref="S93:U93"/>
    <mergeCell ref="P99:Q99"/>
    <mergeCell ref="P100:Q100"/>
    <mergeCell ref="R100:U100"/>
    <mergeCell ref="P101:U104"/>
    <mergeCell ref="Q121:Z121"/>
    <mergeCell ref="U122:V122"/>
    <mergeCell ref="U123:V123"/>
    <mergeCell ref="Q127:T127"/>
    <mergeCell ref="Q128:T128"/>
    <mergeCell ref="Q94:U94"/>
    <mergeCell ref="S95:U95"/>
    <mergeCell ref="Q96:U96"/>
    <mergeCell ref="P97:P98"/>
    <mergeCell ref="S97:U97"/>
    <mergeCell ref="S98:U98"/>
    <mergeCell ref="R99:U99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U55:V55"/>
    <mergeCell ref="U56:V56"/>
    <mergeCell ref="P58:X59"/>
    <mergeCell ref="P60:Q61"/>
    <mergeCell ref="R60:X60"/>
    <mergeCell ref="Y60:Y76"/>
    <mergeCell ref="P62:Q62"/>
    <mergeCell ref="P75:Q75"/>
    <mergeCell ref="P76:Q76"/>
    <mergeCell ref="P81:U82"/>
    <mergeCell ref="S83:T83"/>
    <mergeCell ref="Q84:U84"/>
    <mergeCell ref="Q85:U85"/>
    <mergeCell ref="S86:T86"/>
    <mergeCell ref="L167:M167"/>
    <mergeCell ref="N167:O167"/>
    <mergeCell ref="C165:F165"/>
    <mergeCell ref="C166:F166"/>
    <mergeCell ref="G166:H166"/>
    <mergeCell ref="I166:J166"/>
    <mergeCell ref="L166:M166"/>
    <mergeCell ref="N166:O166"/>
    <mergeCell ref="C167:F167"/>
    <mergeCell ref="L169:M169"/>
    <mergeCell ref="L170:M170"/>
    <mergeCell ref="M200:Q200"/>
    <mergeCell ref="P201:Q201"/>
    <mergeCell ref="P202:Q202"/>
    <mergeCell ref="C169:F169"/>
    <mergeCell ref="G169:H169"/>
    <mergeCell ref="I169:J169"/>
    <mergeCell ref="N169:O169"/>
    <mergeCell ref="G170:H170"/>
    <mergeCell ref="I170:J170"/>
    <mergeCell ref="N170:O170"/>
    <mergeCell ref="C186:F186"/>
    <mergeCell ref="C187:F187"/>
    <mergeCell ref="C188:F188"/>
    <mergeCell ref="C189:F189"/>
    <mergeCell ref="C190:F190"/>
    <mergeCell ref="C170:F170"/>
    <mergeCell ref="C171:F171"/>
    <mergeCell ref="C172:F172"/>
    <mergeCell ref="C182:F182"/>
    <mergeCell ref="C183:F183"/>
    <mergeCell ref="C184:F184"/>
    <mergeCell ref="C185:F185"/>
    <mergeCell ref="L156:M156"/>
    <mergeCell ref="L157:M157"/>
    <mergeCell ref="L158:M158"/>
    <mergeCell ref="N158:O158"/>
    <mergeCell ref="L159:M159"/>
    <mergeCell ref="N159:O159"/>
    <mergeCell ref="C156:F156"/>
    <mergeCell ref="G156:H156"/>
    <mergeCell ref="I156:J156"/>
    <mergeCell ref="N156:O156"/>
    <mergeCell ref="G157:H157"/>
    <mergeCell ref="I157:J157"/>
    <mergeCell ref="N157:O157"/>
    <mergeCell ref="C157:F157"/>
    <mergeCell ref="C158:F158"/>
    <mergeCell ref="G158:H158"/>
    <mergeCell ref="I158:J158"/>
    <mergeCell ref="C159:F159"/>
    <mergeCell ref="G159:H159"/>
    <mergeCell ref="I159:J159"/>
    <mergeCell ref="L160:M160"/>
    <mergeCell ref="L161:M161"/>
    <mergeCell ref="L162:M162"/>
    <mergeCell ref="N162:O162"/>
    <mergeCell ref="L163:M163"/>
    <mergeCell ref="N163:O163"/>
    <mergeCell ref="C160:F160"/>
    <mergeCell ref="G160:H160"/>
    <mergeCell ref="I160:J160"/>
    <mergeCell ref="N160:O160"/>
    <mergeCell ref="G161:H161"/>
    <mergeCell ref="I161:J161"/>
    <mergeCell ref="N161:O161"/>
    <mergeCell ref="C161:F161"/>
    <mergeCell ref="C162:F162"/>
    <mergeCell ref="G162:H162"/>
    <mergeCell ref="I162:J162"/>
    <mergeCell ref="C163:F163"/>
    <mergeCell ref="G163:H163"/>
    <mergeCell ref="I163:J163"/>
    <mergeCell ref="G167:H167"/>
    <mergeCell ref="I167:J167"/>
    <mergeCell ref="C168:F168"/>
    <mergeCell ref="G168:H168"/>
    <mergeCell ref="I168:J168"/>
    <mergeCell ref="L168:M168"/>
    <mergeCell ref="N168:O168"/>
    <mergeCell ref="F76:N76"/>
    <mergeCell ref="F77:N77"/>
    <mergeCell ref="I81:N82"/>
    <mergeCell ref="D69:E69"/>
    <mergeCell ref="D70:E70"/>
    <mergeCell ref="D71:E71"/>
    <mergeCell ref="D72:E72"/>
    <mergeCell ref="D73:E73"/>
    <mergeCell ref="D74:E74"/>
    <mergeCell ref="F75:N75"/>
    <mergeCell ref="D75:E75"/>
    <mergeCell ref="D76:E76"/>
    <mergeCell ref="D77:E77"/>
    <mergeCell ref="D79:E79"/>
    <mergeCell ref="D80:E80"/>
    <mergeCell ref="C81:H82"/>
    <mergeCell ref="F83:G83"/>
    <mergeCell ref="D84:H84"/>
    <mergeCell ref="D85:H85"/>
    <mergeCell ref="F86:H86"/>
    <mergeCell ref="D87:E87"/>
    <mergeCell ref="F87:G87"/>
    <mergeCell ref="F88:G88"/>
    <mergeCell ref="F89:G89"/>
    <mergeCell ref="D96:H96"/>
    <mergeCell ref="F97:H97"/>
    <mergeCell ref="C97:C98"/>
    <mergeCell ref="C99:D99"/>
    <mergeCell ref="C100:D100"/>
    <mergeCell ref="D90:H90"/>
    <mergeCell ref="D91:H91"/>
    <mergeCell ref="D92:H92"/>
    <mergeCell ref="F93:H93"/>
    <mergeCell ref="D94:H94"/>
    <mergeCell ref="F95:H95"/>
    <mergeCell ref="F98:H98"/>
    <mergeCell ref="G134:H134"/>
    <mergeCell ref="G135:H135"/>
    <mergeCell ref="G126:H126"/>
    <mergeCell ref="G127:H127"/>
    <mergeCell ref="G129:H129"/>
    <mergeCell ref="G130:H130"/>
    <mergeCell ref="G131:H131"/>
    <mergeCell ref="G132:H132"/>
    <mergeCell ref="G133:H133"/>
    <mergeCell ref="I127:J127"/>
    <mergeCell ref="I129:J129"/>
    <mergeCell ref="L129:M129"/>
    <mergeCell ref="N129:O129"/>
    <mergeCell ref="I130:J130"/>
    <mergeCell ref="N130:O130"/>
    <mergeCell ref="N131:O131"/>
    <mergeCell ref="L130:M130"/>
    <mergeCell ref="L131:M131"/>
    <mergeCell ref="L132:M132"/>
    <mergeCell ref="N132:O132"/>
    <mergeCell ref="L133:M133"/>
    <mergeCell ref="N133:O133"/>
    <mergeCell ref="N134:O134"/>
    <mergeCell ref="E99:H99"/>
    <mergeCell ref="E100:H100"/>
    <mergeCell ref="C101:H104"/>
    <mergeCell ref="C121:O121"/>
    <mergeCell ref="C122:D122"/>
    <mergeCell ref="I122:J122"/>
    <mergeCell ref="I123:J123"/>
    <mergeCell ref="G122:H122"/>
    <mergeCell ref="G123:H123"/>
    <mergeCell ref="G124:H124"/>
    <mergeCell ref="I124:J124"/>
    <mergeCell ref="G125:H125"/>
    <mergeCell ref="I125:J125"/>
    <mergeCell ref="I126:J126"/>
    <mergeCell ref="C123:D123"/>
    <mergeCell ref="C124:D124"/>
    <mergeCell ref="C125:D125"/>
    <mergeCell ref="C126:D126"/>
    <mergeCell ref="C127:D127"/>
    <mergeCell ref="C129:F129"/>
    <mergeCell ref="C130:F130"/>
    <mergeCell ref="I131:J131"/>
    <mergeCell ref="I132:J132"/>
    <mergeCell ref="I133:J133"/>
    <mergeCell ref="I134:J134"/>
    <mergeCell ref="I135:J135"/>
    <mergeCell ref="I136:J136"/>
    <mergeCell ref="L134:M134"/>
    <mergeCell ref="L135:M135"/>
    <mergeCell ref="L136:M136"/>
    <mergeCell ref="L137:M137"/>
    <mergeCell ref="L138:M138"/>
    <mergeCell ref="N135:O135"/>
    <mergeCell ref="N136:O136"/>
    <mergeCell ref="N137:O137"/>
    <mergeCell ref="N138:O138"/>
    <mergeCell ref="C131:F131"/>
    <mergeCell ref="C132:F132"/>
    <mergeCell ref="C133:F133"/>
    <mergeCell ref="C134:F134"/>
    <mergeCell ref="C135:F135"/>
    <mergeCell ref="C136:F136"/>
    <mergeCell ref="G136:H136"/>
    <mergeCell ref="G139:H139"/>
    <mergeCell ref="I139:J139"/>
    <mergeCell ref="L139:M139"/>
    <mergeCell ref="N139:O139"/>
    <mergeCell ref="C137:F137"/>
    <mergeCell ref="G137:H137"/>
    <mergeCell ref="I137:J137"/>
    <mergeCell ref="C138:F138"/>
    <mergeCell ref="G138:H138"/>
    <mergeCell ref="I138:J138"/>
    <mergeCell ref="C139:F139"/>
    <mergeCell ref="L140:M140"/>
    <mergeCell ref="L141:M141"/>
    <mergeCell ref="L142:M142"/>
    <mergeCell ref="N142:O142"/>
    <mergeCell ref="L143:M143"/>
    <mergeCell ref="N143:O143"/>
    <mergeCell ref="C140:F140"/>
    <mergeCell ref="G140:H140"/>
    <mergeCell ref="I140:J140"/>
    <mergeCell ref="N140:O140"/>
    <mergeCell ref="G141:H141"/>
    <mergeCell ref="I141:J141"/>
    <mergeCell ref="N141:O141"/>
    <mergeCell ref="C141:F141"/>
    <mergeCell ref="C142:F142"/>
    <mergeCell ref="G142:H142"/>
    <mergeCell ref="I142:J142"/>
    <mergeCell ref="C143:F143"/>
    <mergeCell ref="G143:H143"/>
    <mergeCell ref="I143:J143"/>
    <mergeCell ref="L144:M144"/>
    <mergeCell ref="L145:M145"/>
    <mergeCell ref="L146:M146"/>
    <mergeCell ref="N146:O146"/>
    <mergeCell ref="L147:M147"/>
    <mergeCell ref="N147:O147"/>
    <mergeCell ref="C144:F144"/>
    <mergeCell ref="G144:H144"/>
    <mergeCell ref="I144:J144"/>
    <mergeCell ref="N144:O144"/>
    <mergeCell ref="G145:H145"/>
    <mergeCell ref="I145:J145"/>
    <mergeCell ref="N145:O145"/>
    <mergeCell ref="C145:F145"/>
    <mergeCell ref="C146:F146"/>
    <mergeCell ref="G146:H146"/>
    <mergeCell ref="I146:J146"/>
    <mergeCell ref="C147:F147"/>
    <mergeCell ref="G147:H147"/>
    <mergeCell ref="I147:J147"/>
    <mergeCell ref="L148:M148"/>
    <mergeCell ref="L149:M149"/>
    <mergeCell ref="L150:M150"/>
    <mergeCell ref="N150:O150"/>
    <mergeCell ref="L151:M151"/>
    <mergeCell ref="N151:O151"/>
    <mergeCell ref="C148:F148"/>
    <mergeCell ref="G148:H148"/>
    <mergeCell ref="I148:J148"/>
    <mergeCell ref="N148:O148"/>
    <mergeCell ref="G149:H149"/>
    <mergeCell ref="I149:J149"/>
    <mergeCell ref="N149:O149"/>
    <mergeCell ref="C149:F149"/>
    <mergeCell ref="C150:F150"/>
    <mergeCell ref="G150:H150"/>
    <mergeCell ref="I150:J150"/>
    <mergeCell ref="C151:F151"/>
    <mergeCell ref="G151:H151"/>
    <mergeCell ref="I151:J151"/>
    <mergeCell ref="L152:M152"/>
    <mergeCell ref="L153:M153"/>
    <mergeCell ref="L154:M154"/>
    <mergeCell ref="N154:O154"/>
    <mergeCell ref="L155:M155"/>
    <mergeCell ref="N155:O155"/>
    <mergeCell ref="C152:F152"/>
    <mergeCell ref="G152:H152"/>
    <mergeCell ref="I152:J152"/>
    <mergeCell ref="N152:O152"/>
    <mergeCell ref="G153:H153"/>
    <mergeCell ref="I153:J153"/>
    <mergeCell ref="N153:O153"/>
    <mergeCell ref="C153:F153"/>
    <mergeCell ref="C154:F154"/>
    <mergeCell ref="G154:H154"/>
    <mergeCell ref="I154:J154"/>
    <mergeCell ref="C155:F155"/>
    <mergeCell ref="G155:H155"/>
    <mergeCell ref="I155:J155"/>
    <mergeCell ref="L164:M164"/>
    <mergeCell ref="L165:M165"/>
    <mergeCell ref="C164:F164"/>
    <mergeCell ref="G164:H164"/>
    <mergeCell ref="I164:J164"/>
    <mergeCell ref="N164:O164"/>
    <mergeCell ref="G165:H165"/>
    <mergeCell ref="I165:J165"/>
    <mergeCell ref="N165:O165"/>
  </mergeCells>
  <conditionalFormatting sqref="U28:Z32">
    <cfRule type="cellIs" dxfId="0" priority="1" operator="greaterThan">
      <formula>50</formula>
    </cfRule>
  </conditionalFormatting>
  <conditionalFormatting sqref="U28:Z32">
    <cfRule type="cellIs" dxfId="1" priority="2" operator="lessThanOrEqual">
      <formula>50</formula>
    </cfRule>
  </conditionalFormatting>
  <conditionalFormatting sqref="AB2">
    <cfRule type="cellIs" dxfId="0" priority="3" operator="lessThan">
      <formula>5.6</formula>
    </cfRule>
  </conditionalFormatting>
  <conditionalFormatting sqref="AB2">
    <cfRule type="cellIs" dxfId="0" priority="4" operator="greaterThan">
      <formula>6</formula>
    </cfRule>
  </conditionalFormatting>
  <conditionalFormatting sqref="AB2">
    <cfRule type="cellIs" dxfId="1" priority="5" operator="between">
      <formula>5.6</formula>
      <formula>6</formula>
    </cfRule>
  </conditionalFormatting>
  <conditionalFormatting sqref="AA7:AA29">
    <cfRule type="expression" dxfId="5" priority="6">
      <formula>AA7&lt;33.0</formula>
    </cfRule>
  </conditionalFormatting>
  <conditionalFormatting sqref="G2:H2">
    <cfRule type="containsText" dxfId="3" priority="7" operator="containsText" text="Yes">
      <formula>NOT(ISERROR(SEARCH(("Yes"),(G2))))</formula>
    </cfRule>
  </conditionalFormatting>
  <conditionalFormatting sqref="G2:H2">
    <cfRule type="containsText" dxfId="4" priority="8" operator="containsText" text="No">
      <formula>NOT(ISERROR(SEARCH(("No"),(G2))))</formula>
    </cfRule>
  </conditionalFormatting>
  <conditionalFormatting sqref="AI7:AI29">
    <cfRule type="cellIs" dxfId="4" priority="9" operator="greaterThan">
      <formula>100</formula>
    </cfRule>
  </conditionalFormatting>
  <conditionalFormatting sqref="AI7:AI29">
    <cfRule type="cellIs" dxfId="3" priority="10" operator="lessThanOrEqual">
      <formula>100</formula>
    </cfRule>
  </conditionalFormatting>
  <conditionalFormatting sqref="AF7:AF29 AH7:AH29">
    <cfRule type="cellIs" dxfId="4" priority="11" operator="lessThan">
      <formula>2.4</formula>
    </cfRule>
  </conditionalFormatting>
  <conditionalFormatting sqref="AF7:AF29 AH7:AH29">
    <cfRule type="cellIs" dxfId="4" priority="12" operator="greaterThan">
      <formula>2.9</formula>
    </cfRule>
  </conditionalFormatting>
  <conditionalFormatting sqref="AF7:AF29 AH7:AH29">
    <cfRule type="cellIs" dxfId="3" priority="13" operator="between">
      <formula>2.4</formula>
      <formula>2.9</formula>
    </cfRule>
  </conditionalFormatting>
  <conditionalFormatting sqref="Y2">
    <cfRule type="containsBlanks" dxfId="4" priority="14">
      <formula>LEN(TRIM(Y2))=0</formula>
    </cfRule>
  </conditionalFormatting>
  <conditionalFormatting sqref="AF2">
    <cfRule type="cellIs" dxfId="0" priority="15" operator="equal">
      <formula>"NO"</formula>
    </cfRule>
  </conditionalFormatting>
  <conditionalFormatting sqref="AF2">
    <cfRule type="cellIs" dxfId="1" priority="16" operator="equal">
      <formula>"YES"</formula>
    </cfRule>
  </conditionalFormatting>
  <dataValidations>
    <dataValidation type="list" allowBlank="1" sqref="G2">
      <formula1>"Yes,No"</formula1>
    </dataValidation>
    <dataValidation type="list" allowBlank="1" showErrorMessage="1" sqref="AH7:AH29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7.8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3.25"/>
    <col customWidth="1" min="25" max="25" width="15.38"/>
    <col customWidth="1" min="26" max="26" width="17.75"/>
    <col customWidth="1" min="27" max="27" width="5.88"/>
    <col customWidth="1" min="28" max="28" width="14.88"/>
    <col customWidth="1" min="29" max="29" width="12.88"/>
    <col customWidth="1" min="30" max="30" width="12.25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8.75"/>
    <col customWidth="1" min="40" max="40" width="8.13"/>
    <col customWidth="1" min="41" max="42" width="9.13"/>
    <col customWidth="1" min="43" max="43" width="22.88"/>
    <col customWidth="1" min="44" max="44" width="8.0"/>
    <col customWidth="1" min="45" max="45" width="24.63"/>
    <col customWidth="1" min="46" max="48" width="6.25"/>
    <col customWidth="1" min="49" max="50" width="9.13"/>
    <col customWidth="1" min="51" max="53" width="8.0"/>
    <col customWidth="1" min="54" max="54" width="5.88"/>
    <col customWidth="1" min="55" max="55" width="2.25"/>
    <col customWidth="1" min="56" max="58" width="9.13"/>
    <col customWidth="1" min="59" max="59" width="8.0"/>
    <col customWidth="1" min="60" max="60" width="5.88"/>
    <col customWidth="1" min="61" max="61" width="4.38"/>
    <col customWidth="1" min="62" max="62" width="10.38"/>
    <col customWidth="1" min="63" max="63" width="20.75"/>
    <col customWidth="1" min="64" max="64" width="2.25"/>
  </cols>
  <sheetData>
    <row r="1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AVERAGE(IF(D98&lt;&gt;"",D98),IF(Q98&lt;&gt;"",Q98),IF(AD98&lt;&gt;"",AD98),IF(AO98&lt;&gt;"",AO98))</f>
        <v>#DIV/0!</v>
      </c>
      <c r="T2" s="23" t="s">
        <v>9</v>
      </c>
      <c r="U2" s="24">
        <f>SUM(F98,S98,AF98,AQ98)</f>
        <v>0</v>
      </c>
      <c r="V2" s="25" t="s">
        <v>10</v>
      </c>
      <c r="W2" s="26"/>
      <c r="X2" s="567" t="s">
        <v>11</v>
      </c>
      <c r="Y2" s="568" t="str">
        <f>AVERAGE(E98,R98,AE98,AP98)</f>
        <v>#DIV/0!</v>
      </c>
      <c r="Z2" s="7"/>
      <c r="AA2" s="30"/>
      <c r="AB2" s="31" t="str">
        <f>IFERROR(__xludf.DUMMYFUNCTION("INDEX(AG7:AG26, MAX(FILTER(ROW(AG7:AG26)-ROW(AG7)+1, LEN(AG7:AG26))))"),"#N/A")</f>
        <v>#N/A</v>
      </c>
      <c r="AC2" s="43" t="s">
        <v>12</v>
      </c>
      <c r="AD2" s="648">
        <v>4.8</v>
      </c>
      <c r="AE2" s="43" t="s">
        <v>13</v>
      </c>
      <c r="AF2" s="35" t="str">
        <f>IF(COUNTA(U6:U19)&gt;0,"YES","NO")</f>
        <v>NO</v>
      </c>
      <c r="AG2" s="37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R4" s="56"/>
      <c r="AS4" s="644"/>
      <c r="AT4" s="644"/>
      <c r="AU4" s="59"/>
      <c r="AV4" s="59"/>
      <c r="AW4" s="59"/>
      <c r="AX4" s="4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IF(K19&gt;0,K19/$K$52,"")</f>
        <v>0.0004281280103</v>
      </c>
      <c r="M5" s="65" t="s">
        <v>18</v>
      </c>
      <c r="N5" s="62"/>
      <c r="O5" s="62"/>
      <c r="P5" s="62"/>
      <c r="Q5" s="62"/>
      <c r="R5" s="66"/>
      <c r="S5" s="570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29</v>
      </c>
      <c r="AH5" s="74" t="s">
        <v>30</v>
      </c>
      <c r="AI5" s="75" t="s">
        <v>31</v>
      </c>
      <c r="AJ5" s="76" t="s">
        <v>32</v>
      </c>
      <c r="AK5" s="62"/>
      <c r="AL5" s="63"/>
      <c r="AM5" s="76" t="s">
        <v>33</v>
      </c>
      <c r="AN5" s="63"/>
      <c r="AO5" s="76" t="s">
        <v>34</v>
      </c>
      <c r="AP5" s="63"/>
      <c r="AQ5" s="78"/>
      <c r="AS5" s="80" t="s">
        <v>34</v>
      </c>
      <c r="AT5" s="63"/>
      <c r="AU5" s="78"/>
      <c r="AV5" s="77"/>
      <c r="AW5" s="77"/>
      <c r="AX5" s="47"/>
    </row>
    <row r="6">
      <c r="A6" s="1"/>
      <c r="B6" s="46"/>
      <c r="C6" s="46"/>
      <c r="D6" s="79" t="str">
        <f t="shared" ref="D6:D20" si="1">D36</f>
        <v>Pale</v>
      </c>
      <c r="E6" s="62"/>
      <c r="F6" s="62"/>
      <c r="G6" s="62"/>
      <c r="H6" s="62"/>
      <c r="I6" s="62"/>
      <c r="J6" s="63"/>
      <c r="K6" s="81">
        <f t="shared" ref="K6:K7" si="2">SUM(K36,W36,AI36,AT36)</f>
        <v>400</v>
      </c>
      <c r="L6" s="64"/>
      <c r="M6" s="82" t="str">
        <f t="shared" ref="M6:M20" si="3">D62</f>
        <v>Fuggles</v>
      </c>
      <c r="N6" s="62"/>
      <c r="O6" s="62"/>
      <c r="P6" s="83">
        <f t="shared" ref="P6:P18" si="4">SUM(F62:M62)+SUM(R62:X62)+SUM(AD62:AJ62)+SUM(AO62:AV62)</f>
        <v>3</v>
      </c>
      <c r="Q6" s="62"/>
      <c r="R6" s="66"/>
      <c r="S6" s="579" t="s">
        <v>35</v>
      </c>
      <c r="T6" s="63"/>
      <c r="U6" s="115"/>
      <c r="V6" s="115"/>
      <c r="W6" s="115"/>
      <c r="X6" s="115"/>
      <c r="Y6" s="580"/>
      <c r="Z6" s="64"/>
      <c r="AA6" s="87" t="str">
        <f>E83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90"/>
      <c r="AS6" s="91"/>
      <c r="AT6" s="90"/>
      <c r="AU6" s="90"/>
      <c r="AV6" s="77"/>
      <c r="AW6" s="77"/>
      <c r="AX6" s="47"/>
    </row>
    <row r="7">
      <c r="A7" s="1"/>
      <c r="B7" s="39"/>
      <c r="C7" s="46"/>
      <c r="D7" s="92" t="str">
        <f t="shared" si="1"/>
        <v>Medium Crystal</v>
      </c>
      <c r="E7" s="62"/>
      <c r="F7" s="62"/>
      <c r="G7" s="62"/>
      <c r="H7" s="62"/>
      <c r="I7" s="62"/>
      <c r="J7" s="63"/>
      <c r="K7" s="93">
        <f t="shared" si="2"/>
        <v>50</v>
      </c>
      <c r="L7" s="64"/>
      <c r="M7" s="82" t="str">
        <f t="shared" si="3"/>
        <v/>
      </c>
      <c r="N7" s="62"/>
      <c r="O7" s="62"/>
      <c r="P7" s="94">
        <f t="shared" si="4"/>
        <v>0</v>
      </c>
      <c r="Q7" s="62"/>
      <c r="R7" s="66"/>
      <c r="S7" s="579" t="s">
        <v>37</v>
      </c>
      <c r="T7" s="63"/>
      <c r="U7" s="115"/>
      <c r="V7" s="115"/>
      <c r="W7" s="115"/>
      <c r="X7" s="115"/>
      <c r="Y7" s="580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8" t="str">
        <f t="shared" ref="AG7:AG12" si="6">IF(ISBLANK(AD7)=false , IFERROR((76.08 * (($S$2*0.004+1)-(AD7*0.004+1)) / (1.775-($S$2*0.004+1))) * ((AD7*0.004+1) / 0.794),0),"")</f>
        <v/>
      </c>
      <c r="AH7" s="99"/>
      <c r="AI7" s="100"/>
      <c r="AJ7" s="101"/>
      <c r="AK7" s="62"/>
      <c r="AL7" s="63"/>
      <c r="AM7" s="102"/>
      <c r="AN7" s="63"/>
      <c r="AO7" s="102"/>
      <c r="AP7" s="63"/>
      <c r="AQ7" s="90"/>
      <c r="AS7" s="108"/>
      <c r="AT7" s="63"/>
      <c r="AU7" s="90"/>
      <c r="AV7" s="77"/>
      <c r="AW7" s="77"/>
      <c r="AX7" s="47"/>
    </row>
    <row r="8">
      <c r="A8" s="1"/>
      <c r="B8" s="50"/>
      <c r="C8" s="46"/>
      <c r="D8" s="79" t="str">
        <f t="shared" si="1"/>
        <v>Simpsons Chocolate</v>
      </c>
      <c r="E8" s="62"/>
      <c r="F8" s="62"/>
      <c r="G8" s="62"/>
      <c r="H8" s="62"/>
      <c r="I8" s="62"/>
      <c r="J8" s="63"/>
      <c r="K8" s="103">
        <f>K38+W38+AI38+AT38</f>
        <v>15</v>
      </c>
      <c r="L8" s="64"/>
      <c r="M8" s="82" t="str">
        <f t="shared" si="3"/>
        <v/>
      </c>
      <c r="N8" s="62"/>
      <c r="O8" s="62"/>
      <c r="P8" s="83">
        <f t="shared" si="4"/>
        <v>0</v>
      </c>
      <c r="Q8" s="62"/>
      <c r="R8" s="66"/>
      <c r="S8" s="579" t="s">
        <v>38</v>
      </c>
      <c r="T8" s="63"/>
      <c r="U8" s="645"/>
      <c r="V8" s="646"/>
      <c r="W8" s="646"/>
      <c r="X8" s="646"/>
      <c r="Y8" s="593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8" t="str">
        <f t="shared" si="6"/>
        <v/>
      </c>
      <c r="AH8" s="99"/>
      <c r="AI8" s="100"/>
      <c r="AJ8" s="101"/>
      <c r="AK8" s="62"/>
      <c r="AL8" s="63"/>
      <c r="AM8" s="102"/>
      <c r="AN8" s="63"/>
      <c r="AO8" s="102"/>
      <c r="AP8" s="63"/>
      <c r="AQ8" s="90"/>
      <c r="AS8" s="108"/>
      <c r="AT8" s="63"/>
      <c r="AU8" s="90"/>
      <c r="AV8" s="77"/>
      <c r="AW8" s="77"/>
      <c r="AX8" s="4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>
      <c r="A9" s="1"/>
      <c r="B9" s="50"/>
      <c r="C9" s="46"/>
      <c r="D9" s="92" t="str">
        <f t="shared" si="1"/>
        <v>Roasted Barley</v>
      </c>
      <c r="E9" s="62"/>
      <c r="F9" s="62"/>
      <c r="G9" s="62"/>
      <c r="H9" s="62"/>
      <c r="I9" s="62"/>
      <c r="J9" s="63"/>
      <c r="K9" s="93">
        <f>SUM(K39,W39,AI39,AT39)</f>
        <v>2</v>
      </c>
      <c r="L9" s="64"/>
      <c r="M9" s="82" t="str">
        <f t="shared" si="3"/>
        <v/>
      </c>
      <c r="N9" s="62"/>
      <c r="O9" s="62"/>
      <c r="P9" s="94">
        <f t="shared" si="4"/>
        <v>0</v>
      </c>
      <c r="Q9" s="62"/>
      <c r="R9" s="66"/>
      <c r="S9" s="579" t="s">
        <v>39</v>
      </c>
      <c r="T9" s="63"/>
      <c r="U9" s="115"/>
      <c r="V9" s="115"/>
      <c r="W9" s="115"/>
      <c r="X9" s="11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8" t="str">
        <f t="shared" si="6"/>
        <v/>
      </c>
      <c r="AH9" s="99"/>
      <c r="AI9" s="100"/>
      <c r="AJ9" s="101"/>
      <c r="AK9" s="62"/>
      <c r="AL9" s="63"/>
      <c r="AM9" s="102" t="s">
        <v>40</v>
      </c>
      <c r="AN9" s="63"/>
      <c r="AO9" s="102"/>
      <c r="AP9" s="63"/>
      <c r="AQ9" s="111"/>
      <c r="AS9" s="108"/>
      <c r="AT9" s="63"/>
      <c r="AU9" s="111"/>
      <c r="AV9" s="77"/>
      <c r="AW9" s="77"/>
      <c r="AX9" s="4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K40+W40+AI40+AT40</f>
        <v>0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596" t="s">
        <v>41</v>
      </c>
      <c r="T10" s="597"/>
      <c r="U10" s="114"/>
      <c r="V10" s="114"/>
      <c r="W10" s="115"/>
      <c r="X10" s="115"/>
      <c r="Y10" s="580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8" t="str">
        <f t="shared" si="6"/>
        <v/>
      </c>
      <c r="AH10" s="99"/>
      <c r="AI10" s="100"/>
      <c r="AJ10" s="101"/>
      <c r="AK10" s="62"/>
      <c r="AL10" s="63"/>
      <c r="AM10" s="102" t="s">
        <v>42</v>
      </c>
      <c r="AN10" s="63"/>
      <c r="AO10" s="102" t="s">
        <v>43</v>
      </c>
      <c r="AP10" s="63"/>
      <c r="AQ10" s="78"/>
      <c r="AR10" s="78"/>
      <c r="AS10" s="108" t="s">
        <v>43</v>
      </c>
      <c r="AT10" s="63"/>
      <c r="AU10" s="78"/>
      <c r="AV10" s="78"/>
      <c r="AW10" s="117"/>
      <c r="AX10" s="4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SUM(K41,W41,AI41,AT41)</f>
        <v>0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579" t="s">
        <v>45</v>
      </c>
      <c r="T11" s="600"/>
      <c r="U11" s="115"/>
      <c r="V11" s="115"/>
      <c r="W11" s="115"/>
      <c r="X11" s="115"/>
      <c r="Y11" s="580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8" t="str">
        <f t="shared" si="6"/>
        <v/>
      </c>
      <c r="AH11" s="99"/>
      <c r="AI11" s="100"/>
      <c r="AJ11" s="101"/>
      <c r="AK11" s="62"/>
      <c r="AL11" s="63"/>
      <c r="AM11" s="102" t="s">
        <v>47</v>
      </c>
      <c r="AN11" s="63"/>
      <c r="AO11" s="120"/>
      <c r="AP11" s="63"/>
      <c r="AQ11" s="123"/>
      <c r="AR11" s="121"/>
      <c r="AS11" s="127"/>
      <c r="AT11" s="63"/>
      <c r="AU11" s="121"/>
      <c r="AV11" s="121"/>
      <c r="AW11" s="121"/>
      <c r="AX11" s="4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K42+W42+AI42+AT42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580"/>
      <c r="T12" s="580"/>
      <c r="U12" s="580"/>
      <c r="V12" s="580"/>
      <c r="W12" s="580"/>
      <c r="X12" s="580"/>
      <c r="Y12" s="580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8" t="str">
        <f t="shared" si="6"/>
        <v/>
      </c>
      <c r="AH12" s="99"/>
      <c r="AI12" s="100"/>
      <c r="AJ12" s="101"/>
      <c r="AK12" s="62"/>
      <c r="AL12" s="63"/>
      <c r="AM12" s="102"/>
      <c r="AN12" s="63"/>
      <c r="AO12" s="120"/>
      <c r="AP12" s="63"/>
      <c r="AQ12" s="125"/>
      <c r="AR12" s="121"/>
      <c r="AS12" s="127"/>
      <c r="AT12" s="63"/>
      <c r="AU12" s="121"/>
      <c r="AV12" s="121"/>
      <c r="AW12" s="121"/>
      <c r="AX12" s="4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SUM(K43,W43,AI43,AT43)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601" t="s">
        <v>44</v>
      </c>
      <c r="T13" s="63"/>
      <c r="U13" s="136"/>
      <c r="V13" s="136"/>
      <c r="W13" s="136"/>
      <c r="X13" s="136"/>
      <c r="Y13" s="580"/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151"/>
      <c r="AH13" s="99"/>
      <c r="AI13" s="100"/>
      <c r="AJ13" s="101"/>
      <c r="AK13" s="62"/>
      <c r="AL13" s="63"/>
      <c r="AM13" s="102" t="s">
        <v>50</v>
      </c>
      <c r="AN13" s="63"/>
      <c r="AO13" s="102" t="s">
        <v>51</v>
      </c>
      <c r="AP13" s="63"/>
      <c r="AQ13" s="125"/>
      <c r="AR13" s="121"/>
      <c r="AS13" s="108" t="s">
        <v>51</v>
      </c>
      <c r="AT13" s="63"/>
      <c r="AU13" s="121"/>
      <c r="AV13" s="121"/>
      <c r="AW13" s="121"/>
      <c r="AX13" s="4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K44+W44+AI44+AT44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601" t="s">
        <v>46</v>
      </c>
      <c r="T14" s="63"/>
      <c r="U14" s="136"/>
      <c r="V14" s="136"/>
      <c r="W14" s="136"/>
      <c r="X14" s="136"/>
      <c r="Y14" s="580"/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8" t="str">
        <f t="shared" ref="AG14:AG24" si="7">IF(ISBLANK(AD14)=false , IFERROR((76.08 * (($S$2*0.004+1)-(AD14*0.004+1)) / (1.775-($S$2*0.004+1))) * ((AD14*0.004+1) / 0.794),0),"")</f>
        <v/>
      </c>
      <c r="AH14" s="99"/>
      <c r="AI14" s="100"/>
      <c r="AJ14" s="101"/>
      <c r="AK14" s="62"/>
      <c r="AL14" s="63"/>
      <c r="AM14" s="102" t="s">
        <v>52</v>
      </c>
      <c r="AN14" s="63"/>
      <c r="AO14" s="102" t="s">
        <v>53</v>
      </c>
      <c r="AP14" s="63"/>
      <c r="AQ14" s="123"/>
      <c r="AR14" s="121"/>
      <c r="AS14" s="108" t="s">
        <v>53</v>
      </c>
      <c r="AT14" s="63"/>
      <c r="AU14" s="121"/>
      <c r="AV14" s="121"/>
      <c r="AW14" s="121"/>
      <c r="AX14" s="4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SUM(K45,W45,AI45,AT45)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601" t="s">
        <v>48</v>
      </c>
      <c r="T15" s="63"/>
      <c r="U15" s="647"/>
      <c r="V15" s="647"/>
      <c r="W15" s="647"/>
      <c r="X15" s="647"/>
      <c r="Y15" s="593">
        <f>SUM(U15:X15)</f>
        <v>0</v>
      </c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8" t="str">
        <f t="shared" si="7"/>
        <v/>
      </c>
      <c r="AH15" s="99"/>
      <c r="AI15" s="100"/>
      <c r="AJ15" s="101"/>
      <c r="AK15" s="62"/>
      <c r="AL15" s="63"/>
      <c r="AM15" s="120"/>
      <c r="AN15" s="63"/>
      <c r="AO15" s="120"/>
      <c r="AP15" s="63"/>
      <c r="AQ15" s="123"/>
      <c r="AR15" s="121"/>
      <c r="AS15" s="127"/>
      <c r="AT15" s="63"/>
      <c r="AU15" s="121"/>
      <c r="AV15" s="121"/>
      <c r="AW15" s="121"/>
      <c r="AX15" s="4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>
      <c r="A16" s="1"/>
      <c r="B16" s="50"/>
      <c r="C16" s="46"/>
      <c r="D16" s="79" t="str">
        <f t="shared" si="1"/>
        <v>Sodium Bicarbonate</v>
      </c>
      <c r="E16" s="62"/>
      <c r="F16" s="62"/>
      <c r="G16" s="62"/>
      <c r="H16" s="62"/>
      <c r="I16" s="62"/>
      <c r="J16" s="63"/>
      <c r="K16" s="103">
        <f>K46+W46+AI46+AT46</f>
        <v>0</v>
      </c>
      <c r="L16" s="64"/>
      <c r="M16" s="82" t="str">
        <f t="shared" si="3"/>
        <v>Antifoam</v>
      </c>
      <c r="N16" s="62"/>
      <c r="O16" s="62"/>
      <c r="P16" s="83">
        <f t="shared" si="4"/>
        <v>0.1</v>
      </c>
      <c r="Q16" s="62"/>
      <c r="R16" s="66"/>
      <c r="S16" s="602" t="s">
        <v>49</v>
      </c>
      <c r="T16" s="63"/>
      <c r="U16" s="136"/>
      <c r="V16" s="136"/>
      <c r="W16" s="136"/>
      <c r="X16" s="136"/>
      <c r="Y16" s="109">
        <f>sum(Y15*6)</f>
        <v>0</v>
      </c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8" t="str">
        <f t="shared" si="7"/>
        <v/>
      </c>
      <c r="AH16" s="99"/>
      <c r="AI16" s="100"/>
      <c r="AJ16" s="101"/>
      <c r="AK16" s="62"/>
      <c r="AL16" s="63"/>
      <c r="AM16" s="120"/>
      <c r="AN16" s="63"/>
      <c r="AO16" s="120"/>
      <c r="AP16" s="63"/>
      <c r="AQ16" s="125"/>
      <c r="AR16" s="121"/>
      <c r="AS16" s="127"/>
      <c r="AT16" s="63"/>
      <c r="AU16" s="121"/>
      <c r="AV16" s="121"/>
      <c r="AW16" s="121"/>
      <c r="AX16" s="4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>
      <c r="A17" s="1"/>
      <c r="B17" s="50"/>
      <c r="C17" s="46"/>
      <c r="D17" s="92" t="str">
        <f t="shared" si="1"/>
        <v>Calcium Carbonate</v>
      </c>
      <c r="E17" s="62"/>
      <c r="F17" s="62"/>
      <c r="G17" s="62"/>
      <c r="H17" s="62"/>
      <c r="I17" s="62"/>
      <c r="J17" s="63"/>
      <c r="K17" s="93">
        <f>SUM(K47,W47,AI47,AT47)</f>
        <v>0.15</v>
      </c>
      <c r="L17" s="64"/>
      <c r="M17" s="129" t="str">
        <f t="shared" si="3"/>
        <v>Yeast Nutrient</v>
      </c>
      <c r="N17" s="62"/>
      <c r="O17" s="62"/>
      <c r="P17" s="94">
        <f t="shared" si="4"/>
        <v>0.1</v>
      </c>
      <c r="Q17" s="62"/>
      <c r="R17" s="66"/>
      <c r="S17" s="603" t="s">
        <v>39</v>
      </c>
      <c r="T17" s="63"/>
      <c r="U17" s="136"/>
      <c r="V17" s="136"/>
      <c r="W17" s="136"/>
      <c r="X17" s="136"/>
      <c r="Y17" s="580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8" t="str">
        <f t="shared" si="7"/>
        <v/>
      </c>
      <c r="AH17" s="99"/>
      <c r="AI17" s="100"/>
      <c r="AJ17" s="101"/>
      <c r="AK17" s="62"/>
      <c r="AL17" s="63"/>
      <c r="AM17" s="102" t="s">
        <v>57</v>
      </c>
      <c r="AN17" s="63"/>
      <c r="AO17" s="102" t="s">
        <v>58</v>
      </c>
      <c r="AP17" s="63"/>
      <c r="AQ17" s="125"/>
      <c r="AR17" s="121"/>
      <c r="AS17" s="108" t="s">
        <v>58</v>
      </c>
      <c r="AT17" s="63"/>
      <c r="AU17" s="121"/>
      <c r="AV17" s="121"/>
      <c r="AW17" s="121"/>
      <c r="AX17" s="4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K48+W48+AI48+AT48</f>
        <v>0.7</v>
      </c>
      <c r="L18" s="64"/>
      <c r="M18" s="82" t="str">
        <f t="shared" si="3"/>
        <v>Whirlfloc</v>
      </c>
      <c r="N18" s="62"/>
      <c r="O18" s="62"/>
      <c r="P18" s="83">
        <f t="shared" si="4"/>
        <v>0.1</v>
      </c>
      <c r="Q18" s="62"/>
      <c r="R18" s="66"/>
      <c r="S18" s="603" t="s">
        <v>41</v>
      </c>
      <c r="T18" s="604"/>
      <c r="U18" s="135"/>
      <c r="V18" s="135"/>
      <c r="W18" s="136"/>
      <c r="X18" s="136"/>
      <c r="Y18" s="580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8" t="str">
        <f t="shared" si="7"/>
        <v/>
      </c>
      <c r="AH18" s="99"/>
      <c r="AI18" s="100"/>
      <c r="AJ18" s="101"/>
      <c r="AK18" s="62"/>
      <c r="AL18" s="63"/>
      <c r="AM18" s="131" t="s">
        <v>60</v>
      </c>
      <c r="AN18" s="132"/>
      <c r="AO18" s="120"/>
      <c r="AP18" s="63"/>
      <c r="AQ18" s="125"/>
      <c r="AR18" s="121"/>
      <c r="AS18" s="127"/>
      <c r="AT18" s="63"/>
      <c r="AU18" s="121"/>
      <c r="AV18" s="121"/>
      <c r="AW18" s="121"/>
      <c r="AX18" s="4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SUM(K49,W49,AI49,AT49)</f>
        <v>0.2</v>
      </c>
      <c r="L19" s="64"/>
      <c r="M19" s="129" t="str">
        <f t="shared" si="3"/>
        <v>Yeast</v>
      </c>
      <c r="N19" s="62"/>
      <c r="O19" s="62"/>
      <c r="P19" s="94" t="str">
        <f t="shared" ref="P19:P20" si="8">F75</f>
        <v>AY4</v>
      </c>
      <c r="Q19" s="62"/>
      <c r="R19" s="66"/>
      <c r="S19" s="603" t="s">
        <v>45</v>
      </c>
      <c r="T19" s="604"/>
      <c r="U19" s="605"/>
      <c r="V19" s="606"/>
      <c r="W19" s="136"/>
      <c r="X19" s="136"/>
      <c r="Y19" s="580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8" t="str">
        <f t="shared" si="7"/>
        <v/>
      </c>
      <c r="AH19" s="99"/>
      <c r="AI19" s="100"/>
      <c r="AJ19" s="101"/>
      <c r="AK19" s="62"/>
      <c r="AL19" s="63"/>
      <c r="AM19" s="102" t="s">
        <v>62</v>
      </c>
      <c r="AN19" s="63"/>
      <c r="AO19" s="120"/>
      <c r="AP19" s="63"/>
      <c r="AQ19" s="125"/>
      <c r="AR19" s="121"/>
      <c r="AS19" s="127"/>
      <c r="AT19" s="63"/>
      <c r="AU19" s="121"/>
      <c r="AV19" s="121"/>
      <c r="AW19" s="121"/>
      <c r="AX19" s="4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K50+W50+AI50+AT50</f>
        <v>0.7</v>
      </c>
      <c r="L20" s="64"/>
      <c r="M20" s="82" t="str">
        <f t="shared" si="3"/>
        <v>Biofine</v>
      </c>
      <c r="N20" s="62"/>
      <c r="O20" s="62"/>
      <c r="P20" s="83" t="str">
        <f t="shared" si="8"/>
        <v>1.25 litres per turn</v>
      </c>
      <c r="Q20" s="62"/>
      <c r="R20" s="139"/>
      <c r="S20" s="118" t="s">
        <v>54</v>
      </c>
      <c r="T20" s="63"/>
      <c r="U20" s="119"/>
      <c r="V20" s="119"/>
      <c r="W20" s="119"/>
      <c r="X20" s="119"/>
      <c r="Y20" s="145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8" t="str">
        <f t="shared" si="7"/>
        <v/>
      </c>
      <c r="AH20" s="99"/>
      <c r="AI20" s="100"/>
      <c r="AJ20" s="101"/>
      <c r="AK20" s="62"/>
      <c r="AL20" s="63"/>
      <c r="AM20" s="102" t="s">
        <v>64</v>
      </c>
      <c r="AN20" s="63"/>
      <c r="AO20" s="102" t="s">
        <v>65</v>
      </c>
      <c r="AP20" s="63"/>
      <c r="AQ20" s="125"/>
      <c r="AR20" s="121"/>
      <c r="AS20" s="108" t="s">
        <v>65</v>
      </c>
      <c r="AT20" s="63"/>
      <c r="AU20" s="121"/>
      <c r="AV20" s="121"/>
      <c r="AW20" s="121"/>
      <c r="AX20" s="4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55</v>
      </c>
      <c r="T21" s="63"/>
      <c r="U21" s="119"/>
      <c r="V21" s="119"/>
      <c r="W21" s="119"/>
      <c r="X21" s="119"/>
      <c r="Y21" s="145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8" t="str">
        <f t="shared" si="7"/>
        <v/>
      </c>
      <c r="AH21" s="99"/>
      <c r="AI21" s="100"/>
      <c r="AJ21" s="101"/>
      <c r="AK21" s="62"/>
      <c r="AL21" s="63"/>
      <c r="AM21" s="120"/>
      <c r="AN21" s="63"/>
      <c r="AO21" s="120"/>
      <c r="AP21" s="63"/>
      <c r="AQ21" s="125"/>
      <c r="AR21" s="121"/>
      <c r="AS21" s="127"/>
      <c r="AT21" s="63"/>
      <c r="AU21" s="121"/>
      <c r="AV21" s="121"/>
      <c r="AW21" s="121"/>
      <c r="AX21" s="4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18" t="s">
        <v>56</v>
      </c>
      <c r="T22" s="63"/>
      <c r="U22" s="119"/>
      <c r="V22" s="119"/>
      <c r="W22" s="119"/>
      <c r="X22" s="119"/>
      <c r="Y22" s="145"/>
      <c r="Z22" s="140"/>
      <c r="AA22" s="95">
        <f t="shared" si="5"/>
        <v>16</v>
      </c>
      <c r="AB22" s="88">
        <v>16.0</v>
      </c>
      <c r="AC22" s="96"/>
      <c r="AD22" s="96"/>
      <c r="AE22" s="96"/>
      <c r="AF22" s="107"/>
      <c r="AG22" s="98" t="str">
        <f t="shared" si="7"/>
        <v/>
      </c>
      <c r="AH22" s="99"/>
      <c r="AI22" s="100"/>
      <c r="AJ22" s="101"/>
      <c r="AK22" s="62"/>
      <c r="AL22" s="63"/>
      <c r="AM22" s="102" t="s">
        <v>67</v>
      </c>
      <c r="AN22" s="63"/>
      <c r="AO22" s="102" t="s">
        <v>65</v>
      </c>
      <c r="AP22" s="63"/>
      <c r="AQ22" s="125"/>
      <c r="AR22" s="121"/>
      <c r="AS22" s="108" t="s">
        <v>65</v>
      </c>
      <c r="AT22" s="63"/>
      <c r="AU22" s="121"/>
      <c r="AV22" s="121"/>
      <c r="AW22" s="121"/>
      <c r="AX22" s="4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18" t="s">
        <v>59</v>
      </c>
      <c r="T23" s="63"/>
      <c r="U23" s="119"/>
      <c r="V23" s="119"/>
      <c r="W23" s="119"/>
      <c r="X23" s="119"/>
      <c r="Y23" s="145"/>
      <c r="Z23" s="140"/>
      <c r="AA23" s="95">
        <f t="shared" si="5"/>
        <v>17</v>
      </c>
      <c r="AB23" s="88">
        <v>17.0</v>
      </c>
      <c r="AC23" s="96"/>
      <c r="AD23" s="96"/>
      <c r="AE23" s="96"/>
      <c r="AF23" s="107"/>
      <c r="AG23" s="98" t="str">
        <f t="shared" si="7"/>
        <v/>
      </c>
      <c r="AH23" s="99"/>
      <c r="AI23" s="100"/>
      <c r="AJ23" s="101"/>
      <c r="AK23" s="62"/>
      <c r="AL23" s="63"/>
      <c r="AM23" s="120"/>
      <c r="AN23" s="63"/>
      <c r="AO23" s="120"/>
      <c r="AP23" s="63"/>
      <c r="AQ23" s="155"/>
      <c r="AR23" s="121"/>
      <c r="AS23" s="127"/>
      <c r="AT23" s="63"/>
      <c r="AU23" s="121"/>
      <c r="AV23" s="121"/>
      <c r="AW23" s="121"/>
      <c r="AX23" s="4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18" t="s">
        <v>61</v>
      </c>
      <c r="T24" s="63"/>
      <c r="U24" s="119"/>
      <c r="V24" s="119"/>
      <c r="W24" s="119"/>
      <c r="X24" s="119"/>
      <c r="Y24" s="145"/>
      <c r="Z24" s="140"/>
      <c r="AA24" s="95">
        <f t="shared" si="5"/>
        <v>18</v>
      </c>
      <c r="AB24" s="88">
        <v>18.0</v>
      </c>
      <c r="AC24" s="96"/>
      <c r="AD24" s="96"/>
      <c r="AE24" s="96"/>
      <c r="AF24" s="107"/>
      <c r="AG24" s="98" t="str">
        <f t="shared" si="7"/>
        <v/>
      </c>
      <c r="AH24" s="99"/>
      <c r="AI24" s="100"/>
      <c r="AJ24" s="101"/>
      <c r="AK24" s="62"/>
      <c r="AL24" s="63"/>
      <c r="AM24" s="120"/>
      <c r="AN24" s="63"/>
      <c r="AO24" s="120"/>
      <c r="AP24" s="63"/>
      <c r="AQ24" s="121"/>
      <c r="AR24" s="121"/>
      <c r="AS24" s="127"/>
      <c r="AT24" s="63"/>
      <c r="AU24" s="121"/>
      <c r="AV24" s="121"/>
      <c r="AW24" s="121"/>
      <c r="AX24" s="4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18" t="s">
        <v>63</v>
      </c>
      <c r="T25" s="63"/>
      <c r="U25" s="119"/>
      <c r="V25" s="119"/>
      <c r="W25" s="119"/>
      <c r="X25" s="119"/>
      <c r="Y25" s="145"/>
      <c r="Z25" s="140"/>
      <c r="AA25" s="95">
        <f t="shared" si="5"/>
        <v>19</v>
      </c>
      <c r="AB25" s="88">
        <v>19.0</v>
      </c>
      <c r="AC25" s="96"/>
      <c r="AD25" s="96"/>
      <c r="AE25" s="96"/>
      <c r="AF25" s="107"/>
      <c r="AG25" s="164"/>
      <c r="AH25" s="99"/>
      <c r="AI25" s="100"/>
      <c r="AJ25" s="101"/>
      <c r="AK25" s="62"/>
      <c r="AL25" s="63"/>
      <c r="AM25" s="120"/>
      <c r="AN25" s="63"/>
      <c r="AO25" s="120"/>
      <c r="AP25" s="63"/>
      <c r="AQ25" s="147"/>
      <c r="AR25" s="121"/>
      <c r="AS25" s="127"/>
      <c r="AT25" s="63"/>
      <c r="AU25" s="121"/>
      <c r="AV25" s="121"/>
      <c r="AW25" s="121"/>
      <c r="AX25" s="4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50" t="s">
        <v>66</v>
      </c>
      <c r="T26" s="52"/>
      <c r="U26" s="52"/>
      <c r="V26" s="52"/>
      <c r="W26" s="52"/>
      <c r="X26" s="52"/>
      <c r="Y26" s="52"/>
      <c r="Z26" s="132"/>
      <c r="AA26" s="95">
        <f t="shared" si="5"/>
        <v>20</v>
      </c>
      <c r="AB26" s="88">
        <v>20.0</v>
      </c>
      <c r="AC26" s="96"/>
      <c r="AD26" s="96"/>
      <c r="AE26" s="96"/>
      <c r="AF26" s="107"/>
      <c r="AG26" s="168"/>
      <c r="AH26" s="99"/>
      <c r="AI26" s="100"/>
      <c r="AJ26" s="101"/>
      <c r="AK26" s="62"/>
      <c r="AL26" s="63"/>
      <c r="AM26" s="120"/>
      <c r="AN26" s="63"/>
      <c r="AO26" s="120"/>
      <c r="AP26" s="63"/>
      <c r="AQ26" s="147"/>
      <c r="AR26" s="121"/>
      <c r="AS26" s="127"/>
      <c r="AT26" s="63"/>
      <c r="AU26" s="121"/>
      <c r="AV26" s="121"/>
      <c r="AW26" s="121"/>
      <c r="AX26" s="4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ht="17.25" customHeight="1">
      <c r="A27" s="1"/>
      <c r="B27" s="46"/>
      <c r="C27" s="46"/>
      <c r="D27" s="147"/>
      <c r="E27" s="147"/>
      <c r="F27" s="147"/>
      <c r="G27" s="147"/>
      <c r="H27" s="147"/>
      <c r="I27" s="147"/>
      <c r="J27" s="147"/>
      <c r="K27" s="147"/>
      <c r="L27" s="147"/>
      <c r="M27" s="141"/>
      <c r="N27" s="141"/>
      <c r="O27" s="141"/>
      <c r="P27" s="142"/>
      <c r="Q27" s="149"/>
      <c r="R27" s="139"/>
      <c r="S27" s="152"/>
      <c r="T27" s="132"/>
      <c r="U27" s="153" t="s">
        <v>68</v>
      </c>
      <c r="V27" s="154" t="s">
        <v>69</v>
      </c>
      <c r="W27" s="154" t="s">
        <v>70</v>
      </c>
      <c r="X27" s="154" t="s">
        <v>71</v>
      </c>
      <c r="Y27" s="154" t="s">
        <v>72</v>
      </c>
      <c r="Z27" s="157" t="s">
        <v>73</v>
      </c>
      <c r="AA27" s="95"/>
      <c r="AB27" s="88"/>
      <c r="AC27" s="96"/>
      <c r="AD27" s="96"/>
      <c r="AE27" s="96"/>
      <c r="AF27" s="107"/>
      <c r="AG27" s="168"/>
      <c r="AH27" s="99"/>
      <c r="AI27" s="100"/>
      <c r="AJ27" s="99"/>
      <c r="AK27" s="99"/>
      <c r="AL27" s="99"/>
      <c r="AM27" s="120"/>
      <c r="AN27" s="174"/>
      <c r="AO27" s="174"/>
      <c r="AP27" s="174"/>
      <c r="AQ27" s="147"/>
      <c r="AR27" s="121"/>
      <c r="AS27" s="208"/>
      <c r="AT27" s="208"/>
      <c r="AU27" s="121"/>
      <c r="AV27" s="121"/>
      <c r="AW27" s="121"/>
      <c r="AX27" s="4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ht="17.25" customHeight="1">
      <c r="A28" s="1"/>
      <c r="B28" s="46"/>
      <c r="C28" s="46"/>
      <c r="D28" s="147"/>
      <c r="E28" s="147"/>
      <c r="F28" s="147"/>
      <c r="G28" s="147"/>
      <c r="H28" s="147"/>
      <c r="I28" s="147"/>
      <c r="J28" s="147"/>
      <c r="K28" s="147"/>
      <c r="L28" s="147"/>
      <c r="M28" s="141"/>
      <c r="N28" s="141"/>
      <c r="O28" s="141"/>
      <c r="P28" s="142"/>
      <c r="Q28" s="149"/>
      <c r="R28" s="139"/>
      <c r="S28" s="161" t="s">
        <v>74</v>
      </c>
      <c r="T28" s="132"/>
      <c r="U28" s="162"/>
      <c r="V28" s="162"/>
      <c r="W28" s="162"/>
      <c r="X28" s="162"/>
      <c r="Y28" s="162"/>
      <c r="Z28" s="162"/>
      <c r="AA28" s="95"/>
      <c r="AB28" s="88"/>
      <c r="AC28" s="96"/>
      <c r="AD28" s="96"/>
      <c r="AE28" s="96"/>
      <c r="AF28" s="107"/>
      <c r="AG28" s="168"/>
      <c r="AH28" s="99"/>
      <c r="AI28" s="100"/>
      <c r="AJ28" s="99"/>
      <c r="AK28" s="99"/>
      <c r="AL28" s="99"/>
      <c r="AM28" s="120"/>
      <c r="AN28" s="174"/>
      <c r="AO28" s="174"/>
      <c r="AP28" s="174"/>
      <c r="AQ28" s="147"/>
      <c r="AR28" s="121"/>
      <c r="AS28" s="208"/>
      <c r="AT28" s="208"/>
      <c r="AU28" s="121"/>
      <c r="AV28" s="121"/>
      <c r="AW28" s="121"/>
      <c r="AX28" s="4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ht="17.25" customHeight="1">
      <c r="A29" s="1"/>
      <c r="B29" s="46"/>
      <c r="C29" s="46"/>
      <c r="D29" s="147"/>
      <c r="E29" s="147"/>
      <c r="F29" s="147"/>
      <c r="G29" s="147"/>
      <c r="H29" s="147"/>
      <c r="I29" s="147"/>
      <c r="J29" s="147"/>
      <c r="K29" s="147"/>
      <c r="L29" s="147"/>
      <c r="M29" s="141"/>
      <c r="N29" s="141"/>
      <c r="O29" s="141"/>
      <c r="P29" s="142"/>
      <c r="Q29" s="149"/>
      <c r="R29" s="139"/>
      <c r="S29" s="161" t="s">
        <v>75</v>
      </c>
      <c r="T29" s="132"/>
      <c r="U29" s="162"/>
      <c r="V29" s="162"/>
      <c r="W29" s="162"/>
      <c r="X29" s="162"/>
      <c r="Y29" s="162"/>
      <c r="Z29" s="162"/>
      <c r="AA29" s="95"/>
      <c r="AB29" s="88"/>
      <c r="AC29" s="96"/>
      <c r="AD29" s="96"/>
      <c r="AE29" s="96"/>
      <c r="AF29" s="107"/>
      <c r="AG29" s="168"/>
      <c r="AH29" s="99"/>
      <c r="AI29" s="100"/>
      <c r="AJ29" s="99"/>
      <c r="AK29" s="99"/>
      <c r="AL29" s="99"/>
      <c r="AM29" s="120"/>
      <c r="AN29" s="174"/>
      <c r="AO29" s="174"/>
      <c r="AP29" s="174"/>
      <c r="AQ29" s="147"/>
      <c r="AR29" s="121"/>
      <c r="AS29" s="208"/>
      <c r="AT29" s="208"/>
      <c r="AU29" s="121"/>
      <c r="AV29" s="121"/>
      <c r="AW29" s="121"/>
      <c r="AX29" s="4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ht="17.25" customHeight="1">
      <c r="A30" s="1"/>
      <c r="B30" s="46"/>
      <c r="C30" s="46"/>
      <c r="D30" s="169"/>
      <c r="E30" s="156"/>
      <c r="F30" s="156"/>
      <c r="G30" s="156"/>
      <c r="H30" s="156"/>
      <c r="I30" s="156"/>
      <c r="J30" s="156"/>
      <c r="K30" s="156"/>
      <c r="L30" s="156"/>
      <c r="M30" s="156"/>
      <c r="N30" s="158"/>
      <c r="O30" s="62"/>
      <c r="P30" s="63"/>
      <c r="Q30" s="163"/>
      <c r="R30" s="160"/>
      <c r="S30" s="165" t="s">
        <v>76</v>
      </c>
      <c r="T30" s="132"/>
      <c r="U30" s="162"/>
      <c r="V30" s="162"/>
      <c r="W30" s="162"/>
      <c r="X30" s="162"/>
      <c r="Y30" s="162"/>
      <c r="Z30" s="162"/>
      <c r="AA30" s="171"/>
      <c r="AB30" s="173"/>
      <c r="AC30" s="173"/>
      <c r="AD30" s="173"/>
      <c r="AE30" s="173"/>
      <c r="AF30" s="171"/>
      <c r="AG30" s="171"/>
      <c r="AH30" s="160"/>
      <c r="AI30" s="171"/>
      <c r="AJ30" s="160"/>
      <c r="AK30" s="160"/>
      <c r="AL30" s="160"/>
      <c r="AM30" s="175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1" ht="17.25" customHeight="1">
      <c r="A31" s="1"/>
      <c r="B31" s="39"/>
      <c r="C31" s="46"/>
      <c r="D31" s="169"/>
      <c r="E31" s="156"/>
      <c r="F31" s="156"/>
      <c r="G31" s="156"/>
      <c r="H31" s="156"/>
      <c r="I31" s="156"/>
      <c r="J31" s="156"/>
      <c r="K31" s="156"/>
      <c r="L31" s="156"/>
      <c r="M31" s="156"/>
      <c r="N31" s="158"/>
      <c r="O31" s="62"/>
      <c r="P31" s="63"/>
      <c r="Q31" s="159"/>
      <c r="R31" s="160"/>
      <c r="S31" s="170" t="s">
        <v>77</v>
      </c>
      <c r="T31" s="132"/>
      <c r="U31" s="162"/>
      <c r="V31" s="162"/>
      <c r="W31" s="162"/>
      <c r="X31" s="162"/>
      <c r="Y31" s="162"/>
      <c r="Z31" s="162"/>
      <c r="AA31" s="171"/>
      <c r="AB31" s="173"/>
      <c r="AC31" s="173"/>
      <c r="AD31" s="173"/>
      <c r="AE31" s="173"/>
      <c r="AF31" s="171"/>
      <c r="AG31" s="171"/>
      <c r="AH31" s="160"/>
      <c r="AI31" s="160"/>
      <c r="AJ31" s="160"/>
      <c r="AK31" s="160"/>
      <c r="AL31" s="160"/>
      <c r="AM31" s="171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47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</row>
    <row r="32" ht="17.25" customHeight="1">
      <c r="A32" s="1"/>
      <c r="B32" s="50"/>
      <c r="C32" s="46"/>
      <c r="D32" s="169"/>
      <c r="E32" s="156"/>
      <c r="F32" s="156"/>
      <c r="G32" s="156"/>
      <c r="H32" s="156"/>
      <c r="I32" s="156"/>
      <c r="J32" s="156"/>
      <c r="K32" s="156"/>
      <c r="L32" s="156"/>
      <c r="M32" s="156"/>
      <c r="N32" s="158"/>
      <c r="O32" s="62"/>
      <c r="P32" s="63"/>
      <c r="Q32" s="163"/>
      <c r="R32" s="160"/>
      <c r="S32" s="170" t="s">
        <v>78</v>
      </c>
      <c r="T32" s="132"/>
      <c r="U32" s="162"/>
      <c r="V32" s="162"/>
      <c r="W32" s="162"/>
      <c r="X32" s="162"/>
      <c r="Y32" s="162"/>
      <c r="Z32" s="162"/>
      <c r="AA32" s="171"/>
      <c r="AB32" s="173"/>
      <c r="AC32" s="173"/>
      <c r="AD32" s="173"/>
      <c r="AE32" s="173"/>
      <c r="AF32" s="171"/>
      <c r="AG32" s="171"/>
      <c r="AH32" s="160"/>
      <c r="AI32" s="160"/>
      <c r="AJ32" s="160"/>
      <c r="AK32" s="160"/>
      <c r="AL32" s="160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47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</row>
    <row r="33">
      <c r="B33" s="50"/>
      <c r="C33" s="46"/>
      <c r="D33" s="181" t="s">
        <v>79</v>
      </c>
      <c r="E33" s="144"/>
      <c r="F33" s="144"/>
      <c r="G33" s="144"/>
      <c r="H33" s="144"/>
      <c r="I33" s="144"/>
      <c r="J33" s="144"/>
      <c r="K33" s="144"/>
      <c r="L33" s="144"/>
      <c r="M33" s="182"/>
      <c r="N33" s="139"/>
      <c r="O33" s="139"/>
      <c r="P33" s="183" t="s">
        <v>80</v>
      </c>
      <c r="Q33" s="144"/>
      <c r="R33" s="144"/>
      <c r="S33" s="144"/>
      <c r="T33" s="144"/>
      <c r="U33" s="144"/>
      <c r="V33" s="144"/>
      <c r="W33" s="144"/>
      <c r="X33" s="144"/>
      <c r="Y33" s="182"/>
      <c r="Z33" s="139"/>
      <c r="AA33" s="171"/>
      <c r="AB33" s="183" t="s">
        <v>81</v>
      </c>
      <c r="AC33" s="144"/>
      <c r="AD33" s="144"/>
      <c r="AE33" s="144"/>
      <c r="AF33" s="144"/>
      <c r="AG33" s="144"/>
      <c r="AH33" s="144"/>
      <c r="AI33" s="144"/>
      <c r="AJ33" s="144"/>
      <c r="AK33" s="182"/>
      <c r="AL33" s="160"/>
      <c r="AM33" s="183" t="s">
        <v>82</v>
      </c>
      <c r="AN33" s="144"/>
      <c r="AO33" s="144"/>
      <c r="AP33" s="144"/>
      <c r="AQ33" s="144"/>
      <c r="AR33" s="144"/>
      <c r="AS33" s="144"/>
      <c r="AT33" s="144"/>
      <c r="AU33" s="144"/>
      <c r="AV33" s="144"/>
      <c r="AW33" s="182"/>
      <c r="AX33" s="171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>
      <c r="A34" s="1"/>
      <c r="B34" s="46"/>
      <c r="C34" s="46"/>
      <c r="D34" s="52"/>
      <c r="E34" s="52"/>
      <c r="F34" s="52"/>
      <c r="G34" s="52"/>
      <c r="H34" s="52"/>
      <c r="I34" s="52"/>
      <c r="J34" s="52"/>
      <c r="K34" s="52"/>
      <c r="L34" s="52"/>
      <c r="M34" s="132"/>
      <c r="N34" s="139"/>
      <c r="O34" s="160"/>
      <c r="P34" s="184"/>
      <c r="Q34" s="52"/>
      <c r="R34" s="52"/>
      <c r="S34" s="52"/>
      <c r="T34" s="52"/>
      <c r="U34" s="52"/>
      <c r="V34" s="52"/>
      <c r="W34" s="52"/>
      <c r="X34" s="52"/>
      <c r="Y34" s="132"/>
      <c r="Z34" s="156"/>
      <c r="AA34" s="171"/>
      <c r="AB34" s="184"/>
      <c r="AC34" s="52"/>
      <c r="AD34" s="52"/>
      <c r="AE34" s="52"/>
      <c r="AF34" s="52"/>
      <c r="AG34" s="52"/>
      <c r="AH34" s="52"/>
      <c r="AI34" s="52"/>
      <c r="AJ34" s="52"/>
      <c r="AK34" s="132"/>
      <c r="AL34" s="156"/>
      <c r="AM34" s="184"/>
      <c r="AN34" s="52"/>
      <c r="AO34" s="52"/>
      <c r="AP34" s="52"/>
      <c r="AQ34" s="52"/>
      <c r="AR34" s="52"/>
      <c r="AS34" s="52"/>
      <c r="AT34" s="52"/>
      <c r="AU34" s="52"/>
      <c r="AV34" s="52"/>
      <c r="AW34" s="132"/>
      <c r="AX34" s="171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>
      <c r="A35" s="1"/>
      <c r="B35" s="39"/>
      <c r="C35" s="46"/>
      <c r="D35" s="185" t="s">
        <v>83</v>
      </c>
      <c r="E35" s="62"/>
      <c r="F35" s="62"/>
      <c r="G35" s="62"/>
      <c r="H35" s="62"/>
      <c r="I35" s="62"/>
      <c r="J35" s="63"/>
      <c r="K35" s="186" t="s">
        <v>84</v>
      </c>
      <c r="L35" s="63"/>
      <c r="M35" s="187" t="s">
        <v>85</v>
      </c>
      <c r="N35" s="139"/>
      <c r="O35" s="188"/>
      <c r="P35" s="189" t="s">
        <v>83</v>
      </c>
      <c r="Q35" s="190"/>
      <c r="R35" s="190"/>
      <c r="S35" s="190"/>
      <c r="T35" s="190"/>
      <c r="U35" s="190"/>
      <c r="V35" s="191"/>
      <c r="W35" s="186" t="s">
        <v>86</v>
      </c>
      <c r="X35" s="63"/>
      <c r="Y35" s="187" t="s">
        <v>85</v>
      </c>
      <c r="Z35" s="156"/>
      <c r="AA35" s="171"/>
      <c r="AB35" s="192" t="s">
        <v>83</v>
      </c>
      <c r="AC35" s="62"/>
      <c r="AD35" s="62"/>
      <c r="AE35" s="62"/>
      <c r="AF35" s="62"/>
      <c r="AG35" s="62"/>
      <c r="AH35" s="63"/>
      <c r="AI35" s="186" t="s">
        <v>84</v>
      </c>
      <c r="AJ35" s="63"/>
      <c r="AK35" s="187" t="s">
        <v>85</v>
      </c>
      <c r="AL35" s="156"/>
      <c r="AM35" s="192" t="s">
        <v>83</v>
      </c>
      <c r="AN35" s="63"/>
      <c r="AO35" s="193"/>
      <c r="AP35" s="62"/>
      <c r="AQ35" s="62"/>
      <c r="AR35" s="62"/>
      <c r="AS35" s="63"/>
      <c r="AT35" s="186" t="s">
        <v>84</v>
      </c>
      <c r="AU35" s="62"/>
      <c r="AV35" s="63"/>
      <c r="AW35" s="187" t="s">
        <v>85</v>
      </c>
      <c r="AX35" s="171"/>
      <c r="AY35" s="7"/>
      <c r="AZ35" s="7"/>
      <c r="BA35" s="7"/>
      <c r="BB35" s="7"/>
      <c r="BC35" s="7"/>
      <c r="BD35" s="7"/>
      <c r="BE35" s="7"/>
      <c r="BF35" s="32"/>
      <c r="BG35" s="194"/>
      <c r="BH35" s="194"/>
      <c r="BI35" s="194"/>
      <c r="BJ35" s="194"/>
      <c r="BK35" s="7"/>
      <c r="BL35" s="7"/>
    </row>
    <row r="36" ht="15.0" customHeight="1">
      <c r="A36" s="195"/>
      <c r="B36" s="50"/>
      <c r="C36" s="196"/>
      <c r="D36" s="197" t="s">
        <v>87</v>
      </c>
      <c r="E36" s="62"/>
      <c r="F36" s="62"/>
      <c r="G36" s="62"/>
      <c r="H36" s="62"/>
      <c r="I36" s="62"/>
      <c r="J36" s="63"/>
      <c r="K36" s="198">
        <v>400.0</v>
      </c>
      <c r="L36" s="63"/>
      <c r="M36" s="200">
        <f t="shared" ref="M36:M45" si="9">IF(K36&gt;0,K36/$K$52,"")</f>
        <v>0.8562560206</v>
      </c>
      <c r="N36" s="202"/>
      <c r="O36" s="203"/>
      <c r="P36" s="204" t="str">
        <f t="shared" ref="P36:P50" si="10">D36</f>
        <v>Pale</v>
      </c>
      <c r="Q36" s="62"/>
      <c r="R36" s="62"/>
      <c r="S36" s="62"/>
      <c r="T36" s="62"/>
      <c r="U36" s="62"/>
      <c r="V36" s="63"/>
      <c r="W36" s="198"/>
      <c r="X36" s="63"/>
      <c r="Y36" s="200" t="str">
        <f t="shared" ref="Y36:Y45" si="11">IF(W36&gt;0,W36/$K$52,"")</f>
        <v/>
      </c>
      <c r="Z36" s="205"/>
      <c r="AA36" s="206"/>
      <c r="AB36" s="204" t="str">
        <f t="shared" ref="AB36:AB50" si="12">D36</f>
        <v>Pale</v>
      </c>
      <c r="AC36" s="62"/>
      <c r="AD36" s="62"/>
      <c r="AE36" s="62"/>
      <c r="AF36" s="62"/>
      <c r="AG36" s="62"/>
      <c r="AH36" s="63"/>
      <c r="AI36" s="198"/>
      <c r="AJ36" s="63"/>
      <c r="AK36" s="200" t="str">
        <f t="shared" ref="AK36:AK45" si="13">IF(AI36&gt;0,AI36/$K$52,"")</f>
        <v/>
      </c>
      <c r="AL36" s="205"/>
      <c r="AM36" s="204" t="str">
        <f t="shared" ref="AM36:AM50" si="14">D36</f>
        <v>Pale</v>
      </c>
      <c r="AN36" s="62"/>
      <c r="AO36" s="62"/>
      <c r="AP36" s="62"/>
      <c r="AQ36" s="62"/>
      <c r="AR36" s="62"/>
      <c r="AS36" s="63"/>
      <c r="AT36" s="198"/>
      <c r="AU36" s="62"/>
      <c r="AV36" s="63"/>
      <c r="AW36" s="200" t="str">
        <f t="shared" ref="AW36:AW45" si="15">IF(AT36&gt;0,AT36/$K$52,"")</f>
        <v/>
      </c>
      <c r="AX36" s="206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</row>
    <row r="37">
      <c r="A37" s="195"/>
      <c r="B37" s="50"/>
      <c r="C37" s="196"/>
      <c r="D37" s="210" t="s">
        <v>278</v>
      </c>
      <c r="E37" s="62"/>
      <c r="F37" s="62"/>
      <c r="G37" s="62"/>
      <c r="H37" s="62"/>
      <c r="I37" s="62"/>
      <c r="J37" s="63"/>
      <c r="K37" s="212">
        <v>50.0</v>
      </c>
      <c r="L37" s="63"/>
      <c r="M37" s="214">
        <f t="shared" si="9"/>
        <v>0.1070320026</v>
      </c>
      <c r="N37" s="202"/>
      <c r="O37" s="203"/>
      <c r="P37" s="215" t="str">
        <f t="shared" si="10"/>
        <v>Medium Crystal</v>
      </c>
      <c r="Q37" s="62"/>
      <c r="R37" s="62"/>
      <c r="S37" s="62"/>
      <c r="T37" s="62"/>
      <c r="U37" s="62"/>
      <c r="V37" s="63"/>
      <c r="W37" s="212"/>
      <c r="X37" s="63"/>
      <c r="Y37" s="214" t="str">
        <f t="shared" si="11"/>
        <v/>
      </c>
      <c r="Z37" s="205"/>
      <c r="AA37" s="206"/>
      <c r="AB37" s="215" t="str">
        <f t="shared" si="12"/>
        <v>Medium Crystal</v>
      </c>
      <c r="AC37" s="62"/>
      <c r="AD37" s="62"/>
      <c r="AE37" s="62"/>
      <c r="AF37" s="62"/>
      <c r="AG37" s="62"/>
      <c r="AH37" s="63"/>
      <c r="AI37" s="212"/>
      <c r="AJ37" s="63"/>
      <c r="AK37" s="214" t="str">
        <f t="shared" si="13"/>
        <v/>
      </c>
      <c r="AL37" s="205"/>
      <c r="AM37" s="215" t="str">
        <f t="shared" si="14"/>
        <v>Medium Crystal</v>
      </c>
      <c r="AN37" s="62"/>
      <c r="AO37" s="62"/>
      <c r="AP37" s="62"/>
      <c r="AQ37" s="62"/>
      <c r="AR37" s="62"/>
      <c r="AS37" s="63"/>
      <c r="AT37" s="212"/>
      <c r="AU37" s="62"/>
      <c r="AV37" s="63"/>
      <c r="AW37" s="214" t="str">
        <f t="shared" si="15"/>
        <v/>
      </c>
      <c r="AX37" s="206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</row>
    <row r="38">
      <c r="A38" s="195"/>
      <c r="B38" s="46"/>
      <c r="C38" s="196"/>
      <c r="D38" s="197" t="s">
        <v>279</v>
      </c>
      <c r="E38" s="62"/>
      <c r="F38" s="62"/>
      <c r="G38" s="62"/>
      <c r="H38" s="62"/>
      <c r="I38" s="62"/>
      <c r="J38" s="63"/>
      <c r="K38" s="198">
        <v>15.0</v>
      </c>
      <c r="L38" s="63"/>
      <c r="M38" s="200">
        <f t="shared" si="9"/>
        <v>0.03210960077</v>
      </c>
      <c r="N38" s="202"/>
      <c r="O38" s="203"/>
      <c r="P38" s="204" t="str">
        <f t="shared" si="10"/>
        <v>Simpsons Chocolate</v>
      </c>
      <c r="Q38" s="62"/>
      <c r="R38" s="62"/>
      <c r="S38" s="62"/>
      <c r="T38" s="62"/>
      <c r="U38" s="62"/>
      <c r="V38" s="63"/>
      <c r="W38" s="198"/>
      <c r="X38" s="63"/>
      <c r="Y38" s="200" t="str">
        <f t="shared" si="11"/>
        <v/>
      </c>
      <c r="Z38" s="205"/>
      <c r="AA38" s="206"/>
      <c r="AB38" s="204" t="str">
        <f t="shared" si="12"/>
        <v>Simpsons Chocolate</v>
      </c>
      <c r="AC38" s="62"/>
      <c r="AD38" s="62"/>
      <c r="AE38" s="62"/>
      <c r="AF38" s="62"/>
      <c r="AG38" s="62"/>
      <c r="AH38" s="63"/>
      <c r="AI38" s="198"/>
      <c r="AJ38" s="63"/>
      <c r="AK38" s="200" t="str">
        <f t="shared" si="13"/>
        <v/>
      </c>
      <c r="AL38" s="205"/>
      <c r="AM38" s="204" t="str">
        <f t="shared" si="14"/>
        <v>Simpsons Chocolate</v>
      </c>
      <c r="AN38" s="62"/>
      <c r="AO38" s="62"/>
      <c r="AP38" s="62"/>
      <c r="AQ38" s="62"/>
      <c r="AR38" s="62"/>
      <c r="AS38" s="63"/>
      <c r="AT38" s="198"/>
      <c r="AU38" s="62"/>
      <c r="AV38" s="63"/>
      <c r="AW38" s="200" t="str">
        <f t="shared" si="15"/>
        <v/>
      </c>
      <c r="AX38" s="206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</row>
    <row r="39">
      <c r="A39" s="195"/>
      <c r="B39" s="39"/>
      <c r="C39" s="196"/>
      <c r="D39" s="210" t="s">
        <v>280</v>
      </c>
      <c r="E39" s="62"/>
      <c r="F39" s="62"/>
      <c r="G39" s="62"/>
      <c r="H39" s="62"/>
      <c r="I39" s="62"/>
      <c r="J39" s="63"/>
      <c r="K39" s="212">
        <v>2.0</v>
      </c>
      <c r="L39" s="63"/>
      <c r="M39" s="214">
        <f t="shared" si="9"/>
        <v>0.004281280103</v>
      </c>
      <c r="N39" s="202"/>
      <c r="O39" s="203"/>
      <c r="P39" s="215" t="str">
        <f t="shared" si="10"/>
        <v>Roasted Barley</v>
      </c>
      <c r="Q39" s="62"/>
      <c r="R39" s="62"/>
      <c r="S39" s="62"/>
      <c r="T39" s="62"/>
      <c r="U39" s="62"/>
      <c r="V39" s="63"/>
      <c r="W39" s="212"/>
      <c r="X39" s="63"/>
      <c r="Y39" s="214" t="str">
        <f t="shared" si="11"/>
        <v/>
      </c>
      <c r="Z39" s="205"/>
      <c r="AA39" s="206"/>
      <c r="AB39" s="215" t="str">
        <f t="shared" si="12"/>
        <v>Roasted Barley</v>
      </c>
      <c r="AC39" s="62"/>
      <c r="AD39" s="62"/>
      <c r="AE39" s="62"/>
      <c r="AF39" s="62"/>
      <c r="AG39" s="62"/>
      <c r="AH39" s="63"/>
      <c r="AI39" s="212"/>
      <c r="AJ39" s="63"/>
      <c r="AK39" s="214" t="str">
        <f t="shared" si="13"/>
        <v/>
      </c>
      <c r="AL39" s="205"/>
      <c r="AM39" s="215" t="str">
        <f t="shared" si="14"/>
        <v>Roasted Barley</v>
      </c>
      <c r="AN39" s="62"/>
      <c r="AO39" s="62"/>
      <c r="AP39" s="62"/>
      <c r="AQ39" s="62"/>
      <c r="AR39" s="62"/>
      <c r="AS39" s="63"/>
      <c r="AT39" s="212"/>
      <c r="AU39" s="62"/>
      <c r="AV39" s="63"/>
      <c r="AW39" s="214" t="str">
        <f t="shared" si="15"/>
        <v/>
      </c>
      <c r="AX39" s="206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</row>
    <row r="40">
      <c r="A40" s="195"/>
      <c r="B40" s="50"/>
      <c r="C40" s="196"/>
      <c r="D40" s="197"/>
      <c r="E40" s="62"/>
      <c r="F40" s="62"/>
      <c r="G40" s="62"/>
      <c r="H40" s="62"/>
      <c r="I40" s="62"/>
      <c r="J40" s="63"/>
      <c r="K40" s="198"/>
      <c r="L40" s="63"/>
      <c r="M40" s="200" t="str">
        <f t="shared" si="9"/>
        <v/>
      </c>
      <c r="N40" s="202"/>
      <c r="O40" s="203"/>
      <c r="P40" s="204" t="str">
        <f t="shared" si="10"/>
        <v/>
      </c>
      <c r="Q40" s="62"/>
      <c r="R40" s="62"/>
      <c r="S40" s="62"/>
      <c r="T40" s="62"/>
      <c r="U40" s="62"/>
      <c r="V40" s="63"/>
      <c r="W40" s="198"/>
      <c r="X40" s="63"/>
      <c r="Y40" s="200" t="str">
        <f t="shared" si="11"/>
        <v/>
      </c>
      <c r="Z40" s="205"/>
      <c r="AA40" s="206"/>
      <c r="AB40" s="204" t="str">
        <f t="shared" si="12"/>
        <v/>
      </c>
      <c r="AC40" s="62"/>
      <c r="AD40" s="62"/>
      <c r="AE40" s="62"/>
      <c r="AF40" s="62"/>
      <c r="AG40" s="62"/>
      <c r="AH40" s="63"/>
      <c r="AI40" s="198"/>
      <c r="AJ40" s="63"/>
      <c r="AK40" s="200" t="str">
        <f t="shared" si="13"/>
        <v/>
      </c>
      <c r="AL40" s="205"/>
      <c r="AM40" s="204" t="str">
        <f t="shared" si="14"/>
        <v/>
      </c>
      <c r="AN40" s="62"/>
      <c r="AO40" s="62"/>
      <c r="AP40" s="62"/>
      <c r="AQ40" s="62"/>
      <c r="AR40" s="62"/>
      <c r="AS40" s="63"/>
      <c r="AT40" s="198"/>
      <c r="AU40" s="62"/>
      <c r="AV40" s="63"/>
      <c r="AW40" s="200" t="str">
        <f t="shared" si="15"/>
        <v/>
      </c>
      <c r="AX40" s="206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</row>
    <row r="41">
      <c r="A41" s="195"/>
      <c r="B41" s="50"/>
      <c r="C41" s="196"/>
      <c r="D41" s="210"/>
      <c r="E41" s="62"/>
      <c r="F41" s="62"/>
      <c r="G41" s="62"/>
      <c r="H41" s="62"/>
      <c r="I41" s="62"/>
      <c r="J41" s="63"/>
      <c r="K41" s="212"/>
      <c r="L41" s="63"/>
      <c r="M41" s="214" t="str">
        <f t="shared" si="9"/>
        <v/>
      </c>
      <c r="N41" s="202"/>
      <c r="O41" s="203"/>
      <c r="P41" s="215" t="str">
        <f t="shared" si="10"/>
        <v/>
      </c>
      <c r="Q41" s="62"/>
      <c r="R41" s="62"/>
      <c r="S41" s="62"/>
      <c r="T41" s="62"/>
      <c r="U41" s="62"/>
      <c r="V41" s="63"/>
      <c r="W41" s="212"/>
      <c r="X41" s="63"/>
      <c r="Y41" s="214" t="str">
        <f t="shared" si="11"/>
        <v/>
      </c>
      <c r="Z41" s="205"/>
      <c r="AA41" s="206"/>
      <c r="AB41" s="215" t="str">
        <f t="shared" si="12"/>
        <v/>
      </c>
      <c r="AC41" s="62"/>
      <c r="AD41" s="62"/>
      <c r="AE41" s="62"/>
      <c r="AF41" s="62"/>
      <c r="AG41" s="62"/>
      <c r="AH41" s="63"/>
      <c r="AI41" s="212"/>
      <c r="AJ41" s="63"/>
      <c r="AK41" s="214" t="str">
        <f t="shared" si="13"/>
        <v/>
      </c>
      <c r="AL41" s="205"/>
      <c r="AM41" s="215" t="str">
        <f t="shared" si="14"/>
        <v/>
      </c>
      <c r="AN41" s="62"/>
      <c r="AO41" s="62"/>
      <c r="AP41" s="62"/>
      <c r="AQ41" s="62"/>
      <c r="AR41" s="62"/>
      <c r="AS41" s="63"/>
      <c r="AT41" s="212"/>
      <c r="AU41" s="62"/>
      <c r="AV41" s="63"/>
      <c r="AW41" s="214" t="str">
        <f t="shared" si="15"/>
        <v/>
      </c>
      <c r="AX41" s="206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9"/>
        <v/>
      </c>
      <c r="N42" s="202"/>
      <c r="O42" s="203"/>
      <c r="P42" s="204" t="str">
        <f t="shared" si="10"/>
        <v/>
      </c>
      <c r="Q42" s="62"/>
      <c r="R42" s="62"/>
      <c r="S42" s="62"/>
      <c r="T42" s="62"/>
      <c r="U42" s="62"/>
      <c r="V42" s="63"/>
      <c r="W42" s="198"/>
      <c r="X42" s="63"/>
      <c r="Y42" s="200" t="str">
        <f t="shared" si="11"/>
        <v/>
      </c>
      <c r="Z42" s="205"/>
      <c r="AA42" s="206"/>
      <c r="AB42" s="204" t="str">
        <f t="shared" si="12"/>
        <v/>
      </c>
      <c r="AC42" s="62"/>
      <c r="AD42" s="62"/>
      <c r="AE42" s="62"/>
      <c r="AF42" s="62"/>
      <c r="AG42" s="62"/>
      <c r="AH42" s="63"/>
      <c r="AI42" s="198"/>
      <c r="AJ42" s="63"/>
      <c r="AK42" s="200" t="str">
        <f t="shared" si="13"/>
        <v/>
      </c>
      <c r="AL42" s="205"/>
      <c r="AM42" s="204" t="str">
        <f t="shared" si="14"/>
        <v/>
      </c>
      <c r="AN42" s="62"/>
      <c r="AO42" s="62"/>
      <c r="AP42" s="62"/>
      <c r="AQ42" s="62"/>
      <c r="AR42" s="62"/>
      <c r="AS42" s="63"/>
      <c r="AT42" s="198"/>
      <c r="AU42" s="62"/>
      <c r="AV42" s="63"/>
      <c r="AW42" s="200" t="str">
        <f t="shared" si="15"/>
        <v/>
      </c>
      <c r="AX42" s="206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22" t="s">
        <v>92</v>
      </c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9"/>
        <v/>
      </c>
      <c r="N43" s="202"/>
      <c r="O43" s="203"/>
      <c r="P43" s="215" t="str">
        <f t="shared" si="10"/>
        <v/>
      </c>
      <c r="Q43" s="62"/>
      <c r="R43" s="62"/>
      <c r="S43" s="62"/>
      <c r="T43" s="62"/>
      <c r="U43" s="62"/>
      <c r="V43" s="63"/>
      <c r="W43" s="212"/>
      <c r="X43" s="63"/>
      <c r="Y43" s="214" t="str">
        <f t="shared" si="11"/>
        <v/>
      </c>
      <c r="Z43" s="205"/>
      <c r="AA43" s="206"/>
      <c r="AB43" s="215" t="str">
        <f t="shared" si="12"/>
        <v/>
      </c>
      <c r="AC43" s="62"/>
      <c r="AD43" s="62"/>
      <c r="AE43" s="62"/>
      <c r="AF43" s="62"/>
      <c r="AG43" s="62"/>
      <c r="AH43" s="63"/>
      <c r="AI43" s="212"/>
      <c r="AJ43" s="63"/>
      <c r="AK43" s="214" t="str">
        <f t="shared" si="13"/>
        <v/>
      </c>
      <c r="AL43" s="205"/>
      <c r="AM43" s="215" t="str">
        <f t="shared" si="14"/>
        <v/>
      </c>
      <c r="AN43" s="62"/>
      <c r="AO43" s="62"/>
      <c r="AP43" s="62"/>
      <c r="AQ43" s="62"/>
      <c r="AR43" s="62"/>
      <c r="AS43" s="63"/>
      <c r="AT43" s="212"/>
      <c r="AU43" s="62"/>
      <c r="AV43" s="63"/>
      <c r="AW43" s="214" t="str">
        <f t="shared" si="15"/>
        <v/>
      </c>
      <c r="AX43" s="206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9"/>
        <v/>
      </c>
      <c r="N44" s="202"/>
      <c r="O44" s="203"/>
      <c r="P44" s="204" t="str">
        <f t="shared" si="10"/>
        <v/>
      </c>
      <c r="Q44" s="62"/>
      <c r="R44" s="62"/>
      <c r="S44" s="62"/>
      <c r="T44" s="62"/>
      <c r="U44" s="62"/>
      <c r="V44" s="63"/>
      <c r="W44" s="198"/>
      <c r="X44" s="63"/>
      <c r="Y44" s="200" t="str">
        <f t="shared" si="11"/>
        <v/>
      </c>
      <c r="Z44" s="205"/>
      <c r="AA44" s="206"/>
      <c r="AB44" s="204" t="str">
        <f t="shared" si="12"/>
        <v/>
      </c>
      <c r="AC44" s="62"/>
      <c r="AD44" s="62"/>
      <c r="AE44" s="62"/>
      <c r="AF44" s="62"/>
      <c r="AG44" s="62"/>
      <c r="AH44" s="63"/>
      <c r="AI44" s="198"/>
      <c r="AJ44" s="63"/>
      <c r="AK44" s="200" t="str">
        <f t="shared" si="13"/>
        <v/>
      </c>
      <c r="AL44" s="205"/>
      <c r="AM44" s="204" t="str">
        <f t="shared" si="14"/>
        <v/>
      </c>
      <c r="AN44" s="62"/>
      <c r="AO44" s="62"/>
      <c r="AP44" s="62"/>
      <c r="AQ44" s="62"/>
      <c r="AR44" s="62"/>
      <c r="AS44" s="63"/>
      <c r="AT44" s="198"/>
      <c r="AU44" s="62"/>
      <c r="AV44" s="63"/>
      <c r="AW44" s="200" t="str">
        <f t="shared" si="15"/>
        <v/>
      </c>
      <c r="AX44" s="206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23"/>
      <c r="L45" s="63"/>
      <c r="M45" s="214" t="str">
        <f t="shared" si="9"/>
        <v/>
      </c>
      <c r="N45" s="202"/>
      <c r="O45" s="203"/>
      <c r="P45" s="215" t="str">
        <f t="shared" si="10"/>
        <v/>
      </c>
      <c r="Q45" s="62"/>
      <c r="R45" s="62"/>
      <c r="S45" s="62"/>
      <c r="T45" s="62"/>
      <c r="U45" s="62"/>
      <c r="V45" s="63"/>
      <c r="W45" s="223"/>
      <c r="X45" s="63"/>
      <c r="Y45" s="214" t="str">
        <f t="shared" si="11"/>
        <v/>
      </c>
      <c r="Z45" s="205"/>
      <c r="AA45" s="206"/>
      <c r="AB45" s="215" t="str">
        <f t="shared" si="12"/>
        <v/>
      </c>
      <c r="AC45" s="62"/>
      <c r="AD45" s="62"/>
      <c r="AE45" s="62"/>
      <c r="AF45" s="62"/>
      <c r="AG45" s="62"/>
      <c r="AH45" s="63"/>
      <c r="AI45" s="223"/>
      <c r="AJ45" s="63"/>
      <c r="AK45" s="214" t="str">
        <f t="shared" si="13"/>
        <v/>
      </c>
      <c r="AL45" s="205"/>
      <c r="AM45" s="215" t="str">
        <f t="shared" si="14"/>
        <v/>
      </c>
      <c r="AN45" s="62"/>
      <c r="AO45" s="62"/>
      <c r="AP45" s="62"/>
      <c r="AQ45" s="62"/>
      <c r="AR45" s="62"/>
      <c r="AS45" s="63"/>
      <c r="AT45" s="223"/>
      <c r="AU45" s="62"/>
      <c r="AV45" s="63"/>
      <c r="AW45" s="214" t="str">
        <f t="shared" si="15"/>
        <v/>
      </c>
      <c r="AX45" s="206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</row>
    <row r="46">
      <c r="A46" s="195"/>
      <c r="B46" s="46"/>
      <c r="C46" s="196"/>
      <c r="D46" s="197" t="s">
        <v>282</v>
      </c>
      <c r="E46" s="62"/>
      <c r="F46" s="62"/>
      <c r="G46" s="62"/>
      <c r="H46" s="62"/>
      <c r="I46" s="62"/>
      <c r="J46" s="63"/>
      <c r="K46" s="224"/>
      <c r="L46" s="63"/>
      <c r="M46" s="225"/>
      <c r="N46" s="202"/>
      <c r="O46" s="203"/>
      <c r="P46" s="204" t="str">
        <f t="shared" si="10"/>
        <v>Sodium Bicarbonate</v>
      </c>
      <c r="Q46" s="62"/>
      <c r="R46" s="62"/>
      <c r="S46" s="62"/>
      <c r="T46" s="62"/>
      <c r="U46" s="62"/>
      <c r="V46" s="63"/>
      <c r="W46" s="224"/>
      <c r="X46" s="63"/>
      <c r="Y46" s="225"/>
      <c r="Z46" s="205"/>
      <c r="AA46" s="206"/>
      <c r="AB46" s="204" t="str">
        <f t="shared" si="12"/>
        <v>Sodium Bicarbonate</v>
      </c>
      <c r="AC46" s="62"/>
      <c r="AD46" s="62"/>
      <c r="AE46" s="62"/>
      <c r="AF46" s="62"/>
      <c r="AG46" s="62"/>
      <c r="AH46" s="63"/>
      <c r="AI46" s="224"/>
      <c r="AJ46" s="63"/>
      <c r="AK46" s="225"/>
      <c r="AL46" s="205"/>
      <c r="AM46" s="204" t="str">
        <f t="shared" si="14"/>
        <v>Sodium Bicarbonate</v>
      </c>
      <c r="AN46" s="62"/>
      <c r="AO46" s="62"/>
      <c r="AP46" s="62"/>
      <c r="AQ46" s="62"/>
      <c r="AR46" s="62"/>
      <c r="AS46" s="63"/>
      <c r="AT46" s="224"/>
      <c r="AU46" s="62"/>
      <c r="AV46" s="63"/>
      <c r="AW46" s="225"/>
      <c r="AX46" s="206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</row>
    <row r="47">
      <c r="A47" s="195"/>
      <c r="B47" s="39"/>
      <c r="C47" s="196"/>
      <c r="D47" s="210" t="s">
        <v>283</v>
      </c>
      <c r="E47" s="62"/>
      <c r="F47" s="62"/>
      <c r="G47" s="62"/>
      <c r="H47" s="62"/>
      <c r="I47" s="62"/>
      <c r="J47" s="63"/>
      <c r="K47" s="212">
        <v>0.15</v>
      </c>
      <c r="L47" s="63"/>
      <c r="M47" s="214">
        <f>IF(K47&gt;0,K47/$K$52,"")</f>
        <v>0.0003210960077</v>
      </c>
      <c r="N47" s="202"/>
      <c r="O47" s="203"/>
      <c r="P47" s="215" t="str">
        <f t="shared" si="10"/>
        <v>Calcium Carbonate</v>
      </c>
      <c r="Q47" s="62"/>
      <c r="R47" s="62"/>
      <c r="S47" s="62"/>
      <c r="T47" s="62"/>
      <c r="U47" s="62"/>
      <c r="V47" s="63"/>
      <c r="W47" s="227"/>
      <c r="X47" s="63"/>
      <c r="Y47" s="214" t="str">
        <f>IF(W47&gt;0,W47/$K$52,"")</f>
        <v/>
      </c>
      <c r="Z47" s="205"/>
      <c r="AA47" s="206"/>
      <c r="AB47" s="215" t="str">
        <f t="shared" si="12"/>
        <v>Calcium Carbonate</v>
      </c>
      <c r="AC47" s="62"/>
      <c r="AD47" s="62"/>
      <c r="AE47" s="62"/>
      <c r="AF47" s="62"/>
      <c r="AG47" s="62"/>
      <c r="AH47" s="63"/>
      <c r="AI47" s="227"/>
      <c r="AJ47" s="63"/>
      <c r="AK47" s="214" t="str">
        <f>IF(AI47&gt;0,AI47/$K$52,"")</f>
        <v/>
      </c>
      <c r="AL47" s="205"/>
      <c r="AM47" s="215" t="str">
        <f t="shared" si="14"/>
        <v>Calcium Carbonate</v>
      </c>
      <c r="AN47" s="62"/>
      <c r="AO47" s="62"/>
      <c r="AP47" s="62"/>
      <c r="AQ47" s="62"/>
      <c r="AR47" s="62"/>
      <c r="AS47" s="63"/>
      <c r="AT47" s="227"/>
      <c r="AU47" s="62"/>
      <c r="AV47" s="63"/>
      <c r="AW47" s="214" t="str">
        <f>IF(AT47&gt;0,AT47/$K$52,"")</f>
        <v/>
      </c>
      <c r="AX47" s="206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</row>
    <row r="48">
      <c r="A48" s="195"/>
      <c r="B48" s="50"/>
      <c r="C48" s="196"/>
      <c r="D48" s="197" t="s">
        <v>94</v>
      </c>
      <c r="E48" s="62"/>
      <c r="F48" s="62"/>
      <c r="G48" s="62"/>
      <c r="H48" s="62"/>
      <c r="I48" s="62"/>
      <c r="J48" s="63"/>
      <c r="K48" s="198">
        <v>0.7</v>
      </c>
      <c r="L48" s="63"/>
      <c r="M48" s="200"/>
      <c r="N48" s="202"/>
      <c r="O48" s="203"/>
      <c r="P48" s="204" t="str">
        <f t="shared" si="10"/>
        <v>Calcium Sulphate</v>
      </c>
      <c r="Q48" s="62"/>
      <c r="R48" s="62"/>
      <c r="S48" s="62"/>
      <c r="T48" s="62"/>
      <c r="U48" s="62"/>
      <c r="V48" s="63"/>
      <c r="W48" s="198"/>
      <c r="X48" s="63"/>
      <c r="Y48" s="200"/>
      <c r="Z48" s="228"/>
      <c r="AA48" s="206"/>
      <c r="AB48" s="204" t="str">
        <f t="shared" si="12"/>
        <v>Calcium Sulphate</v>
      </c>
      <c r="AC48" s="62"/>
      <c r="AD48" s="62"/>
      <c r="AE48" s="62"/>
      <c r="AF48" s="62"/>
      <c r="AG48" s="62"/>
      <c r="AH48" s="63"/>
      <c r="AI48" s="198"/>
      <c r="AJ48" s="63"/>
      <c r="AK48" s="200"/>
      <c r="AL48" s="229"/>
      <c r="AM48" s="204" t="str">
        <f t="shared" si="14"/>
        <v>Calcium Sulphate</v>
      </c>
      <c r="AN48" s="62"/>
      <c r="AO48" s="62"/>
      <c r="AP48" s="62"/>
      <c r="AQ48" s="62"/>
      <c r="AR48" s="62"/>
      <c r="AS48" s="63"/>
      <c r="AT48" s="198"/>
      <c r="AU48" s="62"/>
      <c r="AV48" s="63"/>
      <c r="AW48" s="200"/>
      <c r="AX48" s="206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</row>
    <row r="49" ht="15.0" customHeight="1">
      <c r="A49" s="195"/>
      <c r="B49" s="50"/>
      <c r="C49" s="196"/>
      <c r="D49" s="210" t="s">
        <v>95</v>
      </c>
      <c r="E49" s="62"/>
      <c r="F49" s="62"/>
      <c r="G49" s="62"/>
      <c r="H49" s="62"/>
      <c r="I49" s="62"/>
      <c r="J49" s="63"/>
      <c r="K49" s="212">
        <v>0.2</v>
      </c>
      <c r="L49" s="63"/>
      <c r="M49" s="214"/>
      <c r="N49" s="202"/>
      <c r="O49" s="203"/>
      <c r="P49" s="215" t="str">
        <f t="shared" si="10"/>
        <v>Calcium Chloride</v>
      </c>
      <c r="Q49" s="62"/>
      <c r="R49" s="62"/>
      <c r="S49" s="62"/>
      <c r="T49" s="62"/>
      <c r="U49" s="62"/>
      <c r="V49" s="63"/>
      <c r="W49" s="227"/>
      <c r="X49" s="63"/>
      <c r="Y49" s="214"/>
      <c r="Z49" s="228"/>
      <c r="AA49" s="206"/>
      <c r="AB49" s="215" t="str">
        <f t="shared" si="12"/>
        <v>Calcium Chloride</v>
      </c>
      <c r="AC49" s="62"/>
      <c r="AD49" s="62"/>
      <c r="AE49" s="62"/>
      <c r="AF49" s="62"/>
      <c r="AG49" s="62"/>
      <c r="AH49" s="63"/>
      <c r="AI49" s="227"/>
      <c r="AJ49" s="63"/>
      <c r="AK49" s="214"/>
      <c r="AL49" s="229"/>
      <c r="AM49" s="215" t="str">
        <f t="shared" si="14"/>
        <v>Calcium Chloride</v>
      </c>
      <c r="AN49" s="62"/>
      <c r="AO49" s="62"/>
      <c r="AP49" s="62"/>
      <c r="AQ49" s="62"/>
      <c r="AR49" s="62"/>
      <c r="AS49" s="63"/>
      <c r="AT49" s="227"/>
      <c r="AU49" s="62"/>
      <c r="AV49" s="63"/>
      <c r="AW49" s="214"/>
      <c r="AX49" s="206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</row>
    <row r="50" ht="15.0" customHeight="1">
      <c r="A50" s="195"/>
      <c r="B50" s="46"/>
      <c r="C50" s="196"/>
      <c r="D50" s="197" t="s">
        <v>96</v>
      </c>
      <c r="E50" s="62"/>
      <c r="F50" s="62"/>
      <c r="G50" s="62"/>
      <c r="H50" s="62"/>
      <c r="I50" s="62"/>
      <c r="J50" s="63"/>
      <c r="K50" s="198">
        <v>0.7</v>
      </c>
      <c r="L50" s="63"/>
      <c r="M50" s="200"/>
      <c r="N50" s="202"/>
      <c r="O50" s="203"/>
      <c r="P50" s="204" t="str">
        <f t="shared" si="10"/>
        <v>Lactic Acid</v>
      </c>
      <c r="Q50" s="62"/>
      <c r="R50" s="62"/>
      <c r="S50" s="62"/>
      <c r="T50" s="62"/>
      <c r="U50" s="62"/>
      <c r="V50" s="63"/>
      <c r="W50" s="231"/>
      <c r="X50" s="63"/>
      <c r="Y50" s="200"/>
      <c r="Z50" s="228"/>
      <c r="AA50" s="206"/>
      <c r="AB50" s="204" t="str">
        <f t="shared" si="12"/>
        <v>Lactic Acid</v>
      </c>
      <c r="AC50" s="62"/>
      <c r="AD50" s="62"/>
      <c r="AE50" s="62"/>
      <c r="AF50" s="62"/>
      <c r="AG50" s="62"/>
      <c r="AH50" s="63"/>
      <c r="AI50" s="231"/>
      <c r="AJ50" s="63"/>
      <c r="AK50" s="200"/>
      <c r="AL50" s="229"/>
      <c r="AM50" s="204" t="str">
        <f t="shared" si="14"/>
        <v>Lactic Acid</v>
      </c>
      <c r="AN50" s="62"/>
      <c r="AO50" s="62"/>
      <c r="AP50" s="62"/>
      <c r="AQ50" s="62"/>
      <c r="AR50" s="62"/>
      <c r="AS50" s="63"/>
      <c r="AT50" s="231"/>
      <c r="AU50" s="62"/>
      <c r="AV50" s="63"/>
      <c r="AW50" s="200"/>
      <c r="AX50" s="206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</row>
    <row r="51" ht="15.0" hidden="1" customHeight="1">
      <c r="A51" s="1"/>
      <c r="B51" s="39"/>
      <c r="C51" s="46"/>
      <c r="D51" s="232"/>
      <c r="E51" s="233"/>
      <c r="F51" s="233"/>
      <c r="G51" s="233"/>
      <c r="H51" s="233"/>
      <c r="I51" s="233"/>
      <c r="J51" s="233"/>
      <c r="K51" s="227"/>
      <c r="L51" s="63"/>
      <c r="M51" s="214" t="str">
        <f>IF(K51&gt;0,K51/$K$52,"")</f>
        <v/>
      </c>
      <c r="N51" s="234"/>
      <c r="O51" s="156"/>
      <c r="P51" s="236"/>
      <c r="Q51" s="62"/>
      <c r="R51" s="62"/>
      <c r="S51" s="62"/>
      <c r="T51" s="62"/>
      <c r="U51" s="62"/>
      <c r="V51" s="63"/>
      <c r="W51" s="237"/>
      <c r="X51" s="237"/>
      <c r="Y51" s="237"/>
      <c r="Z51" s="238"/>
      <c r="AA51" s="171"/>
      <c r="AB51" s="236"/>
      <c r="AC51" s="62"/>
      <c r="AD51" s="62"/>
      <c r="AE51" s="62"/>
      <c r="AF51" s="62"/>
      <c r="AG51" s="62"/>
      <c r="AH51" s="63"/>
      <c r="AI51" s="237"/>
      <c r="AJ51" s="237"/>
      <c r="AK51" s="237"/>
      <c r="AL51" s="66"/>
      <c r="AM51" s="236"/>
      <c r="AN51" s="62"/>
      <c r="AO51" s="62"/>
      <c r="AP51" s="62"/>
      <c r="AQ51" s="62"/>
      <c r="AR51" s="62"/>
      <c r="AS51" s="63"/>
      <c r="AT51" s="237"/>
      <c r="AU51" s="237"/>
      <c r="AV51" s="237"/>
      <c r="AW51" s="237"/>
      <c r="AX51" s="171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 ht="15.0" customHeight="1">
      <c r="A52" s="1"/>
      <c r="B52" s="50"/>
      <c r="C52" s="46"/>
      <c r="D52" s="239" t="s">
        <v>97</v>
      </c>
      <c r="E52" s="62"/>
      <c r="F52" s="62"/>
      <c r="G52" s="62"/>
      <c r="H52" s="62"/>
      <c r="I52" s="62"/>
      <c r="J52" s="63"/>
      <c r="K52" s="240">
        <f>SUM(K36:K47)</f>
        <v>467.15</v>
      </c>
      <c r="L52" s="62"/>
      <c r="M52" s="241" t="s">
        <v>98</v>
      </c>
      <c r="N52" s="234"/>
      <c r="O52" s="156"/>
      <c r="P52" s="240" t="s">
        <v>97</v>
      </c>
      <c r="Q52" s="62"/>
      <c r="R52" s="62"/>
      <c r="S52" s="62"/>
      <c r="T52" s="62"/>
      <c r="U52" s="62"/>
      <c r="V52" s="63"/>
      <c r="W52" s="240">
        <f>SUM(W36:W47)</f>
        <v>0</v>
      </c>
      <c r="X52" s="62"/>
      <c r="Y52" s="241" t="s">
        <v>98</v>
      </c>
      <c r="Z52" s="238"/>
      <c r="AA52" s="171"/>
      <c r="AB52" s="240" t="s">
        <v>97</v>
      </c>
      <c r="AC52" s="62"/>
      <c r="AD52" s="62"/>
      <c r="AE52" s="62"/>
      <c r="AF52" s="62"/>
      <c r="AG52" s="62"/>
      <c r="AH52" s="63"/>
      <c r="AI52" s="240">
        <f>SUM(AI36:AI47)</f>
        <v>0</v>
      </c>
      <c r="AJ52" s="62"/>
      <c r="AK52" s="241" t="s">
        <v>98</v>
      </c>
      <c r="AL52" s="66"/>
      <c r="AM52" s="240" t="s">
        <v>97</v>
      </c>
      <c r="AN52" s="62"/>
      <c r="AO52" s="62"/>
      <c r="AP52" s="62"/>
      <c r="AQ52" s="62"/>
      <c r="AR52" s="62"/>
      <c r="AS52" s="63"/>
      <c r="AT52" s="240">
        <f>SUM(AT36:AT47)</f>
        <v>0</v>
      </c>
      <c r="AU52" s="62"/>
      <c r="AV52" s="62"/>
      <c r="AW52" s="241" t="s">
        <v>98</v>
      </c>
      <c r="AX52" s="171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>
      <c r="A53" s="1"/>
      <c r="B53" s="50"/>
      <c r="C53" s="46"/>
      <c r="D53" s="242" t="s">
        <v>99</v>
      </c>
      <c r="E53" s="62"/>
      <c r="F53" s="62"/>
      <c r="G53" s="62"/>
      <c r="H53" s="62"/>
      <c r="I53" s="62"/>
      <c r="J53" s="63"/>
      <c r="K53" s="243">
        <f>K52*3</f>
        <v>1401.45</v>
      </c>
      <c r="L53" s="62"/>
      <c r="M53" s="244" t="s">
        <v>100</v>
      </c>
      <c r="N53" s="234"/>
      <c r="O53" s="245"/>
      <c r="P53" s="243" t="s">
        <v>99</v>
      </c>
      <c r="Q53" s="62"/>
      <c r="R53" s="62"/>
      <c r="S53" s="62"/>
      <c r="T53" s="62"/>
      <c r="U53" s="62"/>
      <c r="V53" s="63"/>
      <c r="W53" s="243">
        <f>W52*3</f>
        <v>0</v>
      </c>
      <c r="X53" s="62"/>
      <c r="Y53" s="244" t="s">
        <v>100</v>
      </c>
      <c r="Z53" s="246"/>
      <c r="AA53" s="171"/>
      <c r="AB53" s="243" t="s">
        <v>99</v>
      </c>
      <c r="AC53" s="62"/>
      <c r="AD53" s="62"/>
      <c r="AE53" s="62"/>
      <c r="AF53" s="62"/>
      <c r="AG53" s="62"/>
      <c r="AH53" s="63"/>
      <c r="AI53" s="243">
        <f>AI52*3</f>
        <v>0</v>
      </c>
      <c r="AJ53" s="62"/>
      <c r="AK53" s="244" t="s">
        <v>100</v>
      </c>
      <c r="AL53" s="66"/>
      <c r="AM53" s="243" t="s">
        <v>99</v>
      </c>
      <c r="AN53" s="62"/>
      <c r="AO53" s="62"/>
      <c r="AP53" s="62"/>
      <c r="AQ53" s="62"/>
      <c r="AR53" s="62"/>
      <c r="AS53" s="63"/>
      <c r="AT53" s="243">
        <f>AT52*3</f>
        <v>0</v>
      </c>
      <c r="AU53" s="62"/>
      <c r="AV53" s="62"/>
      <c r="AW53" s="244" t="s">
        <v>100</v>
      </c>
      <c r="AX53" s="171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>
      <c r="A54" s="1"/>
      <c r="B54" s="50"/>
      <c r="C54" s="46"/>
      <c r="D54" s="247"/>
      <c r="E54" s="63"/>
      <c r="F54" s="247"/>
      <c r="G54" s="63"/>
      <c r="H54" s="245"/>
      <c r="I54" s="245"/>
      <c r="J54" s="245"/>
      <c r="K54" s="245"/>
      <c r="L54" s="245"/>
      <c r="M54" s="245"/>
      <c r="N54" s="234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171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>
      <c r="A55" s="1"/>
      <c r="B55" s="50"/>
      <c r="C55" s="46"/>
      <c r="D55" s="249" t="s">
        <v>137</v>
      </c>
      <c r="E55" s="250" t="s">
        <v>102</v>
      </c>
      <c r="F55" s="251" t="s">
        <v>103</v>
      </c>
      <c r="G55" s="63"/>
      <c r="H55" s="250" t="s">
        <v>104</v>
      </c>
      <c r="I55" s="251" t="s">
        <v>105</v>
      </c>
      <c r="J55" s="63"/>
      <c r="K55" s="252" t="s">
        <v>106</v>
      </c>
      <c r="L55" s="63"/>
      <c r="M55" s="252">
        <v>18.0</v>
      </c>
      <c r="N55" s="63"/>
      <c r="O55" s="245"/>
      <c r="P55" s="249" t="s">
        <v>137</v>
      </c>
      <c r="Q55" s="250" t="s">
        <v>102</v>
      </c>
      <c r="R55" s="251" t="s">
        <v>103</v>
      </c>
      <c r="S55" s="63"/>
      <c r="T55" s="250" t="s">
        <v>104</v>
      </c>
      <c r="U55" s="251" t="s">
        <v>105</v>
      </c>
      <c r="V55" s="63"/>
      <c r="W55" s="245"/>
      <c r="X55" s="245"/>
      <c r="Y55" s="245"/>
      <c r="Z55" s="246"/>
      <c r="AA55" s="171"/>
      <c r="AB55" s="249" t="s">
        <v>137</v>
      </c>
      <c r="AC55" s="250" t="s">
        <v>102</v>
      </c>
      <c r="AD55" s="251" t="s">
        <v>103</v>
      </c>
      <c r="AE55" s="63"/>
      <c r="AF55" s="250" t="s">
        <v>104</v>
      </c>
      <c r="AG55" s="251" t="s">
        <v>105</v>
      </c>
      <c r="AH55" s="63"/>
      <c r="AI55" s="245"/>
      <c r="AJ55" s="245"/>
      <c r="AK55" s="245"/>
      <c r="AL55" s="66"/>
      <c r="AM55" s="249" t="s">
        <v>137</v>
      </c>
      <c r="AN55" s="250" t="s">
        <v>102</v>
      </c>
      <c r="AO55" s="251" t="s">
        <v>103</v>
      </c>
      <c r="AP55" s="63"/>
      <c r="AQ55" s="250" t="s">
        <v>104</v>
      </c>
      <c r="AR55" s="251" t="s">
        <v>105</v>
      </c>
      <c r="AS55" s="63"/>
      <c r="AT55" s="248"/>
      <c r="AU55" s="248"/>
      <c r="AV55" s="248"/>
      <c r="AW55" s="248"/>
      <c r="AX55" s="171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>
      <c r="A56" s="1"/>
      <c r="B56" s="50"/>
      <c r="C56" s="46"/>
      <c r="D56" s="253"/>
      <c r="E56" s="254">
        <v>64.0</v>
      </c>
      <c r="F56" s="255">
        <v>64.0</v>
      </c>
      <c r="G56" s="63"/>
      <c r="H56" s="254">
        <v>67.0</v>
      </c>
      <c r="I56" s="255">
        <v>75.0</v>
      </c>
      <c r="J56" s="63"/>
      <c r="K56" s="256" t="s">
        <v>8</v>
      </c>
      <c r="L56" s="63"/>
      <c r="M56" s="256">
        <v>11.5</v>
      </c>
      <c r="N56" s="63"/>
      <c r="O56" s="245"/>
      <c r="P56" s="253"/>
      <c r="Q56" s="254">
        <v>64.0</v>
      </c>
      <c r="R56" s="255">
        <v>64.0</v>
      </c>
      <c r="S56" s="63"/>
      <c r="T56" s="254">
        <v>67.0</v>
      </c>
      <c r="U56" s="255">
        <v>75.0</v>
      </c>
      <c r="V56" s="63"/>
      <c r="W56" s="245"/>
      <c r="X56" s="245"/>
      <c r="Y56" s="245"/>
      <c r="Z56" s="246"/>
      <c r="AA56" s="171"/>
      <c r="AB56" s="253"/>
      <c r="AC56" s="254">
        <v>64.0</v>
      </c>
      <c r="AD56" s="255">
        <v>64.0</v>
      </c>
      <c r="AE56" s="63"/>
      <c r="AF56" s="254">
        <v>67.0</v>
      </c>
      <c r="AG56" s="255">
        <v>75.0</v>
      </c>
      <c r="AH56" s="63"/>
      <c r="AI56" s="245"/>
      <c r="AJ56" s="245"/>
      <c r="AK56" s="245"/>
      <c r="AL56" s="66"/>
      <c r="AM56" s="253"/>
      <c r="AN56" s="254">
        <v>64.0</v>
      </c>
      <c r="AO56" s="255">
        <v>64.0</v>
      </c>
      <c r="AP56" s="63"/>
      <c r="AQ56" s="254">
        <v>67.0</v>
      </c>
      <c r="AR56" s="255">
        <v>75.0</v>
      </c>
      <c r="AS56" s="63"/>
      <c r="AT56" s="248"/>
      <c r="AU56" s="248"/>
      <c r="AV56" s="248"/>
      <c r="AW56" s="248"/>
      <c r="AX56" s="171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1"/>
      <c r="B57" s="46"/>
      <c r="C57" s="257"/>
      <c r="D57" s="258"/>
      <c r="E57" s="245"/>
      <c r="F57" s="245"/>
      <c r="G57" s="245"/>
      <c r="H57" s="245"/>
      <c r="I57" s="245"/>
      <c r="J57" s="245"/>
      <c r="K57" s="256" t="s">
        <v>107</v>
      </c>
      <c r="L57" s="63"/>
      <c r="M57" s="256">
        <v>2.4</v>
      </c>
      <c r="N57" s="63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6"/>
      <c r="AA57" s="171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66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171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259"/>
      <c r="B58" s="39"/>
      <c r="C58" s="260"/>
      <c r="D58" s="181" t="s">
        <v>108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82"/>
      <c r="O58" s="261"/>
      <c r="P58" s="183" t="s">
        <v>109</v>
      </c>
      <c r="Q58" s="144"/>
      <c r="R58" s="144"/>
      <c r="S58" s="144"/>
      <c r="T58" s="144"/>
      <c r="U58" s="144"/>
      <c r="V58" s="144"/>
      <c r="W58" s="144"/>
      <c r="X58" s="182"/>
      <c r="Y58" s="261"/>
      <c r="Z58" s="262"/>
      <c r="AA58" s="263"/>
      <c r="AB58" s="183" t="s">
        <v>110</v>
      </c>
      <c r="AC58" s="144"/>
      <c r="AD58" s="144"/>
      <c r="AE58" s="144"/>
      <c r="AF58" s="144"/>
      <c r="AG58" s="144"/>
      <c r="AH58" s="144"/>
      <c r="AI58" s="144"/>
      <c r="AJ58" s="182"/>
      <c r="AK58" s="264"/>
      <c r="AL58" s="265"/>
      <c r="AM58" s="183" t="s">
        <v>111</v>
      </c>
      <c r="AN58" s="144"/>
      <c r="AO58" s="144"/>
      <c r="AP58" s="144"/>
      <c r="AQ58" s="144"/>
      <c r="AR58" s="144"/>
      <c r="AS58" s="144"/>
      <c r="AT58" s="144"/>
      <c r="AU58" s="144"/>
      <c r="AV58" s="182"/>
      <c r="AW58" s="266"/>
      <c r="AX58" s="263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</row>
    <row r="59">
      <c r="A59" s="259"/>
      <c r="B59" s="50"/>
      <c r="C59" s="26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132"/>
      <c r="O59" s="261"/>
      <c r="P59" s="184"/>
      <c r="Q59" s="52"/>
      <c r="R59" s="52"/>
      <c r="S59" s="52"/>
      <c r="T59" s="52"/>
      <c r="U59" s="52"/>
      <c r="V59" s="52"/>
      <c r="W59" s="52"/>
      <c r="X59" s="132"/>
      <c r="Y59" s="261"/>
      <c r="Z59" s="262"/>
      <c r="AA59" s="263"/>
      <c r="AB59" s="184"/>
      <c r="AC59" s="52"/>
      <c r="AD59" s="52"/>
      <c r="AE59" s="52"/>
      <c r="AF59" s="52"/>
      <c r="AG59" s="52"/>
      <c r="AH59" s="52"/>
      <c r="AI59" s="52"/>
      <c r="AJ59" s="132"/>
      <c r="AK59" s="264"/>
      <c r="AL59" s="265"/>
      <c r="AM59" s="184"/>
      <c r="AN59" s="52"/>
      <c r="AO59" s="52"/>
      <c r="AP59" s="52"/>
      <c r="AQ59" s="52"/>
      <c r="AR59" s="52"/>
      <c r="AS59" s="52"/>
      <c r="AT59" s="52"/>
      <c r="AU59" s="52"/>
      <c r="AV59" s="132"/>
      <c r="AW59" s="264"/>
      <c r="AX59" s="263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</row>
    <row r="60">
      <c r="A60" s="259"/>
      <c r="B60" s="50"/>
      <c r="C60" s="260"/>
      <c r="D60" s="268" t="s">
        <v>112</v>
      </c>
      <c r="E60" s="182"/>
      <c r="F60" s="269" t="s">
        <v>113</v>
      </c>
      <c r="G60" s="62"/>
      <c r="H60" s="62"/>
      <c r="I60" s="62"/>
      <c r="J60" s="62"/>
      <c r="K60" s="62"/>
      <c r="L60" s="63"/>
      <c r="M60" s="270" t="s">
        <v>114</v>
      </c>
      <c r="N60" s="271">
        <v>1.0</v>
      </c>
      <c r="O60" s="264"/>
      <c r="P60" s="272" t="s">
        <v>115</v>
      </c>
      <c r="Q60" s="182"/>
      <c r="R60" s="269" t="s">
        <v>113</v>
      </c>
      <c r="S60" s="62"/>
      <c r="T60" s="62"/>
      <c r="U60" s="62"/>
      <c r="V60" s="62"/>
      <c r="W60" s="62"/>
      <c r="X60" s="63"/>
      <c r="Y60" s="273"/>
      <c r="Z60" s="262"/>
      <c r="AA60" s="263"/>
      <c r="AB60" s="272" t="s">
        <v>112</v>
      </c>
      <c r="AC60" s="182"/>
      <c r="AD60" s="269" t="s">
        <v>113</v>
      </c>
      <c r="AE60" s="62"/>
      <c r="AF60" s="62"/>
      <c r="AG60" s="62"/>
      <c r="AH60" s="62"/>
      <c r="AI60" s="62"/>
      <c r="AJ60" s="63"/>
      <c r="AK60" s="264"/>
      <c r="AL60" s="265"/>
      <c r="AM60" s="272" t="s">
        <v>112</v>
      </c>
      <c r="AN60" s="182"/>
      <c r="AO60" s="269" t="s">
        <v>113</v>
      </c>
      <c r="AP60" s="62"/>
      <c r="AQ60" s="62"/>
      <c r="AR60" s="62"/>
      <c r="AS60" s="62"/>
      <c r="AT60" s="62"/>
      <c r="AU60" s="62"/>
      <c r="AV60" s="63"/>
      <c r="AW60" s="266"/>
      <c r="AX60" s="263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</row>
    <row r="61">
      <c r="A61" s="259"/>
      <c r="B61" s="46"/>
      <c r="C61" s="260"/>
      <c r="D61" s="52"/>
      <c r="E61" s="132"/>
      <c r="F61" s="274">
        <v>60.0</v>
      </c>
      <c r="G61" s="274">
        <v>45.0</v>
      </c>
      <c r="H61" s="274">
        <v>20.0</v>
      </c>
      <c r="I61" s="274">
        <v>15.0</v>
      </c>
      <c r="J61" s="274">
        <v>10.0</v>
      </c>
      <c r="K61" s="274">
        <v>5.0</v>
      </c>
      <c r="L61" s="274" t="s">
        <v>116</v>
      </c>
      <c r="M61" s="275" t="s">
        <v>117</v>
      </c>
      <c r="N61" s="276" t="s">
        <v>118</v>
      </c>
      <c r="O61" s="264"/>
      <c r="P61" s="184"/>
      <c r="Q61" s="132"/>
      <c r="R61" s="274">
        <v>60.0</v>
      </c>
      <c r="S61" s="274">
        <v>45.0</v>
      </c>
      <c r="T61" s="274">
        <v>20.0</v>
      </c>
      <c r="U61" s="274">
        <v>15.0</v>
      </c>
      <c r="V61" s="274">
        <v>10.0</v>
      </c>
      <c r="W61" s="274">
        <v>5.0</v>
      </c>
      <c r="X61" s="274" t="s">
        <v>116</v>
      </c>
      <c r="Y61" s="277"/>
      <c r="Z61" s="262"/>
      <c r="AA61" s="263"/>
      <c r="AB61" s="184"/>
      <c r="AC61" s="132"/>
      <c r="AD61" s="274">
        <v>60.0</v>
      </c>
      <c r="AE61" s="274">
        <v>45.0</v>
      </c>
      <c r="AF61" s="274">
        <v>20.0</v>
      </c>
      <c r="AG61" s="274">
        <v>15.0</v>
      </c>
      <c r="AH61" s="274">
        <v>10.0</v>
      </c>
      <c r="AI61" s="274">
        <v>5.0</v>
      </c>
      <c r="AJ61" s="274" t="s">
        <v>116</v>
      </c>
      <c r="AK61" s="264"/>
      <c r="AL61" s="265"/>
      <c r="AM61" s="184"/>
      <c r="AN61" s="132"/>
      <c r="AO61" s="278">
        <v>60.0</v>
      </c>
      <c r="AP61" s="278">
        <v>45.0</v>
      </c>
      <c r="AQ61" s="278">
        <v>20.0</v>
      </c>
      <c r="AR61" s="278">
        <v>15.0</v>
      </c>
      <c r="AS61" s="278">
        <v>10.0</v>
      </c>
      <c r="AT61" s="278">
        <v>5.0</v>
      </c>
      <c r="AU61" s="278"/>
      <c r="AV61" s="278" t="s">
        <v>116</v>
      </c>
      <c r="AW61" s="266"/>
      <c r="AX61" s="263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</row>
    <row r="62">
      <c r="A62" s="259"/>
      <c r="B62" s="39"/>
      <c r="C62" s="260"/>
      <c r="D62" s="283" t="s">
        <v>284</v>
      </c>
      <c r="E62" s="63"/>
      <c r="F62" s="285">
        <v>2.0</v>
      </c>
      <c r="G62" s="285"/>
      <c r="H62" s="285"/>
      <c r="I62" s="285"/>
      <c r="J62" s="285"/>
      <c r="K62" s="285"/>
      <c r="L62" s="285">
        <v>1.0</v>
      </c>
      <c r="M62" s="285">
        <f t="shared" ref="M62:M74" si="16">sum(N62*$N$60)</f>
        <v>0</v>
      </c>
      <c r="N62" s="285"/>
      <c r="O62" s="284"/>
      <c r="P62" s="286" t="str">
        <f t="shared" ref="P62:P75" si="17">D62</f>
        <v>Fuggles</v>
      </c>
      <c r="Q62" s="63"/>
      <c r="R62" s="285"/>
      <c r="S62" s="285"/>
      <c r="T62" s="285"/>
      <c r="U62" s="285"/>
      <c r="V62" s="285"/>
      <c r="W62" s="285"/>
      <c r="X62" s="285"/>
      <c r="Y62" s="277"/>
      <c r="Z62" s="262"/>
      <c r="AA62" s="263"/>
      <c r="AB62" s="286" t="str">
        <f t="shared" ref="AB62:AB75" si="18">D62</f>
        <v>Fuggles</v>
      </c>
      <c r="AC62" s="63"/>
      <c r="AD62" s="285"/>
      <c r="AE62" s="285"/>
      <c r="AF62" s="285"/>
      <c r="AG62" s="285"/>
      <c r="AH62" s="285"/>
      <c r="AI62" s="285"/>
      <c r="AJ62" s="285"/>
      <c r="AK62" s="284"/>
      <c r="AL62" s="265"/>
      <c r="AM62" s="286" t="str">
        <f t="shared" ref="AM62:AM75" si="19">D62</f>
        <v>Fuggles</v>
      </c>
      <c r="AN62" s="63"/>
      <c r="AO62" s="287"/>
      <c r="AP62" s="287"/>
      <c r="AQ62" s="287"/>
      <c r="AR62" s="287"/>
      <c r="AS62" s="287"/>
      <c r="AT62" s="287"/>
      <c r="AU62" s="287"/>
      <c r="AV62" s="287"/>
      <c r="AW62" s="288"/>
      <c r="AX62" s="263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</row>
    <row r="63">
      <c r="A63" s="259"/>
      <c r="B63" s="50"/>
      <c r="C63" s="260"/>
      <c r="D63" s="302"/>
      <c r="E63" s="63"/>
      <c r="F63" s="296"/>
      <c r="G63" s="296"/>
      <c r="H63" s="296"/>
      <c r="I63" s="296"/>
      <c r="J63" s="296"/>
      <c r="K63" s="296"/>
      <c r="L63" s="296"/>
      <c r="M63" s="285">
        <f t="shared" si="16"/>
        <v>0</v>
      </c>
      <c r="N63" s="296"/>
      <c r="O63" s="284"/>
      <c r="P63" s="294" t="str">
        <f t="shared" si="17"/>
        <v/>
      </c>
      <c r="Q63" s="63"/>
      <c r="R63" s="296"/>
      <c r="S63" s="296"/>
      <c r="T63" s="296"/>
      <c r="U63" s="296"/>
      <c r="V63" s="296"/>
      <c r="W63" s="296"/>
      <c r="X63" s="296"/>
      <c r="Y63" s="277"/>
      <c r="Z63" s="262"/>
      <c r="AA63" s="263"/>
      <c r="AB63" s="294" t="str">
        <f t="shared" si="18"/>
        <v/>
      </c>
      <c r="AC63" s="63"/>
      <c r="AD63" s="296"/>
      <c r="AE63" s="296"/>
      <c r="AF63" s="296"/>
      <c r="AG63" s="296"/>
      <c r="AH63" s="296"/>
      <c r="AI63" s="296"/>
      <c r="AJ63" s="296"/>
      <c r="AK63" s="284"/>
      <c r="AL63" s="265"/>
      <c r="AM63" s="294" t="str">
        <f t="shared" si="19"/>
        <v/>
      </c>
      <c r="AN63" s="63"/>
      <c r="AO63" s="297"/>
      <c r="AP63" s="297"/>
      <c r="AQ63" s="297"/>
      <c r="AR63" s="297"/>
      <c r="AS63" s="297"/>
      <c r="AT63" s="297"/>
      <c r="AU63" s="297"/>
      <c r="AV63" s="297"/>
      <c r="AW63" s="298"/>
      <c r="AX63" s="263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</row>
    <row r="64">
      <c r="A64" s="259"/>
      <c r="B64" s="50"/>
      <c r="C64" s="260"/>
      <c r="D64" s="283"/>
      <c r="E64" s="63"/>
      <c r="F64" s="285"/>
      <c r="G64" s="285"/>
      <c r="H64" s="285"/>
      <c r="I64" s="285"/>
      <c r="J64" s="285"/>
      <c r="K64" s="285"/>
      <c r="L64" s="285"/>
      <c r="M64" s="285">
        <f t="shared" si="16"/>
        <v>0</v>
      </c>
      <c r="N64" s="285"/>
      <c r="O64" s="284">
        <v>0.08</v>
      </c>
      <c r="P64" s="286" t="str">
        <f t="shared" si="17"/>
        <v/>
      </c>
      <c r="Q64" s="63"/>
      <c r="R64" s="285"/>
      <c r="S64" s="285"/>
      <c r="T64" s="285"/>
      <c r="U64" s="285"/>
      <c r="V64" s="285"/>
      <c r="W64" s="285"/>
      <c r="X64" s="285"/>
      <c r="Y64" s="277"/>
      <c r="Z64" s="262"/>
      <c r="AA64" s="263"/>
      <c r="AB64" s="286" t="str">
        <f t="shared" si="18"/>
        <v/>
      </c>
      <c r="AC64" s="63"/>
      <c r="AD64" s="285"/>
      <c r="AE64" s="285"/>
      <c r="AF64" s="285"/>
      <c r="AG64" s="285"/>
      <c r="AH64" s="285"/>
      <c r="AI64" s="285"/>
      <c r="AJ64" s="285"/>
      <c r="AK64" s="284"/>
      <c r="AL64" s="303"/>
      <c r="AM64" s="286" t="str">
        <f t="shared" si="19"/>
        <v/>
      </c>
      <c r="AN64" s="63"/>
      <c r="AO64" s="287"/>
      <c r="AP64" s="287"/>
      <c r="AQ64" s="287"/>
      <c r="AR64" s="287"/>
      <c r="AS64" s="287"/>
      <c r="AT64" s="304"/>
      <c r="AU64" s="304"/>
      <c r="AV64" s="304"/>
      <c r="AW64" s="288"/>
      <c r="AX64" s="263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</row>
    <row r="65">
      <c r="A65" s="259"/>
      <c r="B65" s="46"/>
      <c r="C65" s="260"/>
      <c r="D65" s="302"/>
      <c r="E65" s="63"/>
      <c r="F65" s="296"/>
      <c r="G65" s="296"/>
      <c r="H65" s="296"/>
      <c r="I65" s="296"/>
      <c r="J65" s="296"/>
      <c r="K65" s="296"/>
      <c r="L65" s="296"/>
      <c r="M65" s="285">
        <f t="shared" si="16"/>
        <v>0</v>
      </c>
      <c r="N65" s="296"/>
      <c r="O65" s="284"/>
      <c r="P65" s="294" t="str">
        <f t="shared" si="17"/>
        <v/>
      </c>
      <c r="Q65" s="63"/>
      <c r="R65" s="296"/>
      <c r="S65" s="296"/>
      <c r="T65" s="296"/>
      <c r="U65" s="296"/>
      <c r="V65" s="296"/>
      <c r="W65" s="296"/>
      <c r="X65" s="296"/>
      <c r="Y65" s="277"/>
      <c r="Z65" s="262"/>
      <c r="AA65" s="263"/>
      <c r="AB65" s="294" t="str">
        <f t="shared" si="18"/>
        <v/>
      </c>
      <c r="AC65" s="63"/>
      <c r="AD65" s="296"/>
      <c r="AE65" s="296"/>
      <c r="AF65" s="296"/>
      <c r="AG65" s="296"/>
      <c r="AH65" s="296"/>
      <c r="AI65" s="296"/>
      <c r="AJ65" s="296"/>
      <c r="AK65" s="284"/>
      <c r="AL65" s="303"/>
      <c r="AM65" s="294" t="str">
        <f t="shared" si="19"/>
        <v/>
      </c>
      <c r="AN65" s="63"/>
      <c r="AO65" s="297"/>
      <c r="AP65" s="297"/>
      <c r="AQ65" s="297"/>
      <c r="AR65" s="297"/>
      <c r="AS65" s="297"/>
      <c r="AT65" s="297"/>
      <c r="AU65" s="297"/>
      <c r="AV65" s="297"/>
      <c r="AW65" s="298"/>
      <c r="AX65" s="263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</row>
    <row r="66">
      <c r="A66" s="259"/>
      <c r="B66" s="39"/>
      <c r="C66" s="260"/>
      <c r="D66" s="283"/>
      <c r="E66" s="63"/>
      <c r="F66" s="307"/>
      <c r="G66" s="307"/>
      <c r="H66" s="307"/>
      <c r="I66" s="307"/>
      <c r="J66" s="307"/>
      <c r="K66" s="307"/>
      <c r="L66" s="285"/>
      <c r="M66" s="285">
        <f t="shared" si="16"/>
        <v>0</v>
      </c>
      <c r="N66" s="285"/>
      <c r="O66" s="284"/>
      <c r="P66" s="286" t="str">
        <f t="shared" si="17"/>
        <v/>
      </c>
      <c r="Q66" s="63"/>
      <c r="R66" s="307"/>
      <c r="S66" s="307"/>
      <c r="T66" s="307"/>
      <c r="U66" s="285"/>
      <c r="V66" s="307"/>
      <c r="W66" s="307"/>
      <c r="X66" s="285"/>
      <c r="Y66" s="277"/>
      <c r="Z66" s="262"/>
      <c r="AA66" s="263"/>
      <c r="AB66" s="286" t="str">
        <f t="shared" si="18"/>
        <v/>
      </c>
      <c r="AC66" s="63"/>
      <c r="AD66" s="307"/>
      <c r="AE66" s="307"/>
      <c r="AF66" s="307"/>
      <c r="AG66" s="285"/>
      <c r="AH66" s="307"/>
      <c r="AI66" s="307"/>
      <c r="AJ66" s="285"/>
      <c r="AK66" s="284"/>
      <c r="AL66" s="303"/>
      <c r="AM66" s="286" t="str">
        <f t="shared" si="19"/>
        <v/>
      </c>
      <c r="AN66" s="63"/>
      <c r="AO66" s="304"/>
      <c r="AP66" s="304"/>
      <c r="AQ66" s="304"/>
      <c r="AR66" s="304"/>
      <c r="AS66" s="304"/>
      <c r="AT66" s="304"/>
      <c r="AU66" s="304"/>
      <c r="AV66" s="287"/>
      <c r="AW66" s="288"/>
      <c r="AX66" s="263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</row>
    <row r="67">
      <c r="A67" s="259"/>
      <c r="B67" s="50"/>
      <c r="C67" s="260"/>
      <c r="D67" s="302"/>
      <c r="E67" s="63"/>
      <c r="F67" s="313"/>
      <c r="G67" s="313"/>
      <c r="H67" s="313"/>
      <c r="I67" s="313"/>
      <c r="J67" s="313"/>
      <c r="K67" s="313"/>
      <c r="L67" s="313"/>
      <c r="M67" s="285">
        <f t="shared" si="16"/>
        <v>0</v>
      </c>
      <c r="N67" s="318"/>
      <c r="O67" s="284"/>
      <c r="P67" s="294" t="str">
        <f t="shared" si="17"/>
        <v/>
      </c>
      <c r="Q67" s="63"/>
      <c r="R67" s="313"/>
      <c r="S67" s="313"/>
      <c r="T67" s="313"/>
      <c r="U67" s="296"/>
      <c r="V67" s="313"/>
      <c r="W67" s="313"/>
      <c r="X67" s="313"/>
      <c r="Y67" s="277"/>
      <c r="Z67" s="262"/>
      <c r="AA67" s="263"/>
      <c r="AB67" s="294" t="str">
        <f t="shared" si="18"/>
        <v/>
      </c>
      <c r="AC67" s="63"/>
      <c r="AD67" s="313"/>
      <c r="AE67" s="313"/>
      <c r="AF67" s="313"/>
      <c r="AG67" s="296"/>
      <c r="AH67" s="313"/>
      <c r="AI67" s="313"/>
      <c r="AJ67" s="313"/>
      <c r="AK67" s="314"/>
      <c r="AL67" s="303"/>
      <c r="AM67" s="294" t="str">
        <f t="shared" si="19"/>
        <v/>
      </c>
      <c r="AN67" s="63"/>
      <c r="AO67" s="315"/>
      <c r="AP67" s="315"/>
      <c r="AQ67" s="315"/>
      <c r="AR67" s="315"/>
      <c r="AS67" s="315"/>
      <c r="AT67" s="315"/>
      <c r="AU67" s="315"/>
      <c r="AV67" s="297"/>
      <c r="AW67" s="298"/>
      <c r="AX67" s="263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</row>
    <row r="68">
      <c r="A68" s="259"/>
      <c r="B68" s="50"/>
      <c r="C68" s="260"/>
      <c r="D68" s="283"/>
      <c r="E68" s="63"/>
      <c r="F68" s="307"/>
      <c r="G68" s="307"/>
      <c r="H68" s="307"/>
      <c r="I68" s="307"/>
      <c r="J68" s="307"/>
      <c r="K68" s="307"/>
      <c r="L68" s="307"/>
      <c r="M68" s="285">
        <f t="shared" si="16"/>
        <v>0</v>
      </c>
      <c r="N68" s="285"/>
      <c r="O68" s="284"/>
      <c r="P68" s="286" t="str">
        <f t="shared" si="17"/>
        <v/>
      </c>
      <c r="Q68" s="63"/>
      <c r="R68" s="307"/>
      <c r="S68" s="307"/>
      <c r="T68" s="307"/>
      <c r="U68" s="285"/>
      <c r="V68" s="307"/>
      <c r="W68" s="307"/>
      <c r="X68" s="307"/>
      <c r="Y68" s="277"/>
      <c r="Z68" s="262"/>
      <c r="AA68" s="263"/>
      <c r="AB68" s="286" t="str">
        <f t="shared" si="18"/>
        <v/>
      </c>
      <c r="AC68" s="63"/>
      <c r="AD68" s="307"/>
      <c r="AE68" s="307"/>
      <c r="AF68" s="307"/>
      <c r="AG68" s="285"/>
      <c r="AH68" s="307"/>
      <c r="AI68" s="307"/>
      <c r="AJ68" s="307"/>
      <c r="AK68" s="314"/>
      <c r="AL68" s="303"/>
      <c r="AM68" s="286" t="str">
        <f t="shared" si="19"/>
        <v/>
      </c>
      <c r="AN68" s="63"/>
      <c r="AO68" s="316"/>
      <c r="AP68" s="316"/>
      <c r="AQ68" s="316"/>
      <c r="AR68" s="316"/>
      <c r="AS68" s="316"/>
      <c r="AT68" s="316"/>
      <c r="AU68" s="316"/>
      <c r="AV68" s="316"/>
      <c r="AW68" s="317"/>
      <c r="AX68" s="263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</row>
    <row r="69" ht="18.0" customHeight="1">
      <c r="A69" s="259"/>
      <c r="B69" s="46"/>
      <c r="C69" s="260"/>
      <c r="D69" s="302"/>
      <c r="E69" s="63"/>
      <c r="F69" s="313"/>
      <c r="G69" s="313"/>
      <c r="H69" s="313"/>
      <c r="I69" s="313"/>
      <c r="J69" s="313"/>
      <c r="K69" s="313"/>
      <c r="L69" s="313"/>
      <c r="M69" s="285">
        <f t="shared" si="16"/>
        <v>0</v>
      </c>
      <c r="N69" s="318"/>
      <c r="O69" s="284"/>
      <c r="P69" s="294" t="str">
        <f t="shared" si="17"/>
        <v/>
      </c>
      <c r="Q69" s="63"/>
      <c r="R69" s="313"/>
      <c r="S69" s="313"/>
      <c r="T69" s="313"/>
      <c r="U69" s="296"/>
      <c r="V69" s="313"/>
      <c r="W69" s="313"/>
      <c r="X69" s="313"/>
      <c r="Y69" s="277"/>
      <c r="Z69" s="262"/>
      <c r="AA69" s="263"/>
      <c r="AB69" s="294" t="str">
        <f t="shared" si="18"/>
        <v/>
      </c>
      <c r="AC69" s="63"/>
      <c r="AD69" s="313"/>
      <c r="AE69" s="313"/>
      <c r="AF69" s="313"/>
      <c r="AG69" s="296"/>
      <c r="AH69" s="313"/>
      <c r="AI69" s="313"/>
      <c r="AJ69" s="313"/>
      <c r="AK69" s="314"/>
      <c r="AL69" s="303"/>
      <c r="AM69" s="294" t="str">
        <f t="shared" si="19"/>
        <v/>
      </c>
      <c r="AN69" s="63"/>
      <c r="AO69" s="315"/>
      <c r="AP69" s="315"/>
      <c r="AQ69" s="315"/>
      <c r="AR69" s="315"/>
      <c r="AS69" s="315"/>
      <c r="AT69" s="315"/>
      <c r="AU69" s="315"/>
      <c r="AV69" s="315"/>
      <c r="AW69" s="317"/>
      <c r="AX69" s="263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307"/>
      <c r="M70" s="285">
        <f t="shared" si="16"/>
        <v>0</v>
      </c>
      <c r="N70" s="285"/>
      <c r="O70" s="284"/>
      <c r="P70" s="286" t="str">
        <f t="shared" si="17"/>
        <v/>
      </c>
      <c r="Q70" s="63"/>
      <c r="R70" s="307"/>
      <c r="S70" s="307"/>
      <c r="T70" s="307"/>
      <c r="U70" s="285"/>
      <c r="V70" s="307"/>
      <c r="W70" s="307"/>
      <c r="X70" s="307"/>
      <c r="Y70" s="277"/>
      <c r="Z70" s="262"/>
      <c r="AA70" s="263"/>
      <c r="AB70" s="286" t="str">
        <f t="shared" si="18"/>
        <v/>
      </c>
      <c r="AC70" s="63"/>
      <c r="AD70" s="307"/>
      <c r="AE70" s="307"/>
      <c r="AF70" s="307"/>
      <c r="AG70" s="285"/>
      <c r="AH70" s="307"/>
      <c r="AI70" s="307"/>
      <c r="AJ70" s="307"/>
      <c r="AK70" s="314"/>
      <c r="AL70" s="303"/>
      <c r="AM70" s="286" t="str">
        <f t="shared" si="19"/>
        <v/>
      </c>
      <c r="AN70" s="63"/>
      <c r="AO70" s="316"/>
      <c r="AP70" s="316"/>
      <c r="AQ70" s="316"/>
      <c r="AR70" s="316"/>
      <c r="AS70" s="316"/>
      <c r="AT70" s="316"/>
      <c r="AU70" s="316"/>
      <c r="AV70" s="316"/>
      <c r="AW70" s="317"/>
      <c r="AX70" s="263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6"/>
        <v>0</v>
      </c>
      <c r="N71" s="318"/>
      <c r="O71" s="284"/>
      <c r="P71" s="294" t="str">
        <f t="shared" si="17"/>
        <v/>
      </c>
      <c r="Q71" s="63"/>
      <c r="R71" s="313"/>
      <c r="S71" s="313"/>
      <c r="T71" s="313"/>
      <c r="U71" s="296"/>
      <c r="V71" s="313"/>
      <c r="W71" s="313"/>
      <c r="X71" s="313"/>
      <c r="Y71" s="277"/>
      <c r="Z71" s="262"/>
      <c r="AA71" s="263"/>
      <c r="AB71" s="294" t="str">
        <f t="shared" si="18"/>
        <v/>
      </c>
      <c r="AC71" s="63"/>
      <c r="AD71" s="313"/>
      <c r="AE71" s="313"/>
      <c r="AF71" s="313"/>
      <c r="AG71" s="296"/>
      <c r="AH71" s="313"/>
      <c r="AI71" s="313"/>
      <c r="AJ71" s="313"/>
      <c r="AK71" s="314"/>
      <c r="AL71" s="303"/>
      <c r="AM71" s="294" t="str">
        <f t="shared" si="19"/>
        <v/>
      </c>
      <c r="AN71" s="63"/>
      <c r="AO71" s="315"/>
      <c r="AP71" s="315"/>
      <c r="AQ71" s="315"/>
      <c r="AR71" s="315"/>
      <c r="AS71" s="315"/>
      <c r="AT71" s="315"/>
      <c r="AU71" s="315"/>
      <c r="AV71" s="315"/>
      <c r="AW71" s="317"/>
      <c r="AX71" s="263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</row>
    <row r="72">
      <c r="A72" s="259"/>
      <c r="B72" s="50"/>
      <c r="C72" s="260"/>
      <c r="D72" s="283" t="s">
        <v>132</v>
      </c>
      <c r="E72" s="63"/>
      <c r="F72" s="285">
        <v>0.1</v>
      </c>
      <c r="G72" s="307"/>
      <c r="H72" s="307"/>
      <c r="I72" s="307"/>
      <c r="J72" s="307"/>
      <c r="K72" s="307"/>
      <c r="L72" s="307"/>
      <c r="M72" s="285">
        <f t="shared" si="16"/>
        <v>0</v>
      </c>
      <c r="N72" s="285"/>
      <c r="O72" s="284"/>
      <c r="P72" s="286" t="str">
        <f t="shared" si="17"/>
        <v>Antifoam</v>
      </c>
      <c r="Q72" s="63"/>
      <c r="R72" s="307"/>
      <c r="S72" s="307"/>
      <c r="T72" s="307"/>
      <c r="U72" s="285"/>
      <c r="V72" s="307"/>
      <c r="W72" s="307"/>
      <c r="X72" s="307"/>
      <c r="Y72" s="277"/>
      <c r="Z72" s="262"/>
      <c r="AA72" s="263"/>
      <c r="AB72" s="286" t="str">
        <f t="shared" si="18"/>
        <v>Antifoam</v>
      </c>
      <c r="AC72" s="63"/>
      <c r="AD72" s="307"/>
      <c r="AE72" s="307"/>
      <c r="AF72" s="307"/>
      <c r="AG72" s="285"/>
      <c r="AH72" s="307"/>
      <c r="AI72" s="307"/>
      <c r="AJ72" s="307"/>
      <c r="AK72" s="314"/>
      <c r="AL72" s="303"/>
      <c r="AM72" s="286" t="str">
        <f t="shared" si="19"/>
        <v>Antifoam</v>
      </c>
      <c r="AN72" s="63"/>
      <c r="AO72" s="316"/>
      <c r="AP72" s="316"/>
      <c r="AQ72" s="316"/>
      <c r="AR72" s="316"/>
      <c r="AS72" s="316"/>
      <c r="AT72" s="316"/>
      <c r="AU72" s="316"/>
      <c r="AV72" s="316"/>
      <c r="AW72" s="317"/>
      <c r="AX72" s="263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</row>
    <row r="73">
      <c r="A73" s="259"/>
      <c r="B73" s="46"/>
      <c r="C73" s="260"/>
      <c r="D73" s="302" t="s">
        <v>133</v>
      </c>
      <c r="E73" s="63"/>
      <c r="F73" s="313"/>
      <c r="G73" s="313"/>
      <c r="H73" s="313"/>
      <c r="I73" s="296">
        <v>0.1</v>
      </c>
      <c r="J73" s="313"/>
      <c r="K73" s="313"/>
      <c r="L73" s="313"/>
      <c r="M73" s="285">
        <f t="shared" si="16"/>
        <v>0</v>
      </c>
      <c r="N73" s="296"/>
      <c r="O73" s="284"/>
      <c r="P73" s="322" t="str">
        <f t="shared" si="17"/>
        <v>Yeast Nutrient</v>
      </c>
      <c r="Q73" s="63"/>
      <c r="R73" s="326"/>
      <c r="S73" s="326"/>
      <c r="T73" s="326"/>
      <c r="U73" s="327"/>
      <c r="V73" s="326"/>
      <c r="W73" s="326"/>
      <c r="X73" s="326"/>
      <c r="Y73" s="277"/>
      <c r="Z73" s="262"/>
      <c r="AA73" s="263"/>
      <c r="AB73" s="294" t="str">
        <f t="shared" si="18"/>
        <v>Yeast Nutrient</v>
      </c>
      <c r="AC73" s="63"/>
      <c r="AD73" s="313"/>
      <c r="AE73" s="313"/>
      <c r="AF73" s="313"/>
      <c r="AG73" s="296"/>
      <c r="AH73" s="313"/>
      <c r="AI73" s="313"/>
      <c r="AJ73" s="313"/>
      <c r="AK73" s="314"/>
      <c r="AL73" s="303"/>
      <c r="AM73" s="294" t="str">
        <f t="shared" si="19"/>
        <v>Yeast Nutrient</v>
      </c>
      <c r="AN73" s="63"/>
      <c r="AO73" s="315"/>
      <c r="AP73" s="315"/>
      <c r="AQ73" s="315"/>
      <c r="AR73" s="315"/>
      <c r="AS73" s="315"/>
      <c r="AT73" s="315"/>
      <c r="AU73" s="315"/>
      <c r="AV73" s="315"/>
      <c r="AW73" s="317"/>
      <c r="AX73" s="263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</row>
    <row r="74">
      <c r="A74" s="259"/>
      <c r="B74" s="39"/>
      <c r="C74" s="260"/>
      <c r="D74" s="283" t="s">
        <v>134</v>
      </c>
      <c r="E74" s="63"/>
      <c r="F74" s="307"/>
      <c r="G74" s="307"/>
      <c r="H74" s="307"/>
      <c r="I74" s="285">
        <v>0.1</v>
      </c>
      <c r="J74" s="307"/>
      <c r="K74" s="307"/>
      <c r="L74" s="307"/>
      <c r="M74" s="285">
        <f t="shared" si="16"/>
        <v>0</v>
      </c>
      <c r="N74" s="285"/>
      <c r="O74" s="324"/>
      <c r="P74" s="286" t="str">
        <f t="shared" si="17"/>
        <v>Whirlfloc</v>
      </c>
      <c r="Q74" s="63"/>
      <c r="R74" s="307"/>
      <c r="S74" s="307"/>
      <c r="T74" s="307"/>
      <c r="U74" s="285"/>
      <c r="V74" s="307"/>
      <c r="W74" s="307"/>
      <c r="X74" s="307"/>
      <c r="Y74" s="277"/>
      <c r="Z74" s="262"/>
      <c r="AA74" s="263"/>
      <c r="AB74" s="286" t="str">
        <f t="shared" si="18"/>
        <v>Whirlfloc</v>
      </c>
      <c r="AC74" s="63"/>
      <c r="AD74" s="307"/>
      <c r="AE74" s="307"/>
      <c r="AF74" s="307"/>
      <c r="AG74" s="285"/>
      <c r="AH74" s="307"/>
      <c r="AI74" s="307"/>
      <c r="AJ74" s="307"/>
      <c r="AK74" s="314"/>
      <c r="AL74" s="303"/>
      <c r="AM74" s="286" t="str">
        <f t="shared" si="19"/>
        <v>Whirlfloc</v>
      </c>
      <c r="AN74" s="63"/>
      <c r="AO74" s="316"/>
      <c r="AP74" s="316"/>
      <c r="AQ74" s="316"/>
      <c r="AR74" s="316"/>
      <c r="AS74" s="316"/>
      <c r="AT74" s="316"/>
      <c r="AU74" s="316"/>
      <c r="AV74" s="316"/>
      <c r="AW74" s="317"/>
      <c r="AX74" s="263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</row>
    <row r="75">
      <c r="A75" s="259"/>
      <c r="B75" s="50"/>
      <c r="C75" s="260"/>
      <c r="D75" s="302" t="s">
        <v>135</v>
      </c>
      <c r="E75" s="63"/>
      <c r="F75" s="325" t="s">
        <v>136</v>
      </c>
      <c r="G75" s="62"/>
      <c r="H75" s="62"/>
      <c r="I75" s="62"/>
      <c r="J75" s="62"/>
      <c r="K75" s="62"/>
      <c r="L75" s="62"/>
      <c r="M75" s="62"/>
      <c r="N75" s="63"/>
      <c r="O75" s="284"/>
      <c r="P75" s="322" t="str">
        <f t="shared" si="17"/>
        <v>Yeast</v>
      </c>
      <c r="Q75" s="63"/>
      <c r="R75" s="326"/>
      <c r="S75" s="326"/>
      <c r="T75" s="326"/>
      <c r="U75" s="327"/>
      <c r="V75" s="326"/>
      <c r="W75" s="326"/>
      <c r="X75" s="326"/>
      <c r="Y75" s="277"/>
      <c r="Z75" s="262"/>
      <c r="AA75" s="263"/>
      <c r="AB75" s="294" t="str">
        <f t="shared" si="18"/>
        <v>Yeast</v>
      </c>
      <c r="AC75" s="63"/>
      <c r="AD75" s="313"/>
      <c r="AE75" s="313"/>
      <c r="AF75" s="313"/>
      <c r="AG75" s="296"/>
      <c r="AH75" s="313"/>
      <c r="AI75" s="313"/>
      <c r="AJ75" s="313"/>
      <c r="AK75" s="314"/>
      <c r="AL75" s="303"/>
      <c r="AM75" s="294" t="str">
        <f t="shared" si="19"/>
        <v>Yeast</v>
      </c>
      <c r="AN75" s="63"/>
      <c r="AO75" s="315"/>
      <c r="AP75" s="315"/>
      <c r="AQ75" s="315"/>
      <c r="AR75" s="315"/>
      <c r="AS75" s="315"/>
      <c r="AT75" s="315"/>
      <c r="AU75" s="315"/>
      <c r="AV75" s="315"/>
      <c r="AW75" s="317"/>
      <c r="AX75" s="263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</row>
    <row r="76">
      <c r="A76" s="259"/>
      <c r="B76" s="50"/>
      <c r="C76" s="260"/>
      <c r="D76" s="283" t="s">
        <v>138</v>
      </c>
      <c r="E76" s="63"/>
      <c r="F76" s="328" t="s">
        <v>139</v>
      </c>
      <c r="G76" s="62"/>
      <c r="H76" s="62"/>
      <c r="I76" s="62"/>
      <c r="J76" s="62"/>
      <c r="K76" s="62"/>
      <c r="L76" s="62"/>
      <c r="M76" s="62"/>
      <c r="N76" s="63"/>
      <c r="O76" s="324"/>
      <c r="P76" s="329"/>
      <c r="Q76" s="63"/>
      <c r="R76" s="330"/>
      <c r="S76" s="330"/>
      <c r="T76" s="330"/>
      <c r="U76" s="331"/>
      <c r="V76" s="330"/>
      <c r="W76" s="330"/>
      <c r="X76" s="330"/>
      <c r="Y76" s="253"/>
      <c r="Z76" s="262"/>
      <c r="AA76" s="263"/>
      <c r="AB76" s="329"/>
      <c r="AC76" s="63"/>
      <c r="AD76" s="330"/>
      <c r="AE76" s="330"/>
      <c r="AF76" s="330"/>
      <c r="AG76" s="331"/>
      <c r="AH76" s="330"/>
      <c r="AI76" s="330"/>
      <c r="AJ76" s="330"/>
      <c r="AK76" s="314"/>
      <c r="AL76" s="303"/>
      <c r="AM76" s="329"/>
      <c r="AN76" s="63"/>
      <c r="AO76" s="333"/>
      <c r="AP76" s="333"/>
      <c r="AQ76" s="333"/>
      <c r="AR76" s="333"/>
      <c r="AS76" s="333"/>
      <c r="AT76" s="333"/>
      <c r="AU76" s="333"/>
      <c r="AV76" s="333"/>
      <c r="AW76" s="317"/>
      <c r="AX76" s="263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</row>
    <row r="77">
      <c r="A77" s="1"/>
      <c r="B77" s="46"/>
      <c r="C77" s="334"/>
      <c r="D77" s="283" t="s">
        <v>141</v>
      </c>
      <c r="E77" s="63"/>
      <c r="F77" s="328" t="s">
        <v>142</v>
      </c>
      <c r="G77" s="62"/>
      <c r="H77" s="62"/>
      <c r="I77" s="62"/>
      <c r="J77" s="62"/>
      <c r="K77" s="62"/>
      <c r="L77" s="62"/>
      <c r="M77" s="62"/>
      <c r="N77" s="63"/>
      <c r="O77" s="234"/>
      <c r="P77" s="234"/>
      <c r="Q77" s="238"/>
      <c r="R77" s="238"/>
      <c r="S77" s="238"/>
      <c r="T77" s="238"/>
      <c r="U77" s="234"/>
      <c r="V77" s="335"/>
      <c r="W77" s="238"/>
      <c r="X77" s="238"/>
      <c r="Y77" s="238"/>
      <c r="Z77" s="303"/>
      <c r="AA77" s="303"/>
      <c r="AB77" s="171"/>
      <c r="AC77" s="173"/>
      <c r="AD77" s="173"/>
      <c r="AE77" s="173"/>
      <c r="AF77" s="173"/>
      <c r="AG77" s="171"/>
      <c r="AH77" s="171"/>
      <c r="AI77" s="171"/>
      <c r="AJ77" s="171"/>
      <c r="AK77" s="234"/>
      <c r="AL77" s="303"/>
      <c r="AM77" s="66"/>
      <c r="AN77" s="171"/>
      <c r="AO77" s="171"/>
      <c r="AP77" s="173"/>
      <c r="AQ77" s="173"/>
      <c r="AR77" s="173"/>
      <c r="AS77" s="173"/>
      <c r="AT77" s="171"/>
      <c r="AU77" s="171"/>
      <c r="AV77" s="171"/>
      <c r="AW77" s="171"/>
      <c r="AX77" s="171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>
      <c r="A78" s="1"/>
      <c r="B78" s="46"/>
      <c r="C78" s="334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4"/>
      <c r="O78" s="234"/>
      <c r="P78" s="234"/>
      <c r="Q78" s="238"/>
      <c r="R78" s="238"/>
      <c r="S78" s="238"/>
      <c r="T78" s="238"/>
      <c r="U78" s="234"/>
      <c r="V78" s="335"/>
      <c r="W78" s="238"/>
      <c r="X78" s="238"/>
      <c r="Y78" s="238"/>
      <c r="Z78" s="303"/>
      <c r="AA78" s="303"/>
      <c r="AB78" s="171"/>
      <c r="AC78" s="173"/>
      <c r="AD78" s="173"/>
      <c r="AE78" s="173"/>
      <c r="AF78" s="173"/>
      <c r="AG78" s="171"/>
      <c r="AH78" s="171"/>
      <c r="AI78" s="171"/>
      <c r="AJ78" s="171"/>
      <c r="AK78" s="234"/>
      <c r="AL78" s="303"/>
      <c r="AM78" s="66"/>
      <c r="AN78" s="171"/>
      <c r="AO78" s="171"/>
      <c r="AP78" s="173"/>
      <c r="AQ78" s="173"/>
      <c r="AR78" s="173"/>
      <c r="AS78" s="173"/>
      <c r="AT78" s="171"/>
      <c r="AU78" s="171"/>
      <c r="AV78" s="171"/>
      <c r="AW78" s="171"/>
      <c r="AX78" s="171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hidden="1">
      <c r="A79" s="1"/>
      <c r="B79" s="39"/>
      <c r="C79" s="336"/>
      <c r="D79" s="337"/>
      <c r="E79" s="63"/>
      <c r="F79" s="338"/>
      <c r="G79" s="338"/>
      <c r="H79" s="338"/>
      <c r="I79" s="338"/>
      <c r="J79" s="338"/>
      <c r="K79" s="338"/>
      <c r="L79" s="338"/>
      <c r="M79" s="338"/>
      <c r="N79" s="339"/>
      <c r="O79" s="338"/>
      <c r="P79" s="338"/>
      <c r="Q79" s="340"/>
      <c r="R79" s="336"/>
      <c r="S79" s="336"/>
      <c r="T79" s="336"/>
      <c r="U79" s="336"/>
      <c r="V79" s="341"/>
      <c r="W79" s="341"/>
      <c r="X79" s="341"/>
      <c r="Y79" s="341"/>
      <c r="Z79" s="303"/>
      <c r="AA79" s="303"/>
      <c r="AB79" s="342"/>
      <c r="AC79" s="342"/>
      <c r="AD79" s="342"/>
      <c r="AE79" s="342"/>
      <c r="AF79" s="342"/>
      <c r="AG79" s="343"/>
      <c r="AH79" s="343"/>
      <c r="AI79" s="342"/>
      <c r="AJ79" s="344"/>
      <c r="AK79" s="63"/>
      <c r="AL79" s="303"/>
      <c r="AM79" s="345" t="str">
        <f t="shared" ref="AM79:AM80" si="20">IF(AL79&gt;0,AL79/$M$72,"")</f>
        <v/>
      </c>
      <c r="AN79" s="342"/>
      <c r="AO79" s="342"/>
      <c r="AP79" s="342"/>
      <c r="AQ79" s="342"/>
      <c r="AR79" s="342"/>
      <c r="AS79" s="342"/>
      <c r="AT79" s="342"/>
      <c r="AU79" s="342"/>
      <c r="AV79" s="342"/>
      <c r="AW79" s="342"/>
      <c r="AX79" s="263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ht="28.5" hidden="1" customHeight="1">
      <c r="A80" s="1"/>
      <c r="B80" s="50"/>
      <c r="C80" s="336"/>
      <c r="D80" s="346"/>
      <c r="E80" s="63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0"/>
      <c r="R80" s="336"/>
      <c r="S80" s="336"/>
      <c r="T80" s="336"/>
      <c r="U80" s="336"/>
      <c r="V80" s="341"/>
      <c r="W80" s="341"/>
      <c r="X80" s="341"/>
      <c r="Y80" s="341"/>
      <c r="Z80" s="303"/>
      <c r="AA80" s="303"/>
      <c r="AB80" s="342"/>
      <c r="AC80" s="342"/>
      <c r="AD80" s="342"/>
      <c r="AE80" s="342"/>
      <c r="AF80" s="342"/>
      <c r="AG80" s="343"/>
      <c r="AH80" s="343"/>
      <c r="AI80" s="342"/>
      <c r="AJ80" s="344"/>
      <c r="AK80" s="63"/>
      <c r="AL80" s="303"/>
      <c r="AM80" s="345" t="str">
        <f t="shared" si="20"/>
        <v/>
      </c>
      <c r="AN80" s="342"/>
      <c r="AO80" s="342"/>
      <c r="AP80" s="342"/>
      <c r="AQ80" s="342"/>
      <c r="AR80" s="342"/>
      <c r="AS80" s="342"/>
      <c r="AT80" s="342"/>
      <c r="AU80" s="342"/>
      <c r="AV80" s="342"/>
      <c r="AW80" s="342"/>
      <c r="AX80" s="171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>
      <c r="A81" s="1"/>
      <c r="B81" s="50"/>
      <c r="C81" s="348">
        <v>1.0</v>
      </c>
      <c r="D81" s="144"/>
      <c r="E81" s="144"/>
      <c r="F81" s="144"/>
      <c r="G81" s="144"/>
      <c r="H81" s="182"/>
      <c r="I81" s="349"/>
      <c r="J81" s="144"/>
      <c r="K81" s="144"/>
      <c r="L81" s="144"/>
      <c r="M81" s="144"/>
      <c r="N81" s="182"/>
      <c r="O81" s="173"/>
      <c r="P81" s="350">
        <v>2.0</v>
      </c>
      <c r="Q81" s="144"/>
      <c r="R81" s="144"/>
      <c r="S81" s="144"/>
      <c r="T81" s="144"/>
      <c r="U81" s="182"/>
      <c r="V81" s="156"/>
      <c r="W81" s="156"/>
      <c r="X81" s="156"/>
      <c r="Y81" s="156"/>
      <c r="Z81" s="303"/>
      <c r="AA81" s="303"/>
      <c r="AB81" s="303"/>
      <c r="AC81" s="350">
        <v>3.0</v>
      </c>
      <c r="AD81" s="144"/>
      <c r="AE81" s="144"/>
      <c r="AF81" s="144"/>
      <c r="AG81" s="144"/>
      <c r="AH81" s="182"/>
      <c r="AI81" s="351"/>
      <c r="AJ81" s="351"/>
      <c r="AK81" s="175"/>
      <c r="AL81" s="63"/>
      <c r="AM81" s="303"/>
      <c r="AN81" s="350">
        <v>4.0</v>
      </c>
      <c r="AO81" s="144"/>
      <c r="AP81" s="144"/>
      <c r="AQ81" s="144"/>
      <c r="AR81" s="144"/>
      <c r="AS81" s="144"/>
      <c r="AT81" s="156"/>
      <c r="AU81" s="156"/>
      <c r="AV81" s="156"/>
      <c r="AW81" s="156"/>
      <c r="AX81" s="263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L81" s="194"/>
    </row>
    <row r="82">
      <c r="A82" s="1"/>
      <c r="B82" s="50"/>
      <c r="C82" s="184"/>
      <c r="D82" s="52"/>
      <c r="E82" s="52"/>
      <c r="F82" s="52"/>
      <c r="G82" s="52"/>
      <c r="H82" s="132"/>
      <c r="I82" s="184"/>
      <c r="J82" s="52"/>
      <c r="K82" s="52"/>
      <c r="L82" s="52"/>
      <c r="M82" s="52"/>
      <c r="N82" s="132"/>
      <c r="O82" s="173"/>
      <c r="P82" s="184"/>
      <c r="Q82" s="52"/>
      <c r="R82" s="52"/>
      <c r="S82" s="52"/>
      <c r="T82" s="52"/>
      <c r="U82" s="132"/>
      <c r="V82" s="156"/>
      <c r="W82" s="156"/>
      <c r="X82" s="156"/>
      <c r="Y82" s="156"/>
      <c r="Z82" s="303"/>
      <c r="AA82" s="303"/>
      <c r="AB82" s="303"/>
      <c r="AC82" s="184"/>
      <c r="AD82" s="52"/>
      <c r="AE82" s="52"/>
      <c r="AF82" s="52"/>
      <c r="AG82" s="52"/>
      <c r="AH82" s="132"/>
      <c r="AI82" s="234"/>
      <c r="AJ82" s="234"/>
      <c r="AK82" s="175"/>
      <c r="AL82" s="63"/>
      <c r="AM82" s="303"/>
      <c r="AN82" s="184"/>
      <c r="AO82" s="52"/>
      <c r="AP82" s="52"/>
      <c r="AQ82" s="52"/>
      <c r="AR82" s="52"/>
      <c r="AS82" s="52"/>
      <c r="AT82" s="156"/>
      <c r="AU82" s="156"/>
      <c r="AV82" s="156"/>
      <c r="AW82" s="156"/>
      <c r="AX82" s="171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L82" s="194"/>
    </row>
    <row r="83" ht="21.75" customHeight="1">
      <c r="A83" s="1"/>
      <c r="B83" s="50"/>
      <c r="C83" s="341"/>
      <c r="D83" s="352" t="s">
        <v>144</v>
      </c>
      <c r="E83" s="353"/>
      <c r="F83" s="354" t="s">
        <v>145</v>
      </c>
      <c r="G83" s="63"/>
      <c r="H83" s="355"/>
      <c r="I83" s="356"/>
      <c r="J83" s="356"/>
      <c r="K83" s="156"/>
      <c r="L83" s="156"/>
      <c r="M83" s="156"/>
      <c r="N83" s="171"/>
      <c r="O83" s="171"/>
      <c r="P83" s="341"/>
      <c r="Q83" s="352" t="s">
        <v>144</v>
      </c>
      <c r="R83" s="353"/>
      <c r="S83" s="354" t="s">
        <v>145</v>
      </c>
      <c r="T83" s="63"/>
      <c r="U83" s="355"/>
      <c r="V83" s="156"/>
      <c r="W83" s="156"/>
      <c r="X83" s="156"/>
      <c r="Y83" s="156"/>
      <c r="Z83" s="303"/>
      <c r="AA83" s="303"/>
      <c r="AB83" s="303"/>
      <c r="AC83" s="341"/>
      <c r="AD83" s="352" t="s">
        <v>144</v>
      </c>
      <c r="AE83" s="353"/>
      <c r="AF83" s="354" t="s">
        <v>145</v>
      </c>
      <c r="AG83" s="63"/>
      <c r="AH83" s="355"/>
      <c r="AI83" s="234"/>
      <c r="AJ83" s="234"/>
      <c r="AK83" s="175"/>
      <c r="AL83" s="63"/>
      <c r="AM83" s="303"/>
      <c r="AN83" s="341"/>
      <c r="AO83" s="352" t="s">
        <v>144</v>
      </c>
      <c r="AP83" s="353"/>
      <c r="AQ83" s="354" t="s">
        <v>145</v>
      </c>
      <c r="AR83" s="63"/>
      <c r="AS83" s="355"/>
      <c r="AT83" s="156"/>
      <c r="AU83" s="156"/>
      <c r="AV83" s="156"/>
      <c r="AW83" s="156"/>
      <c r="AX83" s="263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L83" s="194"/>
    </row>
    <row r="84">
      <c r="A84" s="357"/>
      <c r="B84" s="50"/>
      <c r="C84" s="358" t="s">
        <v>146</v>
      </c>
      <c r="D84" s="359" t="str">
        <f>$F$55+7</f>
        <v>#VALUE!</v>
      </c>
      <c r="E84" s="62"/>
      <c r="F84" s="62"/>
      <c r="G84" s="62"/>
      <c r="H84" s="63"/>
      <c r="I84" s="360"/>
      <c r="J84" s="360"/>
      <c r="K84" s="156"/>
      <c r="L84" s="156"/>
      <c r="M84" s="156"/>
      <c r="N84" s="303"/>
      <c r="O84" s="361"/>
      <c r="P84" s="358" t="s">
        <v>146</v>
      </c>
      <c r="Q84" s="359" t="str">
        <f>$F$55+7</f>
        <v>#VALUE!</v>
      </c>
      <c r="R84" s="62"/>
      <c r="S84" s="62"/>
      <c r="T84" s="62"/>
      <c r="U84" s="63"/>
      <c r="V84" s="156"/>
      <c r="W84" s="156"/>
      <c r="X84" s="156"/>
      <c r="Y84" s="156"/>
      <c r="Z84" s="303"/>
      <c r="AA84" s="303"/>
      <c r="AB84" s="303"/>
      <c r="AC84" s="358" t="s">
        <v>146</v>
      </c>
      <c r="AD84" s="359" t="str">
        <f>$F$55+7</f>
        <v>#VALUE!</v>
      </c>
      <c r="AE84" s="62"/>
      <c r="AF84" s="62"/>
      <c r="AG84" s="62"/>
      <c r="AH84" s="63"/>
      <c r="AI84" s="234"/>
      <c r="AJ84" s="234"/>
      <c r="AK84" s="234"/>
      <c r="AL84" s="234"/>
      <c r="AM84" s="303"/>
      <c r="AN84" s="358" t="s">
        <v>146</v>
      </c>
      <c r="AO84" s="359" t="str">
        <f>$F$55+7</f>
        <v>#VALUE!</v>
      </c>
      <c r="AP84" s="62"/>
      <c r="AQ84" s="62"/>
      <c r="AR84" s="62"/>
      <c r="AS84" s="63"/>
      <c r="AT84" s="156"/>
      <c r="AU84" s="156"/>
      <c r="AV84" s="156"/>
      <c r="AW84" s="156"/>
      <c r="AX84" s="171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L84" s="194"/>
    </row>
    <row r="85" ht="27.0" customHeight="1">
      <c r="A85" s="362"/>
      <c r="B85" s="50"/>
      <c r="C85" s="363" t="s">
        <v>149</v>
      </c>
      <c r="D85" s="364">
        <f>K53</f>
        <v>1401.45</v>
      </c>
      <c r="E85" s="62"/>
      <c r="F85" s="62"/>
      <c r="G85" s="62"/>
      <c r="H85" s="63"/>
      <c r="I85" s="365"/>
      <c r="J85" s="365"/>
      <c r="K85" s="156"/>
      <c r="L85" s="156"/>
      <c r="M85" s="156"/>
      <c r="N85" s="303"/>
      <c r="O85" s="366"/>
      <c r="P85" s="367" t="s">
        <v>151</v>
      </c>
      <c r="Q85" s="364" t="str">
        <f>X53</f>
        <v/>
      </c>
      <c r="R85" s="62"/>
      <c r="S85" s="62"/>
      <c r="T85" s="62"/>
      <c r="U85" s="63"/>
      <c r="V85" s="156"/>
      <c r="W85" s="156"/>
      <c r="X85" s="156"/>
      <c r="Y85" s="156"/>
      <c r="Z85" s="303"/>
      <c r="AA85" s="303"/>
      <c r="AB85" s="303"/>
      <c r="AC85" s="367" t="s">
        <v>151</v>
      </c>
      <c r="AD85" s="364" t="str">
        <f>AK53</f>
        <v>Litres</v>
      </c>
      <c r="AE85" s="62"/>
      <c r="AF85" s="62"/>
      <c r="AG85" s="62"/>
      <c r="AH85" s="63"/>
      <c r="AI85" s="234"/>
      <c r="AJ85" s="234"/>
      <c r="AK85" s="234"/>
      <c r="AL85" s="234"/>
      <c r="AM85" s="303"/>
      <c r="AN85" s="367" t="s">
        <v>151</v>
      </c>
      <c r="AO85" s="364" t="str">
        <f>AV53</f>
        <v/>
      </c>
      <c r="AP85" s="62"/>
      <c r="AQ85" s="62"/>
      <c r="AR85" s="62"/>
      <c r="AS85" s="63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</row>
    <row r="86" ht="27.75" customHeight="1">
      <c r="A86" s="362"/>
      <c r="B86" s="50"/>
      <c r="C86" s="367" t="s">
        <v>152</v>
      </c>
      <c r="D86" s="368"/>
      <c r="E86" s="367" t="s">
        <v>153</v>
      </c>
      <c r="F86" s="364"/>
      <c r="G86" s="62"/>
      <c r="H86" s="63"/>
      <c r="I86" s="365"/>
      <c r="J86" s="365"/>
      <c r="K86" s="156"/>
      <c r="L86" s="156"/>
      <c r="M86" s="156"/>
      <c r="N86" s="303"/>
      <c r="O86" s="366"/>
      <c r="P86" s="367" t="s">
        <v>152</v>
      </c>
      <c r="Q86" s="368"/>
      <c r="R86" s="367" t="s">
        <v>153</v>
      </c>
      <c r="S86" s="364"/>
      <c r="T86" s="63"/>
      <c r="U86" s="342"/>
      <c r="V86" s="156"/>
      <c r="W86" s="156"/>
      <c r="X86" s="156"/>
      <c r="Y86" s="156"/>
      <c r="Z86" s="303"/>
      <c r="AA86" s="303"/>
      <c r="AB86" s="303"/>
      <c r="AC86" s="367" t="s">
        <v>152</v>
      </c>
      <c r="AD86" s="368"/>
      <c r="AE86" s="367" t="s">
        <v>153</v>
      </c>
      <c r="AF86" s="364"/>
      <c r="AG86" s="63"/>
      <c r="AH86" s="342"/>
      <c r="AI86" s="234"/>
      <c r="AJ86" s="234"/>
      <c r="AK86" s="234"/>
      <c r="AL86" s="234"/>
      <c r="AM86" s="303"/>
      <c r="AN86" s="367" t="s">
        <v>152</v>
      </c>
      <c r="AO86" s="368"/>
      <c r="AP86" s="367" t="s">
        <v>153</v>
      </c>
      <c r="AQ86" s="364"/>
      <c r="AR86" s="63"/>
      <c r="AS86" s="34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</row>
    <row r="87">
      <c r="A87" s="357"/>
      <c r="B87" s="50"/>
      <c r="C87" s="358" t="s">
        <v>154</v>
      </c>
      <c r="D87" s="369"/>
      <c r="E87" s="63"/>
      <c r="F87" s="370" t="s">
        <v>155</v>
      </c>
      <c r="G87" s="63"/>
      <c r="H87" s="371" t="s">
        <v>156</v>
      </c>
      <c r="I87" s="372"/>
      <c r="J87" s="372"/>
      <c r="K87" s="156"/>
      <c r="L87" s="156"/>
      <c r="M87" s="156"/>
      <c r="N87" s="171"/>
      <c r="O87" s="361"/>
      <c r="P87" s="358" t="s">
        <v>154</v>
      </c>
      <c r="Q87" s="373"/>
      <c r="R87" s="340"/>
      <c r="S87" s="370" t="s">
        <v>155</v>
      </c>
      <c r="T87" s="63"/>
      <c r="U87" s="371" t="s">
        <v>156</v>
      </c>
      <c r="V87" s="156"/>
      <c r="W87" s="156"/>
      <c r="X87" s="156"/>
      <c r="Y87" s="156"/>
      <c r="Z87" s="303"/>
      <c r="AA87" s="303"/>
      <c r="AB87" s="303"/>
      <c r="AC87" s="358" t="s">
        <v>154</v>
      </c>
      <c r="AD87" s="373"/>
      <c r="AE87" s="340"/>
      <c r="AF87" s="370" t="s">
        <v>155</v>
      </c>
      <c r="AG87" s="63"/>
      <c r="AH87" s="371" t="s">
        <v>156</v>
      </c>
      <c r="AI87" s="234"/>
      <c r="AJ87" s="234"/>
      <c r="AK87" s="234"/>
      <c r="AL87" s="234"/>
      <c r="AM87" s="303"/>
      <c r="AN87" s="358" t="s">
        <v>154</v>
      </c>
      <c r="AO87" s="373"/>
      <c r="AP87" s="340"/>
      <c r="AQ87" s="370" t="s">
        <v>155</v>
      </c>
      <c r="AR87" s="63"/>
      <c r="AS87" s="371" t="s">
        <v>156</v>
      </c>
      <c r="AT87" s="156"/>
      <c r="AU87" s="156"/>
      <c r="AV87" s="156"/>
      <c r="AW87" s="156"/>
      <c r="AX87" s="171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</row>
    <row r="88">
      <c r="A88" s="357"/>
      <c r="B88" s="50"/>
      <c r="C88" s="358" t="s">
        <v>158</v>
      </c>
      <c r="D88" s="374"/>
      <c r="E88" s="375" t="s">
        <v>159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158</v>
      </c>
      <c r="Q88" s="374"/>
      <c r="R88" s="375" t="s">
        <v>159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03"/>
      <c r="AC88" s="358" t="s">
        <v>158</v>
      </c>
      <c r="AD88" s="374"/>
      <c r="AE88" s="375" t="s">
        <v>159</v>
      </c>
      <c r="AF88" s="376"/>
      <c r="AG88" s="63"/>
      <c r="AH88" s="377"/>
      <c r="AI88" s="386"/>
      <c r="AJ88" s="386"/>
      <c r="AK88" s="386"/>
      <c r="AL88" s="386"/>
      <c r="AM88" s="303"/>
      <c r="AN88" s="358" t="s">
        <v>158</v>
      </c>
      <c r="AO88" s="374"/>
      <c r="AP88" s="375" t="s">
        <v>159</v>
      </c>
      <c r="AQ88" s="376"/>
      <c r="AR88" s="63"/>
      <c r="AS88" s="377"/>
      <c r="AT88" s="156"/>
      <c r="AU88" s="156"/>
      <c r="AV88" s="156"/>
      <c r="AW88" s="156"/>
      <c r="AX88" s="263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</row>
    <row r="89">
      <c r="A89" s="357"/>
      <c r="B89" s="50"/>
      <c r="C89" s="358" t="s">
        <v>164</v>
      </c>
      <c r="D89" s="373"/>
      <c r="E89" s="375" t="s">
        <v>165</v>
      </c>
      <c r="F89" s="376"/>
      <c r="G89" s="63"/>
      <c r="H89" s="377"/>
      <c r="I89" s="378"/>
      <c r="J89" s="378"/>
      <c r="K89" s="156"/>
      <c r="L89" s="156"/>
      <c r="M89" s="156"/>
      <c r="N89" s="381"/>
      <c r="O89" s="361"/>
      <c r="P89" s="358" t="s">
        <v>164</v>
      </c>
      <c r="Q89" s="373"/>
      <c r="R89" s="375" t="s">
        <v>165</v>
      </c>
      <c r="S89" s="376"/>
      <c r="T89" s="63"/>
      <c r="U89" s="377"/>
      <c r="V89" s="156"/>
      <c r="W89" s="156"/>
      <c r="X89" s="156"/>
      <c r="Y89" s="156"/>
      <c r="Z89" s="303"/>
      <c r="AA89" s="303"/>
      <c r="AB89" s="303"/>
      <c r="AC89" s="358" t="s">
        <v>164</v>
      </c>
      <c r="AD89" s="373"/>
      <c r="AE89" s="375" t="s">
        <v>165</v>
      </c>
      <c r="AF89" s="376"/>
      <c r="AG89" s="63"/>
      <c r="AH89" s="377"/>
      <c r="AI89" s="386"/>
      <c r="AJ89" s="386"/>
      <c r="AK89" s="386"/>
      <c r="AL89" s="386"/>
      <c r="AM89" s="303"/>
      <c r="AN89" s="358" t="s">
        <v>164</v>
      </c>
      <c r="AO89" s="373"/>
      <c r="AP89" s="375" t="s">
        <v>165</v>
      </c>
      <c r="AQ89" s="376"/>
      <c r="AR89" s="63"/>
      <c r="AS89" s="377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</row>
    <row r="90">
      <c r="A90" s="357"/>
      <c r="B90" s="50"/>
      <c r="C90" s="358" t="s">
        <v>168</v>
      </c>
      <c r="D90" s="391"/>
      <c r="E90" s="62"/>
      <c r="F90" s="62"/>
      <c r="G90" s="62"/>
      <c r="H90" s="63"/>
      <c r="I90" s="392"/>
      <c r="J90" s="392"/>
      <c r="K90" s="156"/>
      <c r="L90" s="156"/>
      <c r="M90" s="156"/>
      <c r="N90" s="381"/>
      <c r="O90" s="361"/>
      <c r="P90" s="358" t="s">
        <v>168</v>
      </c>
      <c r="Q90" s="391"/>
      <c r="R90" s="62"/>
      <c r="S90" s="62"/>
      <c r="T90" s="62"/>
      <c r="U90" s="63"/>
      <c r="V90" s="156"/>
      <c r="W90" s="156"/>
      <c r="X90" s="156"/>
      <c r="Y90" s="156"/>
      <c r="Z90" s="303"/>
      <c r="AA90" s="303"/>
      <c r="AB90" s="303"/>
      <c r="AC90" s="358" t="s">
        <v>168</v>
      </c>
      <c r="AD90" s="391"/>
      <c r="AE90" s="62"/>
      <c r="AF90" s="62"/>
      <c r="AG90" s="62"/>
      <c r="AH90" s="63"/>
      <c r="AI90" s="394"/>
      <c r="AJ90" s="394"/>
      <c r="AK90" s="386"/>
      <c r="AL90" s="386"/>
      <c r="AM90" s="303"/>
      <c r="AN90" s="358" t="s">
        <v>168</v>
      </c>
      <c r="AO90" s="391"/>
      <c r="AP90" s="62"/>
      <c r="AQ90" s="62"/>
      <c r="AR90" s="62"/>
      <c r="AS90" s="63"/>
      <c r="AT90" s="156"/>
      <c r="AU90" s="156"/>
      <c r="AV90" s="156"/>
      <c r="AW90" s="156"/>
      <c r="AX90" s="263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</row>
    <row r="91">
      <c r="A91" s="357"/>
      <c r="B91" s="50"/>
      <c r="C91" s="358" t="s">
        <v>169</v>
      </c>
      <c r="D91" s="369"/>
      <c r="E91" s="62"/>
      <c r="F91" s="62"/>
      <c r="G91" s="62"/>
      <c r="H91" s="63"/>
      <c r="I91" s="392"/>
      <c r="J91" s="392"/>
      <c r="K91" s="156"/>
      <c r="L91" s="156"/>
      <c r="M91" s="156"/>
      <c r="N91" s="381"/>
      <c r="O91" s="361"/>
      <c r="P91" s="358" t="s">
        <v>169</v>
      </c>
      <c r="Q91" s="369"/>
      <c r="R91" s="62"/>
      <c r="S91" s="62"/>
      <c r="T91" s="62"/>
      <c r="U91" s="63"/>
      <c r="V91" s="156"/>
      <c r="W91" s="156"/>
      <c r="X91" s="156"/>
      <c r="Y91" s="156"/>
      <c r="Z91" s="303"/>
      <c r="AA91" s="303"/>
      <c r="AB91" s="303"/>
      <c r="AC91" s="358" t="s">
        <v>169</v>
      </c>
      <c r="AD91" s="369"/>
      <c r="AE91" s="62"/>
      <c r="AF91" s="62"/>
      <c r="AG91" s="62"/>
      <c r="AH91" s="63"/>
      <c r="AI91" s="386"/>
      <c r="AJ91" s="386"/>
      <c r="AK91" s="386"/>
      <c r="AL91" s="386"/>
      <c r="AM91" s="303"/>
      <c r="AN91" s="358" t="s">
        <v>169</v>
      </c>
      <c r="AO91" s="369"/>
      <c r="AP91" s="62"/>
      <c r="AQ91" s="62"/>
      <c r="AR91" s="62"/>
      <c r="AS91" s="63"/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</row>
    <row r="92">
      <c r="A92" s="397"/>
      <c r="B92" s="50"/>
      <c r="C92" s="398" t="s">
        <v>170</v>
      </c>
      <c r="D92" s="391"/>
      <c r="E92" s="62"/>
      <c r="F92" s="62"/>
      <c r="G92" s="62"/>
      <c r="H92" s="63"/>
      <c r="I92" s="396"/>
      <c r="J92" s="396"/>
      <c r="K92" s="156"/>
      <c r="L92" s="156"/>
      <c r="M92" s="156"/>
      <c r="N92" s="381"/>
      <c r="O92" s="399"/>
      <c r="P92" s="398" t="s">
        <v>170</v>
      </c>
      <c r="Q92" s="391"/>
      <c r="R92" s="62"/>
      <c r="S92" s="62"/>
      <c r="T92" s="62"/>
      <c r="U92" s="63"/>
      <c r="V92" s="156"/>
      <c r="W92" s="156"/>
      <c r="X92" s="156"/>
      <c r="Y92" s="156"/>
      <c r="Z92" s="303"/>
      <c r="AA92" s="303"/>
      <c r="AB92" s="303"/>
      <c r="AC92" s="398" t="s">
        <v>170</v>
      </c>
      <c r="AD92" s="391"/>
      <c r="AE92" s="62"/>
      <c r="AF92" s="62"/>
      <c r="AG92" s="62"/>
      <c r="AH92" s="63"/>
      <c r="AI92" s="156"/>
      <c r="AJ92" s="156"/>
      <c r="AK92" s="156"/>
      <c r="AL92" s="156"/>
      <c r="AM92" s="303"/>
      <c r="AN92" s="398" t="s">
        <v>170</v>
      </c>
      <c r="AO92" s="391"/>
      <c r="AP92" s="62"/>
      <c r="AQ92" s="62"/>
      <c r="AR92" s="62"/>
      <c r="AS92" s="63"/>
      <c r="AT92" s="156"/>
      <c r="AU92" s="156"/>
      <c r="AV92" s="156"/>
      <c r="AW92" s="156"/>
      <c r="AX92" s="171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2"/>
      <c r="H93" s="63"/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2"/>
      <c r="U93" s="63"/>
      <c r="V93" s="156"/>
      <c r="W93" s="156"/>
      <c r="X93" s="156"/>
      <c r="Y93" s="156"/>
      <c r="Z93" s="303"/>
      <c r="AA93" s="303"/>
      <c r="AB93" s="303"/>
      <c r="AC93" s="398" t="s">
        <v>171</v>
      </c>
      <c r="AD93" s="373"/>
      <c r="AE93" s="358" t="s">
        <v>172</v>
      </c>
      <c r="AF93" s="400"/>
      <c r="AG93" s="62"/>
      <c r="AH93" s="63"/>
      <c r="AI93" s="156"/>
      <c r="AJ93" s="156"/>
      <c r="AK93" s="156"/>
      <c r="AL93" s="156"/>
      <c r="AM93" s="303"/>
      <c r="AN93" s="398" t="s">
        <v>171</v>
      </c>
      <c r="AO93" s="373"/>
      <c r="AP93" s="358" t="s">
        <v>172</v>
      </c>
      <c r="AQ93" s="400"/>
      <c r="AR93" s="62"/>
      <c r="AS93" s="63"/>
      <c r="AT93" s="156"/>
      <c r="AU93" s="156"/>
      <c r="AV93" s="156"/>
      <c r="AW93" s="156"/>
      <c r="AX93" s="263"/>
      <c r="BA93" s="402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</row>
    <row r="94">
      <c r="A94" s="357"/>
      <c r="B94" s="50"/>
      <c r="C94" s="358" t="s">
        <v>173</v>
      </c>
      <c r="D94" s="403"/>
      <c r="E94" s="62"/>
      <c r="F94" s="62"/>
      <c r="G94" s="62"/>
      <c r="H94" s="63"/>
      <c r="I94" s="404"/>
      <c r="J94" s="404"/>
      <c r="K94" s="156"/>
      <c r="L94" s="156"/>
      <c r="M94" s="156"/>
      <c r="N94" s="171"/>
      <c r="O94" s="361"/>
      <c r="P94" s="358" t="s">
        <v>173</v>
      </c>
      <c r="Q94" s="403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173</v>
      </c>
      <c r="AD94" s="403"/>
      <c r="AE94" s="62"/>
      <c r="AF94" s="62"/>
      <c r="AG94" s="62"/>
      <c r="AH94" s="63"/>
      <c r="AI94" s="156"/>
      <c r="AJ94" s="156"/>
      <c r="AK94" s="156"/>
      <c r="AL94" s="156"/>
      <c r="AM94" s="303"/>
      <c r="AN94" s="358" t="s">
        <v>173</v>
      </c>
      <c r="AO94" s="403"/>
      <c r="AP94" s="62"/>
      <c r="AQ94" s="62"/>
      <c r="AR94" s="62"/>
      <c r="AS94" s="63"/>
      <c r="AT94" s="156"/>
      <c r="AU94" s="156"/>
      <c r="AV94" s="156"/>
      <c r="AW94" s="156"/>
      <c r="AX94" s="171"/>
      <c r="BA94" s="405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</row>
    <row r="95">
      <c r="A95" s="357"/>
      <c r="B95" s="50"/>
      <c r="C95" s="358" t="s">
        <v>174</v>
      </c>
      <c r="D95" s="406"/>
      <c r="E95" s="358" t="s">
        <v>175</v>
      </c>
      <c r="F95" s="407"/>
      <c r="G95" s="62"/>
      <c r="H95" s="63"/>
      <c r="I95" s="404"/>
      <c r="J95" s="404"/>
      <c r="K95" s="156"/>
      <c r="L95" s="156"/>
      <c r="M95" s="156"/>
      <c r="N95" s="139"/>
      <c r="O95" s="361"/>
      <c r="P95" s="358" t="s">
        <v>174</v>
      </c>
      <c r="Q95" s="406"/>
      <c r="R95" s="358" t="s">
        <v>175</v>
      </c>
      <c r="S95" s="407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174</v>
      </c>
      <c r="AD95" s="406"/>
      <c r="AE95" s="358" t="s">
        <v>175</v>
      </c>
      <c r="AF95" s="407"/>
      <c r="AG95" s="62"/>
      <c r="AH95" s="63"/>
      <c r="AI95" s="156"/>
      <c r="AJ95" s="156"/>
      <c r="AK95" s="156"/>
      <c r="AL95" s="156"/>
      <c r="AM95" s="303"/>
      <c r="AN95" s="358" t="s">
        <v>174</v>
      </c>
      <c r="AO95" s="406"/>
      <c r="AP95" s="358" t="s">
        <v>175</v>
      </c>
      <c r="AQ95" s="407"/>
      <c r="AR95" s="62"/>
      <c r="AS95" s="63"/>
      <c r="AT95" s="156"/>
      <c r="AU95" s="156"/>
      <c r="AV95" s="156"/>
      <c r="AW95" s="156"/>
      <c r="AX95" s="171"/>
      <c r="BA95" s="405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</row>
    <row r="96">
      <c r="A96" s="357"/>
      <c r="B96" s="50"/>
      <c r="C96" s="358" t="s">
        <v>177</v>
      </c>
      <c r="D96" s="410"/>
      <c r="E96" s="62"/>
      <c r="F96" s="62"/>
      <c r="G96" s="62"/>
      <c r="H96" s="63"/>
      <c r="I96" s="171"/>
      <c r="J96" s="171"/>
      <c r="K96" s="156"/>
      <c r="L96" s="156"/>
      <c r="M96" s="156"/>
      <c r="N96" s="139"/>
      <c r="O96" s="361"/>
      <c r="P96" s="358" t="s">
        <v>177</v>
      </c>
      <c r="Q96" s="410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58" t="s">
        <v>177</v>
      </c>
      <c r="AD96" s="410"/>
      <c r="AE96" s="62"/>
      <c r="AF96" s="62"/>
      <c r="AG96" s="62"/>
      <c r="AH96" s="63"/>
      <c r="AI96" s="156"/>
      <c r="AJ96" s="156"/>
      <c r="AK96" s="156"/>
      <c r="AL96" s="156"/>
      <c r="AM96" s="303"/>
      <c r="AN96" s="358" t="s">
        <v>177</v>
      </c>
      <c r="AO96" s="410"/>
      <c r="AP96" s="62"/>
      <c r="AQ96" s="62"/>
      <c r="AR96" s="62"/>
      <c r="AS96" s="63"/>
      <c r="AT96" s="156"/>
      <c r="AU96" s="156"/>
      <c r="AV96" s="156"/>
      <c r="AW96" s="156"/>
      <c r="AX96" s="263"/>
      <c r="BA96" s="405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</row>
    <row r="97">
      <c r="A97" s="412"/>
      <c r="B97" s="50"/>
      <c r="C97" s="414" t="s">
        <v>180</v>
      </c>
      <c r="D97" s="415" t="s">
        <v>181</v>
      </c>
      <c r="E97" s="415" t="s">
        <v>156</v>
      </c>
      <c r="F97" s="416" t="s">
        <v>182</v>
      </c>
      <c r="G97" s="62"/>
      <c r="H97" s="63"/>
      <c r="I97" s="417"/>
      <c r="J97" s="417"/>
      <c r="K97" s="156"/>
      <c r="L97" s="156"/>
      <c r="M97" s="156"/>
      <c r="N97" s="139"/>
      <c r="O97" s="303"/>
      <c r="P97" s="414" t="s">
        <v>180</v>
      </c>
      <c r="Q97" s="415" t="s">
        <v>181</v>
      </c>
      <c r="R97" s="415" t="s">
        <v>156</v>
      </c>
      <c r="S97" s="416" t="s">
        <v>182</v>
      </c>
      <c r="T97" s="62"/>
      <c r="U97" s="63"/>
      <c r="V97" s="156"/>
      <c r="W97" s="156"/>
      <c r="X97" s="156"/>
      <c r="Y97" s="156"/>
      <c r="Z97" s="303"/>
      <c r="AA97" s="303"/>
      <c r="AB97" s="303"/>
      <c r="AC97" s="414" t="s">
        <v>180</v>
      </c>
      <c r="AD97" s="415" t="s">
        <v>181</v>
      </c>
      <c r="AE97" s="415" t="s">
        <v>156</v>
      </c>
      <c r="AF97" s="416" t="s">
        <v>182</v>
      </c>
      <c r="AG97" s="62"/>
      <c r="AH97" s="63"/>
      <c r="AI97" s="156"/>
      <c r="AJ97" s="156"/>
      <c r="AK97" s="156"/>
      <c r="AL97" s="156"/>
      <c r="AM97" s="303"/>
      <c r="AN97" s="414" t="s">
        <v>180</v>
      </c>
      <c r="AO97" s="415" t="s">
        <v>181</v>
      </c>
      <c r="AP97" s="415" t="s">
        <v>156</v>
      </c>
      <c r="AQ97" s="416" t="s">
        <v>182</v>
      </c>
      <c r="AR97" s="62"/>
      <c r="AS97" s="63"/>
      <c r="AT97" s="156"/>
      <c r="AU97" s="156"/>
      <c r="AV97" s="156"/>
      <c r="AW97" s="156"/>
      <c r="AX97" s="263"/>
      <c r="BA97" s="405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</row>
    <row r="98">
      <c r="A98" s="412"/>
      <c r="B98" s="50"/>
      <c r="C98" s="253"/>
      <c r="D98" s="421"/>
      <c r="E98" s="423"/>
      <c r="F98" s="424"/>
      <c r="G98" s="62"/>
      <c r="H98" s="63"/>
      <c r="I98" s="361"/>
      <c r="J98" s="361"/>
      <c r="K98" s="156"/>
      <c r="L98" s="156"/>
      <c r="M98" s="156"/>
      <c r="N98" s="139"/>
      <c r="O98" s="303"/>
      <c r="P98" s="253"/>
      <c r="Q98" s="421"/>
      <c r="R98" s="423"/>
      <c r="S98" s="424"/>
      <c r="T98" s="62"/>
      <c r="U98" s="63"/>
      <c r="V98" s="156"/>
      <c r="W98" s="156"/>
      <c r="X98" s="156"/>
      <c r="Y98" s="156"/>
      <c r="Z98" s="303"/>
      <c r="AA98" s="303"/>
      <c r="AB98" s="303"/>
      <c r="AC98" s="253"/>
      <c r="AD98" s="421"/>
      <c r="AE98" s="423"/>
      <c r="AF98" s="424"/>
      <c r="AG98" s="62"/>
      <c r="AH98" s="63"/>
      <c r="AI98" s="234"/>
      <c r="AJ98" s="234"/>
      <c r="AK98" s="234"/>
      <c r="AL98" s="234"/>
      <c r="AM98" s="303"/>
      <c r="AN98" s="253"/>
      <c r="AO98" s="421"/>
      <c r="AP98" s="423"/>
      <c r="AQ98" s="424"/>
      <c r="AR98" s="62"/>
      <c r="AS98" s="63"/>
      <c r="AT98" s="156"/>
      <c r="AU98" s="156"/>
      <c r="AV98" s="156"/>
      <c r="AW98" s="156"/>
      <c r="AX98" s="171"/>
      <c r="AY98" s="427"/>
      <c r="AZ98" s="405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</row>
    <row r="99">
      <c r="A99" s="428"/>
      <c r="B99" s="50"/>
      <c r="C99" s="429" t="s">
        <v>185</v>
      </c>
      <c r="D99" s="63"/>
      <c r="E99" s="431">
        <f>sum(F88/20.4)</f>
        <v>0</v>
      </c>
      <c r="F99" s="62"/>
      <c r="G99" s="62"/>
      <c r="H99" s="63"/>
      <c r="I99" s="432"/>
      <c r="J99" s="432"/>
      <c r="K99" s="432"/>
      <c r="L99" s="432"/>
      <c r="M99" s="432"/>
      <c r="N99" s="139"/>
      <c r="O99" s="303"/>
      <c r="P99" s="429" t="s">
        <v>185</v>
      </c>
      <c r="Q99" s="63"/>
      <c r="R99" s="431">
        <f>sum(S88/20.4)</f>
        <v>0</v>
      </c>
      <c r="S99" s="62"/>
      <c r="T99" s="62"/>
      <c r="U99" s="63"/>
      <c r="V99" s="156"/>
      <c r="W99" s="156"/>
      <c r="X99" s="156"/>
      <c r="Y99" s="156"/>
      <c r="Z99" s="303"/>
      <c r="AA99" s="303"/>
      <c r="AB99" s="303"/>
      <c r="AC99" s="429" t="s">
        <v>185</v>
      </c>
      <c r="AD99" s="63"/>
      <c r="AE99" s="431">
        <f>sum(AF88/20.4)</f>
        <v>0</v>
      </c>
      <c r="AF99" s="62"/>
      <c r="AG99" s="62"/>
      <c r="AH99" s="63"/>
      <c r="AI99" s="234"/>
      <c r="AJ99" s="234"/>
      <c r="AK99" s="234"/>
      <c r="AL99" s="234"/>
      <c r="AM99" s="303"/>
      <c r="AN99" s="429" t="s">
        <v>185</v>
      </c>
      <c r="AO99" s="63"/>
      <c r="AP99" s="431">
        <f>sum(AQ88/20.4)</f>
        <v>0</v>
      </c>
      <c r="AQ99" s="62"/>
      <c r="AR99" s="62"/>
      <c r="AS99" s="63"/>
      <c r="AT99" s="156"/>
      <c r="AU99" s="156"/>
      <c r="AV99" s="156"/>
      <c r="AW99" s="156"/>
      <c r="AX99" s="171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</row>
    <row r="100">
      <c r="A100" s="428"/>
      <c r="B100" s="50"/>
      <c r="C100" s="436" t="s">
        <v>191</v>
      </c>
      <c r="D100" s="63"/>
      <c r="E100" s="438" t="str">
        <f>sum(D98*4)/(((((37.58*K36)/F96)*10)+(((34.5*K37)/F96)*10)+(((33.5*K38)/F96)*10)))</f>
        <v>#DIV/0!</v>
      </c>
      <c r="F100" s="62"/>
      <c r="G100" s="62"/>
      <c r="H100" s="63"/>
      <c r="I100" s="432"/>
      <c r="J100" s="432"/>
      <c r="K100" s="432"/>
      <c r="L100" s="432"/>
      <c r="M100" s="432"/>
      <c r="N100" s="139"/>
      <c r="O100" s="303"/>
      <c r="P100" s="436" t="s">
        <v>191</v>
      </c>
      <c r="Q100" s="63"/>
      <c r="R100" s="438" t="str">
        <f>sum(Q98*4)/(((((37.58*X36)/S96)*10)+(((34.5*X37)/S96)*10)+(((33.5*X38)/S96)*10)))</f>
        <v>#DIV/0!</v>
      </c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436" t="s">
        <v>191</v>
      </c>
      <c r="AD100" s="63"/>
      <c r="AE100" s="438" t="str">
        <f>sum(AD98*4)/(((((37.58*AK36)/AF96)*10)+(((34.5*AK37)/AF96)*10)+(((33.5*AK38)/AF96)*10)))</f>
        <v>#DIV/0!</v>
      </c>
      <c r="AF100" s="62"/>
      <c r="AG100" s="62"/>
      <c r="AH100" s="63"/>
      <c r="AI100" s="234"/>
      <c r="AJ100" s="234"/>
      <c r="AK100" s="234"/>
      <c r="AL100" s="234"/>
      <c r="AM100" s="303"/>
      <c r="AN100" s="436" t="s">
        <v>191</v>
      </c>
      <c r="AO100" s="63"/>
      <c r="AP100" s="438" t="str">
        <f>sum(AO98*4)/(((((37.58*AV36)/AQ96)*10)+(((34.5*AV37)/AQ96)*10)+(((33.5*AV38)/AQ96)*10)))</f>
        <v>#DIV/0!</v>
      </c>
      <c r="AQ100" s="62"/>
      <c r="AR100" s="62"/>
      <c r="AS100" s="63"/>
      <c r="AT100" s="156"/>
      <c r="AU100" s="156"/>
      <c r="AV100" s="156"/>
      <c r="AW100" s="156"/>
      <c r="AX100" s="171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</row>
    <row r="101">
      <c r="A101" s="428"/>
      <c r="B101" s="50"/>
      <c r="C101" s="446"/>
      <c r="D101" s="144"/>
      <c r="E101" s="144"/>
      <c r="F101" s="144"/>
      <c r="G101" s="144"/>
      <c r="H101" s="182"/>
      <c r="I101" s="432"/>
      <c r="J101" s="432"/>
      <c r="K101" s="432"/>
      <c r="L101" s="432"/>
      <c r="M101" s="432"/>
      <c r="N101" s="139"/>
      <c r="O101" s="303"/>
      <c r="P101" s="446"/>
      <c r="Q101" s="144"/>
      <c r="R101" s="144"/>
      <c r="S101" s="144"/>
      <c r="T101" s="144"/>
      <c r="U101" s="182"/>
      <c r="V101" s="156"/>
      <c r="W101" s="156"/>
      <c r="X101" s="156"/>
      <c r="Y101" s="156"/>
      <c r="Z101" s="303"/>
      <c r="AA101" s="303"/>
      <c r="AB101" s="303"/>
      <c r="AC101" s="446"/>
      <c r="AD101" s="144"/>
      <c r="AE101" s="144"/>
      <c r="AF101" s="144"/>
      <c r="AG101" s="144"/>
      <c r="AH101" s="182"/>
      <c r="AI101" s="234"/>
      <c r="AJ101" s="234"/>
      <c r="AK101" s="234"/>
      <c r="AL101" s="234"/>
      <c r="AM101" s="303"/>
      <c r="AN101" s="446"/>
      <c r="AO101" s="144"/>
      <c r="AP101" s="144"/>
      <c r="AQ101" s="144"/>
      <c r="AR101" s="144"/>
      <c r="AS101" s="182"/>
      <c r="AT101" s="156"/>
      <c r="AU101" s="156"/>
      <c r="AV101" s="156"/>
      <c r="AW101" s="156"/>
      <c r="AX101" s="171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</row>
    <row r="102" ht="19.5" customHeight="1">
      <c r="A102" s="428"/>
      <c r="B102" s="50"/>
      <c r="C102" s="448"/>
      <c r="H102" s="167"/>
      <c r="I102" s="432"/>
      <c r="J102" s="432"/>
      <c r="K102" s="432"/>
      <c r="L102" s="432"/>
      <c r="M102" s="432"/>
      <c r="N102" s="139"/>
      <c r="O102" s="303"/>
      <c r="P102" s="448"/>
      <c r="U102" s="167"/>
      <c r="V102" s="156"/>
      <c r="W102" s="156"/>
      <c r="X102" s="156"/>
      <c r="Y102" s="156"/>
      <c r="Z102" s="303"/>
      <c r="AA102" s="303"/>
      <c r="AB102" s="303"/>
      <c r="AC102" s="448"/>
      <c r="AH102" s="167"/>
      <c r="AI102" s="234"/>
      <c r="AJ102" s="234"/>
      <c r="AK102" s="234"/>
      <c r="AL102" s="234"/>
      <c r="AM102" s="303"/>
      <c r="AN102" s="448"/>
      <c r="AS102" s="167"/>
      <c r="AT102" s="156"/>
      <c r="AU102" s="156"/>
      <c r="AV102" s="156"/>
      <c r="AW102" s="156"/>
      <c r="AX102" s="263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</row>
    <row r="103">
      <c r="A103" s="428"/>
      <c r="B103" s="50"/>
      <c r="C103" s="448"/>
      <c r="H103" s="167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303"/>
      <c r="AC103" s="448"/>
      <c r="AH103" s="167"/>
      <c r="AI103" s="234"/>
      <c r="AJ103" s="234"/>
      <c r="AK103" s="234"/>
      <c r="AL103" s="234"/>
      <c r="AM103" s="303"/>
      <c r="AN103" s="448"/>
      <c r="AS103" s="167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</row>
    <row r="104">
      <c r="A104" s="428"/>
      <c r="B104" s="50"/>
      <c r="C104" s="184"/>
      <c r="D104" s="52"/>
      <c r="E104" s="52"/>
      <c r="F104" s="52"/>
      <c r="G104" s="52"/>
      <c r="H104" s="132"/>
      <c r="I104" s="432"/>
      <c r="J104" s="432"/>
      <c r="K104" s="432"/>
      <c r="L104" s="432"/>
      <c r="M104" s="432"/>
      <c r="N104" s="139"/>
      <c r="O104" s="303"/>
      <c r="P104" s="184"/>
      <c r="Q104" s="52"/>
      <c r="R104" s="52"/>
      <c r="S104" s="52"/>
      <c r="T104" s="52"/>
      <c r="U104" s="132"/>
      <c r="V104" s="156"/>
      <c r="W104" s="156"/>
      <c r="X104" s="156"/>
      <c r="Y104" s="156"/>
      <c r="Z104" s="303"/>
      <c r="AA104" s="303"/>
      <c r="AB104" s="303"/>
      <c r="AC104" s="184"/>
      <c r="AD104" s="52"/>
      <c r="AE104" s="52"/>
      <c r="AF104" s="52"/>
      <c r="AG104" s="52"/>
      <c r="AH104" s="132"/>
      <c r="AI104" s="234"/>
      <c r="AJ104" s="234"/>
      <c r="AK104" s="234"/>
      <c r="AL104" s="234"/>
      <c r="AM104" s="303"/>
      <c r="AN104" s="184"/>
      <c r="AO104" s="52"/>
      <c r="AP104" s="52"/>
      <c r="AQ104" s="52"/>
      <c r="AR104" s="52"/>
      <c r="AS104" s="132"/>
      <c r="AT104" s="156"/>
      <c r="AU104" s="156"/>
      <c r="AV104" s="156"/>
      <c r="AW104" s="156"/>
      <c r="AX104" s="263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</row>
    <row r="105">
      <c r="A105" s="412"/>
      <c r="B105" s="47"/>
      <c r="C105" s="47"/>
      <c r="D105" s="47"/>
      <c r="E105" s="47"/>
      <c r="F105" s="47"/>
      <c r="G105" s="47"/>
      <c r="H105" s="47"/>
      <c r="I105" s="47"/>
      <c r="J105" s="48"/>
      <c r="K105" s="48"/>
      <c r="L105" s="303"/>
      <c r="M105" s="303"/>
      <c r="N105" s="171"/>
      <c r="O105" s="450"/>
      <c r="P105" s="171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173"/>
      <c r="AV105" s="173"/>
      <c r="AW105" s="173"/>
      <c r="AX105" s="173"/>
      <c r="AY105" s="171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</row>
    <row r="106">
      <c r="A106" s="412"/>
      <c r="B106" s="47"/>
      <c r="C106" s="47"/>
      <c r="D106" s="47"/>
      <c r="E106" s="47"/>
      <c r="F106" s="47"/>
      <c r="G106" s="47"/>
      <c r="H106" s="47"/>
      <c r="I106" s="47"/>
      <c r="J106" s="48"/>
      <c r="K106" s="48"/>
      <c r="L106" s="303"/>
      <c r="M106" s="303"/>
      <c r="N106" s="47"/>
      <c r="O106" s="450"/>
      <c r="P106" s="171"/>
      <c r="Q106" s="303"/>
      <c r="R106" s="303"/>
      <c r="S106" s="303"/>
      <c r="T106" s="303"/>
      <c r="U106" s="139"/>
      <c r="V106" s="303"/>
      <c r="W106" s="303"/>
      <c r="X106" s="303"/>
      <c r="Y106" s="303"/>
      <c r="Z106" s="303"/>
      <c r="AA106" s="171"/>
      <c r="AB106" s="171"/>
      <c r="AC106" s="303"/>
      <c r="AD106" s="303"/>
      <c r="AE106" s="303"/>
      <c r="AF106" s="303"/>
      <c r="AG106" s="303"/>
      <c r="AH106" s="171"/>
      <c r="AI106" s="234"/>
      <c r="AJ106" s="234"/>
      <c r="AK106" s="234"/>
      <c r="AL106" s="234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</row>
    <row r="107">
      <c r="A107" s="412"/>
      <c r="B107" s="47"/>
      <c r="C107" s="47"/>
      <c r="D107" s="47"/>
      <c r="E107" s="47"/>
      <c r="F107" s="47"/>
      <c r="G107" s="47"/>
      <c r="H107" s="47"/>
      <c r="I107" s="47"/>
      <c r="J107" s="48"/>
      <c r="K107" s="48"/>
      <c r="L107" s="303"/>
      <c r="M107" s="303"/>
      <c r="N107" s="47"/>
      <c r="O107" s="450"/>
      <c r="P107" s="171"/>
      <c r="Q107" s="303"/>
      <c r="R107" s="303"/>
      <c r="S107" s="303"/>
      <c r="T107" s="303"/>
      <c r="U107" s="139"/>
      <c r="V107" s="303"/>
      <c r="W107" s="303"/>
      <c r="X107" s="303"/>
      <c r="Y107" s="303"/>
      <c r="Z107" s="303"/>
      <c r="AA107" s="171"/>
      <c r="AB107" s="171"/>
      <c r="AC107" s="303"/>
      <c r="AD107" s="303"/>
      <c r="AE107" s="303"/>
      <c r="AF107" s="303"/>
      <c r="AG107" s="303"/>
      <c r="AH107" s="171"/>
      <c r="AI107" s="234"/>
      <c r="AJ107" s="234"/>
      <c r="AK107" s="234"/>
      <c r="AL107" s="234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</row>
    <row r="108">
      <c r="A108" s="412"/>
      <c r="B108" s="47"/>
      <c r="C108" s="47"/>
      <c r="D108" s="47"/>
      <c r="E108" s="47"/>
      <c r="F108" s="47"/>
      <c r="G108" s="47"/>
      <c r="H108" s="47"/>
      <c r="I108" s="47"/>
      <c r="J108" s="48"/>
      <c r="K108" s="48"/>
      <c r="L108" s="303"/>
      <c r="M108" s="303"/>
      <c r="N108" s="47"/>
      <c r="O108" s="450"/>
      <c r="P108" s="171"/>
      <c r="Q108" s="303"/>
      <c r="R108" s="303"/>
      <c r="S108" s="303"/>
      <c r="T108" s="303"/>
      <c r="U108" s="139"/>
      <c r="V108" s="303"/>
      <c r="W108" s="303"/>
      <c r="X108" s="303"/>
      <c r="Y108" s="303"/>
      <c r="Z108" s="303"/>
      <c r="AA108" s="171"/>
      <c r="AB108" s="171"/>
      <c r="AC108" s="303"/>
      <c r="AD108" s="303"/>
      <c r="AE108" s="303"/>
      <c r="AF108" s="303"/>
      <c r="AG108" s="303"/>
      <c r="AH108" s="171"/>
      <c r="AI108" s="234"/>
      <c r="AJ108" s="234"/>
      <c r="AK108" s="234"/>
      <c r="AL108" s="234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47"/>
      <c r="O109" s="450"/>
      <c r="P109" s="171"/>
      <c r="Q109" s="303"/>
      <c r="R109" s="303"/>
      <c r="S109" s="303"/>
      <c r="T109" s="303"/>
      <c r="U109" s="139"/>
      <c r="V109" s="303"/>
      <c r="W109" s="303"/>
      <c r="X109" s="303"/>
      <c r="Y109" s="303"/>
      <c r="Z109" s="303"/>
      <c r="AA109" s="171"/>
      <c r="AB109" s="171"/>
      <c r="AC109" s="303"/>
      <c r="AD109" s="303"/>
      <c r="AE109" s="303"/>
      <c r="AF109" s="303"/>
      <c r="AG109" s="303"/>
      <c r="AH109" s="171"/>
      <c r="AI109" s="234"/>
      <c r="AJ109" s="234"/>
      <c r="AK109" s="234"/>
      <c r="AL109" s="234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171"/>
      <c r="AC110" s="303"/>
      <c r="AD110" s="303"/>
      <c r="AE110" s="303"/>
      <c r="AF110" s="303"/>
      <c r="AG110" s="303"/>
      <c r="AH110" s="171"/>
      <c r="AI110" s="234"/>
      <c r="AJ110" s="234"/>
      <c r="AK110" s="234"/>
      <c r="AL110" s="234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171"/>
      <c r="AC111" s="303"/>
      <c r="AD111" s="303"/>
      <c r="AE111" s="303"/>
      <c r="AF111" s="303"/>
      <c r="AG111" s="303"/>
      <c r="AH111" s="171"/>
      <c r="AI111" s="234"/>
      <c r="AJ111" s="234"/>
      <c r="AK111" s="234"/>
      <c r="AL111" s="234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7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171"/>
      <c r="AC112" s="303"/>
      <c r="AD112" s="303"/>
      <c r="AE112" s="303"/>
      <c r="AF112" s="303"/>
      <c r="AG112" s="303"/>
      <c r="AH112" s="171"/>
      <c r="AI112" s="234"/>
      <c r="AJ112" s="234"/>
      <c r="AK112" s="234"/>
      <c r="AL112" s="234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171"/>
      <c r="O113" s="450"/>
      <c r="P113" s="171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173"/>
      <c r="AT113" s="173"/>
      <c r="AU113" s="173"/>
      <c r="AV113" s="173"/>
      <c r="AW113" s="173"/>
      <c r="AX113" s="171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0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303"/>
      <c r="AA116" s="171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</row>
    <row r="117">
      <c r="A117" s="412"/>
      <c r="B117" s="47"/>
      <c r="C117" s="47"/>
      <c r="D117" s="47"/>
      <c r="E117" s="47"/>
      <c r="F117" s="47"/>
      <c r="G117" s="47"/>
      <c r="H117" s="47"/>
      <c r="I117" s="47"/>
      <c r="J117" s="48"/>
      <c r="K117" s="48"/>
      <c r="L117" s="303"/>
      <c r="M117" s="303"/>
      <c r="N117" s="47"/>
      <c r="O117" s="450"/>
      <c r="P117" s="171"/>
      <c r="Q117" s="303"/>
      <c r="R117" s="303"/>
      <c r="S117" s="303"/>
      <c r="T117" s="303"/>
      <c r="U117" s="139"/>
      <c r="V117" s="303"/>
      <c r="W117" s="303"/>
      <c r="X117" s="303"/>
      <c r="Y117" s="303"/>
      <c r="Z117" s="303"/>
      <c r="AA117" s="171"/>
      <c r="AB117" s="303"/>
      <c r="AC117" s="303"/>
      <c r="AD117" s="303"/>
      <c r="AE117" s="303"/>
      <c r="AF117" s="303"/>
      <c r="AG117" s="171"/>
      <c r="AH117" s="234"/>
      <c r="AI117" s="234"/>
      <c r="AJ117" s="234"/>
      <c r="AK117" s="234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</row>
    <row r="118">
      <c r="A118" s="412"/>
      <c r="B118" s="47"/>
      <c r="C118" s="47"/>
      <c r="D118" s="47"/>
      <c r="E118" s="47"/>
      <c r="F118" s="47"/>
      <c r="G118" s="47"/>
      <c r="H118" s="47"/>
      <c r="I118" s="47"/>
      <c r="J118" s="48"/>
      <c r="K118" s="48"/>
      <c r="L118" s="303"/>
      <c r="M118" s="303"/>
      <c r="N118" s="47"/>
      <c r="O118" s="450"/>
      <c r="P118" s="171"/>
      <c r="Q118" s="303"/>
      <c r="R118" s="303"/>
      <c r="S118" s="303"/>
      <c r="T118" s="303"/>
      <c r="U118" s="139"/>
      <c r="V118" s="303"/>
      <c r="W118" s="303"/>
      <c r="X118" s="303"/>
      <c r="Y118" s="303"/>
      <c r="Z118" s="303"/>
      <c r="AA118" s="171"/>
      <c r="AB118" s="303"/>
      <c r="AC118" s="303"/>
      <c r="AD118" s="303"/>
      <c r="AE118" s="303"/>
      <c r="AF118" s="303"/>
      <c r="AG118" s="171"/>
      <c r="AH118" s="234"/>
      <c r="AI118" s="234"/>
      <c r="AJ118" s="234"/>
      <c r="AK118" s="234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</row>
    <row r="119">
      <c r="A119" s="412"/>
      <c r="B119" s="47"/>
      <c r="C119" s="47"/>
      <c r="D119" s="47"/>
      <c r="E119" s="47"/>
      <c r="F119" s="47"/>
      <c r="G119" s="47"/>
      <c r="H119" s="47"/>
      <c r="I119" s="47"/>
      <c r="J119" s="48"/>
      <c r="K119" s="48"/>
      <c r="L119" s="303"/>
      <c r="M119" s="303"/>
      <c r="N119" s="47"/>
      <c r="O119" s="450"/>
      <c r="P119" s="171"/>
      <c r="Q119" s="303"/>
      <c r="R119" s="303"/>
      <c r="S119" s="303"/>
      <c r="T119" s="303"/>
      <c r="U119" s="139"/>
      <c r="V119" s="303"/>
      <c r="W119" s="303"/>
      <c r="X119" s="303"/>
      <c r="Y119" s="303"/>
      <c r="Z119" s="303"/>
      <c r="AA119" s="171"/>
      <c r="AB119" s="303"/>
      <c r="AC119" s="303"/>
      <c r="AD119" s="303"/>
      <c r="AE119" s="303"/>
      <c r="AF119" s="303"/>
      <c r="AG119" s="171"/>
      <c r="AH119" s="234"/>
      <c r="AI119" s="234"/>
      <c r="AJ119" s="234"/>
      <c r="AK119" s="234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</row>
    <row r="120">
      <c r="A120" s="412"/>
      <c r="B120" s="47"/>
      <c r="C120" s="47"/>
      <c r="D120" s="47"/>
      <c r="E120" s="47"/>
      <c r="F120" s="47"/>
      <c r="G120" s="47"/>
      <c r="H120" s="47"/>
      <c r="I120" s="47"/>
      <c r="J120" s="48"/>
      <c r="K120" s="48"/>
      <c r="L120" s="303"/>
      <c r="M120" s="303"/>
      <c r="N120" s="47"/>
      <c r="O120" s="457"/>
      <c r="P120" s="171"/>
      <c r="Q120" s="303"/>
      <c r="R120" s="303"/>
      <c r="S120" s="303"/>
      <c r="T120" s="303"/>
      <c r="U120" s="139"/>
      <c r="V120" s="303"/>
      <c r="W120" s="303"/>
      <c r="X120" s="303"/>
      <c r="Y120" s="303"/>
      <c r="Z120" s="303"/>
      <c r="AA120" s="171"/>
      <c r="AB120" s="303"/>
      <c r="AC120" s="303"/>
      <c r="AD120" s="303"/>
      <c r="AE120" s="303"/>
      <c r="AF120" s="303"/>
      <c r="AG120" s="171"/>
      <c r="AH120" s="234"/>
      <c r="AI120" s="234"/>
      <c r="AJ120" s="234"/>
      <c r="AK120" s="234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73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</row>
    <row r="121">
      <c r="A121" s="412"/>
      <c r="B121" s="47"/>
      <c r="C121" s="458" t="s">
        <v>199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3"/>
      <c r="P121" s="47"/>
      <c r="Q121" s="459" t="s">
        <v>200</v>
      </c>
      <c r="R121" s="62"/>
      <c r="S121" s="62"/>
      <c r="T121" s="62"/>
      <c r="U121" s="62"/>
      <c r="V121" s="62"/>
      <c r="W121" s="62"/>
      <c r="X121" s="62"/>
      <c r="Y121" s="62"/>
      <c r="Z121" s="63"/>
      <c r="AA121" s="460"/>
      <c r="AB121" s="462"/>
      <c r="AC121" s="463"/>
      <c r="AD121" s="463"/>
      <c r="AE121" s="463"/>
      <c r="AF121" s="464"/>
      <c r="AG121" s="460"/>
      <c r="AH121" s="466"/>
      <c r="AI121" s="468"/>
      <c r="AJ121" s="468"/>
      <c r="AK121" s="468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</row>
    <row r="122">
      <c r="A122" s="412"/>
      <c r="B122" s="47"/>
      <c r="C122" s="471" t="s">
        <v>202</v>
      </c>
      <c r="D122" s="63"/>
      <c r="E122" s="472" t="s">
        <v>203</v>
      </c>
      <c r="F122" s="473" t="s">
        <v>100</v>
      </c>
      <c r="G122" s="474" t="s">
        <v>204</v>
      </c>
      <c r="H122" s="63"/>
      <c r="I122" s="475" t="s">
        <v>85</v>
      </c>
      <c r="J122" s="63"/>
      <c r="K122" s="476"/>
      <c r="L122" s="476"/>
      <c r="M122" s="477"/>
      <c r="N122" s="476"/>
      <c r="O122" s="478"/>
      <c r="P122" s="47"/>
      <c r="Q122" s="479" t="s">
        <v>205</v>
      </c>
      <c r="R122" s="479" t="s">
        <v>206</v>
      </c>
      <c r="S122" s="479" t="s">
        <v>12</v>
      </c>
      <c r="T122" s="479" t="s">
        <v>207</v>
      </c>
      <c r="U122" s="480" t="s">
        <v>208</v>
      </c>
      <c r="V122" s="63"/>
      <c r="W122" s="481" t="s">
        <v>209</v>
      </c>
      <c r="X122" s="482" t="s">
        <v>210</v>
      </c>
      <c r="Y122" s="482" t="s">
        <v>211</v>
      </c>
      <c r="Z122" s="482" t="s">
        <v>212</v>
      </c>
      <c r="AA122" s="484"/>
      <c r="AB122" s="485"/>
      <c r="AC122" s="486"/>
      <c r="AD122" s="486"/>
      <c r="AE122" s="486"/>
      <c r="AF122" s="487"/>
      <c r="AG122" s="484"/>
      <c r="AH122" s="488"/>
      <c r="AI122" s="405"/>
      <c r="AJ122" s="405"/>
      <c r="AK122" s="405"/>
      <c r="AL122" s="470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</row>
    <row r="123">
      <c r="A123" s="412"/>
      <c r="B123" s="47"/>
      <c r="C123" s="489" t="s">
        <v>213</v>
      </c>
      <c r="D123" s="63"/>
      <c r="E123" s="490" t="str">
        <f t="shared" ref="E123:E125" si="21">U8</f>
        <v/>
      </c>
      <c r="F123" s="492">
        <v>50.0</v>
      </c>
      <c r="G123" s="493">
        <f t="shared" ref="G123:G126" si="22">E123*F123</f>
        <v>0</v>
      </c>
      <c r="H123" s="132"/>
      <c r="I123" s="496" t="str">
        <f t="shared" ref="I123:I126" si="23">IF(ISBLANK(E123)=false , G123/$G$127,"")</f>
        <v/>
      </c>
      <c r="J123" s="132"/>
      <c r="K123" s="497"/>
      <c r="L123" s="498"/>
      <c r="M123" s="499"/>
      <c r="N123" s="497"/>
      <c r="O123" s="500"/>
      <c r="P123" s="47"/>
      <c r="Q123" s="501" t="str">
        <f>D2</f>
        <v/>
      </c>
      <c r="R123" s="502" t="s">
        <v>287</v>
      </c>
      <c r="S123" s="503" t="str">
        <f>AB2</f>
        <v>#N/A</v>
      </c>
      <c r="T123" s="504" t="str">
        <f>E83</f>
        <v/>
      </c>
      <c r="U123" s="505" t="str">
        <f>W2</f>
        <v/>
      </c>
      <c r="V123" s="63"/>
      <c r="W123" s="501">
        <f>SUM(U12*6)</f>
        <v>0</v>
      </c>
      <c r="X123" s="507">
        <f>sum((U8*50)+(V8*50)+(W8*50)+(X8*50)+(Y8*50))</f>
        <v>0</v>
      </c>
      <c r="Y123" s="512">
        <f>SUM(U16-U17)</f>
        <v>0</v>
      </c>
      <c r="Z123" s="512">
        <f>sum(X123+Y123)</f>
        <v>0</v>
      </c>
      <c r="AA123" s="484"/>
      <c r="AB123" s="485"/>
      <c r="AC123" s="486"/>
      <c r="AD123" s="486"/>
      <c r="AE123" s="486"/>
      <c r="AF123" s="487"/>
      <c r="AG123" s="484"/>
      <c r="AH123" s="488"/>
      <c r="AI123" s="405"/>
      <c r="AJ123" s="405"/>
      <c r="AK123" s="405"/>
      <c r="AL123" s="470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</row>
    <row r="124">
      <c r="A124" s="412"/>
      <c r="B124" s="47"/>
      <c r="C124" s="489" t="s">
        <v>214</v>
      </c>
      <c r="D124" s="63"/>
      <c r="E124" s="508" t="str">
        <f t="shared" si="21"/>
        <v/>
      </c>
      <c r="F124" s="492">
        <v>50.0</v>
      </c>
      <c r="G124" s="493">
        <f t="shared" si="22"/>
        <v>0</v>
      </c>
      <c r="H124" s="132"/>
      <c r="I124" s="496" t="str">
        <f t="shared" si="23"/>
        <v/>
      </c>
      <c r="J124" s="132"/>
      <c r="K124" s="497"/>
      <c r="L124" s="498"/>
      <c r="M124" s="499"/>
      <c r="N124" s="497"/>
      <c r="O124" s="500"/>
      <c r="P124" s="47"/>
      <c r="Q124" s="463"/>
      <c r="R124" s="463"/>
      <c r="S124" s="463"/>
      <c r="T124" s="464"/>
      <c r="U124" s="509"/>
      <c r="V124" s="462"/>
      <c r="W124" s="463"/>
      <c r="X124" s="463"/>
      <c r="Y124" s="510"/>
      <c r="Z124" s="412"/>
      <c r="AA124" s="8"/>
      <c r="AB124" s="485"/>
      <c r="AC124" s="486"/>
      <c r="AD124" s="486"/>
      <c r="AE124" s="486"/>
      <c r="AF124" s="487"/>
      <c r="AG124" s="8"/>
      <c r="AH124" s="405"/>
      <c r="AI124" s="405"/>
      <c r="AJ124" s="405"/>
      <c r="AK124" s="405"/>
      <c r="AL124" s="470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</row>
    <row r="125">
      <c r="A125" s="412"/>
      <c r="B125" s="47"/>
      <c r="C125" s="513" t="s">
        <v>215</v>
      </c>
      <c r="D125" s="182"/>
      <c r="E125" s="550" t="str">
        <f t="shared" si="21"/>
        <v/>
      </c>
      <c r="F125" s="492">
        <v>50.0</v>
      </c>
      <c r="G125" s="551">
        <f t="shared" si="22"/>
        <v>0</v>
      </c>
      <c r="H125" s="132"/>
      <c r="I125" s="496" t="str">
        <f t="shared" si="23"/>
        <v/>
      </c>
      <c r="J125" s="132"/>
      <c r="K125" s="497"/>
      <c r="L125" s="498"/>
      <c r="M125" s="499"/>
      <c r="N125" s="497"/>
      <c r="O125" s="515"/>
      <c r="P125" s="47"/>
      <c r="Q125" s="486"/>
      <c r="R125" s="486"/>
      <c r="S125" s="486"/>
      <c r="T125" s="487"/>
      <c r="U125" s="2"/>
      <c r="V125" s="485"/>
      <c r="W125" s="486"/>
      <c r="X125" s="486"/>
      <c r="Y125" s="486"/>
      <c r="Z125" s="464"/>
      <c r="AA125" s="8"/>
      <c r="AB125" s="485"/>
      <c r="AC125" s="486"/>
      <c r="AD125" s="486"/>
      <c r="AE125" s="486"/>
      <c r="AF125" s="487"/>
      <c r="AG125" s="8"/>
      <c r="AH125" s="405"/>
      <c r="AI125" s="405"/>
      <c r="AJ125" s="405"/>
      <c r="AK125" s="405"/>
      <c r="AL125" s="470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</row>
    <row r="126">
      <c r="A126" s="412"/>
      <c r="B126" s="47"/>
      <c r="C126" s="516" t="s">
        <v>216</v>
      </c>
      <c r="D126" s="182"/>
      <c r="E126" s="508" t="str">
        <f>U12</f>
        <v/>
      </c>
      <c r="F126" s="517">
        <v>9.0</v>
      </c>
      <c r="G126" s="493">
        <f t="shared" si="22"/>
        <v>0</v>
      </c>
      <c r="H126" s="132"/>
      <c r="I126" s="496" t="str">
        <f t="shared" si="23"/>
        <v/>
      </c>
      <c r="J126" s="132"/>
      <c r="K126" s="497"/>
      <c r="L126" s="498"/>
      <c r="M126" s="499"/>
      <c r="N126" s="497"/>
      <c r="O126" s="515"/>
      <c r="P126" s="47"/>
      <c r="Q126" s="518"/>
      <c r="R126" s="518"/>
      <c r="S126" s="518"/>
      <c r="T126" s="519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8"/>
      <c r="AV126" s="485"/>
      <c r="AW126" s="486"/>
      <c r="AX126" s="486"/>
      <c r="AY126" s="486"/>
      <c r="AZ126" s="641"/>
      <c r="BA126" s="641"/>
      <c r="BB126" s="487"/>
      <c r="BC126" s="521"/>
      <c r="BD126" s="485"/>
      <c r="BE126" s="486"/>
      <c r="BF126" s="486"/>
      <c r="BG126" s="486"/>
      <c r="BH126" s="487"/>
      <c r="BI126" s="522"/>
      <c r="BJ126" s="522"/>
      <c r="BK126" s="522"/>
      <c r="BL126" s="522"/>
    </row>
    <row r="127">
      <c r="A127" s="412"/>
      <c r="B127" s="47"/>
      <c r="C127" s="523" t="s">
        <v>217</v>
      </c>
      <c r="D127" s="62"/>
      <c r="E127" s="524"/>
      <c r="F127" s="524"/>
      <c r="G127" s="525">
        <f>SUM(G123:G126)</f>
        <v>0</v>
      </c>
      <c r="H127" s="132"/>
      <c r="I127" s="526"/>
      <c r="K127" s="497"/>
      <c r="L127" s="498"/>
      <c r="M127" s="499"/>
      <c r="N127" s="499"/>
      <c r="O127" s="527"/>
      <c r="P127" s="47"/>
      <c r="Q127" s="528" t="s">
        <v>218</v>
      </c>
      <c r="R127" s="62"/>
      <c r="S127" s="62"/>
      <c r="T127" s="63"/>
      <c r="U127" s="529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8"/>
      <c r="AV127" s="485"/>
      <c r="AW127" s="486"/>
      <c r="AX127" s="486"/>
      <c r="AY127" s="486"/>
      <c r="AZ127" s="641"/>
      <c r="BA127" s="641"/>
      <c r="BB127" s="487"/>
      <c r="BC127" s="521"/>
      <c r="BD127" s="485"/>
      <c r="BE127" s="486"/>
      <c r="BF127" s="486"/>
      <c r="BG127" s="486"/>
      <c r="BH127" s="487"/>
      <c r="BI127" s="522"/>
      <c r="BJ127" s="522"/>
      <c r="BK127" s="522"/>
      <c r="BL127" s="522"/>
    </row>
    <row r="128">
      <c r="A128" s="412"/>
      <c r="B128" s="47"/>
      <c r="C128" s="530"/>
      <c r="D128" s="530"/>
      <c r="E128" s="530"/>
      <c r="F128" s="530"/>
      <c r="G128" s="531"/>
      <c r="H128" s="531"/>
      <c r="I128" s="531"/>
      <c r="J128" s="532"/>
      <c r="K128" s="533"/>
      <c r="L128" s="534"/>
      <c r="M128" s="534"/>
      <c r="N128" s="534"/>
      <c r="O128" s="533"/>
      <c r="P128" s="47"/>
      <c r="Q128" s="535">
        <f>sum(U123-(W123+Z123))</f>
        <v>0</v>
      </c>
      <c r="R128" s="62"/>
      <c r="S128" s="62"/>
      <c r="T128" s="63"/>
      <c r="U128" s="529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8"/>
      <c r="AV128" s="485"/>
      <c r="AW128" s="486"/>
      <c r="AX128" s="486"/>
      <c r="AY128" s="486"/>
      <c r="AZ128" s="641"/>
      <c r="BA128" s="641"/>
      <c r="BB128" s="487"/>
      <c r="BC128" s="521"/>
      <c r="BD128" s="485"/>
      <c r="BE128" s="486"/>
      <c r="BF128" s="486"/>
      <c r="BG128" s="486"/>
      <c r="BH128" s="487"/>
      <c r="BI128" s="522"/>
      <c r="BJ128" s="522"/>
      <c r="BK128" s="522"/>
      <c r="BL128" s="522"/>
    </row>
    <row r="129">
      <c r="A129" s="412"/>
      <c r="B129" s="47"/>
      <c r="C129" s="471" t="s">
        <v>219</v>
      </c>
      <c r="D129" s="62"/>
      <c r="E129" s="62"/>
      <c r="F129" s="63"/>
      <c r="G129" s="537" t="s">
        <v>203</v>
      </c>
      <c r="H129" s="132"/>
      <c r="I129" s="538" t="s">
        <v>220</v>
      </c>
      <c r="J129" s="132"/>
      <c r="K129" s="539" t="s">
        <v>221</v>
      </c>
      <c r="L129" s="538" t="s">
        <v>222</v>
      </c>
      <c r="M129" s="132"/>
      <c r="N129" s="540" t="s">
        <v>216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8"/>
      <c r="AV129" s="485"/>
      <c r="AW129" s="486"/>
      <c r="AX129" s="486"/>
      <c r="AY129" s="486"/>
      <c r="AZ129" s="641"/>
      <c r="BA129" s="641"/>
      <c r="BB129" s="487"/>
      <c r="BC129" s="521"/>
      <c r="BD129" s="485"/>
      <c r="BE129" s="486"/>
      <c r="BF129" s="486"/>
      <c r="BG129" s="486"/>
      <c r="BH129" s="487"/>
      <c r="BI129" s="522"/>
      <c r="BJ129" s="522"/>
      <c r="BK129" s="522"/>
      <c r="BL129" s="522"/>
    </row>
    <row r="130">
      <c r="A130" s="412"/>
      <c r="B130" s="47"/>
      <c r="C130" s="541"/>
      <c r="D130" s="62"/>
      <c r="E130" s="62"/>
      <c r="F130" s="63"/>
      <c r="G130" s="537"/>
      <c r="H130" s="132"/>
      <c r="I130" s="542">
        <f t="shared" ref="I130:I170" si="24">G130*$I$123</f>
        <v>0</v>
      </c>
      <c r="J130" s="132"/>
      <c r="K130" s="543">
        <f t="shared" ref="K130:K170" si="25">G130*$I$124</f>
        <v>0</v>
      </c>
      <c r="L130" s="544">
        <f t="shared" ref="L130:L170" si="26">G130*$I$125</f>
        <v>0</v>
      </c>
      <c r="M130" s="132"/>
      <c r="N130" s="545">
        <f t="shared" ref="N130:N170" si="27">G130*$I$126</f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8"/>
      <c r="AV130" s="485"/>
      <c r="AW130" s="486"/>
      <c r="AX130" s="486"/>
      <c r="AY130" s="486"/>
      <c r="AZ130" s="641"/>
      <c r="BA130" s="641"/>
      <c r="BB130" s="487"/>
      <c r="BC130" s="521"/>
      <c r="BD130" s="485"/>
      <c r="BE130" s="486"/>
      <c r="BF130" s="486"/>
      <c r="BG130" s="486"/>
      <c r="BH130" s="487"/>
      <c r="BI130" s="522"/>
      <c r="BJ130" s="522"/>
      <c r="BK130" s="522"/>
      <c r="BL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4"/>
        <v>0</v>
      </c>
      <c r="J131" s="132"/>
      <c r="K131" s="543">
        <f t="shared" si="25"/>
        <v>0</v>
      </c>
      <c r="L131" s="544">
        <f t="shared" si="26"/>
        <v>0</v>
      </c>
      <c r="M131" s="132"/>
      <c r="N131" s="545">
        <f t="shared" si="27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8"/>
      <c r="AV131" s="485"/>
      <c r="AW131" s="486"/>
      <c r="AX131" s="486"/>
      <c r="AY131" s="486"/>
      <c r="AZ131" s="641"/>
      <c r="BA131" s="641"/>
      <c r="BB131" s="487"/>
      <c r="BC131" s="521"/>
      <c r="BD131" s="485"/>
      <c r="BE131" s="486"/>
      <c r="BF131" s="486"/>
      <c r="BG131" s="486"/>
      <c r="BH131" s="487"/>
      <c r="BI131" s="522"/>
      <c r="BJ131" s="522"/>
      <c r="BK131" s="522"/>
      <c r="BL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4"/>
        <v>0</v>
      </c>
      <c r="J132" s="132"/>
      <c r="K132" s="543">
        <f t="shared" si="25"/>
        <v>0</v>
      </c>
      <c r="L132" s="544">
        <f t="shared" si="26"/>
        <v>0</v>
      </c>
      <c r="M132" s="132"/>
      <c r="N132" s="545">
        <f t="shared" si="27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8"/>
      <c r="AV132" s="485"/>
      <c r="AW132" s="486"/>
      <c r="AX132" s="486"/>
      <c r="AY132" s="486"/>
      <c r="AZ132" s="641"/>
      <c r="BA132" s="641"/>
      <c r="BB132" s="487"/>
      <c r="BC132" s="521"/>
      <c r="BD132" s="485"/>
      <c r="BE132" s="486"/>
      <c r="BF132" s="486"/>
      <c r="BG132" s="486"/>
      <c r="BH132" s="487"/>
      <c r="BI132" s="522"/>
      <c r="BJ132" s="522"/>
      <c r="BK132" s="522"/>
      <c r="BL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4"/>
        <v>0</v>
      </c>
      <c r="J133" s="132"/>
      <c r="K133" s="543">
        <f t="shared" si="25"/>
        <v>0</v>
      </c>
      <c r="L133" s="544">
        <f t="shared" si="26"/>
        <v>0</v>
      </c>
      <c r="M133" s="132"/>
      <c r="N133" s="545">
        <f t="shared" si="27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8"/>
      <c r="AV133" s="485"/>
      <c r="AW133" s="486"/>
      <c r="AX133" s="486"/>
      <c r="AY133" s="486"/>
      <c r="AZ133" s="641"/>
      <c r="BA133" s="641"/>
      <c r="BB133" s="487"/>
      <c r="BC133" s="521"/>
      <c r="BD133" s="485"/>
      <c r="BE133" s="486"/>
      <c r="BF133" s="486"/>
      <c r="BG133" s="486"/>
      <c r="BH133" s="487"/>
      <c r="BI133" s="522"/>
      <c r="BJ133" s="522"/>
      <c r="BK133" s="522"/>
      <c r="BL133" s="522"/>
    </row>
    <row r="134">
      <c r="A134" s="412"/>
      <c r="B134" s="47"/>
      <c r="C134" s="541"/>
      <c r="D134" s="62"/>
      <c r="E134" s="62"/>
      <c r="F134" s="63"/>
      <c r="G134" s="546"/>
      <c r="H134" s="132"/>
      <c r="I134" s="542">
        <f t="shared" si="24"/>
        <v>0</v>
      </c>
      <c r="J134" s="132"/>
      <c r="K134" s="543">
        <f t="shared" si="25"/>
        <v>0</v>
      </c>
      <c r="L134" s="544">
        <f t="shared" si="26"/>
        <v>0</v>
      </c>
      <c r="M134" s="132"/>
      <c r="N134" s="545">
        <f t="shared" si="27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8"/>
      <c r="AV134" s="485"/>
      <c r="AW134" s="486"/>
      <c r="AX134" s="486"/>
      <c r="AY134" s="486"/>
      <c r="AZ134" s="641"/>
      <c r="BA134" s="641"/>
      <c r="BB134" s="487"/>
      <c r="BC134" s="521"/>
      <c r="BD134" s="485"/>
      <c r="BE134" s="486"/>
      <c r="BF134" s="486"/>
      <c r="BG134" s="486"/>
      <c r="BH134" s="487"/>
      <c r="BI134" s="522"/>
      <c r="BJ134" s="522"/>
      <c r="BK134" s="522"/>
      <c r="BL134" s="522"/>
    </row>
    <row r="135">
      <c r="A135" s="412"/>
      <c r="B135" s="47"/>
      <c r="C135" s="541"/>
      <c r="D135" s="62"/>
      <c r="E135" s="62"/>
      <c r="F135" s="63"/>
      <c r="G135" s="546"/>
      <c r="H135" s="132"/>
      <c r="I135" s="542">
        <f t="shared" si="24"/>
        <v>0</v>
      </c>
      <c r="J135" s="132"/>
      <c r="K135" s="543">
        <f t="shared" si="25"/>
        <v>0</v>
      </c>
      <c r="L135" s="544">
        <f t="shared" si="26"/>
        <v>0</v>
      </c>
      <c r="M135" s="132"/>
      <c r="N135" s="545">
        <f t="shared" si="27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8"/>
      <c r="AV135" s="485"/>
      <c r="AW135" s="486"/>
      <c r="AX135" s="486"/>
      <c r="AY135" s="486"/>
      <c r="AZ135" s="641"/>
      <c r="BA135" s="641"/>
      <c r="BB135" s="487"/>
      <c r="BC135" s="521"/>
      <c r="BD135" s="485"/>
      <c r="BE135" s="486"/>
      <c r="BF135" s="486"/>
      <c r="BG135" s="486"/>
      <c r="BH135" s="487"/>
      <c r="BI135" s="522"/>
      <c r="BJ135" s="522"/>
      <c r="BK135" s="522"/>
      <c r="BL135" s="522"/>
    </row>
    <row r="136">
      <c r="A136" s="412"/>
      <c r="B136" s="47"/>
      <c r="C136" s="541"/>
      <c r="D136" s="62"/>
      <c r="E136" s="62"/>
      <c r="F136" s="63"/>
      <c r="G136" s="546"/>
      <c r="H136" s="132"/>
      <c r="I136" s="542">
        <f t="shared" si="24"/>
        <v>0</v>
      </c>
      <c r="J136" s="132"/>
      <c r="K136" s="543">
        <f t="shared" si="25"/>
        <v>0</v>
      </c>
      <c r="L136" s="544">
        <f t="shared" si="26"/>
        <v>0</v>
      </c>
      <c r="M136" s="132"/>
      <c r="N136" s="545">
        <f t="shared" si="27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8"/>
      <c r="AV136" s="485"/>
      <c r="AW136" s="486"/>
      <c r="AX136" s="486"/>
      <c r="AY136" s="486"/>
      <c r="AZ136" s="641"/>
      <c r="BA136" s="641"/>
      <c r="BB136" s="487"/>
      <c r="BC136" s="521"/>
      <c r="BD136" s="485"/>
      <c r="BE136" s="486"/>
      <c r="BF136" s="486"/>
      <c r="BG136" s="486"/>
      <c r="BH136" s="487"/>
      <c r="BI136" s="522"/>
      <c r="BJ136" s="522"/>
      <c r="BK136" s="522"/>
      <c r="BL136" s="522"/>
    </row>
    <row r="137">
      <c r="A137" s="412"/>
      <c r="B137" s="47"/>
      <c r="C137" s="541"/>
      <c r="D137" s="62"/>
      <c r="E137" s="62"/>
      <c r="F137" s="63"/>
      <c r="G137" s="546"/>
      <c r="H137" s="132"/>
      <c r="I137" s="542">
        <f t="shared" si="24"/>
        <v>0</v>
      </c>
      <c r="J137" s="132"/>
      <c r="K137" s="543">
        <f t="shared" si="25"/>
        <v>0</v>
      </c>
      <c r="L137" s="544">
        <f t="shared" si="26"/>
        <v>0</v>
      </c>
      <c r="M137" s="132"/>
      <c r="N137" s="545">
        <f t="shared" si="27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8"/>
      <c r="AV137" s="485"/>
      <c r="AW137" s="486"/>
      <c r="AX137" s="486"/>
      <c r="AY137" s="486"/>
      <c r="AZ137" s="641"/>
      <c r="BA137" s="641"/>
      <c r="BB137" s="487"/>
      <c r="BC137" s="521"/>
      <c r="BD137" s="485"/>
      <c r="BE137" s="486"/>
      <c r="BF137" s="486"/>
      <c r="BG137" s="486"/>
      <c r="BH137" s="487"/>
      <c r="BI137" s="522"/>
      <c r="BJ137" s="522"/>
      <c r="BK137" s="522"/>
      <c r="BL137" s="522"/>
    </row>
    <row r="138">
      <c r="A138" s="1"/>
      <c r="B138" s="47"/>
      <c r="C138" s="541"/>
      <c r="D138" s="62"/>
      <c r="E138" s="62"/>
      <c r="F138" s="63"/>
      <c r="G138" s="546"/>
      <c r="H138" s="132"/>
      <c r="I138" s="542">
        <f t="shared" si="24"/>
        <v>0</v>
      </c>
      <c r="J138" s="132"/>
      <c r="K138" s="543">
        <f t="shared" si="25"/>
        <v>0</v>
      </c>
      <c r="L138" s="544">
        <f t="shared" si="26"/>
        <v>0</v>
      </c>
      <c r="M138" s="132"/>
      <c r="N138" s="545">
        <f t="shared" si="27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8"/>
      <c r="AV138" s="485"/>
      <c r="AW138" s="486"/>
      <c r="AX138" s="486"/>
      <c r="AY138" s="486"/>
      <c r="AZ138" s="641"/>
      <c r="BA138" s="641"/>
      <c r="BB138" s="487"/>
      <c r="BC138" s="521"/>
      <c r="BD138" s="485"/>
      <c r="BE138" s="486"/>
      <c r="BF138" s="486"/>
      <c r="BG138" s="486"/>
      <c r="BH138" s="487"/>
      <c r="BI138" s="522"/>
      <c r="BJ138" s="522"/>
      <c r="BK138" s="522"/>
      <c r="BL138" s="522"/>
    </row>
    <row r="139">
      <c r="A139" s="194"/>
      <c r="B139" s="47"/>
      <c r="C139" s="541"/>
      <c r="D139" s="62"/>
      <c r="E139" s="62"/>
      <c r="F139" s="63"/>
      <c r="G139" s="546"/>
      <c r="H139" s="132"/>
      <c r="I139" s="542">
        <f t="shared" si="24"/>
        <v>0</v>
      </c>
      <c r="J139" s="132"/>
      <c r="K139" s="543">
        <f t="shared" si="25"/>
        <v>0</v>
      </c>
      <c r="L139" s="544">
        <f t="shared" si="26"/>
        <v>0</v>
      </c>
      <c r="M139" s="132"/>
      <c r="N139" s="545">
        <f t="shared" si="27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8"/>
      <c r="AV139" s="485"/>
      <c r="AW139" s="486"/>
      <c r="AX139" s="486"/>
      <c r="AY139" s="486"/>
      <c r="AZ139" s="641"/>
      <c r="BA139" s="641"/>
      <c r="BB139" s="487"/>
      <c r="BC139" s="521"/>
      <c r="BD139" s="485"/>
      <c r="BE139" s="486"/>
      <c r="BF139" s="486"/>
      <c r="BG139" s="486"/>
      <c r="BH139" s="487"/>
      <c r="BI139" s="522"/>
      <c r="BJ139" s="522"/>
      <c r="BK139" s="522"/>
      <c r="BL139" s="522"/>
    </row>
    <row r="140">
      <c r="A140" s="194"/>
      <c r="B140" s="47"/>
      <c r="C140" s="541"/>
      <c r="D140" s="62"/>
      <c r="E140" s="62"/>
      <c r="F140" s="63"/>
      <c r="G140" s="546"/>
      <c r="H140" s="132"/>
      <c r="I140" s="542">
        <f t="shared" si="24"/>
        <v>0</v>
      </c>
      <c r="J140" s="132"/>
      <c r="K140" s="543">
        <f t="shared" si="25"/>
        <v>0</v>
      </c>
      <c r="L140" s="544">
        <f t="shared" si="26"/>
        <v>0</v>
      </c>
      <c r="M140" s="132"/>
      <c r="N140" s="545">
        <f t="shared" si="27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8"/>
      <c r="AV140" s="485"/>
      <c r="AW140" s="486"/>
      <c r="AX140" s="486"/>
      <c r="AY140" s="486"/>
      <c r="AZ140" s="641"/>
      <c r="BA140" s="641"/>
      <c r="BB140" s="487"/>
      <c r="BC140" s="521"/>
      <c r="BD140" s="485"/>
      <c r="BE140" s="486"/>
      <c r="BF140" s="486"/>
      <c r="BG140" s="486"/>
      <c r="BH140" s="487"/>
      <c r="BI140" s="522"/>
      <c r="BJ140" s="522"/>
      <c r="BK140" s="522"/>
      <c r="BL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4"/>
        <v>0</v>
      </c>
      <c r="J141" s="132"/>
      <c r="K141" s="543">
        <f t="shared" si="25"/>
        <v>0</v>
      </c>
      <c r="L141" s="544">
        <f t="shared" si="26"/>
        <v>0</v>
      </c>
      <c r="M141" s="132"/>
      <c r="N141" s="545">
        <f t="shared" si="27"/>
        <v>0</v>
      </c>
      <c r="O141" s="132"/>
      <c r="P141" s="47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8"/>
      <c r="AV141" s="485"/>
      <c r="AW141" s="486"/>
      <c r="AX141" s="486"/>
      <c r="AY141" s="486"/>
      <c r="AZ141" s="641"/>
      <c r="BA141" s="641"/>
      <c r="BB141" s="487"/>
      <c r="BC141" s="521"/>
      <c r="BD141" s="485"/>
      <c r="BE141" s="486"/>
      <c r="BF141" s="486"/>
      <c r="BG141" s="486"/>
      <c r="BH141" s="487"/>
      <c r="BI141" s="522"/>
      <c r="BJ141" s="522"/>
      <c r="BK141" s="522"/>
      <c r="BL141" s="522"/>
    </row>
    <row r="142">
      <c r="A142" s="194"/>
      <c r="B142" s="47"/>
      <c r="C142" s="541"/>
      <c r="D142" s="62"/>
      <c r="E142" s="62"/>
      <c r="F142" s="63"/>
      <c r="G142" s="547"/>
      <c r="H142" s="63"/>
      <c r="I142" s="542">
        <f t="shared" si="24"/>
        <v>0</v>
      </c>
      <c r="J142" s="132"/>
      <c r="K142" s="543">
        <f t="shared" si="25"/>
        <v>0</v>
      </c>
      <c r="L142" s="544">
        <f t="shared" si="26"/>
        <v>0</v>
      </c>
      <c r="M142" s="132"/>
      <c r="N142" s="545">
        <f t="shared" si="27"/>
        <v>0</v>
      </c>
      <c r="O142" s="132"/>
      <c r="P142" s="47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8"/>
      <c r="AV142" s="485"/>
      <c r="AW142" s="486"/>
      <c r="AX142" s="486"/>
      <c r="AY142" s="486"/>
      <c r="AZ142" s="641"/>
      <c r="BA142" s="641"/>
      <c r="BB142" s="487"/>
      <c r="BC142" s="521"/>
      <c r="BD142" s="485"/>
      <c r="BE142" s="486"/>
      <c r="BF142" s="486"/>
      <c r="BG142" s="486"/>
      <c r="BH142" s="487"/>
      <c r="BI142" s="522"/>
      <c r="BJ142" s="522"/>
      <c r="BK142" s="522"/>
      <c r="BL142" s="522"/>
    </row>
    <row r="143">
      <c r="A143" s="194"/>
      <c r="B143" s="47"/>
      <c r="C143" s="541"/>
      <c r="D143" s="62"/>
      <c r="E143" s="62"/>
      <c r="F143" s="63"/>
      <c r="G143" s="547"/>
      <c r="H143" s="63"/>
      <c r="I143" s="542">
        <f t="shared" si="24"/>
        <v>0</v>
      </c>
      <c r="J143" s="132"/>
      <c r="K143" s="543">
        <f t="shared" si="25"/>
        <v>0</v>
      </c>
      <c r="L143" s="544">
        <f t="shared" si="26"/>
        <v>0</v>
      </c>
      <c r="M143" s="132"/>
      <c r="N143" s="545">
        <f t="shared" si="27"/>
        <v>0</v>
      </c>
      <c r="O143" s="132"/>
      <c r="P143" s="47"/>
      <c r="Q143" s="486"/>
      <c r="R143" s="486"/>
      <c r="S143" s="486"/>
      <c r="T143" s="487"/>
      <c r="U143" s="2"/>
      <c r="V143" s="485"/>
      <c r="W143" s="486"/>
      <c r="X143" s="486"/>
      <c r="Y143" s="486"/>
      <c r="Z143" s="487"/>
      <c r="AA143" s="8"/>
      <c r="AB143" s="485"/>
      <c r="AC143" s="486"/>
      <c r="AD143" s="486"/>
      <c r="AE143" s="486"/>
      <c r="AF143" s="487"/>
      <c r="AG143" s="8"/>
      <c r="AH143" s="506"/>
      <c r="AI143" s="485"/>
      <c r="AJ143" s="486"/>
      <c r="AK143" s="486"/>
      <c r="AL143" s="486"/>
      <c r="AM143" s="487"/>
      <c r="AN143" s="521"/>
      <c r="AO143" s="485"/>
      <c r="AP143" s="486"/>
      <c r="AQ143" s="486"/>
      <c r="AR143" s="486"/>
      <c r="AS143" s="487"/>
      <c r="AT143" s="521"/>
      <c r="AU143" s="488"/>
      <c r="AV143" s="485"/>
      <c r="AW143" s="486"/>
      <c r="AX143" s="486"/>
      <c r="AY143" s="486"/>
      <c r="AZ143" s="641"/>
      <c r="BA143" s="641"/>
      <c r="BB143" s="487"/>
      <c r="BC143" s="521"/>
      <c r="BD143" s="485"/>
      <c r="BE143" s="486"/>
      <c r="BF143" s="486"/>
      <c r="BG143" s="486"/>
      <c r="BH143" s="487"/>
      <c r="BI143" s="522"/>
      <c r="BJ143" s="522"/>
      <c r="BK143" s="522"/>
      <c r="BL143" s="522"/>
    </row>
    <row r="144">
      <c r="A144" s="194"/>
      <c r="B144" s="47"/>
      <c r="C144" s="541"/>
      <c r="D144" s="62"/>
      <c r="E144" s="62"/>
      <c r="F144" s="63"/>
      <c r="G144" s="547"/>
      <c r="H144" s="63"/>
      <c r="I144" s="542">
        <f t="shared" si="24"/>
        <v>0</v>
      </c>
      <c r="J144" s="132"/>
      <c r="K144" s="543">
        <f t="shared" si="25"/>
        <v>0</v>
      </c>
      <c r="L144" s="544">
        <f t="shared" si="26"/>
        <v>0</v>
      </c>
      <c r="M144" s="132"/>
      <c r="N144" s="545">
        <f t="shared" si="27"/>
        <v>0</v>
      </c>
      <c r="O144" s="132"/>
      <c r="P144" s="47"/>
      <c r="Q144" s="486"/>
      <c r="R144" s="486"/>
      <c r="S144" s="486"/>
      <c r="T144" s="487"/>
      <c r="U144" s="2"/>
      <c r="V144" s="485"/>
      <c r="W144" s="486"/>
      <c r="X144" s="486"/>
      <c r="Y144" s="486"/>
      <c r="Z144" s="487"/>
      <c r="AA144" s="8"/>
      <c r="AB144" s="485"/>
      <c r="AC144" s="486"/>
      <c r="AD144" s="486"/>
      <c r="AE144" s="486"/>
      <c r="AF144" s="487"/>
      <c r="AG144" s="8"/>
      <c r="AH144" s="506"/>
      <c r="AI144" s="485"/>
      <c r="AJ144" s="486"/>
      <c r="AK144" s="486"/>
      <c r="AL144" s="486"/>
      <c r="AM144" s="487"/>
      <c r="AN144" s="521"/>
      <c r="AO144" s="485"/>
      <c r="AP144" s="486"/>
      <c r="AQ144" s="486"/>
      <c r="AR144" s="486"/>
      <c r="AS144" s="487"/>
      <c r="AT144" s="521"/>
      <c r="AU144" s="488"/>
      <c r="AV144" s="485"/>
      <c r="AW144" s="486"/>
      <c r="AX144" s="486"/>
      <c r="AY144" s="486"/>
      <c r="AZ144" s="641"/>
      <c r="BA144" s="641"/>
      <c r="BB144" s="487"/>
      <c r="BC144" s="521"/>
      <c r="BD144" s="485"/>
      <c r="BE144" s="486"/>
      <c r="BF144" s="486"/>
      <c r="BG144" s="486"/>
      <c r="BH144" s="487"/>
      <c r="BI144" s="522"/>
      <c r="BJ144" s="522"/>
      <c r="BK144" s="522"/>
      <c r="BL144" s="522"/>
    </row>
    <row r="145">
      <c r="A145" s="194"/>
      <c r="B145" s="47"/>
      <c r="C145" s="541"/>
      <c r="D145" s="62"/>
      <c r="E145" s="62"/>
      <c r="F145" s="63"/>
      <c r="G145" s="547"/>
      <c r="H145" s="63"/>
      <c r="I145" s="542">
        <f t="shared" si="24"/>
        <v>0</v>
      </c>
      <c r="J145" s="132"/>
      <c r="K145" s="543">
        <f t="shared" si="25"/>
        <v>0</v>
      </c>
      <c r="L145" s="544">
        <f t="shared" si="26"/>
        <v>0</v>
      </c>
      <c r="M145" s="132"/>
      <c r="N145" s="545">
        <f t="shared" si="27"/>
        <v>0</v>
      </c>
      <c r="O145" s="132"/>
      <c r="P145" s="548"/>
      <c r="Q145" s="486"/>
      <c r="R145" s="486"/>
      <c r="S145" s="486"/>
      <c r="T145" s="487"/>
      <c r="U145" s="2"/>
      <c r="V145" s="485"/>
      <c r="W145" s="486"/>
      <c r="X145" s="486"/>
      <c r="Y145" s="486"/>
      <c r="Z145" s="487"/>
      <c r="AA145" s="8"/>
      <c r="AB145" s="485"/>
      <c r="AC145" s="486"/>
      <c r="AD145" s="486"/>
      <c r="AE145" s="486"/>
      <c r="AF145" s="487"/>
      <c r="AG145" s="8"/>
      <c r="AH145" s="506"/>
      <c r="AI145" s="485"/>
      <c r="AJ145" s="486"/>
      <c r="AK145" s="486"/>
      <c r="AL145" s="486"/>
      <c r="AM145" s="487"/>
      <c r="AN145" s="521"/>
      <c r="AO145" s="485"/>
      <c r="AP145" s="486"/>
      <c r="AQ145" s="486"/>
      <c r="AR145" s="486"/>
      <c r="AS145" s="487"/>
      <c r="AT145" s="521"/>
      <c r="AU145" s="488"/>
      <c r="AV145" s="485"/>
      <c r="AW145" s="486"/>
      <c r="AX145" s="486"/>
      <c r="AY145" s="486"/>
      <c r="AZ145" s="641"/>
      <c r="BA145" s="641"/>
      <c r="BB145" s="487"/>
      <c r="BC145" s="521"/>
      <c r="BD145" s="485"/>
      <c r="BE145" s="486"/>
      <c r="BF145" s="486"/>
      <c r="BG145" s="486"/>
      <c r="BH145" s="487"/>
      <c r="BI145" s="522"/>
      <c r="BJ145" s="522"/>
      <c r="BK145" s="522"/>
      <c r="BL145" s="522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4"/>
        <v>0</v>
      </c>
      <c r="J146" s="132"/>
      <c r="K146" s="543">
        <f t="shared" si="25"/>
        <v>0</v>
      </c>
      <c r="L146" s="544">
        <f t="shared" si="26"/>
        <v>0</v>
      </c>
      <c r="M146" s="132"/>
      <c r="N146" s="545">
        <f t="shared" si="27"/>
        <v>0</v>
      </c>
      <c r="O146" s="132"/>
      <c r="P146" s="548"/>
      <c r="Q146" s="486"/>
      <c r="R146" s="486"/>
      <c r="S146" s="486"/>
      <c r="T146" s="487"/>
      <c r="U146" s="2"/>
      <c r="V146" s="485"/>
      <c r="W146" s="486"/>
      <c r="X146" s="486"/>
      <c r="Y146" s="486"/>
      <c r="Z146" s="487"/>
      <c r="AA146" s="8"/>
      <c r="AB146" s="485"/>
      <c r="AC146" s="486"/>
      <c r="AD146" s="486"/>
      <c r="AE146" s="486"/>
      <c r="AF146" s="487"/>
      <c r="AG146" s="8"/>
      <c r="AH146" s="506"/>
      <c r="AI146" s="485"/>
      <c r="AJ146" s="486"/>
      <c r="AK146" s="486"/>
      <c r="AL146" s="486"/>
      <c r="AM146" s="487"/>
      <c r="AN146" s="521"/>
      <c r="AO146" s="485"/>
      <c r="AP146" s="486"/>
      <c r="AQ146" s="486"/>
      <c r="AR146" s="486"/>
      <c r="AS146" s="487"/>
      <c r="AT146" s="521"/>
      <c r="AU146" s="488"/>
      <c r="AV146" s="485"/>
      <c r="AW146" s="486"/>
      <c r="AX146" s="486"/>
      <c r="AY146" s="486"/>
      <c r="AZ146" s="641"/>
      <c r="BA146" s="641"/>
      <c r="BB146" s="487"/>
      <c r="BC146" s="521"/>
      <c r="BD146" s="485"/>
      <c r="BE146" s="486"/>
      <c r="BF146" s="486"/>
      <c r="BG146" s="486"/>
      <c r="BH146" s="487"/>
      <c r="BI146" s="522"/>
      <c r="BJ146" s="522"/>
      <c r="BK146" s="522"/>
      <c r="BL146" s="522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4"/>
        <v>0</v>
      </c>
      <c r="J147" s="132"/>
      <c r="K147" s="543">
        <f t="shared" si="25"/>
        <v>0</v>
      </c>
      <c r="L147" s="544">
        <f t="shared" si="26"/>
        <v>0</v>
      </c>
      <c r="M147" s="132"/>
      <c r="N147" s="545">
        <f t="shared" si="27"/>
        <v>0</v>
      </c>
      <c r="O147" s="132"/>
      <c r="P147" s="548"/>
      <c r="Q147" s="5"/>
      <c r="R147" s="5"/>
      <c r="S147" s="5"/>
      <c r="T147" s="5"/>
      <c r="U147" s="2"/>
      <c r="V147" s="5"/>
      <c r="W147" s="5"/>
      <c r="X147" s="5"/>
      <c r="Y147" s="5"/>
      <c r="Z147" s="7"/>
      <c r="AA147" s="8"/>
      <c r="AB147" s="7"/>
      <c r="AC147" s="7"/>
      <c r="AD147" s="7"/>
      <c r="AE147" s="7"/>
      <c r="AF147" s="7"/>
      <c r="AG147" s="9"/>
      <c r="AH147" s="7"/>
      <c r="AI147" s="7"/>
      <c r="AJ147" s="7"/>
      <c r="AK147" s="7"/>
      <c r="AL147" s="9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4"/>
        <v>0</v>
      </c>
      <c r="J148" s="132"/>
      <c r="K148" s="543">
        <f t="shared" si="25"/>
        <v>0</v>
      </c>
      <c r="L148" s="544">
        <f t="shared" si="26"/>
        <v>0</v>
      </c>
      <c r="M148" s="132"/>
      <c r="N148" s="545">
        <f t="shared" si="27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4"/>
        <v>0</v>
      </c>
      <c r="J149" s="132"/>
      <c r="K149" s="543">
        <f t="shared" si="25"/>
        <v>0</v>
      </c>
      <c r="L149" s="544">
        <f t="shared" si="26"/>
        <v>0</v>
      </c>
      <c r="M149" s="132"/>
      <c r="N149" s="545">
        <f t="shared" si="27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4"/>
        <v>0</v>
      </c>
      <c r="J150" s="132"/>
      <c r="K150" s="543">
        <f t="shared" si="25"/>
        <v>0</v>
      </c>
      <c r="L150" s="544">
        <f t="shared" si="26"/>
        <v>0</v>
      </c>
      <c r="M150" s="132"/>
      <c r="N150" s="545">
        <f t="shared" si="27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4"/>
        <v>0</v>
      </c>
      <c r="J151" s="132"/>
      <c r="K151" s="543">
        <f t="shared" si="25"/>
        <v>0</v>
      </c>
      <c r="L151" s="544">
        <f t="shared" si="26"/>
        <v>0</v>
      </c>
      <c r="M151" s="132"/>
      <c r="N151" s="545">
        <f t="shared" si="27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4"/>
        <v>0</v>
      </c>
      <c r="J152" s="132"/>
      <c r="K152" s="543">
        <f t="shared" si="25"/>
        <v>0</v>
      </c>
      <c r="L152" s="544">
        <f t="shared" si="26"/>
        <v>0</v>
      </c>
      <c r="M152" s="132"/>
      <c r="N152" s="545">
        <f t="shared" si="27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4"/>
        <v>0</v>
      </c>
      <c r="J153" s="132"/>
      <c r="K153" s="543">
        <f t="shared" si="25"/>
        <v>0</v>
      </c>
      <c r="L153" s="544">
        <f t="shared" si="26"/>
        <v>0</v>
      </c>
      <c r="M153" s="132"/>
      <c r="N153" s="545">
        <f t="shared" si="27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4"/>
        <v>0</v>
      </c>
      <c r="J154" s="132"/>
      <c r="K154" s="543">
        <f t="shared" si="25"/>
        <v>0</v>
      </c>
      <c r="L154" s="544">
        <f t="shared" si="26"/>
        <v>0</v>
      </c>
      <c r="M154" s="132"/>
      <c r="N154" s="545">
        <f t="shared" si="27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4"/>
        <v>0</v>
      </c>
      <c r="J155" s="132"/>
      <c r="K155" s="543">
        <f t="shared" si="25"/>
        <v>0</v>
      </c>
      <c r="L155" s="544">
        <f t="shared" si="26"/>
        <v>0</v>
      </c>
      <c r="M155" s="132"/>
      <c r="N155" s="545">
        <f t="shared" si="27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4"/>
        <v>0</v>
      </c>
      <c r="J156" s="132"/>
      <c r="K156" s="543">
        <f t="shared" si="25"/>
        <v>0</v>
      </c>
      <c r="L156" s="544">
        <f t="shared" si="26"/>
        <v>0</v>
      </c>
      <c r="M156" s="132"/>
      <c r="N156" s="545">
        <f t="shared" si="27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4"/>
        <v>0</v>
      </c>
      <c r="J157" s="132"/>
      <c r="K157" s="543">
        <f t="shared" si="25"/>
        <v>0</v>
      </c>
      <c r="L157" s="544">
        <f t="shared" si="26"/>
        <v>0</v>
      </c>
      <c r="M157" s="132"/>
      <c r="N157" s="545">
        <f t="shared" si="27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4"/>
        <v>0</v>
      </c>
      <c r="J158" s="132"/>
      <c r="K158" s="543">
        <f t="shared" si="25"/>
        <v>0</v>
      </c>
      <c r="L158" s="544">
        <f t="shared" si="26"/>
        <v>0</v>
      </c>
      <c r="M158" s="132"/>
      <c r="N158" s="545">
        <f t="shared" si="27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4"/>
        <v>0</v>
      </c>
      <c r="J159" s="132"/>
      <c r="K159" s="543">
        <f t="shared" si="25"/>
        <v>0</v>
      </c>
      <c r="L159" s="544">
        <f t="shared" si="26"/>
        <v>0</v>
      </c>
      <c r="M159" s="132"/>
      <c r="N159" s="545">
        <f t="shared" si="27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4"/>
        <v>0</v>
      </c>
      <c r="J160" s="132"/>
      <c r="K160" s="543">
        <f t="shared" si="25"/>
        <v>0</v>
      </c>
      <c r="L160" s="544">
        <f t="shared" si="26"/>
        <v>0</v>
      </c>
      <c r="M160" s="132"/>
      <c r="N160" s="545">
        <f t="shared" si="27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4"/>
        <v>0</v>
      </c>
      <c r="J161" s="132"/>
      <c r="K161" s="543">
        <f t="shared" si="25"/>
        <v>0</v>
      </c>
      <c r="L161" s="544">
        <f t="shared" si="26"/>
        <v>0</v>
      </c>
      <c r="M161" s="132"/>
      <c r="N161" s="545">
        <f t="shared" si="27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4"/>
        <v>0</v>
      </c>
      <c r="J162" s="132"/>
      <c r="K162" s="543">
        <f t="shared" si="25"/>
        <v>0</v>
      </c>
      <c r="L162" s="544">
        <f t="shared" si="26"/>
        <v>0</v>
      </c>
      <c r="M162" s="132"/>
      <c r="N162" s="545">
        <f t="shared" si="27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4"/>
        <v>0</v>
      </c>
      <c r="J163" s="132"/>
      <c r="K163" s="543">
        <f t="shared" si="25"/>
        <v>0</v>
      </c>
      <c r="L163" s="544">
        <f t="shared" si="26"/>
        <v>0</v>
      </c>
      <c r="M163" s="132"/>
      <c r="N163" s="545">
        <f t="shared" si="27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4"/>
        <v>0</v>
      </c>
      <c r="J164" s="132"/>
      <c r="K164" s="543">
        <f t="shared" si="25"/>
        <v>0</v>
      </c>
      <c r="L164" s="544">
        <f t="shared" si="26"/>
        <v>0</v>
      </c>
      <c r="M164" s="132"/>
      <c r="N164" s="545">
        <f t="shared" si="27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4"/>
        <v>0</v>
      </c>
      <c r="J165" s="132"/>
      <c r="K165" s="543">
        <f t="shared" si="25"/>
        <v>0</v>
      </c>
      <c r="L165" s="544">
        <f t="shared" si="26"/>
        <v>0</v>
      </c>
      <c r="M165" s="132"/>
      <c r="N165" s="545">
        <f t="shared" si="27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4"/>
        <v>0</v>
      </c>
      <c r="J166" s="132"/>
      <c r="K166" s="543">
        <f t="shared" si="25"/>
        <v>0</v>
      </c>
      <c r="L166" s="544">
        <f t="shared" si="26"/>
        <v>0</v>
      </c>
      <c r="M166" s="132"/>
      <c r="N166" s="545">
        <f t="shared" si="27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</row>
    <row r="167">
      <c r="A167" s="194"/>
      <c r="B167" s="47"/>
      <c r="C167" s="549"/>
      <c r="D167" s="62"/>
      <c r="E167" s="62"/>
      <c r="F167" s="63"/>
      <c r="G167" s="547"/>
      <c r="H167" s="63"/>
      <c r="I167" s="542">
        <f t="shared" si="24"/>
        <v>0</v>
      </c>
      <c r="J167" s="132"/>
      <c r="K167" s="543">
        <f t="shared" si="25"/>
        <v>0</v>
      </c>
      <c r="L167" s="544">
        <f t="shared" si="26"/>
        <v>0</v>
      </c>
      <c r="M167" s="132"/>
      <c r="N167" s="545">
        <f t="shared" si="27"/>
        <v>0</v>
      </c>
      <c r="O167" s="132"/>
      <c r="P167" s="548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</row>
    <row r="168">
      <c r="A168" s="194"/>
      <c r="B168" s="47"/>
      <c r="C168" s="549"/>
      <c r="D168" s="62"/>
      <c r="E168" s="62"/>
      <c r="F168" s="63"/>
      <c r="G168" s="547"/>
      <c r="H168" s="63"/>
      <c r="I168" s="542">
        <f t="shared" si="24"/>
        <v>0</v>
      </c>
      <c r="J168" s="132"/>
      <c r="K168" s="543">
        <f t="shared" si="25"/>
        <v>0</v>
      </c>
      <c r="L168" s="544">
        <f t="shared" si="26"/>
        <v>0</v>
      </c>
      <c r="M168" s="132"/>
      <c r="N168" s="545">
        <f t="shared" si="27"/>
        <v>0</v>
      </c>
      <c r="O168" s="132"/>
      <c r="P168" s="548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</row>
    <row r="169">
      <c r="A169" s="194"/>
      <c r="B169" s="47"/>
      <c r="C169" s="549"/>
      <c r="D169" s="62"/>
      <c r="E169" s="62"/>
      <c r="F169" s="63"/>
      <c r="G169" s="547"/>
      <c r="H169" s="63"/>
      <c r="I169" s="542">
        <f t="shared" si="24"/>
        <v>0</v>
      </c>
      <c r="J169" s="132"/>
      <c r="K169" s="543">
        <f t="shared" si="25"/>
        <v>0</v>
      </c>
      <c r="L169" s="544">
        <f t="shared" si="26"/>
        <v>0</v>
      </c>
      <c r="M169" s="132"/>
      <c r="N169" s="545">
        <f t="shared" si="27"/>
        <v>0</v>
      </c>
      <c r="O169" s="132"/>
      <c r="P169" s="548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</row>
    <row r="170">
      <c r="A170" s="194"/>
      <c r="B170" s="47"/>
      <c r="C170" s="549"/>
      <c r="D170" s="62"/>
      <c r="E170" s="62"/>
      <c r="F170" s="63"/>
      <c r="G170" s="547"/>
      <c r="H170" s="63"/>
      <c r="I170" s="542">
        <f t="shared" si="24"/>
        <v>0</v>
      </c>
      <c r="J170" s="132"/>
      <c r="K170" s="543">
        <f t="shared" si="25"/>
        <v>0</v>
      </c>
      <c r="L170" s="544">
        <f t="shared" si="26"/>
        <v>0</v>
      </c>
      <c r="M170" s="132"/>
      <c r="N170" s="545">
        <f t="shared" si="27"/>
        <v>0</v>
      </c>
      <c r="O170" s="132"/>
      <c r="P170" s="548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</row>
    <row r="171">
      <c r="A171" s="194"/>
      <c r="B171" s="194"/>
      <c r="C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</row>
    <row r="172">
      <c r="A172" s="194"/>
      <c r="B172" s="194"/>
      <c r="C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</row>
    <row r="173">
      <c r="A173" s="194"/>
      <c r="B173" s="194"/>
      <c r="C173" s="552" t="s">
        <v>224</v>
      </c>
      <c r="D173" s="553"/>
      <c r="E173" s="554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</row>
    <row r="174">
      <c r="A174" s="194"/>
      <c r="B174" s="194"/>
      <c r="C174" s="555" t="s">
        <v>225</v>
      </c>
      <c r="D174" s="556"/>
      <c r="E174" s="557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</row>
    <row r="175">
      <c r="A175" s="194"/>
      <c r="B175" s="194"/>
      <c r="C175" s="555" t="s">
        <v>226</v>
      </c>
      <c r="D175" s="556"/>
      <c r="E175" s="558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</row>
    <row r="176">
      <c r="A176" s="194"/>
      <c r="B176" s="194"/>
      <c r="C176" s="555" t="s">
        <v>227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</row>
    <row r="177">
      <c r="A177" s="194"/>
      <c r="B177" s="194"/>
      <c r="C177" s="559" t="s">
        <v>228</v>
      </c>
      <c r="D177" s="556"/>
      <c r="E177" s="558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</row>
    <row r="178">
      <c r="A178" s="194"/>
      <c r="B178" s="194"/>
      <c r="C178" s="555" t="s">
        <v>229</v>
      </c>
      <c r="D178" s="556"/>
      <c r="E178" s="558"/>
      <c r="F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</row>
    <row r="179">
      <c r="A179" s="194"/>
      <c r="B179" s="194"/>
      <c r="C179" s="559" t="s">
        <v>230</v>
      </c>
      <c r="D179" s="556"/>
      <c r="E179" s="560"/>
      <c r="F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</row>
    <row r="180">
      <c r="A180" s="194"/>
      <c r="B180" s="194"/>
      <c r="C180" s="559" t="s">
        <v>231</v>
      </c>
      <c r="D180" s="556"/>
      <c r="E180" s="558"/>
      <c r="F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</row>
    <row r="181">
      <c r="A181" s="194"/>
      <c r="B181" s="194"/>
      <c r="C181" s="561" t="s">
        <v>232</v>
      </c>
      <c r="D181" s="562"/>
      <c r="E181" s="563"/>
      <c r="F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</row>
    <row r="187">
      <c r="A187" s="194"/>
      <c r="B187" s="194"/>
      <c r="C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</row>
    <row r="188">
      <c r="A188" s="194"/>
      <c r="B188" s="194"/>
      <c r="C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</row>
    <row r="189">
      <c r="A189" s="194"/>
      <c r="B189" s="194"/>
      <c r="C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</row>
    <row r="190">
      <c r="A190" s="194"/>
      <c r="B190" s="194"/>
      <c r="C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287</v>
      </c>
      <c r="O202" s="565" t="str">
        <f>E83</f>
        <v/>
      </c>
      <c r="P202" s="566" t="str">
        <f>U13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</row>
    <row r="1046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194"/>
      <c r="M1046" s="194"/>
      <c r="N1046" s="470"/>
      <c r="O1046" s="194"/>
      <c r="P1046" s="194"/>
      <c r="Q1046" s="194"/>
      <c r="R1046" s="194"/>
      <c r="S1046" s="194"/>
      <c r="T1046" s="194"/>
      <c r="U1046" s="470"/>
      <c r="V1046" s="194"/>
      <c r="W1046" s="194"/>
      <c r="X1046" s="194"/>
      <c r="Y1046" s="194"/>
      <c r="Z1046" s="194"/>
      <c r="AA1046" s="470"/>
      <c r="AB1046" s="194"/>
      <c r="AC1046" s="194"/>
      <c r="AD1046" s="194"/>
      <c r="AE1046" s="194"/>
      <c r="AF1046" s="194"/>
      <c r="AG1046" s="470"/>
      <c r="AH1046" s="194"/>
      <c r="AI1046" s="194"/>
      <c r="AJ1046" s="194"/>
      <c r="AK1046" s="194"/>
      <c r="AL1046" s="470"/>
      <c r="AM1046" s="194"/>
      <c r="AN1046" s="194"/>
      <c r="AO1046" s="194"/>
      <c r="AP1046" s="194"/>
      <c r="AQ1046" s="194"/>
      <c r="AR1046" s="194"/>
      <c r="AS1046" s="194"/>
      <c r="AT1046" s="194"/>
      <c r="AU1046" s="194"/>
      <c r="AV1046" s="194"/>
      <c r="AW1046" s="194"/>
      <c r="AX1046" s="194"/>
      <c r="AY1046" s="194"/>
      <c r="AZ1046" s="194"/>
      <c r="BA1046" s="194"/>
      <c r="BB1046" s="194"/>
      <c r="BC1046" s="194"/>
      <c r="BD1046" s="194"/>
      <c r="BE1046" s="194"/>
      <c r="BF1046" s="194"/>
      <c r="BG1046" s="194"/>
      <c r="BH1046" s="194"/>
      <c r="BI1046" s="194"/>
      <c r="BJ1046" s="194"/>
      <c r="BK1046" s="194"/>
      <c r="BL1046" s="194"/>
    </row>
    <row r="1047">
      <c r="A1047" s="194"/>
      <c r="B1047" s="194"/>
      <c r="C1047" s="194"/>
      <c r="D1047" s="194"/>
      <c r="E1047" s="194"/>
      <c r="F1047" s="194"/>
      <c r="G1047" s="194"/>
      <c r="H1047" s="194"/>
      <c r="I1047" s="194"/>
      <c r="J1047" s="194"/>
      <c r="K1047" s="194"/>
      <c r="L1047" s="194"/>
      <c r="M1047" s="194"/>
      <c r="N1047" s="470"/>
      <c r="O1047" s="194"/>
      <c r="P1047" s="194"/>
      <c r="Q1047" s="194"/>
      <c r="R1047" s="194"/>
      <c r="S1047" s="194"/>
      <c r="T1047" s="194"/>
      <c r="U1047" s="470"/>
      <c r="V1047" s="194"/>
      <c r="W1047" s="194"/>
      <c r="X1047" s="194"/>
      <c r="Y1047" s="194"/>
      <c r="Z1047" s="194"/>
      <c r="AA1047" s="470"/>
      <c r="AB1047" s="194"/>
      <c r="AC1047" s="194"/>
      <c r="AD1047" s="194"/>
      <c r="AE1047" s="194"/>
      <c r="AF1047" s="194"/>
      <c r="AG1047" s="470"/>
      <c r="AH1047" s="194"/>
      <c r="AI1047" s="194"/>
      <c r="AJ1047" s="194"/>
      <c r="AK1047" s="194"/>
      <c r="AL1047" s="470"/>
      <c r="AM1047" s="194"/>
      <c r="AN1047" s="194"/>
      <c r="AO1047" s="194"/>
      <c r="AP1047" s="194"/>
      <c r="AQ1047" s="194"/>
      <c r="AR1047" s="194"/>
      <c r="AS1047" s="194"/>
      <c r="AT1047" s="194"/>
      <c r="AU1047" s="194"/>
      <c r="AV1047" s="194"/>
      <c r="AW1047" s="194"/>
      <c r="AX1047" s="194"/>
      <c r="AY1047" s="194"/>
      <c r="AZ1047" s="194"/>
      <c r="BA1047" s="194"/>
      <c r="BB1047" s="194"/>
      <c r="BC1047" s="194"/>
      <c r="BD1047" s="194"/>
      <c r="BE1047" s="194"/>
      <c r="BF1047" s="194"/>
      <c r="BG1047" s="194"/>
      <c r="BH1047" s="194"/>
      <c r="BI1047" s="194"/>
      <c r="BJ1047" s="194"/>
      <c r="BK1047" s="194"/>
      <c r="BL1047" s="194"/>
    </row>
    <row r="1048">
      <c r="A1048" s="194"/>
      <c r="B1048" s="194"/>
      <c r="C1048" s="194"/>
      <c r="D1048" s="194"/>
      <c r="E1048" s="194"/>
      <c r="F1048" s="194"/>
      <c r="G1048" s="194"/>
      <c r="H1048" s="194"/>
      <c r="I1048" s="194"/>
      <c r="J1048" s="194"/>
      <c r="K1048" s="194"/>
      <c r="L1048" s="194"/>
      <c r="M1048" s="194"/>
      <c r="N1048" s="470"/>
      <c r="O1048" s="194"/>
      <c r="P1048" s="194"/>
      <c r="Q1048" s="194"/>
      <c r="R1048" s="194"/>
      <c r="S1048" s="194"/>
      <c r="T1048" s="194"/>
      <c r="U1048" s="470"/>
      <c r="V1048" s="194"/>
      <c r="W1048" s="194"/>
      <c r="X1048" s="194"/>
      <c r="Y1048" s="194"/>
      <c r="Z1048" s="194"/>
      <c r="AA1048" s="470"/>
      <c r="AB1048" s="194"/>
      <c r="AC1048" s="194"/>
      <c r="AD1048" s="194"/>
      <c r="AE1048" s="194"/>
      <c r="AF1048" s="194"/>
      <c r="AG1048" s="470"/>
      <c r="AH1048" s="194"/>
      <c r="AI1048" s="194"/>
      <c r="AJ1048" s="194"/>
      <c r="AK1048" s="194"/>
      <c r="AL1048" s="470"/>
      <c r="AM1048" s="194"/>
      <c r="AN1048" s="194"/>
      <c r="AO1048" s="194"/>
      <c r="AP1048" s="194"/>
      <c r="AQ1048" s="194"/>
      <c r="AR1048" s="194"/>
      <c r="AS1048" s="194"/>
      <c r="AT1048" s="194"/>
      <c r="AU1048" s="194"/>
      <c r="AV1048" s="194"/>
      <c r="AW1048" s="194"/>
      <c r="AX1048" s="194"/>
      <c r="AY1048" s="194"/>
      <c r="AZ1048" s="194"/>
      <c r="BA1048" s="194"/>
      <c r="BB1048" s="194"/>
      <c r="BC1048" s="194"/>
      <c r="BD1048" s="194"/>
      <c r="BE1048" s="194"/>
      <c r="BF1048" s="194"/>
      <c r="BG1048" s="194"/>
      <c r="BH1048" s="194"/>
      <c r="BI1048" s="194"/>
      <c r="BJ1048" s="194"/>
      <c r="BK1048" s="194"/>
      <c r="BL1048" s="194"/>
    </row>
    <row r="1049">
      <c r="A1049" s="194"/>
      <c r="B1049" s="194"/>
      <c r="C1049" s="194"/>
      <c r="D1049" s="194"/>
      <c r="E1049" s="194"/>
      <c r="F1049" s="194"/>
      <c r="G1049" s="194"/>
      <c r="H1049" s="194"/>
      <c r="I1049" s="194"/>
      <c r="J1049" s="194"/>
      <c r="K1049" s="194"/>
      <c r="L1049" s="194"/>
      <c r="M1049" s="194"/>
      <c r="N1049" s="470"/>
      <c r="O1049" s="194"/>
      <c r="P1049" s="194"/>
      <c r="Q1049" s="194"/>
      <c r="R1049" s="194"/>
      <c r="S1049" s="194"/>
      <c r="T1049" s="194"/>
      <c r="U1049" s="470"/>
      <c r="V1049" s="194"/>
      <c r="W1049" s="194"/>
      <c r="X1049" s="194"/>
      <c r="Y1049" s="194"/>
      <c r="Z1049" s="194"/>
      <c r="AA1049" s="470"/>
      <c r="AB1049" s="194"/>
      <c r="AC1049" s="194"/>
      <c r="AD1049" s="194"/>
      <c r="AE1049" s="194"/>
      <c r="AF1049" s="194"/>
      <c r="AG1049" s="470"/>
      <c r="AH1049" s="194"/>
      <c r="AI1049" s="194"/>
      <c r="AJ1049" s="194"/>
      <c r="AK1049" s="194"/>
      <c r="AL1049" s="470"/>
      <c r="AM1049" s="194"/>
      <c r="AN1049" s="194"/>
      <c r="AO1049" s="194"/>
      <c r="AP1049" s="194"/>
      <c r="AQ1049" s="194"/>
      <c r="AR1049" s="194"/>
      <c r="AS1049" s="194"/>
      <c r="AT1049" s="194"/>
      <c r="AU1049" s="194"/>
      <c r="AV1049" s="194"/>
      <c r="AW1049" s="194"/>
      <c r="AX1049" s="194"/>
      <c r="AY1049" s="194"/>
      <c r="AZ1049" s="194"/>
      <c r="BA1049" s="194"/>
      <c r="BB1049" s="194"/>
      <c r="BC1049" s="194"/>
      <c r="BD1049" s="194"/>
      <c r="BE1049" s="194"/>
      <c r="BF1049" s="194"/>
      <c r="BG1049" s="194"/>
      <c r="BH1049" s="194"/>
      <c r="BI1049" s="194"/>
      <c r="BJ1049" s="194"/>
      <c r="BK1049" s="194"/>
      <c r="BL1049" s="194"/>
    </row>
  </sheetData>
  <mergeCells count="782">
    <mergeCell ref="AB49:AH49"/>
    <mergeCell ref="AB50:AH50"/>
    <mergeCell ref="AI50:AJ50"/>
    <mergeCell ref="AM50:AS50"/>
    <mergeCell ref="AT50:AV50"/>
    <mergeCell ref="AB51:AH51"/>
    <mergeCell ref="AM51:AS51"/>
    <mergeCell ref="AB52:AH52"/>
    <mergeCell ref="AI52:AJ52"/>
    <mergeCell ref="AM52:AS52"/>
    <mergeCell ref="AT52:AV52"/>
    <mergeCell ref="AI53:AJ53"/>
    <mergeCell ref="AM53:AS53"/>
    <mergeCell ref="AT53:AV53"/>
    <mergeCell ref="AO55:AP55"/>
    <mergeCell ref="AO56:AP56"/>
    <mergeCell ref="AB53:AH53"/>
    <mergeCell ref="AD55:AE55"/>
    <mergeCell ref="AG55:AH55"/>
    <mergeCell ref="AM55:AM56"/>
    <mergeCell ref="AR55:AS55"/>
    <mergeCell ref="AD56:AE56"/>
    <mergeCell ref="AR56:AS56"/>
    <mergeCell ref="AM60:AN61"/>
    <mergeCell ref="AM62:AN62"/>
    <mergeCell ref="AG56:AH56"/>
    <mergeCell ref="AB58:AJ59"/>
    <mergeCell ref="AM58:AV59"/>
    <mergeCell ref="AB60:AC61"/>
    <mergeCell ref="AD60:AJ60"/>
    <mergeCell ref="AO60:AV60"/>
    <mergeCell ref="AB62:AC62"/>
    <mergeCell ref="AB40:AH40"/>
    <mergeCell ref="AI40:AJ40"/>
    <mergeCell ref="AM40:AS40"/>
    <mergeCell ref="AT40:AV40"/>
    <mergeCell ref="AI41:AJ41"/>
    <mergeCell ref="AM41:AS41"/>
    <mergeCell ref="AT41:AV41"/>
    <mergeCell ref="AB41:AH41"/>
    <mergeCell ref="AB42:AH42"/>
    <mergeCell ref="AI42:AJ42"/>
    <mergeCell ref="AM42:AS42"/>
    <mergeCell ref="AT42:AV42"/>
    <mergeCell ref="AB43:AH43"/>
    <mergeCell ref="AI43:AJ43"/>
    <mergeCell ref="AB44:AH44"/>
    <mergeCell ref="AI44:AJ44"/>
    <mergeCell ref="AM44:AS44"/>
    <mergeCell ref="AT44:AV44"/>
    <mergeCell ref="AI45:AJ45"/>
    <mergeCell ref="AM45:AS45"/>
    <mergeCell ref="AT45:AV45"/>
    <mergeCell ref="AM47:AS47"/>
    <mergeCell ref="AT47:AV47"/>
    <mergeCell ref="AB45:AH45"/>
    <mergeCell ref="AB46:AH46"/>
    <mergeCell ref="AI46:AJ46"/>
    <mergeCell ref="AM46:AS46"/>
    <mergeCell ref="AT46:AV46"/>
    <mergeCell ref="AB47:AH47"/>
    <mergeCell ref="AI47:AJ47"/>
    <mergeCell ref="AB48:AH48"/>
    <mergeCell ref="AI48:AJ48"/>
    <mergeCell ref="AM48:AS48"/>
    <mergeCell ref="AT48:AV48"/>
    <mergeCell ref="AI49:AJ49"/>
    <mergeCell ref="AM49:AS49"/>
    <mergeCell ref="AT49:AV49"/>
    <mergeCell ref="AM67:AN67"/>
    <mergeCell ref="AM68:AN68"/>
    <mergeCell ref="AF83:AG83"/>
    <mergeCell ref="AD84:AH84"/>
    <mergeCell ref="AD85:AH85"/>
    <mergeCell ref="AF86:AG86"/>
    <mergeCell ref="AF87:AG87"/>
    <mergeCell ref="AF88:AG88"/>
    <mergeCell ref="AF89:AG89"/>
    <mergeCell ref="AD96:AH96"/>
    <mergeCell ref="AF97:AH97"/>
    <mergeCell ref="AC97:AC98"/>
    <mergeCell ref="AC99:AD99"/>
    <mergeCell ref="AC100:AD100"/>
    <mergeCell ref="AE99:AH99"/>
    <mergeCell ref="AE100:AH100"/>
    <mergeCell ref="AC101:AH104"/>
    <mergeCell ref="AD90:AH90"/>
    <mergeCell ref="AD91:AH91"/>
    <mergeCell ref="AD92:AH92"/>
    <mergeCell ref="AF93:AH93"/>
    <mergeCell ref="AD94:AH94"/>
    <mergeCell ref="AF95:AH95"/>
    <mergeCell ref="AF98:AH98"/>
    <mergeCell ref="AQ97:AS97"/>
    <mergeCell ref="AQ98:AS98"/>
    <mergeCell ref="AN99:AO99"/>
    <mergeCell ref="AP99:AS99"/>
    <mergeCell ref="AN100:AO100"/>
    <mergeCell ref="AP100:AS100"/>
    <mergeCell ref="AN101:AS104"/>
    <mergeCell ref="AO91:AS91"/>
    <mergeCell ref="AO92:AS92"/>
    <mergeCell ref="AQ93:AS93"/>
    <mergeCell ref="AO94:AS94"/>
    <mergeCell ref="AQ95:AS95"/>
    <mergeCell ref="AO96:AS96"/>
    <mergeCell ref="AN97:AN98"/>
    <mergeCell ref="AB63:AC63"/>
    <mergeCell ref="AM63:AN63"/>
    <mergeCell ref="AB64:AC64"/>
    <mergeCell ref="AM64:AN64"/>
    <mergeCell ref="AB65:AC65"/>
    <mergeCell ref="AM65:AN65"/>
    <mergeCell ref="AM66:AN66"/>
    <mergeCell ref="AB73:AC73"/>
    <mergeCell ref="AB74:AC74"/>
    <mergeCell ref="AB75:AC75"/>
    <mergeCell ref="AB76:AC76"/>
    <mergeCell ref="AB66:AC66"/>
    <mergeCell ref="AB67:AC67"/>
    <mergeCell ref="AB68:AC68"/>
    <mergeCell ref="AB69:AC69"/>
    <mergeCell ref="AB70:AC70"/>
    <mergeCell ref="AB71:AC71"/>
    <mergeCell ref="AB72:AC72"/>
    <mergeCell ref="AM69:AN69"/>
    <mergeCell ref="AM70:AN70"/>
    <mergeCell ref="AM71:AN71"/>
    <mergeCell ref="AM72:AN72"/>
    <mergeCell ref="AM73:AN73"/>
    <mergeCell ref="AM74:AN74"/>
    <mergeCell ref="AM75:AN75"/>
    <mergeCell ref="AK82:AL82"/>
    <mergeCell ref="AK83:AL83"/>
    <mergeCell ref="AM76:AN76"/>
    <mergeCell ref="AJ79:AK79"/>
    <mergeCell ref="AJ80:AK80"/>
    <mergeCell ref="AC81:AH82"/>
    <mergeCell ref="AK81:AL81"/>
    <mergeCell ref="AN81:AS82"/>
    <mergeCell ref="AQ83:AR83"/>
    <mergeCell ref="AO84:AS84"/>
    <mergeCell ref="AO85:AS85"/>
    <mergeCell ref="AQ86:AR86"/>
    <mergeCell ref="AQ87:AR87"/>
    <mergeCell ref="AQ88:AR88"/>
    <mergeCell ref="AQ89:AR89"/>
    <mergeCell ref="AO90:AS90"/>
    <mergeCell ref="AO9:AP9"/>
    <mergeCell ref="AQ9:AR9"/>
    <mergeCell ref="AJ8:AL8"/>
    <mergeCell ref="AM8:AN8"/>
    <mergeCell ref="AO8:AP8"/>
    <mergeCell ref="AQ8:AR8"/>
    <mergeCell ref="AS8:AT8"/>
    <mergeCell ref="AJ9:AL9"/>
    <mergeCell ref="AM9:AN9"/>
    <mergeCell ref="AS9:AT9"/>
    <mergeCell ref="AM11:AN11"/>
    <mergeCell ref="AO11:AP11"/>
    <mergeCell ref="AQ7:AR7"/>
    <mergeCell ref="AS7:AT7"/>
    <mergeCell ref="AJ10:AL10"/>
    <mergeCell ref="AM10:AN10"/>
    <mergeCell ref="AO10:AP10"/>
    <mergeCell ref="AS10:AT10"/>
    <mergeCell ref="AJ11:AL11"/>
    <mergeCell ref="AS11:AT11"/>
    <mergeCell ref="M13:O13"/>
    <mergeCell ref="P13:Q13"/>
    <mergeCell ref="M9:O9"/>
    <mergeCell ref="M10:O10"/>
    <mergeCell ref="P10:Q10"/>
    <mergeCell ref="M11:O11"/>
    <mergeCell ref="P11:Q11"/>
    <mergeCell ref="M12:O12"/>
    <mergeCell ref="P12:Q12"/>
    <mergeCell ref="AO5:AP5"/>
    <mergeCell ref="AQ5:AR5"/>
    <mergeCell ref="AS5:AT5"/>
    <mergeCell ref="E2:F2"/>
    <mergeCell ref="G2:H2"/>
    <mergeCell ref="I2:J2"/>
    <mergeCell ref="AG2:AH2"/>
    <mergeCell ref="D4:Y4"/>
    <mergeCell ref="AA4:AQ4"/>
    <mergeCell ref="D5:K5"/>
    <mergeCell ref="M5:Q5"/>
    <mergeCell ref="S5:Y5"/>
    <mergeCell ref="D6:J6"/>
    <mergeCell ref="M6:O6"/>
    <mergeCell ref="P6:Q6"/>
    <mergeCell ref="S6:T6"/>
    <mergeCell ref="S7:T7"/>
    <mergeCell ref="AJ5:AL5"/>
    <mergeCell ref="AM5:AN5"/>
    <mergeCell ref="AC6:AP6"/>
    <mergeCell ref="AQ6:AR6"/>
    <mergeCell ref="AJ7:AL7"/>
    <mergeCell ref="AM7:AN7"/>
    <mergeCell ref="AO7:AP7"/>
    <mergeCell ref="M7:O7"/>
    <mergeCell ref="P7:Q7"/>
    <mergeCell ref="M8:O8"/>
    <mergeCell ref="P8:Q8"/>
    <mergeCell ref="S8:T8"/>
    <mergeCell ref="P9:Q9"/>
    <mergeCell ref="S9:T9"/>
    <mergeCell ref="D7:J7"/>
    <mergeCell ref="D8:J8"/>
    <mergeCell ref="D9:J9"/>
    <mergeCell ref="D10:J10"/>
    <mergeCell ref="D11:J11"/>
    <mergeCell ref="D12:J12"/>
    <mergeCell ref="D13:J13"/>
    <mergeCell ref="AJ15:AL15"/>
    <mergeCell ref="AM15:AN15"/>
    <mergeCell ref="AO15:AP15"/>
    <mergeCell ref="AS15:AT15"/>
    <mergeCell ref="AJ12:AL12"/>
    <mergeCell ref="AM12:AN12"/>
    <mergeCell ref="AO12:AP12"/>
    <mergeCell ref="AS12:AT12"/>
    <mergeCell ref="AM13:AN13"/>
    <mergeCell ref="AO13:AP13"/>
    <mergeCell ref="AS13:AT13"/>
    <mergeCell ref="AO16:AP16"/>
    <mergeCell ref="AS16:AT16"/>
    <mergeCell ref="AJ13:AL13"/>
    <mergeCell ref="AJ14:AL14"/>
    <mergeCell ref="AM14:AN14"/>
    <mergeCell ref="AO14:AP14"/>
    <mergeCell ref="AS14:AT14"/>
    <mergeCell ref="AJ16:AL16"/>
    <mergeCell ref="AM16:AN16"/>
    <mergeCell ref="AJ17:AL17"/>
    <mergeCell ref="AM17:AN17"/>
    <mergeCell ref="AO17:AP17"/>
    <mergeCell ref="AS17:AT17"/>
    <mergeCell ref="AM18:AN18"/>
    <mergeCell ref="AO18:AP18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J18:AL18"/>
    <mergeCell ref="AJ19:AL19"/>
    <mergeCell ref="AM19:AN19"/>
    <mergeCell ref="AO19:AP19"/>
    <mergeCell ref="AJ20:AL20"/>
    <mergeCell ref="AM20:AN20"/>
    <mergeCell ref="AO20:AP20"/>
    <mergeCell ref="AM26:AN26"/>
    <mergeCell ref="AO26:AP26"/>
    <mergeCell ref="AJ24:AL24"/>
    <mergeCell ref="AM24:AN24"/>
    <mergeCell ref="AO24:AP24"/>
    <mergeCell ref="AJ25:AL25"/>
    <mergeCell ref="AM25:AN25"/>
    <mergeCell ref="AO25:AP25"/>
    <mergeCell ref="AJ26:AL26"/>
    <mergeCell ref="S20:T20"/>
    <mergeCell ref="S21:T21"/>
    <mergeCell ref="S22:T22"/>
    <mergeCell ref="S23:T23"/>
    <mergeCell ref="S24:T24"/>
    <mergeCell ref="S25:T25"/>
    <mergeCell ref="S27:T27"/>
    <mergeCell ref="S28:T28"/>
    <mergeCell ref="S29:T29"/>
    <mergeCell ref="N30:P30"/>
    <mergeCell ref="S30:T30"/>
    <mergeCell ref="N31:P31"/>
    <mergeCell ref="S31:T31"/>
    <mergeCell ref="S32:T32"/>
    <mergeCell ref="AJ21:AL21"/>
    <mergeCell ref="AM21:AN21"/>
    <mergeCell ref="AO21:AP21"/>
    <mergeCell ref="AJ22:AL22"/>
    <mergeCell ref="AM22:AN22"/>
    <mergeCell ref="AO22:AP22"/>
    <mergeCell ref="AJ23:AL23"/>
    <mergeCell ref="AO35:AS35"/>
    <mergeCell ref="AT35:AV35"/>
    <mergeCell ref="AM23:AN23"/>
    <mergeCell ref="AO23:AP23"/>
    <mergeCell ref="AB33:AK34"/>
    <mergeCell ref="AM33:AW34"/>
    <mergeCell ref="AB35:AH35"/>
    <mergeCell ref="AI35:AJ35"/>
    <mergeCell ref="AM35:AN35"/>
    <mergeCell ref="AB36:AH36"/>
    <mergeCell ref="AI36:AJ36"/>
    <mergeCell ref="AM36:AS36"/>
    <mergeCell ref="AT36:AV36"/>
    <mergeCell ref="AI37:AJ37"/>
    <mergeCell ref="AM37:AS37"/>
    <mergeCell ref="AT37:AV37"/>
    <mergeCell ref="AM39:AS39"/>
    <mergeCell ref="AT39:AV39"/>
    <mergeCell ref="AB37:AH37"/>
    <mergeCell ref="AB38:AH38"/>
    <mergeCell ref="AI38:AJ38"/>
    <mergeCell ref="AM38:AS38"/>
    <mergeCell ref="AT38:AV38"/>
    <mergeCell ref="AB39:AH39"/>
    <mergeCell ref="AI39:AJ39"/>
    <mergeCell ref="AM43:AS43"/>
    <mergeCell ref="AT43:AV43"/>
    <mergeCell ref="K36:L36"/>
    <mergeCell ref="P36:V36"/>
    <mergeCell ref="N32:P32"/>
    <mergeCell ref="D33:M34"/>
    <mergeCell ref="P33:Y34"/>
    <mergeCell ref="D35:J35"/>
    <mergeCell ref="K35:L35"/>
    <mergeCell ref="W35:X35"/>
    <mergeCell ref="W36:X36"/>
    <mergeCell ref="P38:V38"/>
    <mergeCell ref="W38:X38"/>
    <mergeCell ref="D36:J36"/>
    <mergeCell ref="D37:J37"/>
    <mergeCell ref="K37:L37"/>
    <mergeCell ref="P37:V37"/>
    <mergeCell ref="W37:X37"/>
    <mergeCell ref="D38:J38"/>
    <mergeCell ref="K38:L38"/>
    <mergeCell ref="S13:T13"/>
    <mergeCell ref="M14:O14"/>
    <mergeCell ref="P14:Q14"/>
    <mergeCell ref="S14:T14"/>
    <mergeCell ref="M15:O15"/>
    <mergeCell ref="P15:Q15"/>
    <mergeCell ref="S15:T15"/>
    <mergeCell ref="M16:O16"/>
    <mergeCell ref="P16:Q16"/>
    <mergeCell ref="S16:T16"/>
    <mergeCell ref="M17:O17"/>
    <mergeCell ref="P17:Q17"/>
    <mergeCell ref="S17:T17"/>
    <mergeCell ref="P18:Q18"/>
    <mergeCell ref="D21:J21"/>
    <mergeCell ref="D22:J22"/>
    <mergeCell ref="D14:J14"/>
    <mergeCell ref="D15:J15"/>
    <mergeCell ref="D16:J16"/>
    <mergeCell ref="D17:J17"/>
    <mergeCell ref="D18:J18"/>
    <mergeCell ref="D19:J19"/>
    <mergeCell ref="D20:J20"/>
    <mergeCell ref="M24:O24"/>
    <mergeCell ref="M25:O25"/>
    <mergeCell ref="M26:O26"/>
    <mergeCell ref="S26:Z26"/>
    <mergeCell ref="M18:O18"/>
    <mergeCell ref="M19:O19"/>
    <mergeCell ref="P19:Q19"/>
    <mergeCell ref="M20:O20"/>
    <mergeCell ref="P20:Q20"/>
    <mergeCell ref="M21:O21"/>
    <mergeCell ref="P21:Q21"/>
    <mergeCell ref="P42:V42"/>
    <mergeCell ref="W42:X42"/>
    <mergeCell ref="D39:J39"/>
    <mergeCell ref="K39:L39"/>
    <mergeCell ref="P39:V39"/>
    <mergeCell ref="W39:X39"/>
    <mergeCell ref="K40:L40"/>
    <mergeCell ref="P40:V40"/>
    <mergeCell ref="W40:X40"/>
    <mergeCell ref="D40:J40"/>
    <mergeCell ref="D41:J41"/>
    <mergeCell ref="K41:L41"/>
    <mergeCell ref="P41:V41"/>
    <mergeCell ref="W41:X41"/>
    <mergeCell ref="D42:J42"/>
    <mergeCell ref="K42:L42"/>
    <mergeCell ref="D43:J43"/>
    <mergeCell ref="K43:L43"/>
    <mergeCell ref="P43:V43"/>
    <mergeCell ref="W43:X43"/>
    <mergeCell ref="K44:L44"/>
    <mergeCell ref="P44:V44"/>
    <mergeCell ref="W44:X44"/>
    <mergeCell ref="D44:J44"/>
    <mergeCell ref="D45:J45"/>
    <mergeCell ref="K45:L45"/>
    <mergeCell ref="P45:V45"/>
    <mergeCell ref="W45:X45"/>
    <mergeCell ref="D46:J46"/>
    <mergeCell ref="K46:L46"/>
    <mergeCell ref="P49:V49"/>
    <mergeCell ref="P50:V50"/>
    <mergeCell ref="W50:X50"/>
    <mergeCell ref="P51:V51"/>
    <mergeCell ref="P52:V52"/>
    <mergeCell ref="W52:X52"/>
    <mergeCell ref="P53:V53"/>
    <mergeCell ref="W53:X53"/>
    <mergeCell ref="P46:V46"/>
    <mergeCell ref="W46:X46"/>
    <mergeCell ref="P47:V47"/>
    <mergeCell ref="W47:X47"/>
    <mergeCell ref="P48:V48"/>
    <mergeCell ref="W48:X48"/>
    <mergeCell ref="W49:X49"/>
    <mergeCell ref="D52:J52"/>
    <mergeCell ref="K52:L52"/>
    <mergeCell ref="K50:L50"/>
    <mergeCell ref="K51:L51"/>
    <mergeCell ref="D47:J47"/>
    <mergeCell ref="K47:L47"/>
    <mergeCell ref="D48:J48"/>
    <mergeCell ref="K48:L48"/>
    <mergeCell ref="D49:J49"/>
    <mergeCell ref="K49:L49"/>
    <mergeCell ref="D50:J50"/>
    <mergeCell ref="D53:J53"/>
    <mergeCell ref="K53:L53"/>
    <mergeCell ref="D54:E54"/>
    <mergeCell ref="F54:G54"/>
    <mergeCell ref="D55:D56"/>
    <mergeCell ref="F55:G55"/>
    <mergeCell ref="F56:G56"/>
    <mergeCell ref="K55:L55"/>
    <mergeCell ref="M55:N55"/>
    <mergeCell ref="P55:P56"/>
    <mergeCell ref="U55:V55"/>
    <mergeCell ref="AB55:AB56"/>
    <mergeCell ref="K56:L56"/>
    <mergeCell ref="M56:N56"/>
    <mergeCell ref="U56:V56"/>
    <mergeCell ref="I55:J55"/>
    <mergeCell ref="I56:J56"/>
    <mergeCell ref="K57:L57"/>
    <mergeCell ref="M57:N57"/>
    <mergeCell ref="D58:N59"/>
    <mergeCell ref="D60:E61"/>
    <mergeCell ref="F60:L60"/>
    <mergeCell ref="P63:Q63"/>
    <mergeCell ref="P64:Q64"/>
    <mergeCell ref="D62:E62"/>
    <mergeCell ref="D63:E63"/>
    <mergeCell ref="D64:E64"/>
    <mergeCell ref="D65:E65"/>
    <mergeCell ref="D66:E66"/>
    <mergeCell ref="D67:E67"/>
    <mergeCell ref="D68:E68"/>
    <mergeCell ref="S87:T87"/>
    <mergeCell ref="S88:T88"/>
    <mergeCell ref="S89:T89"/>
    <mergeCell ref="Q90:U90"/>
    <mergeCell ref="Q91:U91"/>
    <mergeCell ref="Q92:U92"/>
    <mergeCell ref="S93:U93"/>
    <mergeCell ref="P99:Q99"/>
    <mergeCell ref="P100:Q100"/>
    <mergeCell ref="R100:U100"/>
    <mergeCell ref="P101:U104"/>
    <mergeCell ref="Q121:Z121"/>
    <mergeCell ref="U122:V122"/>
    <mergeCell ref="U123:V123"/>
    <mergeCell ref="Q127:T127"/>
    <mergeCell ref="Q128:T128"/>
    <mergeCell ref="Q94:U94"/>
    <mergeCell ref="S95:U95"/>
    <mergeCell ref="Q96:U96"/>
    <mergeCell ref="P97:P98"/>
    <mergeCell ref="S97:U97"/>
    <mergeCell ref="S98:U98"/>
    <mergeCell ref="R99:U99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R55:S55"/>
    <mergeCell ref="R56:S56"/>
    <mergeCell ref="P58:X59"/>
    <mergeCell ref="P60:Q61"/>
    <mergeCell ref="R60:X60"/>
    <mergeCell ref="Y60:Y76"/>
    <mergeCell ref="P62:Q62"/>
    <mergeCell ref="P75:Q75"/>
    <mergeCell ref="P76:Q76"/>
    <mergeCell ref="P81:U82"/>
    <mergeCell ref="S83:T83"/>
    <mergeCell ref="Q84:U84"/>
    <mergeCell ref="Q85:U85"/>
    <mergeCell ref="S86:T86"/>
    <mergeCell ref="L167:M167"/>
    <mergeCell ref="N167:O167"/>
    <mergeCell ref="C165:F165"/>
    <mergeCell ref="C166:F166"/>
    <mergeCell ref="G166:H166"/>
    <mergeCell ref="I166:J166"/>
    <mergeCell ref="L166:M166"/>
    <mergeCell ref="N166:O166"/>
    <mergeCell ref="C167:F167"/>
    <mergeCell ref="L169:M169"/>
    <mergeCell ref="L170:M170"/>
    <mergeCell ref="M200:Q200"/>
    <mergeCell ref="P201:Q201"/>
    <mergeCell ref="P202:Q202"/>
    <mergeCell ref="C169:F169"/>
    <mergeCell ref="G169:H169"/>
    <mergeCell ref="I169:J169"/>
    <mergeCell ref="N169:O169"/>
    <mergeCell ref="G170:H170"/>
    <mergeCell ref="I170:J170"/>
    <mergeCell ref="N170:O170"/>
    <mergeCell ref="C186:F186"/>
    <mergeCell ref="C187:F187"/>
    <mergeCell ref="C188:F188"/>
    <mergeCell ref="C189:F189"/>
    <mergeCell ref="C190:F190"/>
    <mergeCell ref="C170:F170"/>
    <mergeCell ref="C171:F171"/>
    <mergeCell ref="C172:F172"/>
    <mergeCell ref="C182:F182"/>
    <mergeCell ref="C183:F183"/>
    <mergeCell ref="C184:F184"/>
    <mergeCell ref="C185:F185"/>
    <mergeCell ref="L156:M156"/>
    <mergeCell ref="L157:M157"/>
    <mergeCell ref="L158:M158"/>
    <mergeCell ref="N158:O158"/>
    <mergeCell ref="L159:M159"/>
    <mergeCell ref="N159:O159"/>
    <mergeCell ref="C156:F156"/>
    <mergeCell ref="G156:H156"/>
    <mergeCell ref="I156:J156"/>
    <mergeCell ref="N156:O156"/>
    <mergeCell ref="G157:H157"/>
    <mergeCell ref="I157:J157"/>
    <mergeCell ref="N157:O157"/>
    <mergeCell ref="C157:F157"/>
    <mergeCell ref="C158:F158"/>
    <mergeCell ref="G158:H158"/>
    <mergeCell ref="I158:J158"/>
    <mergeCell ref="C159:F159"/>
    <mergeCell ref="G159:H159"/>
    <mergeCell ref="I159:J159"/>
    <mergeCell ref="L160:M160"/>
    <mergeCell ref="L161:M161"/>
    <mergeCell ref="L162:M162"/>
    <mergeCell ref="N162:O162"/>
    <mergeCell ref="L163:M163"/>
    <mergeCell ref="N163:O163"/>
    <mergeCell ref="C160:F160"/>
    <mergeCell ref="G160:H160"/>
    <mergeCell ref="I160:J160"/>
    <mergeCell ref="N160:O160"/>
    <mergeCell ref="G161:H161"/>
    <mergeCell ref="I161:J161"/>
    <mergeCell ref="N161:O161"/>
    <mergeCell ref="C161:F161"/>
    <mergeCell ref="C162:F162"/>
    <mergeCell ref="G162:H162"/>
    <mergeCell ref="I162:J162"/>
    <mergeCell ref="C163:F163"/>
    <mergeCell ref="G163:H163"/>
    <mergeCell ref="I163:J163"/>
    <mergeCell ref="G167:H167"/>
    <mergeCell ref="I167:J167"/>
    <mergeCell ref="C168:F168"/>
    <mergeCell ref="G168:H168"/>
    <mergeCell ref="I168:J168"/>
    <mergeCell ref="L168:M168"/>
    <mergeCell ref="N168:O168"/>
    <mergeCell ref="F76:N76"/>
    <mergeCell ref="F77:N77"/>
    <mergeCell ref="I81:N82"/>
    <mergeCell ref="D69:E69"/>
    <mergeCell ref="D70:E70"/>
    <mergeCell ref="D71:E71"/>
    <mergeCell ref="D72:E72"/>
    <mergeCell ref="D73:E73"/>
    <mergeCell ref="D74:E74"/>
    <mergeCell ref="F75:N75"/>
    <mergeCell ref="D75:E75"/>
    <mergeCell ref="D76:E76"/>
    <mergeCell ref="D77:E77"/>
    <mergeCell ref="D79:E79"/>
    <mergeCell ref="D80:E80"/>
    <mergeCell ref="C81:H82"/>
    <mergeCell ref="F83:G83"/>
    <mergeCell ref="D84:H84"/>
    <mergeCell ref="D85:H85"/>
    <mergeCell ref="F86:H86"/>
    <mergeCell ref="D87:E87"/>
    <mergeCell ref="F87:G87"/>
    <mergeCell ref="F88:G88"/>
    <mergeCell ref="F89:G89"/>
    <mergeCell ref="D96:H96"/>
    <mergeCell ref="F97:H97"/>
    <mergeCell ref="C97:C98"/>
    <mergeCell ref="C99:D99"/>
    <mergeCell ref="C100:D100"/>
    <mergeCell ref="D90:H90"/>
    <mergeCell ref="D91:H91"/>
    <mergeCell ref="D92:H92"/>
    <mergeCell ref="F93:H93"/>
    <mergeCell ref="D94:H94"/>
    <mergeCell ref="F95:H95"/>
    <mergeCell ref="F98:H98"/>
    <mergeCell ref="G134:H134"/>
    <mergeCell ref="G135:H135"/>
    <mergeCell ref="G126:H126"/>
    <mergeCell ref="G127:H127"/>
    <mergeCell ref="G129:H129"/>
    <mergeCell ref="G130:H130"/>
    <mergeCell ref="G131:H131"/>
    <mergeCell ref="G132:H132"/>
    <mergeCell ref="G133:H133"/>
    <mergeCell ref="I127:J127"/>
    <mergeCell ref="I129:J129"/>
    <mergeCell ref="L129:M129"/>
    <mergeCell ref="N129:O129"/>
    <mergeCell ref="I130:J130"/>
    <mergeCell ref="N130:O130"/>
    <mergeCell ref="N131:O131"/>
    <mergeCell ref="L130:M130"/>
    <mergeCell ref="L131:M131"/>
    <mergeCell ref="L132:M132"/>
    <mergeCell ref="N132:O132"/>
    <mergeCell ref="L133:M133"/>
    <mergeCell ref="N133:O133"/>
    <mergeCell ref="N134:O134"/>
    <mergeCell ref="E99:H99"/>
    <mergeCell ref="E100:H100"/>
    <mergeCell ref="C101:H104"/>
    <mergeCell ref="C121:O121"/>
    <mergeCell ref="C122:D122"/>
    <mergeCell ref="I122:J122"/>
    <mergeCell ref="I123:J123"/>
    <mergeCell ref="G122:H122"/>
    <mergeCell ref="G123:H123"/>
    <mergeCell ref="G124:H124"/>
    <mergeCell ref="I124:J124"/>
    <mergeCell ref="G125:H125"/>
    <mergeCell ref="I125:J125"/>
    <mergeCell ref="I126:J126"/>
    <mergeCell ref="C123:D123"/>
    <mergeCell ref="C124:D124"/>
    <mergeCell ref="C125:D125"/>
    <mergeCell ref="C126:D126"/>
    <mergeCell ref="C127:D127"/>
    <mergeCell ref="C129:F129"/>
    <mergeCell ref="C130:F130"/>
    <mergeCell ref="I131:J131"/>
    <mergeCell ref="I132:J132"/>
    <mergeCell ref="I133:J133"/>
    <mergeCell ref="I134:J134"/>
    <mergeCell ref="I135:J135"/>
    <mergeCell ref="I136:J136"/>
    <mergeCell ref="L134:M134"/>
    <mergeCell ref="L135:M135"/>
    <mergeCell ref="L136:M136"/>
    <mergeCell ref="L137:M137"/>
    <mergeCell ref="L138:M138"/>
    <mergeCell ref="N135:O135"/>
    <mergeCell ref="N136:O136"/>
    <mergeCell ref="N137:O137"/>
    <mergeCell ref="N138:O138"/>
    <mergeCell ref="C131:F131"/>
    <mergeCell ref="C132:F132"/>
    <mergeCell ref="C133:F133"/>
    <mergeCell ref="C134:F134"/>
    <mergeCell ref="C135:F135"/>
    <mergeCell ref="C136:F136"/>
    <mergeCell ref="G136:H136"/>
    <mergeCell ref="G139:H139"/>
    <mergeCell ref="I139:J139"/>
    <mergeCell ref="L139:M139"/>
    <mergeCell ref="N139:O139"/>
    <mergeCell ref="C137:F137"/>
    <mergeCell ref="G137:H137"/>
    <mergeCell ref="I137:J137"/>
    <mergeCell ref="C138:F138"/>
    <mergeCell ref="G138:H138"/>
    <mergeCell ref="I138:J138"/>
    <mergeCell ref="C139:F139"/>
    <mergeCell ref="L140:M140"/>
    <mergeCell ref="L141:M141"/>
    <mergeCell ref="L142:M142"/>
    <mergeCell ref="N142:O142"/>
    <mergeCell ref="L143:M143"/>
    <mergeCell ref="N143:O143"/>
    <mergeCell ref="C140:F140"/>
    <mergeCell ref="G140:H140"/>
    <mergeCell ref="I140:J140"/>
    <mergeCell ref="N140:O140"/>
    <mergeCell ref="G141:H141"/>
    <mergeCell ref="I141:J141"/>
    <mergeCell ref="N141:O141"/>
    <mergeCell ref="C141:F141"/>
    <mergeCell ref="C142:F142"/>
    <mergeCell ref="G142:H142"/>
    <mergeCell ref="I142:J142"/>
    <mergeCell ref="C143:F143"/>
    <mergeCell ref="G143:H143"/>
    <mergeCell ref="I143:J143"/>
    <mergeCell ref="L144:M144"/>
    <mergeCell ref="L145:M145"/>
    <mergeCell ref="L146:M146"/>
    <mergeCell ref="N146:O146"/>
    <mergeCell ref="L147:M147"/>
    <mergeCell ref="N147:O147"/>
    <mergeCell ref="C144:F144"/>
    <mergeCell ref="G144:H144"/>
    <mergeCell ref="I144:J144"/>
    <mergeCell ref="N144:O144"/>
    <mergeCell ref="G145:H145"/>
    <mergeCell ref="I145:J145"/>
    <mergeCell ref="N145:O145"/>
    <mergeCell ref="C145:F145"/>
    <mergeCell ref="C146:F146"/>
    <mergeCell ref="G146:H146"/>
    <mergeCell ref="I146:J146"/>
    <mergeCell ref="C147:F147"/>
    <mergeCell ref="G147:H147"/>
    <mergeCell ref="I147:J147"/>
    <mergeCell ref="L148:M148"/>
    <mergeCell ref="L149:M149"/>
    <mergeCell ref="L150:M150"/>
    <mergeCell ref="N150:O150"/>
    <mergeCell ref="L151:M151"/>
    <mergeCell ref="N151:O151"/>
    <mergeCell ref="C148:F148"/>
    <mergeCell ref="G148:H148"/>
    <mergeCell ref="I148:J148"/>
    <mergeCell ref="N148:O148"/>
    <mergeCell ref="G149:H149"/>
    <mergeCell ref="I149:J149"/>
    <mergeCell ref="N149:O149"/>
    <mergeCell ref="C149:F149"/>
    <mergeCell ref="C150:F150"/>
    <mergeCell ref="G150:H150"/>
    <mergeCell ref="I150:J150"/>
    <mergeCell ref="C151:F151"/>
    <mergeCell ref="G151:H151"/>
    <mergeCell ref="I151:J151"/>
    <mergeCell ref="L152:M152"/>
    <mergeCell ref="L153:M153"/>
    <mergeCell ref="L154:M154"/>
    <mergeCell ref="N154:O154"/>
    <mergeCell ref="L155:M155"/>
    <mergeCell ref="N155:O155"/>
    <mergeCell ref="C152:F152"/>
    <mergeCell ref="G152:H152"/>
    <mergeCell ref="I152:J152"/>
    <mergeCell ref="N152:O152"/>
    <mergeCell ref="G153:H153"/>
    <mergeCell ref="I153:J153"/>
    <mergeCell ref="N153:O153"/>
    <mergeCell ref="C153:F153"/>
    <mergeCell ref="C154:F154"/>
    <mergeCell ref="G154:H154"/>
    <mergeCell ref="I154:J154"/>
    <mergeCell ref="C155:F155"/>
    <mergeCell ref="G155:H155"/>
    <mergeCell ref="I155:J155"/>
    <mergeCell ref="L164:M164"/>
    <mergeCell ref="L165:M165"/>
    <mergeCell ref="C164:F164"/>
    <mergeCell ref="G164:H164"/>
    <mergeCell ref="I164:J164"/>
    <mergeCell ref="N164:O164"/>
    <mergeCell ref="G165:H165"/>
    <mergeCell ref="I165:J165"/>
    <mergeCell ref="N165:O165"/>
  </mergeCells>
  <conditionalFormatting sqref="U28:Z32">
    <cfRule type="cellIs" dxfId="0" priority="1" operator="greaterThan">
      <formula>50</formula>
    </cfRule>
  </conditionalFormatting>
  <conditionalFormatting sqref="U28:Z32">
    <cfRule type="cellIs" dxfId="1" priority="2" operator="lessThanOrEqual">
      <formula>50</formula>
    </cfRule>
  </conditionalFormatting>
  <conditionalFormatting sqref="AF2">
    <cfRule type="cellIs" dxfId="0" priority="3" operator="equal">
      <formula>"NO"</formula>
    </cfRule>
  </conditionalFormatting>
  <conditionalFormatting sqref="AF2">
    <cfRule type="cellIs" dxfId="1" priority="4" operator="equal">
      <formula>"YES"</formula>
    </cfRule>
  </conditionalFormatting>
  <conditionalFormatting sqref="AB2">
    <cfRule type="cellIs" dxfId="0" priority="5" operator="lessThan">
      <formula>4.6</formula>
    </cfRule>
  </conditionalFormatting>
  <conditionalFormatting sqref="AB2">
    <cfRule type="cellIs" dxfId="0" priority="6" operator="greaterThan">
      <formula>5</formula>
    </cfRule>
  </conditionalFormatting>
  <conditionalFormatting sqref="AB2">
    <cfRule type="cellIs" dxfId="1" priority="7" operator="between">
      <formula>4.6</formula>
      <formula>5</formula>
    </cfRule>
  </conditionalFormatting>
  <conditionalFormatting sqref="AA7:AA29">
    <cfRule type="expression" dxfId="5" priority="8">
      <formula>AA7&lt;33.0</formula>
    </cfRule>
  </conditionalFormatting>
  <conditionalFormatting sqref="G2:H2">
    <cfRule type="containsText" dxfId="3" priority="9" operator="containsText" text="Yes">
      <formula>NOT(ISERROR(SEARCH(("Yes"),(G2))))</formula>
    </cfRule>
  </conditionalFormatting>
  <conditionalFormatting sqref="G2:H2">
    <cfRule type="containsText" dxfId="4" priority="10" operator="containsText" text="No">
      <formula>NOT(ISERROR(SEARCH(("No"),(G2))))</formula>
    </cfRule>
  </conditionalFormatting>
  <conditionalFormatting sqref="AI7:AI29">
    <cfRule type="cellIs" dxfId="4" priority="11" operator="greaterThan">
      <formula>100</formula>
    </cfRule>
  </conditionalFormatting>
  <conditionalFormatting sqref="AI7:AI29">
    <cfRule type="cellIs" dxfId="3" priority="12" operator="lessThanOrEqual">
      <formula>100</formula>
    </cfRule>
  </conditionalFormatting>
  <conditionalFormatting sqref="Y2">
    <cfRule type="containsBlanks" dxfId="4" priority="13">
      <formula>LEN(TRIM(Y2))=0</formula>
    </cfRule>
  </conditionalFormatting>
  <dataValidations>
    <dataValidation type="list" allowBlank="1" sqref="G2">
      <formula1>"Yes,No"</formula1>
    </dataValidation>
    <dataValidation type="list" allowBlank="1" showErrorMessage="1" sqref="AH7:AH29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14.13"/>
    <col customWidth="1" min="25" max="25" width="13.63"/>
    <col customWidth="1" min="26" max="26" width="13.13"/>
    <col customWidth="1" min="27" max="27" width="9.38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8.75"/>
    <col customWidth="1" min="40" max="40" width="8.13"/>
    <col customWidth="1" min="41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1" width="5.88"/>
    <col customWidth="1" min="52" max="52" width="2.25"/>
    <col customWidth="1" min="53" max="61" width="9.13"/>
    <col customWidth="1" min="62" max="62" width="8.0"/>
    <col customWidth="1" min="63" max="63" width="5.88"/>
    <col customWidth="1" min="64" max="64" width="4.38"/>
    <col customWidth="1" min="65" max="65" width="10.38"/>
    <col customWidth="1" min="66" max="66" width="20.75"/>
    <col customWidth="1" min="67" max="67" width="2.25"/>
  </cols>
  <sheetData>
    <row r="1" ht="7.5" customHeight="1">
      <c r="A1" s="6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AVERAGE(IF(D100&lt;&gt;"",D100),IF(Q100&lt;&gt;"",Q100),IF(AC100&lt;&gt;"",AC100),IF(AN100&lt;&gt;"",AN100))</f>
        <v>#DIV/0!</v>
      </c>
      <c r="T2" s="23" t="s">
        <v>9</v>
      </c>
      <c r="U2" s="24">
        <f>SUM(F97,S97,AE97,AP97)</f>
        <v>0</v>
      </c>
      <c r="V2" s="25" t="s">
        <v>10</v>
      </c>
      <c r="W2" s="26"/>
      <c r="X2" s="27" t="s">
        <v>11</v>
      </c>
      <c r="Y2" s="28" t="str">
        <f>AVERAGE(E100,R100,AD100,AO100)</f>
        <v>#DIV/0!</v>
      </c>
      <c r="Z2" s="29"/>
      <c r="AA2" s="30"/>
      <c r="AB2" s="31" t="str">
        <f>IFERROR(__xludf.DUMMYFUNCTION("INDEX(AK7:AK26, MAX(FILTER(ROW(AK7:AK26)-ROW(AK7)+1, LEN(AK7:AK26))))"),"#N/A")</f>
        <v>#N/A</v>
      </c>
      <c r="AC2" s="43" t="s">
        <v>12</v>
      </c>
      <c r="AD2" s="648">
        <v>4.2</v>
      </c>
      <c r="AE2" s="649" t="s">
        <v>13</v>
      </c>
      <c r="AF2" s="35" t="str">
        <f>IF(COUNTA(U6:U19)&gt;0,"YES","NO")</f>
        <v>NO</v>
      </c>
      <c r="AG2" s="37" t="s">
        <v>14</v>
      </c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M4" s="55"/>
      <c r="AN4" s="7"/>
      <c r="AO4" s="9"/>
      <c r="AP4" s="58"/>
      <c r="AQ4" s="52"/>
      <c r="AR4" s="56"/>
      <c r="AS4" s="59"/>
      <c r="AT4" s="59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IF(K19&gt;0,K19/$K$49,"")</f>
        <v>0.002962962963</v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25</v>
      </c>
      <c r="AH5" s="71" t="s">
        <v>26</v>
      </c>
      <c r="AI5" s="71" t="s">
        <v>27</v>
      </c>
      <c r="AJ5" s="71" t="s">
        <v>28</v>
      </c>
      <c r="AK5" s="71" t="s">
        <v>29</v>
      </c>
      <c r="AL5" s="74" t="s">
        <v>30</v>
      </c>
      <c r="AM5" s="75" t="s">
        <v>31</v>
      </c>
      <c r="AN5" s="76" t="s">
        <v>32</v>
      </c>
      <c r="AO5" s="62"/>
      <c r="AP5" s="63"/>
      <c r="AQ5" s="76" t="s">
        <v>33</v>
      </c>
      <c r="AR5" s="63"/>
      <c r="AS5" s="76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D33</f>
        <v>Pale</v>
      </c>
      <c r="E6" s="62"/>
      <c r="F6" s="62"/>
      <c r="G6" s="62"/>
      <c r="H6" s="62"/>
      <c r="I6" s="62"/>
      <c r="J6" s="63"/>
      <c r="K6" s="81">
        <f t="shared" ref="K6:K7" si="2">SUM(K33,W33,AI33,AT33)</f>
        <v>700</v>
      </c>
      <c r="L6" s="64"/>
      <c r="M6" s="82" t="str">
        <f t="shared" ref="M6:M20" si="3">D59</f>
        <v>Simcoe</v>
      </c>
      <c r="N6" s="62"/>
      <c r="O6" s="62"/>
      <c r="P6" s="83">
        <f t="shared" ref="P6:P18" si="4">SUM(F59:M59)+SUM(R59:X59)+SUM(AD59:AJ59)+SUM(AO59:AU59)</f>
        <v>1.5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E80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3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>Caramunich I</v>
      </c>
      <c r="E7" s="62"/>
      <c r="F7" s="62"/>
      <c r="G7" s="62"/>
      <c r="H7" s="62"/>
      <c r="I7" s="62"/>
      <c r="J7" s="63"/>
      <c r="K7" s="93">
        <f t="shared" si="2"/>
        <v>5</v>
      </c>
      <c r="L7" s="64"/>
      <c r="M7" s="82" t="str">
        <f t="shared" si="3"/>
        <v>CTZ</v>
      </c>
      <c r="N7" s="62"/>
      <c r="O7" s="62"/>
      <c r="P7" s="94">
        <f t="shared" si="4"/>
        <v>0.75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6"/>
      <c r="AH7" s="88" t="s">
        <v>0</v>
      </c>
      <c r="AI7" s="97"/>
      <c r="AJ7" s="88"/>
      <c r="AK7" s="98" t="str">
        <f t="shared" ref="AK7:AK10" si="6">IF(ISBLANK(AD7)=false , IFERROR((76.08 * (($S$2*0.004+1)-(AD7*0.004+1)) / (1.775-($S$2*0.004+1))) * ((AD7*0.004+1) / 0.794),0),"")</f>
        <v/>
      </c>
      <c r="AL7" s="99"/>
      <c r="AM7" s="100"/>
      <c r="AN7" s="101"/>
      <c r="AO7" s="62"/>
      <c r="AP7" s="63"/>
      <c r="AQ7" s="102"/>
      <c r="AR7" s="63"/>
      <c r="AS7" s="102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>Dexter</v>
      </c>
      <c r="E8" s="62"/>
      <c r="F8" s="62"/>
      <c r="G8" s="62"/>
      <c r="H8" s="62"/>
      <c r="I8" s="62"/>
      <c r="J8" s="63"/>
      <c r="K8" s="103">
        <f>K35+W35+AI35+AT35</f>
        <v>50</v>
      </c>
      <c r="L8" s="64"/>
      <c r="M8" s="82" t="str">
        <f t="shared" si="3"/>
        <v>HMF</v>
      </c>
      <c r="N8" s="62"/>
      <c r="O8" s="62"/>
      <c r="P8" s="83">
        <f t="shared" si="4"/>
        <v>2</v>
      </c>
      <c r="Q8" s="62"/>
      <c r="R8" s="66"/>
      <c r="S8" s="84" t="s">
        <v>38</v>
      </c>
      <c r="T8" s="63"/>
      <c r="U8" s="620"/>
      <c r="V8" s="85"/>
      <c r="W8" s="85"/>
      <c r="X8" s="8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6"/>
      <c r="AH8" s="107"/>
      <c r="AI8" s="107"/>
      <c r="AJ8" s="107"/>
      <c r="AK8" s="98" t="str">
        <f t="shared" si="6"/>
        <v/>
      </c>
      <c r="AL8" s="99"/>
      <c r="AM8" s="100"/>
      <c r="AN8" s="101"/>
      <c r="AO8" s="62"/>
      <c r="AP8" s="63"/>
      <c r="AQ8" s="102"/>
      <c r="AR8" s="63"/>
      <c r="AS8" s="102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</row>
    <row r="9">
      <c r="A9" s="1"/>
      <c r="B9" s="50"/>
      <c r="C9" s="46"/>
      <c r="D9" s="92" t="str">
        <f t="shared" si="1"/>
        <v>Wheat</v>
      </c>
      <c r="E9" s="62"/>
      <c r="F9" s="62"/>
      <c r="G9" s="62"/>
      <c r="H9" s="62"/>
      <c r="I9" s="62"/>
      <c r="J9" s="63"/>
      <c r="K9" s="93">
        <f>SUM(K36,W36,AI36,AT36)</f>
        <v>50</v>
      </c>
      <c r="L9" s="64"/>
      <c r="M9" s="82" t="str">
        <f t="shared" si="3"/>
        <v>Clarex</v>
      </c>
      <c r="N9" s="62"/>
      <c r="O9" s="62"/>
      <c r="P9" s="94">
        <f t="shared" si="4"/>
        <v>0.0625</v>
      </c>
      <c r="Q9" s="62"/>
      <c r="R9" s="66"/>
      <c r="S9" s="84" t="s">
        <v>39</v>
      </c>
      <c r="T9" s="63"/>
      <c r="U9" s="85"/>
      <c r="V9" s="85"/>
      <c r="W9" s="85"/>
      <c r="X9" s="85"/>
      <c r="Y9" s="109">
        <f>sum(Y8*50)</f>
        <v>0</v>
      </c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6"/>
      <c r="AH9" s="107"/>
      <c r="AI9" s="107"/>
      <c r="AJ9" s="107"/>
      <c r="AK9" s="98" t="str">
        <f t="shared" si="6"/>
        <v/>
      </c>
      <c r="AL9" s="99"/>
      <c r="AM9" s="100"/>
      <c r="AN9" s="101"/>
      <c r="AO9" s="62"/>
      <c r="AP9" s="63"/>
      <c r="AQ9" s="102" t="s">
        <v>40</v>
      </c>
      <c r="AR9" s="63"/>
      <c r="AS9" s="102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K37+W37+AI37+AT37</f>
        <v>0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86"/>
      <c r="T10" s="86"/>
      <c r="U10" s="86"/>
      <c r="V10" s="86"/>
      <c r="W10" s="86"/>
      <c r="X10" s="86"/>
      <c r="Y10" s="8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6"/>
      <c r="AH10" s="107"/>
      <c r="AI10" s="107"/>
      <c r="AJ10" s="107"/>
      <c r="AK10" s="98" t="str">
        <f t="shared" si="6"/>
        <v/>
      </c>
      <c r="AL10" s="99"/>
      <c r="AM10" s="100"/>
      <c r="AN10" s="101"/>
      <c r="AO10" s="62"/>
      <c r="AP10" s="63"/>
      <c r="AQ10" s="102" t="s">
        <v>42</v>
      </c>
      <c r="AR10" s="63"/>
      <c r="AS10" s="102" t="s">
        <v>43</v>
      </c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SUM(K38,W38,AI38,AT38)</f>
        <v>0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118" t="s">
        <v>44</v>
      </c>
      <c r="T11" s="63"/>
      <c r="U11" s="119"/>
      <c r="V11" s="119"/>
      <c r="W11" s="119"/>
      <c r="X11" s="119"/>
      <c r="Y11" s="8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6"/>
      <c r="AH11" s="107"/>
      <c r="AI11" s="107"/>
      <c r="AJ11" s="107"/>
      <c r="AK11" s="151"/>
      <c r="AL11" s="99"/>
      <c r="AM11" s="100"/>
      <c r="AN11" s="101"/>
      <c r="AO11" s="62"/>
      <c r="AP11" s="63"/>
      <c r="AQ11" s="102" t="s">
        <v>47</v>
      </c>
      <c r="AR11" s="63"/>
      <c r="AS11" s="120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K39+W39+AI39+AT39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118" t="s">
        <v>46</v>
      </c>
      <c r="T12" s="63"/>
      <c r="U12" s="119"/>
      <c r="V12" s="119"/>
      <c r="W12" s="119"/>
      <c r="X12" s="119"/>
      <c r="Y12" s="8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6"/>
      <c r="AH12" s="107"/>
      <c r="AI12" s="107"/>
      <c r="AJ12" s="107"/>
      <c r="AK12" s="98" t="str">
        <f t="shared" ref="AK12:AK15" si="7">IF(ISBLANK(AD12)=false , IFERROR((76.08 * (($S$2*0.004+1)-(AD12*0.004+1)) / (1.775-($S$2*0.004+1))) * ((AD12*0.004+1) / 0.794),0),"")</f>
        <v/>
      </c>
      <c r="AL12" s="99"/>
      <c r="AM12" s="100"/>
      <c r="AN12" s="101"/>
      <c r="AO12" s="62"/>
      <c r="AP12" s="63"/>
      <c r="AQ12" s="102"/>
      <c r="AR12" s="63"/>
      <c r="AS12" s="120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SUM(K40,W40,AI40,AT40)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118" t="s">
        <v>48</v>
      </c>
      <c r="T13" s="63"/>
      <c r="U13" s="119"/>
      <c r="V13" s="119"/>
      <c r="W13" s="119"/>
      <c r="X13" s="119"/>
      <c r="Y13" s="106">
        <f>SUM(U13:X13)</f>
        <v>0</v>
      </c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6"/>
      <c r="AH13" s="107"/>
      <c r="AI13" s="107"/>
      <c r="AJ13" s="107"/>
      <c r="AK13" s="98" t="str">
        <f t="shared" si="7"/>
        <v/>
      </c>
      <c r="AL13" s="99"/>
      <c r="AM13" s="100"/>
      <c r="AN13" s="101"/>
      <c r="AO13" s="62"/>
      <c r="AP13" s="63"/>
      <c r="AQ13" s="102" t="s">
        <v>50</v>
      </c>
      <c r="AR13" s="63"/>
      <c r="AS13" s="102" t="s">
        <v>51</v>
      </c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K41+W41+AI41+AT41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126" t="s">
        <v>49</v>
      </c>
      <c r="T14" s="63"/>
      <c r="U14" s="119"/>
      <c r="V14" s="119"/>
      <c r="W14" s="119"/>
      <c r="X14" s="119"/>
      <c r="Y14" s="109">
        <f>sum(Y13*6)</f>
        <v>0</v>
      </c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6"/>
      <c r="AH14" s="107"/>
      <c r="AI14" s="107"/>
      <c r="AJ14" s="107"/>
      <c r="AK14" s="98" t="str">
        <f t="shared" si="7"/>
        <v/>
      </c>
      <c r="AL14" s="99"/>
      <c r="AM14" s="100"/>
      <c r="AN14" s="101"/>
      <c r="AO14" s="62"/>
      <c r="AP14" s="63"/>
      <c r="AQ14" s="102" t="s">
        <v>52</v>
      </c>
      <c r="AR14" s="63"/>
      <c r="AS14" s="102" t="s">
        <v>53</v>
      </c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SUM(K42,W42,AI42,AT42)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118" t="s">
        <v>39</v>
      </c>
      <c r="T15" s="63"/>
      <c r="U15" s="119"/>
      <c r="V15" s="119"/>
      <c r="W15" s="119"/>
      <c r="X15" s="119"/>
      <c r="Y15" s="86"/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6"/>
      <c r="AH15" s="96"/>
      <c r="AI15" s="96"/>
      <c r="AJ15" s="96"/>
      <c r="AK15" s="98" t="str">
        <f t="shared" si="7"/>
        <v/>
      </c>
      <c r="AL15" s="99"/>
      <c r="AM15" s="100"/>
      <c r="AN15" s="101"/>
      <c r="AO15" s="62"/>
      <c r="AP15" s="63"/>
      <c r="AQ15" s="120"/>
      <c r="AR15" s="63"/>
      <c r="AS15" s="120"/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K43+W43+AI43+AT43</f>
        <v>0</v>
      </c>
      <c r="L16" s="64"/>
      <c r="M16" s="82" t="str">
        <f t="shared" si="3"/>
        <v>Antifoam</v>
      </c>
      <c r="N16" s="62"/>
      <c r="O16" s="62"/>
      <c r="P16" s="83">
        <f t="shared" si="4"/>
        <v>0.3</v>
      </c>
      <c r="Q16" s="62"/>
      <c r="R16" s="66"/>
      <c r="S16" s="118" t="s">
        <v>54</v>
      </c>
      <c r="T16" s="63"/>
      <c r="U16" s="119"/>
      <c r="V16" s="119"/>
      <c r="W16" s="119"/>
      <c r="X16" s="119"/>
      <c r="Y16" s="128"/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6"/>
      <c r="AH16" s="107"/>
      <c r="AI16" s="107"/>
      <c r="AJ16" s="107"/>
      <c r="AK16" s="151"/>
      <c r="AL16" s="99"/>
      <c r="AM16" s="100"/>
      <c r="AN16" s="101"/>
      <c r="AO16" s="62"/>
      <c r="AP16" s="63"/>
      <c r="AQ16" s="120"/>
      <c r="AR16" s="63"/>
      <c r="AS16" s="120"/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SUM(K44,W44,AI44,AT44)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</v>
      </c>
      <c r="Q17" s="62"/>
      <c r="R17" s="66"/>
      <c r="S17" s="118" t="s">
        <v>55</v>
      </c>
      <c r="T17" s="63"/>
      <c r="U17" s="119"/>
      <c r="V17" s="119"/>
      <c r="W17" s="119"/>
      <c r="X17" s="119"/>
      <c r="Y17" s="130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6"/>
      <c r="AH17" s="107"/>
      <c r="AI17" s="107"/>
      <c r="AJ17" s="107"/>
      <c r="AK17" s="98"/>
      <c r="AL17" s="99"/>
      <c r="AM17" s="100"/>
      <c r="AN17" s="101"/>
      <c r="AO17" s="62"/>
      <c r="AP17" s="63"/>
      <c r="AQ17" s="102" t="s">
        <v>57</v>
      </c>
      <c r="AR17" s="63"/>
      <c r="AS17" s="102" t="s">
        <v>58</v>
      </c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K45+W45+AI45+AT45</f>
        <v>1.2</v>
      </c>
      <c r="L18" s="64"/>
      <c r="M18" s="82" t="str">
        <f t="shared" si="3"/>
        <v>Whirlfloc</v>
      </c>
      <c r="N18" s="62"/>
      <c r="O18" s="62"/>
      <c r="P18" s="83">
        <f t="shared" si="4"/>
        <v>0</v>
      </c>
      <c r="Q18" s="62"/>
      <c r="R18" s="66"/>
      <c r="S18" s="118" t="s">
        <v>56</v>
      </c>
      <c r="T18" s="63"/>
      <c r="U18" s="119"/>
      <c r="V18" s="119"/>
      <c r="W18" s="119"/>
      <c r="X18" s="119"/>
      <c r="Y18" s="128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6"/>
      <c r="AH18" s="107"/>
      <c r="AI18" s="107"/>
      <c r="AJ18" s="107"/>
      <c r="AK18" s="98"/>
      <c r="AL18" s="99"/>
      <c r="AM18" s="100"/>
      <c r="AN18" s="101"/>
      <c r="AO18" s="62"/>
      <c r="AP18" s="63"/>
      <c r="AQ18" s="131" t="s">
        <v>60</v>
      </c>
      <c r="AR18" s="132"/>
      <c r="AS18" s="120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SUM(K46,W46,AI46,AT46)</f>
        <v>1.2</v>
      </c>
      <c r="L19" s="64"/>
      <c r="M19" s="129" t="str">
        <f t="shared" si="3"/>
        <v>Yeast</v>
      </c>
      <c r="N19" s="62"/>
      <c r="O19" s="62"/>
      <c r="P19" s="94" t="str">
        <f t="shared" ref="P19:P20" si="8">F72</f>
        <v>AY4</v>
      </c>
      <c r="Q19" s="62"/>
      <c r="R19" s="66"/>
      <c r="S19" s="118" t="s">
        <v>59</v>
      </c>
      <c r="T19" s="63"/>
      <c r="U19" s="119"/>
      <c r="V19" s="119"/>
      <c r="W19" s="119"/>
      <c r="X19" s="119"/>
      <c r="Y19" s="128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6"/>
      <c r="AH19" s="107"/>
      <c r="AI19" s="107"/>
      <c r="AJ19" s="107"/>
      <c r="AK19" s="98"/>
      <c r="AL19" s="99"/>
      <c r="AM19" s="100"/>
      <c r="AN19" s="101"/>
      <c r="AO19" s="62"/>
      <c r="AP19" s="63"/>
      <c r="AQ19" s="102" t="s">
        <v>62</v>
      </c>
      <c r="AR19" s="63"/>
      <c r="AS19" s="120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K47+W47+AI47+AT47</f>
        <v>1.7</v>
      </c>
      <c r="L20" s="64"/>
      <c r="M20" s="82" t="str">
        <f t="shared" si="3"/>
        <v>Biofine</v>
      </c>
      <c r="N20" s="62"/>
      <c r="O20" s="62"/>
      <c r="P20" s="83" t="str">
        <f t="shared" si="8"/>
        <v>1.25L per turn</v>
      </c>
      <c r="Q20" s="62"/>
      <c r="R20" s="139"/>
      <c r="S20" s="118" t="s">
        <v>61</v>
      </c>
      <c r="T20" s="63"/>
      <c r="U20" s="119"/>
      <c r="V20" s="119"/>
      <c r="W20" s="119"/>
      <c r="X20" s="119"/>
      <c r="Y20" s="128"/>
      <c r="Z20" s="140"/>
      <c r="AA20" s="95">
        <f t="shared" si="5"/>
        <v>14</v>
      </c>
      <c r="AB20" s="88">
        <v>14.0</v>
      </c>
      <c r="AC20" s="96"/>
      <c r="AD20" s="96"/>
      <c r="AE20" s="96"/>
      <c r="AF20" s="107"/>
      <c r="AG20" s="96"/>
      <c r="AH20" s="107"/>
      <c r="AI20" s="107"/>
      <c r="AJ20" s="107"/>
      <c r="AK20" s="151"/>
      <c r="AL20" s="99"/>
      <c r="AM20" s="100"/>
      <c r="AN20" s="101"/>
      <c r="AO20" s="62"/>
      <c r="AP20" s="63"/>
      <c r="AQ20" s="102" t="s">
        <v>64</v>
      </c>
      <c r="AR20" s="63"/>
      <c r="AS20" s="102" t="s">
        <v>65</v>
      </c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18" t="s">
        <v>63</v>
      </c>
      <c r="T21" s="63"/>
      <c r="U21" s="119"/>
      <c r="V21" s="119"/>
      <c r="W21" s="119"/>
      <c r="X21" s="119"/>
      <c r="Y21" s="128"/>
      <c r="Z21" s="140"/>
      <c r="AA21" s="95">
        <f t="shared" si="5"/>
        <v>15</v>
      </c>
      <c r="AB21" s="88">
        <v>15.0</v>
      </c>
      <c r="AC21" s="96"/>
      <c r="AD21" s="96"/>
      <c r="AE21" s="96"/>
      <c r="AF21" s="107"/>
      <c r="AG21" s="96"/>
      <c r="AH21" s="107"/>
      <c r="AI21" s="107"/>
      <c r="AJ21" s="107"/>
      <c r="AK21" s="98"/>
      <c r="AL21" s="99"/>
      <c r="AM21" s="100"/>
      <c r="AN21" s="101"/>
      <c r="AO21" s="62"/>
      <c r="AP21" s="63"/>
      <c r="AQ21" s="120"/>
      <c r="AR21" s="63"/>
      <c r="AS21" s="120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50" t="s">
        <v>66</v>
      </c>
      <c r="T22" s="52"/>
      <c r="U22" s="52"/>
      <c r="V22" s="52"/>
      <c r="W22" s="52"/>
      <c r="X22" s="52"/>
      <c r="Y22" s="52"/>
      <c r="Z22" s="132"/>
      <c r="AA22" s="95">
        <f t="shared" si="5"/>
        <v>16</v>
      </c>
      <c r="AB22" s="88">
        <v>16.0</v>
      </c>
      <c r="AC22" s="96"/>
      <c r="AD22" s="96"/>
      <c r="AE22" s="96"/>
      <c r="AF22" s="107"/>
      <c r="AG22" s="96"/>
      <c r="AH22" s="107"/>
      <c r="AI22" s="107"/>
      <c r="AJ22" s="107"/>
      <c r="AK22" s="98"/>
      <c r="AL22" s="99"/>
      <c r="AM22" s="100"/>
      <c r="AN22" s="101"/>
      <c r="AO22" s="62"/>
      <c r="AP22" s="63"/>
      <c r="AQ22" s="102" t="s">
        <v>67</v>
      </c>
      <c r="AR22" s="63"/>
      <c r="AS22" s="102" t="s">
        <v>65</v>
      </c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52"/>
      <c r="T23" s="132"/>
      <c r="U23" s="153" t="s">
        <v>68</v>
      </c>
      <c r="V23" s="154" t="s">
        <v>69</v>
      </c>
      <c r="W23" s="154" t="s">
        <v>70</v>
      </c>
      <c r="X23" s="154" t="s">
        <v>71</v>
      </c>
      <c r="Y23" s="154" t="s">
        <v>72</v>
      </c>
      <c r="Z23" s="157" t="s">
        <v>73</v>
      </c>
      <c r="AA23" s="95">
        <f t="shared" si="5"/>
        <v>17</v>
      </c>
      <c r="AB23" s="88">
        <v>17.0</v>
      </c>
      <c r="AC23" s="96"/>
      <c r="AD23" s="96"/>
      <c r="AE23" s="96"/>
      <c r="AF23" s="107"/>
      <c r="AG23" s="96"/>
      <c r="AH23" s="107"/>
      <c r="AI23" s="107"/>
      <c r="AJ23" s="107"/>
      <c r="AK23" s="98"/>
      <c r="AL23" s="99"/>
      <c r="AM23" s="100"/>
      <c r="AN23" s="101"/>
      <c r="AO23" s="62"/>
      <c r="AP23" s="63"/>
      <c r="AQ23" s="120"/>
      <c r="AR23" s="63"/>
      <c r="AS23" s="120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61" t="s">
        <v>74</v>
      </c>
      <c r="T24" s="132"/>
      <c r="U24" s="162"/>
      <c r="V24" s="162"/>
      <c r="W24" s="162"/>
      <c r="X24" s="162"/>
      <c r="Y24" s="162"/>
      <c r="Z24" s="162"/>
      <c r="AA24" s="95">
        <f t="shared" si="5"/>
        <v>18</v>
      </c>
      <c r="AB24" s="88">
        <v>18.0</v>
      </c>
      <c r="AC24" s="96"/>
      <c r="AD24" s="96"/>
      <c r="AE24" s="96"/>
      <c r="AF24" s="107"/>
      <c r="AG24" s="96"/>
      <c r="AH24" s="107"/>
      <c r="AI24" s="107"/>
      <c r="AJ24" s="107"/>
      <c r="AK24" s="151"/>
      <c r="AL24" s="99"/>
      <c r="AM24" s="100"/>
      <c r="AN24" s="101"/>
      <c r="AO24" s="62"/>
      <c r="AP24" s="63"/>
      <c r="AQ24" s="120"/>
      <c r="AR24" s="63"/>
      <c r="AS24" s="120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61" t="s">
        <v>75</v>
      </c>
      <c r="T25" s="132"/>
      <c r="U25" s="162"/>
      <c r="V25" s="162"/>
      <c r="W25" s="162"/>
      <c r="X25" s="162"/>
      <c r="Y25" s="162"/>
      <c r="Z25" s="162"/>
      <c r="AA25" s="95">
        <f t="shared" si="5"/>
        <v>19</v>
      </c>
      <c r="AB25" s="88">
        <v>19.0</v>
      </c>
      <c r="AC25" s="96"/>
      <c r="AD25" s="96"/>
      <c r="AE25" s="96"/>
      <c r="AF25" s="107"/>
      <c r="AG25" s="96"/>
      <c r="AH25" s="107"/>
      <c r="AI25" s="107"/>
      <c r="AJ25" s="107"/>
      <c r="AK25" s="164"/>
      <c r="AL25" s="99"/>
      <c r="AM25" s="100"/>
      <c r="AN25" s="101"/>
      <c r="AO25" s="62"/>
      <c r="AP25" s="63"/>
      <c r="AQ25" s="120"/>
      <c r="AR25" s="63"/>
      <c r="AS25" s="120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65" t="s">
        <v>76</v>
      </c>
      <c r="T26" s="132"/>
      <c r="U26" s="162"/>
      <c r="V26" s="162"/>
      <c r="W26" s="162"/>
      <c r="X26" s="162"/>
      <c r="Y26" s="162"/>
      <c r="Z26" s="162"/>
      <c r="AA26" s="95">
        <f t="shared" si="5"/>
        <v>20</v>
      </c>
      <c r="AB26" s="88">
        <v>20.0</v>
      </c>
      <c r="AC26" s="96"/>
      <c r="AD26" s="96"/>
      <c r="AE26" s="96"/>
      <c r="AF26" s="107"/>
      <c r="AG26" s="96"/>
      <c r="AH26" s="107"/>
      <c r="AI26" s="107"/>
      <c r="AJ26" s="107"/>
      <c r="AK26" s="168"/>
      <c r="AL26" s="99"/>
      <c r="AM26" s="100"/>
      <c r="AN26" s="101"/>
      <c r="AO26" s="62"/>
      <c r="AP26" s="63"/>
      <c r="AQ26" s="120"/>
      <c r="AR26" s="63"/>
      <c r="AS26" s="120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ht="17.25" customHeight="1">
      <c r="A27" s="1"/>
      <c r="B27" s="46"/>
      <c r="C27" s="46"/>
      <c r="D27" s="169"/>
      <c r="E27" s="156"/>
      <c r="F27" s="156"/>
      <c r="G27" s="156"/>
      <c r="H27" s="156"/>
      <c r="I27" s="156"/>
      <c r="J27" s="156"/>
      <c r="K27" s="156"/>
      <c r="L27" s="156"/>
      <c r="M27" s="156"/>
      <c r="N27" s="158"/>
      <c r="O27" s="62"/>
      <c r="P27" s="63"/>
      <c r="Q27" s="163"/>
      <c r="R27" s="160"/>
      <c r="S27" s="170" t="s">
        <v>77</v>
      </c>
      <c r="T27" s="132"/>
      <c r="U27" s="162"/>
      <c r="V27" s="162"/>
      <c r="W27" s="162"/>
      <c r="X27" s="162"/>
      <c r="Y27" s="162"/>
      <c r="Z27" s="162"/>
      <c r="AA27" s="171"/>
      <c r="AB27" s="173"/>
      <c r="AC27" s="173"/>
      <c r="AD27" s="173"/>
      <c r="AE27" s="173"/>
      <c r="AF27" s="171"/>
      <c r="AG27" s="171"/>
      <c r="AH27" s="160"/>
      <c r="AI27" s="171"/>
      <c r="AJ27" s="160"/>
      <c r="AK27" s="160"/>
      <c r="AL27" s="160"/>
      <c r="AM27" s="175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ht="17.25" customHeight="1">
      <c r="A28" s="1"/>
      <c r="B28" s="39"/>
      <c r="C28" s="46"/>
      <c r="D28" s="169"/>
      <c r="E28" s="156"/>
      <c r="F28" s="156"/>
      <c r="G28" s="156"/>
      <c r="H28" s="156"/>
      <c r="I28" s="156"/>
      <c r="J28" s="156"/>
      <c r="K28" s="156"/>
      <c r="L28" s="156"/>
      <c r="M28" s="156"/>
      <c r="N28" s="158"/>
      <c r="O28" s="62"/>
      <c r="P28" s="63"/>
      <c r="Q28" s="159"/>
      <c r="R28" s="160"/>
      <c r="S28" s="170" t="s">
        <v>78</v>
      </c>
      <c r="T28" s="132"/>
      <c r="U28" s="162"/>
      <c r="V28" s="162"/>
      <c r="W28" s="162"/>
      <c r="X28" s="162"/>
      <c r="Y28" s="162"/>
      <c r="Z28" s="162"/>
      <c r="AA28" s="171"/>
      <c r="AB28" s="173"/>
      <c r="AC28" s="173"/>
      <c r="AD28" s="173"/>
      <c r="AE28" s="173"/>
      <c r="AF28" s="171"/>
      <c r="AG28" s="171"/>
      <c r="AH28" s="160"/>
      <c r="AI28" s="160"/>
      <c r="AJ28" s="160"/>
      <c r="AK28" s="160"/>
      <c r="AL28" s="160"/>
      <c r="AM28" s="171"/>
      <c r="AN28" s="176"/>
      <c r="AO28" s="176"/>
      <c r="AP28" s="176"/>
      <c r="AQ28" s="176"/>
      <c r="AR28" s="176"/>
      <c r="AS28" s="176"/>
      <c r="AT28" s="176"/>
      <c r="AU28" s="176"/>
      <c r="AV28" s="176"/>
      <c r="AW28" s="47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ht="17.25" customHeight="1">
      <c r="A29" s="1"/>
      <c r="B29" s="50"/>
      <c r="C29" s="46"/>
      <c r="D29" s="169"/>
      <c r="E29" s="156"/>
      <c r="F29" s="156"/>
      <c r="G29" s="156"/>
      <c r="H29" s="156"/>
      <c r="I29" s="156"/>
      <c r="J29" s="156"/>
      <c r="K29" s="156"/>
      <c r="L29" s="156"/>
      <c r="M29" s="156"/>
      <c r="N29" s="158"/>
      <c r="O29" s="62"/>
      <c r="P29" s="63"/>
      <c r="Q29" s="163"/>
      <c r="R29" s="160"/>
      <c r="S29" s="177"/>
      <c r="T29" s="178"/>
      <c r="U29" s="178"/>
      <c r="V29" s="179"/>
      <c r="W29" s="179"/>
      <c r="X29" s="179"/>
      <c r="Y29" s="178"/>
      <c r="Z29" s="171"/>
      <c r="AA29" s="171"/>
      <c r="AB29" s="173"/>
      <c r="AC29" s="173"/>
      <c r="AD29" s="173"/>
      <c r="AE29" s="173"/>
      <c r="AF29" s="171"/>
      <c r="AG29" s="171"/>
      <c r="AH29" s="160"/>
      <c r="AI29" s="160"/>
      <c r="AJ29" s="160"/>
      <c r="AK29" s="160"/>
      <c r="AL29" s="160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47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>
      <c r="B30" s="50"/>
      <c r="C30" s="46"/>
      <c r="D30" s="181" t="s">
        <v>79</v>
      </c>
      <c r="E30" s="144"/>
      <c r="F30" s="144"/>
      <c r="G30" s="144"/>
      <c r="H30" s="144"/>
      <c r="I30" s="144"/>
      <c r="J30" s="144"/>
      <c r="K30" s="144"/>
      <c r="L30" s="144"/>
      <c r="M30" s="182"/>
      <c r="N30" s="139"/>
      <c r="O30" s="139"/>
      <c r="P30" s="183" t="s">
        <v>80</v>
      </c>
      <c r="Q30" s="144"/>
      <c r="R30" s="144"/>
      <c r="S30" s="144"/>
      <c r="T30" s="144"/>
      <c r="U30" s="144"/>
      <c r="V30" s="144"/>
      <c r="W30" s="144"/>
      <c r="X30" s="144"/>
      <c r="Y30" s="182"/>
      <c r="Z30" s="139"/>
      <c r="AA30" s="171"/>
      <c r="AB30" s="183" t="s">
        <v>81</v>
      </c>
      <c r="AC30" s="144"/>
      <c r="AD30" s="144"/>
      <c r="AE30" s="144"/>
      <c r="AF30" s="144"/>
      <c r="AG30" s="144"/>
      <c r="AH30" s="144"/>
      <c r="AI30" s="144"/>
      <c r="AJ30" s="144"/>
      <c r="AK30" s="182"/>
      <c r="AL30" s="160"/>
      <c r="AM30" s="183" t="s">
        <v>82</v>
      </c>
      <c r="AN30" s="144"/>
      <c r="AO30" s="144"/>
      <c r="AP30" s="144"/>
      <c r="AQ30" s="144"/>
      <c r="AR30" s="144"/>
      <c r="AS30" s="144"/>
      <c r="AT30" s="144"/>
      <c r="AU30" s="144"/>
      <c r="AV30" s="182"/>
      <c r="AW30" s="171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>
      <c r="A31" s="1"/>
      <c r="B31" s="46"/>
      <c r="C31" s="46"/>
      <c r="D31" s="52"/>
      <c r="E31" s="52"/>
      <c r="F31" s="52"/>
      <c r="G31" s="52"/>
      <c r="H31" s="52"/>
      <c r="I31" s="52"/>
      <c r="J31" s="52"/>
      <c r="K31" s="52"/>
      <c r="L31" s="52"/>
      <c r="M31" s="132"/>
      <c r="N31" s="139"/>
      <c r="O31" s="160"/>
      <c r="P31" s="184"/>
      <c r="Q31" s="52"/>
      <c r="R31" s="52"/>
      <c r="S31" s="52"/>
      <c r="T31" s="52"/>
      <c r="U31" s="52"/>
      <c r="V31" s="52"/>
      <c r="W31" s="52"/>
      <c r="X31" s="52"/>
      <c r="Y31" s="132"/>
      <c r="Z31" s="156"/>
      <c r="AA31" s="171"/>
      <c r="AB31" s="184"/>
      <c r="AC31" s="52"/>
      <c r="AD31" s="52"/>
      <c r="AE31" s="52"/>
      <c r="AF31" s="52"/>
      <c r="AG31" s="52"/>
      <c r="AH31" s="52"/>
      <c r="AI31" s="52"/>
      <c r="AJ31" s="52"/>
      <c r="AK31" s="132"/>
      <c r="AL31" s="156"/>
      <c r="AM31" s="184"/>
      <c r="AN31" s="52"/>
      <c r="AO31" s="52"/>
      <c r="AP31" s="52"/>
      <c r="AQ31" s="52"/>
      <c r="AR31" s="52"/>
      <c r="AS31" s="52"/>
      <c r="AT31" s="52"/>
      <c r="AU31" s="52"/>
      <c r="AV31" s="132"/>
      <c r="AW31" s="171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>
      <c r="A32" s="1"/>
      <c r="B32" s="39"/>
      <c r="C32" s="46"/>
      <c r="D32" s="185" t="s">
        <v>83</v>
      </c>
      <c r="E32" s="62"/>
      <c r="F32" s="62"/>
      <c r="G32" s="62"/>
      <c r="H32" s="62"/>
      <c r="I32" s="62"/>
      <c r="J32" s="63"/>
      <c r="K32" s="186" t="s">
        <v>84</v>
      </c>
      <c r="L32" s="63"/>
      <c r="M32" s="187" t="s">
        <v>85</v>
      </c>
      <c r="N32" s="139"/>
      <c r="O32" s="188"/>
      <c r="P32" s="189" t="s">
        <v>83</v>
      </c>
      <c r="Q32" s="190"/>
      <c r="R32" s="190"/>
      <c r="S32" s="190"/>
      <c r="T32" s="190"/>
      <c r="U32" s="190"/>
      <c r="V32" s="191"/>
      <c r="W32" s="186" t="s">
        <v>86</v>
      </c>
      <c r="X32" s="63"/>
      <c r="Y32" s="187" t="s">
        <v>85</v>
      </c>
      <c r="Z32" s="156"/>
      <c r="AA32" s="171"/>
      <c r="AB32" s="192" t="s">
        <v>83</v>
      </c>
      <c r="AC32" s="62"/>
      <c r="AD32" s="62"/>
      <c r="AE32" s="62"/>
      <c r="AF32" s="62"/>
      <c r="AG32" s="62"/>
      <c r="AH32" s="63"/>
      <c r="AI32" s="186" t="s">
        <v>84</v>
      </c>
      <c r="AJ32" s="63"/>
      <c r="AK32" s="187" t="s">
        <v>85</v>
      </c>
      <c r="AL32" s="156"/>
      <c r="AM32" s="192" t="s">
        <v>83</v>
      </c>
      <c r="AN32" s="63"/>
      <c r="AO32" s="193"/>
      <c r="AP32" s="62"/>
      <c r="AQ32" s="62"/>
      <c r="AR32" s="62"/>
      <c r="AS32" s="63"/>
      <c r="AT32" s="186" t="s">
        <v>84</v>
      </c>
      <c r="AU32" s="63"/>
      <c r="AV32" s="187" t="s">
        <v>85</v>
      </c>
      <c r="AW32" s="171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32"/>
      <c r="BJ32" s="194"/>
      <c r="BK32" s="194"/>
      <c r="BL32" s="194"/>
      <c r="BM32" s="194"/>
      <c r="BN32" s="7"/>
      <c r="BO32" s="7"/>
    </row>
    <row r="33" ht="15.0" customHeight="1">
      <c r="A33" s="195"/>
      <c r="B33" s="50"/>
      <c r="C33" s="196"/>
      <c r="D33" s="197" t="s">
        <v>87</v>
      </c>
      <c r="E33" s="62"/>
      <c r="F33" s="62"/>
      <c r="G33" s="62"/>
      <c r="H33" s="62"/>
      <c r="I33" s="62"/>
      <c r="J33" s="63"/>
      <c r="K33" s="198">
        <v>350.0</v>
      </c>
      <c r="L33" s="63"/>
      <c r="M33" s="200">
        <f t="shared" ref="M33:M42" si="9">IF(K33&gt;0,K33/$K$49,"")</f>
        <v>0.8641975309</v>
      </c>
      <c r="N33" s="202"/>
      <c r="O33" s="203"/>
      <c r="P33" s="204" t="str">
        <f t="shared" ref="P33:P47" si="10">D33</f>
        <v>Pale</v>
      </c>
      <c r="Q33" s="62"/>
      <c r="R33" s="62"/>
      <c r="S33" s="62"/>
      <c r="T33" s="62"/>
      <c r="U33" s="62"/>
      <c r="V33" s="63"/>
      <c r="W33" s="198">
        <v>350.0</v>
      </c>
      <c r="X33" s="63"/>
      <c r="Y33" s="200">
        <f t="shared" ref="Y33:Y42" si="11">IF(W33&gt;0,W33/$K$49,"")</f>
        <v>0.8641975309</v>
      </c>
      <c r="Z33" s="205"/>
      <c r="AA33" s="206"/>
      <c r="AB33" s="204" t="str">
        <f t="shared" ref="AB33:AB47" si="12">D33</f>
        <v>Pale</v>
      </c>
      <c r="AC33" s="62"/>
      <c r="AD33" s="62"/>
      <c r="AE33" s="62"/>
      <c r="AF33" s="62"/>
      <c r="AG33" s="62"/>
      <c r="AH33" s="63"/>
      <c r="AI33" s="198"/>
      <c r="AJ33" s="63"/>
      <c r="AK33" s="200" t="str">
        <f t="shared" ref="AK33:AK42" si="13">IF(AI33&gt;0,AI33/$K$49,"")</f>
        <v/>
      </c>
      <c r="AL33" s="205"/>
      <c r="AM33" s="204" t="str">
        <f t="shared" ref="AM33:AM47" si="14">D33</f>
        <v>Pale</v>
      </c>
      <c r="AN33" s="62"/>
      <c r="AO33" s="62"/>
      <c r="AP33" s="62"/>
      <c r="AQ33" s="62"/>
      <c r="AR33" s="62"/>
      <c r="AS33" s="63"/>
      <c r="AT33" s="198"/>
      <c r="AU33" s="63"/>
      <c r="AV33" s="200" t="str">
        <f t="shared" ref="AV33:AV42" si="15">IF(AT33&gt;0,AT33/$K$49,"")</f>
        <v/>
      </c>
      <c r="AW33" s="206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</row>
    <row r="34">
      <c r="A34" s="195"/>
      <c r="B34" s="50"/>
      <c r="C34" s="196"/>
      <c r="D34" s="210" t="s">
        <v>288</v>
      </c>
      <c r="E34" s="62"/>
      <c r="F34" s="62"/>
      <c r="G34" s="62"/>
      <c r="H34" s="62"/>
      <c r="I34" s="62"/>
      <c r="J34" s="63"/>
      <c r="K34" s="212">
        <v>5.0</v>
      </c>
      <c r="L34" s="63"/>
      <c r="M34" s="214">
        <f t="shared" si="9"/>
        <v>0.01234567901</v>
      </c>
      <c r="N34" s="202"/>
      <c r="O34" s="203"/>
      <c r="P34" s="215" t="str">
        <f t="shared" si="10"/>
        <v>Caramunich I</v>
      </c>
      <c r="Q34" s="62"/>
      <c r="R34" s="62"/>
      <c r="S34" s="62"/>
      <c r="T34" s="62"/>
      <c r="U34" s="62"/>
      <c r="V34" s="63"/>
      <c r="W34" s="212"/>
      <c r="X34" s="63"/>
      <c r="Y34" s="214" t="str">
        <f t="shared" si="11"/>
        <v/>
      </c>
      <c r="Z34" s="205"/>
      <c r="AA34" s="206"/>
      <c r="AB34" s="215" t="str">
        <f t="shared" si="12"/>
        <v>Caramunich I</v>
      </c>
      <c r="AC34" s="62"/>
      <c r="AD34" s="62"/>
      <c r="AE34" s="62"/>
      <c r="AF34" s="62"/>
      <c r="AG34" s="62"/>
      <c r="AH34" s="63"/>
      <c r="AI34" s="212"/>
      <c r="AJ34" s="63"/>
      <c r="AK34" s="214" t="str">
        <f t="shared" si="13"/>
        <v/>
      </c>
      <c r="AL34" s="205"/>
      <c r="AM34" s="215" t="str">
        <f t="shared" si="14"/>
        <v>Caramunich I</v>
      </c>
      <c r="AN34" s="62"/>
      <c r="AO34" s="62"/>
      <c r="AP34" s="62"/>
      <c r="AQ34" s="62"/>
      <c r="AR34" s="62"/>
      <c r="AS34" s="63"/>
      <c r="AT34" s="212"/>
      <c r="AU34" s="63"/>
      <c r="AV34" s="214" t="str">
        <f t="shared" si="15"/>
        <v/>
      </c>
      <c r="AW34" s="206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</row>
    <row r="35">
      <c r="A35" s="195"/>
      <c r="B35" s="46"/>
      <c r="C35" s="196"/>
      <c r="D35" s="197" t="s">
        <v>88</v>
      </c>
      <c r="E35" s="62"/>
      <c r="F35" s="62"/>
      <c r="G35" s="62"/>
      <c r="H35" s="62"/>
      <c r="I35" s="62"/>
      <c r="J35" s="63"/>
      <c r="K35" s="198">
        <v>25.0</v>
      </c>
      <c r="L35" s="63"/>
      <c r="M35" s="200">
        <f t="shared" si="9"/>
        <v>0.06172839506</v>
      </c>
      <c r="N35" s="202"/>
      <c r="O35" s="203"/>
      <c r="P35" s="204" t="str">
        <f t="shared" si="10"/>
        <v>Dexter</v>
      </c>
      <c r="Q35" s="62"/>
      <c r="R35" s="62"/>
      <c r="S35" s="62"/>
      <c r="T35" s="62"/>
      <c r="U35" s="62"/>
      <c r="V35" s="63"/>
      <c r="W35" s="198">
        <v>25.0</v>
      </c>
      <c r="X35" s="63"/>
      <c r="Y35" s="200">
        <f t="shared" si="11"/>
        <v>0.06172839506</v>
      </c>
      <c r="Z35" s="205"/>
      <c r="AA35" s="206"/>
      <c r="AB35" s="204" t="str">
        <f t="shared" si="12"/>
        <v>Dexter</v>
      </c>
      <c r="AC35" s="62"/>
      <c r="AD35" s="62"/>
      <c r="AE35" s="62"/>
      <c r="AF35" s="62"/>
      <c r="AG35" s="62"/>
      <c r="AH35" s="63"/>
      <c r="AI35" s="198"/>
      <c r="AJ35" s="63"/>
      <c r="AK35" s="200" t="str">
        <f t="shared" si="13"/>
        <v/>
      </c>
      <c r="AL35" s="205"/>
      <c r="AM35" s="204" t="str">
        <f t="shared" si="14"/>
        <v>Dexter</v>
      </c>
      <c r="AN35" s="62"/>
      <c r="AO35" s="62"/>
      <c r="AP35" s="62"/>
      <c r="AQ35" s="62"/>
      <c r="AR35" s="62"/>
      <c r="AS35" s="63"/>
      <c r="AT35" s="198"/>
      <c r="AU35" s="63"/>
      <c r="AV35" s="200" t="str">
        <f t="shared" si="15"/>
        <v/>
      </c>
      <c r="AW35" s="206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09"/>
      <c r="BM35" s="209"/>
      <c r="BN35" s="209"/>
      <c r="BO35" s="209"/>
    </row>
    <row r="36">
      <c r="A36" s="195"/>
      <c r="B36" s="39"/>
      <c r="C36" s="196"/>
      <c r="D36" s="210" t="s">
        <v>90</v>
      </c>
      <c r="E36" s="62"/>
      <c r="F36" s="62"/>
      <c r="G36" s="62"/>
      <c r="H36" s="62"/>
      <c r="I36" s="62"/>
      <c r="J36" s="63"/>
      <c r="K36" s="212">
        <v>25.0</v>
      </c>
      <c r="L36" s="63"/>
      <c r="M36" s="214">
        <f t="shared" si="9"/>
        <v>0.06172839506</v>
      </c>
      <c r="N36" s="202"/>
      <c r="O36" s="203"/>
      <c r="P36" s="215" t="str">
        <f t="shared" si="10"/>
        <v>Wheat</v>
      </c>
      <c r="Q36" s="62"/>
      <c r="R36" s="62"/>
      <c r="S36" s="62"/>
      <c r="T36" s="62"/>
      <c r="U36" s="62"/>
      <c r="V36" s="63"/>
      <c r="W36" s="212">
        <v>25.0</v>
      </c>
      <c r="X36" s="63"/>
      <c r="Y36" s="214">
        <f t="shared" si="11"/>
        <v>0.06172839506</v>
      </c>
      <c r="Z36" s="205"/>
      <c r="AA36" s="206"/>
      <c r="AB36" s="215" t="str">
        <f t="shared" si="12"/>
        <v>Wheat</v>
      </c>
      <c r="AC36" s="62"/>
      <c r="AD36" s="62"/>
      <c r="AE36" s="62"/>
      <c r="AF36" s="62"/>
      <c r="AG36" s="62"/>
      <c r="AH36" s="63"/>
      <c r="AI36" s="212"/>
      <c r="AJ36" s="63"/>
      <c r="AK36" s="214" t="str">
        <f t="shared" si="13"/>
        <v/>
      </c>
      <c r="AL36" s="205"/>
      <c r="AM36" s="215" t="str">
        <f t="shared" si="14"/>
        <v>Wheat</v>
      </c>
      <c r="AN36" s="62"/>
      <c r="AO36" s="62"/>
      <c r="AP36" s="62"/>
      <c r="AQ36" s="62"/>
      <c r="AR36" s="62"/>
      <c r="AS36" s="63"/>
      <c r="AT36" s="212"/>
      <c r="AU36" s="63"/>
      <c r="AV36" s="214" t="str">
        <f t="shared" si="15"/>
        <v/>
      </c>
      <c r="AW36" s="206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</row>
    <row r="37">
      <c r="A37" s="195"/>
      <c r="B37" s="50"/>
      <c r="C37" s="196"/>
      <c r="D37" s="197"/>
      <c r="E37" s="62"/>
      <c r="F37" s="62"/>
      <c r="G37" s="62"/>
      <c r="H37" s="62"/>
      <c r="I37" s="62"/>
      <c r="J37" s="63"/>
      <c r="K37" s="198"/>
      <c r="L37" s="63"/>
      <c r="M37" s="200" t="str">
        <f t="shared" si="9"/>
        <v/>
      </c>
      <c r="N37" s="202"/>
      <c r="O37" s="203"/>
      <c r="P37" s="204" t="str">
        <f t="shared" si="10"/>
        <v/>
      </c>
      <c r="Q37" s="62"/>
      <c r="R37" s="62"/>
      <c r="S37" s="62"/>
      <c r="T37" s="62"/>
      <c r="U37" s="62"/>
      <c r="V37" s="63"/>
      <c r="W37" s="198"/>
      <c r="X37" s="63"/>
      <c r="Y37" s="200" t="str">
        <f t="shared" si="11"/>
        <v/>
      </c>
      <c r="Z37" s="205"/>
      <c r="AA37" s="206"/>
      <c r="AB37" s="204" t="str">
        <f t="shared" si="12"/>
        <v/>
      </c>
      <c r="AC37" s="62"/>
      <c r="AD37" s="62"/>
      <c r="AE37" s="62"/>
      <c r="AF37" s="62"/>
      <c r="AG37" s="62"/>
      <c r="AH37" s="63"/>
      <c r="AI37" s="198"/>
      <c r="AJ37" s="63"/>
      <c r="AK37" s="200" t="str">
        <f t="shared" si="13"/>
        <v/>
      </c>
      <c r="AL37" s="205"/>
      <c r="AM37" s="204" t="str">
        <f t="shared" si="14"/>
        <v/>
      </c>
      <c r="AN37" s="62"/>
      <c r="AO37" s="62"/>
      <c r="AP37" s="62"/>
      <c r="AQ37" s="62"/>
      <c r="AR37" s="62"/>
      <c r="AS37" s="63"/>
      <c r="AT37" s="198"/>
      <c r="AU37" s="63"/>
      <c r="AV37" s="200" t="str">
        <f t="shared" si="15"/>
        <v/>
      </c>
      <c r="AW37" s="206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</row>
    <row r="38">
      <c r="A38" s="195"/>
      <c r="B38" s="50"/>
      <c r="C38" s="196"/>
      <c r="D38" s="210"/>
      <c r="E38" s="62"/>
      <c r="F38" s="62"/>
      <c r="G38" s="62"/>
      <c r="H38" s="62"/>
      <c r="I38" s="62"/>
      <c r="J38" s="63"/>
      <c r="K38" s="212"/>
      <c r="L38" s="63"/>
      <c r="M38" s="214" t="str">
        <f t="shared" si="9"/>
        <v/>
      </c>
      <c r="N38" s="202"/>
      <c r="O38" s="203"/>
      <c r="P38" s="215" t="str">
        <f t="shared" si="10"/>
        <v/>
      </c>
      <c r="Q38" s="62"/>
      <c r="R38" s="62"/>
      <c r="S38" s="62"/>
      <c r="T38" s="62"/>
      <c r="U38" s="62"/>
      <c r="V38" s="63"/>
      <c r="W38" s="212"/>
      <c r="X38" s="63"/>
      <c r="Y38" s="214" t="str">
        <f t="shared" si="11"/>
        <v/>
      </c>
      <c r="Z38" s="205"/>
      <c r="AA38" s="206"/>
      <c r="AB38" s="215" t="str">
        <f t="shared" si="12"/>
        <v/>
      </c>
      <c r="AC38" s="62"/>
      <c r="AD38" s="62"/>
      <c r="AE38" s="62"/>
      <c r="AF38" s="62"/>
      <c r="AG38" s="62"/>
      <c r="AH38" s="63"/>
      <c r="AI38" s="212"/>
      <c r="AJ38" s="63"/>
      <c r="AK38" s="214" t="str">
        <f t="shared" si="13"/>
        <v/>
      </c>
      <c r="AL38" s="205"/>
      <c r="AM38" s="215" t="str">
        <f t="shared" si="14"/>
        <v/>
      </c>
      <c r="AN38" s="62"/>
      <c r="AO38" s="62"/>
      <c r="AP38" s="62"/>
      <c r="AQ38" s="62"/>
      <c r="AR38" s="62"/>
      <c r="AS38" s="63"/>
      <c r="AT38" s="212"/>
      <c r="AU38" s="63"/>
      <c r="AV38" s="214" t="str">
        <f t="shared" si="15"/>
        <v/>
      </c>
      <c r="AW38" s="206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</row>
    <row r="39">
      <c r="A39" s="195"/>
      <c r="B39" s="46"/>
      <c r="C39" s="196"/>
      <c r="D39" s="197"/>
      <c r="E39" s="62"/>
      <c r="F39" s="62"/>
      <c r="G39" s="62"/>
      <c r="H39" s="62"/>
      <c r="I39" s="62"/>
      <c r="J39" s="63"/>
      <c r="K39" s="198"/>
      <c r="L39" s="63"/>
      <c r="M39" s="200" t="str">
        <f t="shared" si="9"/>
        <v/>
      </c>
      <c r="N39" s="202"/>
      <c r="O39" s="203"/>
      <c r="P39" s="204" t="str">
        <f t="shared" si="10"/>
        <v/>
      </c>
      <c r="Q39" s="62"/>
      <c r="R39" s="62"/>
      <c r="S39" s="62"/>
      <c r="T39" s="62"/>
      <c r="U39" s="62"/>
      <c r="V39" s="63"/>
      <c r="W39" s="198"/>
      <c r="X39" s="63"/>
      <c r="Y39" s="200" t="str">
        <f t="shared" si="11"/>
        <v/>
      </c>
      <c r="Z39" s="205"/>
      <c r="AA39" s="206"/>
      <c r="AB39" s="204" t="str">
        <f t="shared" si="12"/>
        <v/>
      </c>
      <c r="AC39" s="62"/>
      <c r="AD39" s="62"/>
      <c r="AE39" s="62"/>
      <c r="AF39" s="62"/>
      <c r="AG39" s="62"/>
      <c r="AH39" s="63"/>
      <c r="AI39" s="198"/>
      <c r="AJ39" s="63"/>
      <c r="AK39" s="200" t="str">
        <f t="shared" si="13"/>
        <v/>
      </c>
      <c r="AL39" s="205"/>
      <c r="AM39" s="204" t="str">
        <f t="shared" si="14"/>
        <v/>
      </c>
      <c r="AN39" s="62"/>
      <c r="AO39" s="62"/>
      <c r="AP39" s="62"/>
      <c r="AQ39" s="62"/>
      <c r="AR39" s="62"/>
      <c r="AS39" s="63"/>
      <c r="AT39" s="198"/>
      <c r="AU39" s="63"/>
      <c r="AV39" s="200" t="str">
        <f t="shared" si="15"/>
        <v/>
      </c>
      <c r="AW39" s="206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22" t="s">
        <v>92</v>
      </c>
    </row>
    <row r="40">
      <c r="A40" s="195"/>
      <c r="B40" s="39"/>
      <c r="C40" s="196"/>
      <c r="D40" s="210"/>
      <c r="E40" s="62"/>
      <c r="F40" s="62"/>
      <c r="G40" s="62"/>
      <c r="H40" s="62"/>
      <c r="I40" s="62"/>
      <c r="J40" s="63"/>
      <c r="K40" s="212"/>
      <c r="L40" s="63"/>
      <c r="M40" s="214" t="str">
        <f t="shared" si="9"/>
        <v/>
      </c>
      <c r="N40" s="202"/>
      <c r="O40" s="203"/>
      <c r="P40" s="215" t="str">
        <f t="shared" si="10"/>
        <v/>
      </c>
      <c r="Q40" s="62"/>
      <c r="R40" s="62"/>
      <c r="S40" s="62"/>
      <c r="T40" s="62"/>
      <c r="U40" s="62"/>
      <c r="V40" s="63"/>
      <c r="W40" s="212"/>
      <c r="X40" s="63"/>
      <c r="Y40" s="214" t="str">
        <f t="shared" si="11"/>
        <v/>
      </c>
      <c r="Z40" s="205"/>
      <c r="AA40" s="206"/>
      <c r="AB40" s="215" t="str">
        <f t="shared" si="12"/>
        <v/>
      </c>
      <c r="AC40" s="62"/>
      <c r="AD40" s="62"/>
      <c r="AE40" s="62"/>
      <c r="AF40" s="62"/>
      <c r="AG40" s="62"/>
      <c r="AH40" s="63"/>
      <c r="AI40" s="212"/>
      <c r="AJ40" s="63"/>
      <c r="AK40" s="214" t="str">
        <f t="shared" si="13"/>
        <v/>
      </c>
      <c r="AL40" s="205"/>
      <c r="AM40" s="215" t="str">
        <f t="shared" si="14"/>
        <v/>
      </c>
      <c r="AN40" s="62"/>
      <c r="AO40" s="62"/>
      <c r="AP40" s="62"/>
      <c r="AQ40" s="62"/>
      <c r="AR40" s="62"/>
      <c r="AS40" s="63"/>
      <c r="AT40" s="212"/>
      <c r="AU40" s="63"/>
      <c r="AV40" s="214" t="str">
        <f t="shared" si="15"/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</row>
    <row r="41">
      <c r="A41" s="195"/>
      <c r="B41" s="50"/>
      <c r="C41" s="196"/>
      <c r="D41" s="197"/>
      <c r="E41" s="62"/>
      <c r="F41" s="62"/>
      <c r="G41" s="62"/>
      <c r="H41" s="62"/>
      <c r="I41" s="62"/>
      <c r="J41" s="63"/>
      <c r="K41" s="198"/>
      <c r="L41" s="63"/>
      <c r="M41" s="200" t="str">
        <f t="shared" si="9"/>
        <v/>
      </c>
      <c r="N41" s="202"/>
      <c r="O41" s="203"/>
      <c r="P41" s="204" t="str">
        <f t="shared" si="10"/>
        <v/>
      </c>
      <c r="Q41" s="62"/>
      <c r="R41" s="62"/>
      <c r="S41" s="62"/>
      <c r="T41" s="62"/>
      <c r="U41" s="62"/>
      <c r="V41" s="63"/>
      <c r="W41" s="198"/>
      <c r="X41" s="63"/>
      <c r="Y41" s="200" t="str">
        <f t="shared" si="11"/>
        <v/>
      </c>
      <c r="Z41" s="205"/>
      <c r="AA41" s="206"/>
      <c r="AB41" s="204" t="str">
        <f t="shared" si="12"/>
        <v/>
      </c>
      <c r="AC41" s="62"/>
      <c r="AD41" s="62"/>
      <c r="AE41" s="62"/>
      <c r="AF41" s="62"/>
      <c r="AG41" s="62"/>
      <c r="AH41" s="63"/>
      <c r="AI41" s="198"/>
      <c r="AJ41" s="63"/>
      <c r="AK41" s="200" t="str">
        <f t="shared" si="13"/>
        <v/>
      </c>
      <c r="AL41" s="205"/>
      <c r="AM41" s="204" t="str">
        <f t="shared" si="14"/>
        <v/>
      </c>
      <c r="AN41" s="62"/>
      <c r="AO41" s="62"/>
      <c r="AP41" s="62"/>
      <c r="AQ41" s="62"/>
      <c r="AR41" s="62"/>
      <c r="AS41" s="63"/>
      <c r="AT41" s="198"/>
      <c r="AU41" s="63"/>
      <c r="AV41" s="200" t="str">
        <f t="shared" si="15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</row>
    <row r="42">
      <c r="A42" s="195"/>
      <c r="B42" s="50"/>
      <c r="C42" s="196"/>
      <c r="D42" s="210"/>
      <c r="E42" s="62"/>
      <c r="F42" s="62"/>
      <c r="G42" s="62"/>
      <c r="H42" s="62"/>
      <c r="I42" s="62"/>
      <c r="J42" s="63"/>
      <c r="K42" s="223"/>
      <c r="L42" s="63"/>
      <c r="M42" s="214" t="str">
        <f t="shared" si="9"/>
        <v/>
      </c>
      <c r="N42" s="202"/>
      <c r="O42" s="203"/>
      <c r="P42" s="215" t="str">
        <f t="shared" si="10"/>
        <v/>
      </c>
      <c r="Q42" s="62"/>
      <c r="R42" s="62"/>
      <c r="S42" s="62"/>
      <c r="T42" s="62"/>
      <c r="U42" s="62"/>
      <c r="V42" s="63"/>
      <c r="W42" s="223"/>
      <c r="X42" s="63"/>
      <c r="Y42" s="214" t="str">
        <f t="shared" si="11"/>
        <v/>
      </c>
      <c r="Z42" s="205"/>
      <c r="AA42" s="206"/>
      <c r="AB42" s="215" t="str">
        <f t="shared" si="12"/>
        <v/>
      </c>
      <c r="AC42" s="62"/>
      <c r="AD42" s="62"/>
      <c r="AE42" s="62"/>
      <c r="AF42" s="62"/>
      <c r="AG42" s="62"/>
      <c r="AH42" s="63"/>
      <c r="AI42" s="223"/>
      <c r="AJ42" s="63"/>
      <c r="AK42" s="214" t="str">
        <f t="shared" si="13"/>
        <v/>
      </c>
      <c r="AL42" s="205"/>
      <c r="AM42" s="215" t="str">
        <f t="shared" si="14"/>
        <v/>
      </c>
      <c r="AN42" s="62"/>
      <c r="AO42" s="62"/>
      <c r="AP42" s="62"/>
      <c r="AQ42" s="62"/>
      <c r="AR42" s="62"/>
      <c r="AS42" s="63"/>
      <c r="AT42" s="223"/>
      <c r="AU42" s="63"/>
      <c r="AV42" s="214" t="str">
        <f t="shared" si="15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</row>
    <row r="43">
      <c r="A43" s="195"/>
      <c r="B43" s="46"/>
      <c r="C43" s="196"/>
      <c r="D43" s="197"/>
      <c r="E43" s="62"/>
      <c r="F43" s="62"/>
      <c r="G43" s="62"/>
      <c r="H43" s="62"/>
      <c r="I43" s="62"/>
      <c r="J43" s="63"/>
      <c r="K43" s="224"/>
      <c r="L43" s="63"/>
      <c r="M43" s="225"/>
      <c r="N43" s="202"/>
      <c r="O43" s="203"/>
      <c r="P43" s="204" t="str">
        <f t="shared" si="10"/>
        <v/>
      </c>
      <c r="Q43" s="62"/>
      <c r="R43" s="62"/>
      <c r="S43" s="62"/>
      <c r="T43" s="62"/>
      <c r="U43" s="62"/>
      <c r="V43" s="63"/>
      <c r="W43" s="224"/>
      <c r="X43" s="63"/>
      <c r="Y43" s="225"/>
      <c r="Z43" s="205"/>
      <c r="AA43" s="206"/>
      <c r="AB43" s="204" t="str">
        <f t="shared" si="12"/>
        <v/>
      </c>
      <c r="AC43" s="62"/>
      <c r="AD43" s="62"/>
      <c r="AE43" s="62"/>
      <c r="AF43" s="62"/>
      <c r="AG43" s="62"/>
      <c r="AH43" s="63"/>
      <c r="AI43" s="224"/>
      <c r="AJ43" s="63"/>
      <c r="AK43" s="225"/>
      <c r="AL43" s="205"/>
      <c r="AM43" s="204" t="str">
        <f t="shared" si="14"/>
        <v/>
      </c>
      <c r="AN43" s="62"/>
      <c r="AO43" s="62"/>
      <c r="AP43" s="62"/>
      <c r="AQ43" s="62"/>
      <c r="AR43" s="62"/>
      <c r="AS43" s="63"/>
      <c r="AT43" s="224"/>
      <c r="AU43" s="63"/>
      <c r="AV43" s="225"/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</row>
    <row r="44">
      <c r="A44" s="195"/>
      <c r="B44" s="39"/>
      <c r="C44" s="196"/>
      <c r="D44" s="210"/>
      <c r="E44" s="62"/>
      <c r="F44" s="62"/>
      <c r="G44" s="62"/>
      <c r="H44" s="62"/>
      <c r="I44" s="62"/>
      <c r="J44" s="63"/>
      <c r="K44" s="227"/>
      <c r="L44" s="63"/>
      <c r="M44" s="214" t="str">
        <f>IF(K44&gt;0,K44/$K$49,"")</f>
        <v/>
      </c>
      <c r="N44" s="202"/>
      <c r="O44" s="203"/>
      <c r="P44" s="215" t="str">
        <f t="shared" si="10"/>
        <v/>
      </c>
      <c r="Q44" s="62"/>
      <c r="R44" s="62"/>
      <c r="S44" s="62"/>
      <c r="T44" s="62"/>
      <c r="U44" s="62"/>
      <c r="V44" s="63"/>
      <c r="W44" s="227"/>
      <c r="X44" s="63"/>
      <c r="Y44" s="214" t="str">
        <f>IF(W44&gt;0,W44/$K$49,"")</f>
        <v/>
      </c>
      <c r="Z44" s="205"/>
      <c r="AA44" s="206"/>
      <c r="AB44" s="215" t="str">
        <f t="shared" si="12"/>
        <v/>
      </c>
      <c r="AC44" s="62"/>
      <c r="AD44" s="62"/>
      <c r="AE44" s="62"/>
      <c r="AF44" s="62"/>
      <c r="AG44" s="62"/>
      <c r="AH44" s="63"/>
      <c r="AI44" s="227"/>
      <c r="AJ44" s="63"/>
      <c r="AK44" s="214" t="str">
        <f>IF(AI44&gt;0,AI44/$K$49,"")</f>
        <v/>
      </c>
      <c r="AL44" s="205"/>
      <c r="AM44" s="215" t="str">
        <f t="shared" si="14"/>
        <v/>
      </c>
      <c r="AN44" s="62"/>
      <c r="AO44" s="62"/>
      <c r="AP44" s="62"/>
      <c r="AQ44" s="62"/>
      <c r="AR44" s="62"/>
      <c r="AS44" s="63"/>
      <c r="AT44" s="227"/>
      <c r="AU44" s="63"/>
      <c r="AV44" s="214" t="str">
        <f>IF(AT44&gt;0,AT44/$K$49,"")</f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</row>
    <row r="45">
      <c r="A45" s="195"/>
      <c r="B45" s="50"/>
      <c r="C45" s="196"/>
      <c r="D45" s="197" t="s">
        <v>94</v>
      </c>
      <c r="E45" s="62"/>
      <c r="F45" s="62"/>
      <c r="G45" s="62"/>
      <c r="H45" s="62"/>
      <c r="I45" s="62"/>
      <c r="J45" s="63"/>
      <c r="K45" s="198">
        <v>0.6</v>
      </c>
      <c r="L45" s="63"/>
      <c r="M45" s="200"/>
      <c r="N45" s="202"/>
      <c r="O45" s="203"/>
      <c r="P45" s="204" t="str">
        <f t="shared" si="10"/>
        <v>Calcium Sulphate</v>
      </c>
      <c r="Q45" s="62"/>
      <c r="R45" s="62"/>
      <c r="S45" s="62"/>
      <c r="T45" s="62"/>
      <c r="U45" s="62"/>
      <c r="V45" s="63"/>
      <c r="W45" s="198">
        <v>0.6</v>
      </c>
      <c r="X45" s="63"/>
      <c r="Y45" s="200"/>
      <c r="Z45" s="228"/>
      <c r="AA45" s="206"/>
      <c r="AB45" s="204" t="str">
        <f t="shared" si="12"/>
        <v>Calcium Sulphate</v>
      </c>
      <c r="AC45" s="62"/>
      <c r="AD45" s="62"/>
      <c r="AE45" s="62"/>
      <c r="AF45" s="62"/>
      <c r="AG45" s="62"/>
      <c r="AH45" s="63"/>
      <c r="AI45" s="198"/>
      <c r="AJ45" s="63"/>
      <c r="AK45" s="200"/>
      <c r="AL45" s="229"/>
      <c r="AM45" s="204" t="str">
        <f t="shared" si="14"/>
        <v>Calcium Sulphate</v>
      </c>
      <c r="AN45" s="62"/>
      <c r="AO45" s="62"/>
      <c r="AP45" s="62"/>
      <c r="AQ45" s="62"/>
      <c r="AR45" s="62"/>
      <c r="AS45" s="63"/>
      <c r="AT45" s="198"/>
      <c r="AU45" s="63"/>
      <c r="AV45" s="200"/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  <c r="BO45" s="209"/>
    </row>
    <row r="46" ht="15.0" customHeight="1">
      <c r="A46" s="195"/>
      <c r="B46" s="50"/>
      <c r="C46" s="196"/>
      <c r="D46" s="210" t="s">
        <v>95</v>
      </c>
      <c r="E46" s="62"/>
      <c r="F46" s="62"/>
      <c r="G46" s="62"/>
      <c r="H46" s="62"/>
      <c r="I46" s="62"/>
      <c r="J46" s="63"/>
      <c r="K46" s="212">
        <v>0.6</v>
      </c>
      <c r="L46" s="63"/>
      <c r="M46" s="214"/>
      <c r="N46" s="202"/>
      <c r="O46" s="203"/>
      <c r="P46" s="215" t="str">
        <f t="shared" si="10"/>
        <v>Calcium Chloride</v>
      </c>
      <c r="Q46" s="62"/>
      <c r="R46" s="62"/>
      <c r="S46" s="62"/>
      <c r="T46" s="62"/>
      <c r="U46" s="62"/>
      <c r="V46" s="63"/>
      <c r="W46" s="212">
        <v>0.6</v>
      </c>
      <c r="X46" s="63"/>
      <c r="Y46" s="214"/>
      <c r="Z46" s="228"/>
      <c r="AA46" s="206"/>
      <c r="AB46" s="215" t="str">
        <f t="shared" si="12"/>
        <v>Calcium Chloride</v>
      </c>
      <c r="AC46" s="62"/>
      <c r="AD46" s="62"/>
      <c r="AE46" s="62"/>
      <c r="AF46" s="62"/>
      <c r="AG46" s="62"/>
      <c r="AH46" s="63"/>
      <c r="AI46" s="227"/>
      <c r="AJ46" s="63"/>
      <c r="AK46" s="214"/>
      <c r="AL46" s="229"/>
      <c r="AM46" s="215" t="str">
        <f t="shared" si="14"/>
        <v>Calcium Chloride</v>
      </c>
      <c r="AN46" s="62"/>
      <c r="AO46" s="62"/>
      <c r="AP46" s="62"/>
      <c r="AQ46" s="62"/>
      <c r="AR46" s="62"/>
      <c r="AS46" s="63"/>
      <c r="AT46" s="227"/>
      <c r="AU46" s="63"/>
      <c r="AV46" s="214"/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  <c r="BO46" s="209"/>
    </row>
    <row r="47" ht="15.0" customHeight="1">
      <c r="A47" s="195"/>
      <c r="B47" s="46"/>
      <c r="C47" s="196"/>
      <c r="D47" s="197" t="s">
        <v>96</v>
      </c>
      <c r="E47" s="62"/>
      <c r="F47" s="62"/>
      <c r="G47" s="62"/>
      <c r="H47" s="62"/>
      <c r="I47" s="62"/>
      <c r="J47" s="63"/>
      <c r="K47" s="198">
        <v>0.85</v>
      </c>
      <c r="L47" s="63"/>
      <c r="M47" s="200"/>
      <c r="N47" s="202"/>
      <c r="O47" s="203"/>
      <c r="P47" s="204" t="str">
        <f t="shared" si="10"/>
        <v>Lactic Acid</v>
      </c>
      <c r="Q47" s="62"/>
      <c r="R47" s="62"/>
      <c r="S47" s="62"/>
      <c r="T47" s="62"/>
      <c r="U47" s="62"/>
      <c r="V47" s="63"/>
      <c r="W47" s="198">
        <v>0.85</v>
      </c>
      <c r="X47" s="63"/>
      <c r="Y47" s="200"/>
      <c r="Z47" s="228"/>
      <c r="AA47" s="206"/>
      <c r="AB47" s="204" t="str">
        <f t="shared" si="12"/>
        <v>Lactic Acid</v>
      </c>
      <c r="AC47" s="62"/>
      <c r="AD47" s="62"/>
      <c r="AE47" s="62"/>
      <c r="AF47" s="62"/>
      <c r="AG47" s="62"/>
      <c r="AH47" s="63"/>
      <c r="AI47" s="231"/>
      <c r="AJ47" s="63"/>
      <c r="AK47" s="200"/>
      <c r="AL47" s="229"/>
      <c r="AM47" s="204" t="str">
        <f t="shared" si="14"/>
        <v>Lactic Acid</v>
      </c>
      <c r="AN47" s="62"/>
      <c r="AO47" s="62"/>
      <c r="AP47" s="62"/>
      <c r="AQ47" s="62"/>
      <c r="AR47" s="62"/>
      <c r="AS47" s="63"/>
      <c r="AT47" s="231"/>
      <c r="AU47" s="63"/>
      <c r="AV47" s="200"/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  <c r="BO47" s="209"/>
    </row>
    <row r="48" ht="15.0" hidden="1" customHeight="1">
      <c r="A48" s="1"/>
      <c r="B48" s="39"/>
      <c r="C48" s="46"/>
      <c r="D48" s="232"/>
      <c r="E48" s="233"/>
      <c r="F48" s="233"/>
      <c r="G48" s="233"/>
      <c r="H48" s="233"/>
      <c r="I48" s="233"/>
      <c r="J48" s="233"/>
      <c r="K48" s="227"/>
      <c r="L48" s="63"/>
      <c r="M48" s="214" t="str">
        <f>IF(K48&gt;0,K48/$K$49,"")</f>
        <v/>
      </c>
      <c r="N48" s="234"/>
      <c r="O48" s="156"/>
      <c r="P48" s="236"/>
      <c r="Q48" s="62"/>
      <c r="R48" s="62"/>
      <c r="S48" s="62"/>
      <c r="T48" s="62"/>
      <c r="U48" s="62"/>
      <c r="V48" s="63"/>
      <c r="W48" s="237"/>
      <c r="X48" s="237"/>
      <c r="Y48" s="237"/>
      <c r="Z48" s="238"/>
      <c r="AA48" s="171"/>
      <c r="AB48" s="236"/>
      <c r="AC48" s="62"/>
      <c r="AD48" s="62"/>
      <c r="AE48" s="62"/>
      <c r="AF48" s="62"/>
      <c r="AG48" s="62"/>
      <c r="AH48" s="63"/>
      <c r="AI48" s="237"/>
      <c r="AJ48" s="237"/>
      <c r="AK48" s="237"/>
      <c r="AL48" s="66"/>
      <c r="AM48" s="236"/>
      <c r="AN48" s="62"/>
      <c r="AO48" s="62"/>
      <c r="AP48" s="62"/>
      <c r="AQ48" s="62"/>
      <c r="AR48" s="62"/>
      <c r="AS48" s="63"/>
      <c r="AT48" s="237"/>
      <c r="AU48" s="237"/>
      <c r="AV48" s="237"/>
      <c r="AW48" s="171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 ht="15.0" customHeight="1">
      <c r="A49" s="1"/>
      <c r="B49" s="50"/>
      <c r="C49" s="46"/>
      <c r="D49" s="239" t="s">
        <v>97</v>
      </c>
      <c r="E49" s="62"/>
      <c r="F49" s="62"/>
      <c r="G49" s="62"/>
      <c r="H49" s="62"/>
      <c r="I49" s="62"/>
      <c r="J49" s="63"/>
      <c r="K49" s="240">
        <f>SUM(K33:K44)</f>
        <v>405</v>
      </c>
      <c r="L49" s="62"/>
      <c r="M49" s="241" t="s">
        <v>98</v>
      </c>
      <c r="N49" s="234"/>
      <c r="O49" s="156"/>
      <c r="P49" s="240" t="s">
        <v>97</v>
      </c>
      <c r="Q49" s="62"/>
      <c r="R49" s="62"/>
      <c r="S49" s="62"/>
      <c r="T49" s="62"/>
      <c r="U49" s="62"/>
      <c r="V49" s="63"/>
      <c r="W49" s="240">
        <f>SUM(W33:W44)</f>
        <v>400</v>
      </c>
      <c r="X49" s="62"/>
      <c r="Y49" s="241" t="s">
        <v>98</v>
      </c>
      <c r="Z49" s="238"/>
      <c r="AA49" s="171"/>
      <c r="AB49" s="240" t="s">
        <v>97</v>
      </c>
      <c r="AC49" s="62"/>
      <c r="AD49" s="62"/>
      <c r="AE49" s="62"/>
      <c r="AF49" s="62"/>
      <c r="AG49" s="62"/>
      <c r="AH49" s="63"/>
      <c r="AI49" s="240">
        <f>SUM(AI33:AI44)</f>
        <v>0</v>
      </c>
      <c r="AJ49" s="62"/>
      <c r="AK49" s="241" t="s">
        <v>98</v>
      </c>
      <c r="AL49" s="66"/>
      <c r="AM49" s="240" t="s">
        <v>97</v>
      </c>
      <c r="AN49" s="62"/>
      <c r="AO49" s="62"/>
      <c r="AP49" s="62"/>
      <c r="AQ49" s="62"/>
      <c r="AR49" s="62"/>
      <c r="AS49" s="63"/>
      <c r="AT49" s="240">
        <f>SUM(AT33:AT44)</f>
        <v>0</v>
      </c>
      <c r="AU49" s="62"/>
      <c r="AV49" s="241" t="s">
        <v>98</v>
      </c>
      <c r="AW49" s="171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</row>
    <row r="50">
      <c r="A50" s="1"/>
      <c r="B50" s="50"/>
      <c r="C50" s="46"/>
      <c r="D50" s="242" t="s">
        <v>99</v>
      </c>
      <c r="E50" s="62"/>
      <c r="F50" s="62"/>
      <c r="G50" s="62"/>
      <c r="H50" s="62"/>
      <c r="I50" s="62"/>
      <c r="J50" s="63"/>
      <c r="K50" s="243">
        <f>K49*3</f>
        <v>1215</v>
      </c>
      <c r="L50" s="62"/>
      <c r="M50" s="244" t="s">
        <v>100</v>
      </c>
      <c r="N50" s="234"/>
      <c r="O50" s="245"/>
      <c r="P50" s="243" t="s">
        <v>99</v>
      </c>
      <c r="Q50" s="62"/>
      <c r="R50" s="62"/>
      <c r="S50" s="62"/>
      <c r="T50" s="62"/>
      <c r="U50" s="62"/>
      <c r="V50" s="63"/>
      <c r="W50" s="243">
        <f>W49*3</f>
        <v>1200</v>
      </c>
      <c r="X50" s="62"/>
      <c r="Y50" s="244" t="s">
        <v>100</v>
      </c>
      <c r="Z50" s="246"/>
      <c r="AA50" s="171"/>
      <c r="AB50" s="243" t="s">
        <v>99</v>
      </c>
      <c r="AC50" s="62"/>
      <c r="AD50" s="62"/>
      <c r="AE50" s="62"/>
      <c r="AF50" s="62"/>
      <c r="AG50" s="62"/>
      <c r="AH50" s="63"/>
      <c r="AI50" s="243">
        <f>AI49*3</f>
        <v>0</v>
      </c>
      <c r="AJ50" s="62"/>
      <c r="AK50" s="244" t="s">
        <v>100</v>
      </c>
      <c r="AL50" s="66"/>
      <c r="AM50" s="243" t="s">
        <v>99</v>
      </c>
      <c r="AN50" s="62"/>
      <c r="AO50" s="62"/>
      <c r="AP50" s="62"/>
      <c r="AQ50" s="62"/>
      <c r="AR50" s="62"/>
      <c r="AS50" s="63"/>
      <c r="AT50" s="243">
        <f>AT49*3</f>
        <v>0</v>
      </c>
      <c r="AU50" s="62"/>
      <c r="AV50" s="244" t="s">
        <v>100</v>
      </c>
      <c r="AW50" s="171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>
      <c r="A51" s="1"/>
      <c r="B51" s="50"/>
      <c r="C51" s="46"/>
      <c r="D51" s="247"/>
      <c r="E51" s="63"/>
      <c r="F51" s="247"/>
      <c r="G51" s="63"/>
      <c r="H51" s="245"/>
      <c r="I51" s="245"/>
      <c r="J51" s="245"/>
      <c r="K51" s="245"/>
      <c r="L51" s="245"/>
      <c r="M51" s="245"/>
      <c r="N51" s="234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6"/>
      <c r="AA51" s="171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66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171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</row>
    <row r="52">
      <c r="A52" s="1"/>
      <c r="B52" s="50"/>
      <c r="C52" s="46"/>
      <c r="D52" s="652" t="s">
        <v>101</v>
      </c>
      <c r="E52" s="653" t="s">
        <v>102</v>
      </c>
      <c r="F52" s="654" t="s">
        <v>103</v>
      </c>
      <c r="G52" s="63"/>
      <c r="H52" s="653" t="s">
        <v>104</v>
      </c>
      <c r="I52" s="654" t="s">
        <v>105</v>
      </c>
      <c r="J52" s="63"/>
      <c r="K52" s="655" t="s">
        <v>106</v>
      </c>
      <c r="L52" s="63"/>
      <c r="M52" s="655">
        <v>18.0</v>
      </c>
      <c r="N52" s="63"/>
      <c r="O52" s="245"/>
      <c r="P52" s="652" t="s">
        <v>101</v>
      </c>
      <c r="Q52" s="653" t="s">
        <v>102</v>
      </c>
      <c r="R52" s="654" t="s">
        <v>103</v>
      </c>
      <c r="S52" s="63"/>
      <c r="T52" s="653" t="s">
        <v>104</v>
      </c>
      <c r="U52" s="654" t="s">
        <v>105</v>
      </c>
      <c r="V52" s="63"/>
      <c r="W52" s="245"/>
      <c r="X52" s="245"/>
      <c r="Y52" s="245"/>
      <c r="Z52" s="246"/>
      <c r="AA52" s="171"/>
      <c r="AB52" s="652" t="s">
        <v>101</v>
      </c>
      <c r="AC52" s="653" t="s">
        <v>102</v>
      </c>
      <c r="AD52" s="654" t="s">
        <v>103</v>
      </c>
      <c r="AE52" s="63"/>
      <c r="AF52" s="653" t="s">
        <v>104</v>
      </c>
      <c r="AG52" s="654" t="s">
        <v>105</v>
      </c>
      <c r="AH52" s="63"/>
      <c r="AI52" s="245"/>
      <c r="AJ52" s="245"/>
      <c r="AK52" s="245"/>
      <c r="AL52" s="66"/>
      <c r="AM52" s="652" t="s">
        <v>101</v>
      </c>
      <c r="AN52" s="653" t="s">
        <v>102</v>
      </c>
      <c r="AO52" s="654" t="s">
        <v>103</v>
      </c>
      <c r="AP52" s="63"/>
      <c r="AQ52" s="653" t="s">
        <v>104</v>
      </c>
      <c r="AR52" s="654" t="s">
        <v>105</v>
      </c>
      <c r="AS52" s="63"/>
      <c r="AT52" s="248"/>
      <c r="AU52" s="248"/>
      <c r="AV52" s="248"/>
      <c r="AW52" s="171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</row>
    <row r="53">
      <c r="A53" s="1"/>
      <c r="B53" s="50"/>
      <c r="C53" s="46"/>
      <c r="D53" s="253"/>
      <c r="E53" s="656">
        <v>54.0</v>
      </c>
      <c r="F53" s="630">
        <v>63.0</v>
      </c>
      <c r="G53" s="63"/>
      <c r="H53" s="629">
        <v>63.0</v>
      </c>
      <c r="I53" s="630">
        <v>63.0</v>
      </c>
      <c r="J53" s="63"/>
      <c r="K53" s="657" t="s">
        <v>8</v>
      </c>
      <c r="L53" s="63"/>
      <c r="M53" s="658">
        <v>9.0</v>
      </c>
      <c r="N53" s="63"/>
      <c r="O53" s="245"/>
      <c r="P53" s="253"/>
      <c r="Q53" s="656">
        <v>54.0</v>
      </c>
      <c r="R53" s="630">
        <v>63.0</v>
      </c>
      <c r="S53" s="63"/>
      <c r="T53" s="629">
        <v>63.0</v>
      </c>
      <c r="U53" s="630">
        <v>63.0</v>
      </c>
      <c r="V53" s="63"/>
      <c r="W53" s="245"/>
      <c r="X53" s="245"/>
      <c r="Y53" s="245"/>
      <c r="Z53" s="246"/>
      <c r="AA53" s="171"/>
      <c r="AB53" s="253"/>
      <c r="AC53" s="656">
        <v>54.0</v>
      </c>
      <c r="AD53" s="630">
        <v>63.0</v>
      </c>
      <c r="AE53" s="63"/>
      <c r="AF53" s="629">
        <v>63.0</v>
      </c>
      <c r="AG53" s="630">
        <v>63.0</v>
      </c>
      <c r="AH53" s="63"/>
      <c r="AI53" s="245"/>
      <c r="AJ53" s="245"/>
      <c r="AK53" s="245"/>
      <c r="AL53" s="66"/>
      <c r="AM53" s="253"/>
      <c r="AN53" s="656">
        <v>54.0</v>
      </c>
      <c r="AO53" s="630">
        <v>63.0</v>
      </c>
      <c r="AP53" s="63"/>
      <c r="AQ53" s="629">
        <v>63.0</v>
      </c>
      <c r="AR53" s="630">
        <v>63.0</v>
      </c>
      <c r="AS53" s="63"/>
      <c r="AT53" s="248"/>
      <c r="AU53" s="248"/>
      <c r="AV53" s="248"/>
      <c r="AW53" s="171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</row>
    <row r="54">
      <c r="A54" s="1"/>
      <c r="B54" s="46"/>
      <c r="C54" s="257"/>
      <c r="D54" s="659"/>
      <c r="E54" s="660"/>
      <c r="F54" s="660"/>
      <c r="G54" s="660"/>
      <c r="H54" s="660"/>
      <c r="I54" s="660"/>
      <c r="J54" s="660"/>
      <c r="K54" s="657" t="s">
        <v>107</v>
      </c>
      <c r="L54" s="63"/>
      <c r="M54" s="658">
        <v>1.5</v>
      </c>
      <c r="N54" s="63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  <c r="AA54" s="171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66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171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</row>
    <row r="55">
      <c r="A55" s="259"/>
      <c r="B55" s="39"/>
      <c r="C55" s="260"/>
      <c r="D55" s="181" t="s">
        <v>108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82"/>
      <c r="O55" s="261"/>
      <c r="P55" s="183" t="s">
        <v>109</v>
      </c>
      <c r="Q55" s="144"/>
      <c r="R55" s="144"/>
      <c r="S55" s="144"/>
      <c r="T55" s="144"/>
      <c r="U55" s="144"/>
      <c r="V55" s="144"/>
      <c r="W55" s="144"/>
      <c r="X55" s="182"/>
      <c r="Y55" s="261"/>
      <c r="Z55" s="262"/>
      <c r="AA55" s="263"/>
      <c r="AB55" s="183" t="s">
        <v>110</v>
      </c>
      <c r="AC55" s="144"/>
      <c r="AD55" s="144"/>
      <c r="AE55" s="144"/>
      <c r="AF55" s="144"/>
      <c r="AG55" s="144"/>
      <c r="AH55" s="144"/>
      <c r="AI55" s="144"/>
      <c r="AJ55" s="182"/>
      <c r="AK55" s="264"/>
      <c r="AL55" s="265"/>
      <c r="AM55" s="183" t="s">
        <v>111</v>
      </c>
      <c r="AN55" s="144"/>
      <c r="AO55" s="144"/>
      <c r="AP55" s="144"/>
      <c r="AQ55" s="144"/>
      <c r="AR55" s="144"/>
      <c r="AS55" s="144"/>
      <c r="AT55" s="144"/>
      <c r="AU55" s="182"/>
      <c r="AV55" s="266"/>
      <c r="AW55" s="263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</row>
    <row r="56">
      <c r="A56" s="259"/>
      <c r="B56" s="50"/>
      <c r="C56" s="260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132"/>
      <c r="O56" s="261"/>
      <c r="P56" s="184"/>
      <c r="Q56" s="52"/>
      <c r="R56" s="52"/>
      <c r="S56" s="52"/>
      <c r="T56" s="52"/>
      <c r="U56" s="52"/>
      <c r="V56" s="52"/>
      <c r="W56" s="52"/>
      <c r="X56" s="132"/>
      <c r="Y56" s="261"/>
      <c r="Z56" s="262"/>
      <c r="AA56" s="263"/>
      <c r="AB56" s="184"/>
      <c r="AC56" s="52"/>
      <c r="AD56" s="52"/>
      <c r="AE56" s="52"/>
      <c r="AF56" s="52"/>
      <c r="AG56" s="52"/>
      <c r="AH56" s="52"/>
      <c r="AI56" s="52"/>
      <c r="AJ56" s="132"/>
      <c r="AK56" s="264"/>
      <c r="AL56" s="265"/>
      <c r="AM56" s="184"/>
      <c r="AN56" s="52"/>
      <c r="AO56" s="52"/>
      <c r="AP56" s="52"/>
      <c r="AQ56" s="52"/>
      <c r="AR56" s="52"/>
      <c r="AS56" s="52"/>
      <c r="AT56" s="52"/>
      <c r="AU56" s="132"/>
      <c r="AV56" s="264"/>
      <c r="AW56" s="263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  <c r="BN56" s="267"/>
      <c r="BO56" s="267"/>
    </row>
    <row r="57">
      <c r="A57" s="259"/>
      <c r="B57" s="50"/>
      <c r="C57" s="260"/>
      <c r="D57" s="268" t="s">
        <v>112</v>
      </c>
      <c r="E57" s="182"/>
      <c r="F57" s="269" t="s">
        <v>113</v>
      </c>
      <c r="G57" s="62"/>
      <c r="H57" s="62"/>
      <c r="I57" s="62"/>
      <c r="J57" s="62"/>
      <c r="K57" s="62"/>
      <c r="L57" s="63"/>
      <c r="M57" s="270" t="s">
        <v>114</v>
      </c>
      <c r="N57" s="271">
        <v>1.0</v>
      </c>
      <c r="O57" s="264"/>
      <c r="P57" s="272" t="s">
        <v>115</v>
      </c>
      <c r="Q57" s="182"/>
      <c r="R57" s="269" t="s">
        <v>113</v>
      </c>
      <c r="S57" s="62"/>
      <c r="T57" s="62"/>
      <c r="U57" s="62"/>
      <c r="V57" s="62"/>
      <c r="W57" s="62"/>
      <c r="X57" s="63"/>
      <c r="Y57" s="273"/>
      <c r="Z57" s="262"/>
      <c r="AA57" s="263"/>
      <c r="AB57" s="272" t="s">
        <v>112</v>
      </c>
      <c r="AC57" s="182"/>
      <c r="AD57" s="269" t="s">
        <v>113</v>
      </c>
      <c r="AE57" s="62"/>
      <c r="AF57" s="62"/>
      <c r="AG57" s="62"/>
      <c r="AH57" s="62"/>
      <c r="AI57" s="62"/>
      <c r="AJ57" s="63"/>
      <c r="AK57" s="264"/>
      <c r="AL57" s="265"/>
      <c r="AM57" s="272" t="s">
        <v>112</v>
      </c>
      <c r="AN57" s="182"/>
      <c r="AO57" s="269" t="s">
        <v>113</v>
      </c>
      <c r="AP57" s="62"/>
      <c r="AQ57" s="62"/>
      <c r="AR57" s="62"/>
      <c r="AS57" s="62"/>
      <c r="AT57" s="62"/>
      <c r="AU57" s="63"/>
      <c r="AV57" s="266"/>
      <c r="AW57" s="263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  <c r="BN57" s="267"/>
      <c r="BO57" s="267"/>
    </row>
    <row r="58">
      <c r="A58" s="259"/>
      <c r="B58" s="46"/>
      <c r="C58" s="260"/>
      <c r="D58" s="52"/>
      <c r="E58" s="132"/>
      <c r="F58" s="274">
        <v>60.0</v>
      </c>
      <c r="G58" s="274">
        <v>45.0</v>
      </c>
      <c r="H58" s="274">
        <v>20.0</v>
      </c>
      <c r="I58" s="274">
        <v>15.0</v>
      </c>
      <c r="J58" s="274">
        <v>10.0</v>
      </c>
      <c r="K58" s="274">
        <v>5.0</v>
      </c>
      <c r="L58" s="274" t="s">
        <v>116</v>
      </c>
      <c r="M58" s="275" t="s">
        <v>117</v>
      </c>
      <c r="N58" s="276" t="s">
        <v>118</v>
      </c>
      <c r="O58" s="264"/>
      <c r="P58" s="184"/>
      <c r="Q58" s="132"/>
      <c r="R58" s="274">
        <v>60.0</v>
      </c>
      <c r="S58" s="274">
        <v>45.0</v>
      </c>
      <c r="T58" s="274">
        <v>20.0</v>
      </c>
      <c r="U58" s="274">
        <v>15.0</v>
      </c>
      <c r="V58" s="274">
        <v>10.0</v>
      </c>
      <c r="W58" s="274">
        <v>5.0</v>
      </c>
      <c r="X58" s="274" t="s">
        <v>116</v>
      </c>
      <c r="Y58" s="277"/>
      <c r="Z58" s="262"/>
      <c r="AA58" s="263"/>
      <c r="AB58" s="184"/>
      <c r="AC58" s="132"/>
      <c r="AD58" s="274">
        <v>60.0</v>
      </c>
      <c r="AE58" s="274">
        <v>45.0</v>
      </c>
      <c r="AF58" s="274">
        <v>20.0</v>
      </c>
      <c r="AG58" s="274">
        <v>15.0</v>
      </c>
      <c r="AH58" s="274">
        <v>10.0</v>
      </c>
      <c r="AI58" s="274">
        <v>5.0</v>
      </c>
      <c r="AJ58" s="274" t="s">
        <v>116</v>
      </c>
      <c r="AK58" s="264"/>
      <c r="AL58" s="265"/>
      <c r="AM58" s="184"/>
      <c r="AN58" s="132"/>
      <c r="AO58" s="278">
        <v>60.0</v>
      </c>
      <c r="AP58" s="278">
        <v>45.0</v>
      </c>
      <c r="AQ58" s="278">
        <v>20.0</v>
      </c>
      <c r="AR58" s="278">
        <v>15.0</v>
      </c>
      <c r="AS58" s="278">
        <v>10.0</v>
      </c>
      <c r="AT58" s="278">
        <v>5.0</v>
      </c>
      <c r="AU58" s="278" t="s">
        <v>116</v>
      </c>
      <c r="AV58" s="266"/>
      <c r="AW58" s="263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</row>
    <row r="59">
      <c r="A59" s="259"/>
      <c r="B59" s="39"/>
      <c r="C59" s="260"/>
      <c r="D59" s="302" t="s">
        <v>123</v>
      </c>
      <c r="E59" s="63"/>
      <c r="F59" s="285"/>
      <c r="G59" s="285"/>
      <c r="H59" s="285"/>
      <c r="I59" s="285"/>
      <c r="J59" s="285"/>
      <c r="K59" s="285"/>
      <c r="L59" s="285">
        <v>1.5</v>
      </c>
      <c r="M59" s="285">
        <f t="shared" ref="M59:M71" si="16">sum(N59*$N$57)</f>
        <v>0</v>
      </c>
      <c r="N59" s="285"/>
      <c r="O59" s="284"/>
      <c r="P59" s="286" t="str">
        <f t="shared" ref="P59:P72" si="17">D59</f>
        <v>Simcoe</v>
      </c>
      <c r="Q59" s="63"/>
      <c r="R59" s="285"/>
      <c r="S59" s="285"/>
      <c r="T59" s="285"/>
      <c r="U59" s="285"/>
      <c r="V59" s="285"/>
      <c r="W59" s="285"/>
      <c r="X59" s="285"/>
      <c r="Y59" s="277"/>
      <c r="Z59" s="262"/>
      <c r="AA59" s="263"/>
      <c r="AB59" s="286" t="str">
        <f t="shared" ref="AB59:AB72" si="18">D59</f>
        <v>Simcoe</v>
      </c>
      <c r="AC59" s="63"/>
      <c r="AD59" s="285"/>
      <c r="AE59" s="285"/>
      <c r="AF59" s="285"/>
      <c r="AG59" s="285"/>
      <c r="AH59" s="285"/>
      <c r="AI59" s="285"/>
      <c r="AJ59" s="285"/>
      <c r="AK59" s="284"/>
      <c r="AL59" s="265"/>
      <c r="AM59" s="286" t="str">
        <f t="shared" ref="AM59:AM72" si="19">D59</f>
        <v>Simcoe</v>
      </c>
      <c r="AN59" s="63"/>
      <c r="AO59" s="287"/>
      <c r="AP59" s="287"/>
      <c r="AQ59" s="287"/>
      <c r="AR59" s="287"/>
      <c r="AS59" s="287"/>
      <c r="AT59" s="287"/>
      <c r="AU59" s="287"/>
      <c r="AV59" s="288"/>
      <c r="AW59" s="263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</row>
    <row r="60">
      <c r="A60" s="259"/>
      <c r="B60" s="50"/>
      <c r="C60" s="260"/>
      <c r="D60" s="283" t="s">
        <v>120</v>
      </c>
      <c r="E60" s="63"/>
      <c r="F60" s="296">
        <v>0.75</v>
      </c>
      <c r="G60" s="296"/>
      <c r="H60" s="296"/>
      <c r="I60" s="296"/>
      <c r="J60" s="296"/>
      <c r="K60" s="296"/>
      <c r="L60" s="296"/>
      <c r="M60" s="285">
        <f t="shared" si="16"/>
        <v>0</v>
      </c>
      <c r="N60" s="296"/>
      <c r="O60" s="284"/>
      <c r="P60" s="294" t="str">
        <f t="shared" si="17"/>
        <v>CTZ</v>
      </c>
      <c r="Q60" s="63"/>
      <c r="R60" s="296"/>
      <c r="S60" s="296"/>
      <c r="T60" s="296"/>
      <c r="U60" s="296"/>
      <c r="V60" s="296"/>
      <c r="W60" s="296"/>
      <c r="X60" s="296"/>
      <c r="Y60" s="277"/>
      <c r="Z60" s="262"/>
      <c r="AA60" s="263"/>
      <c r="AB60" s="294" t="str">
        <f t="shared" si="18"/>
        <v>CTZ</v>
      </c>
      <c r="AC60" s="63"/>
      <c r="AD60" s="296"/>
      <c r="AE60" s="296"/>
      <c r="AF60" s="296"/>
      <c r="AG60" s="296"/>
      <c r="AH60" s="296"/>
      <c r="AI60" s="296"/>
      <c r="AJ60" s="296"/>
      <c r="AK60" s="284"/>
      <c r="AL60" s="265"/>
      <c r="AM60" s="294" t="str">
        <f t="shared" si="19"/>
        <v>CTZ</v>
      </c>
      <c r="AN60" s="63"/>
      <c r="AO60" s="297"/>
      <c r="AP60" s="297"/>
      <c r="AQ60" s="297"/>
      <c r="AR60" s="297"/>
      <c r="AS60" s="297"/>
      <c r="AT60" s="297"/>
      <c r="AU60" s="297"/>
      <c r="AV60" s="298"/>
      <c r="AW60" s="263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</row>
    <row r="61">
      <c r="A61" s="259"/>
      <c r="B61" s="50"/>
      <c r="C61" s="260"/>
      <c r="D61" s="283" t="s">
        <v>299</v>
      </c>
      <c r="E61" s="63"/>
      <c r="F61" s="285"/>
      <c r="G61" s="285"/>
      <c r="H61" s="285"/>
      <c r="I61" s="285"/>
      <c r="J61" s="285"/>
      <c r="K61" s="285"/>
      <c r="L61" s="285">
        <v>2.0</v>
      </c>
      <c r="M61" s="285">
        <f t="shared" si="16"/>
        <v>0</v>
      </c>
      <c r="N61" s="285"/>
      <c r="O61" s="284"/>
      <c r="P61" s="286" t="str">
        <f t="shared" si="17"/>
        <v>HMF</v>
      </c>
      <c r="Q61" s="63"/>
      <c r="R61" s="285"/>
      <c r="S61" s="285"/>
      <c r="T61" s="285"/>
      <c r="U61" s="285"/>
      <c r="V61" s="285"/>
      <c r="W61" s="285"/>
      <c r="X61" s="285"/>
      <c r="Y61" s="277"/>
      <c r="Z61" s="262"/>
      <c r="AA61" s="263"/>
      <c r="AB61" s="286" t="str">
        <f t="shared" si="18"/>
        <v>HMF</v>
      </c>
      <c r="AC61" s="63"/>
      <c r="AD61" s="285"/>
      <c r="AE61" s="285"/>
      <c r="AF61" s="285"/>
      <c r="AG61" s="285"/>
      <c r="AH61" s="285"/>
      <c r="AI61" s="285"/>
      <c r="AJ61" s="285"/>
      <c r="AK61" s="284"/>
      <c r="AL61" s="303"/>
      <c r="AM61" s="286" t="str">
        <f t="shared" si="19"/>
        <v>HMF</v>
      </c>
      <c r="AN61" s="63"/>
      <c r="AO61" s="287"/>
      <c r="AP61" s="287"/>
      <c r="AQ61" s="287"/>
      <c r="AR61" s="287"/>
      <c r="AS61" s="287"/>
      <c r="AT61" s="304"/>
      <c r="AU61" s="304"/>
      <c r="AV61" s="288"/>
      <c r="AW61" s="263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  <c r="BO61" s="267"/>
    </row>
    <row r="62">
      <c r="A62" s="259"/>
      <c r="B62" s="46"/>
      <c r="C62" s="260"/>
      <c r="D62" s="302" t="s">
        <v>131</v>
      </c>
      <c r="E62" s="63"/>
      <c r="F62" s="296"/>
      <c r="G62" s="296"/>
      <c r="H62" s="296"/>
      <c r="I62" s="296"/>
      <c r="J62" s="296"/>
      <c r="K62" s="296"/>
      <c r="L62" s="296"/>
      <c r="M62" s="285">
        <f t="shared" si="16"/>
        <v>0.0625</v>
      </c>
      <c r="N62" s="296">
        <v>0.0625</v>
      </c>
      <c r="O62" s="284"/>
      <c r="P62" s="294" t="str">
        <f t="shared" si="17"/>
        <v>Clarex</v>
      </c>
      <c r="Q62" s="63"/>
      <c r="R62" s="296"/>
      <c r="S62" s="296"/>
      <c r="T62" s="296"/>
      <c r="U62" s="296"/>
      <c r="V62" s="296"/>
      <c r="W62" s="296"/>
      <c r="X62" s="296"/>
      <c r="Y62" s="277"/>
      <c r="Z62" s="262"/>
      <c r="AA62" s="263"/>
      <c r="AB62" s="294" t="str">
        <f t="shared" si="18"/>
        <v>Clarex</v>
      </c>
      <c r="AC62" s="63"/>
      <c r="AD62" s="296"/>
      <c r="AE62" s="296"/>
      <c r="AF62" s="296"/>
      <c r="AG62" s="296"/>
      <c r="AH62" s="296"/>
      <c r="AI62" s="296"/>
      <c r="AJ62" s="296"/>
      <c r="AK62" s="284"/>
      <c r="AL62" s="303"/>
      <c r="AM62" s="294" t="str">
        <f t="shared" si="19"/>
        <v>Clarex</v>
      </c>
      <c r="AN62" s="63"/>
      <c r="AO62" s="297"/>
      <c r="AP62" s="297"/>
      <c r="AQ62" s="297"/>
      <c r="AR62" s="297"/>
      <c r="AS62" s="297"/>
      <c r="AT62" s="297"/>
      <c r="AU62" s="297"/>
      <c r="AV62" s="298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</row>
    <row r="63">
      <c r="A63" s="259"/>
      <c r="B63" s="39"/>
      <c r="C63" s="260"/>
      <c r="D63" s="283"/>
      <c r="E63" s="63"/>
      <c r="F63" s="307"/>
      <c r="G63" s="307"/>
      <c r="H63" s="307"/>
      <c r="I63" s="307"/>
      <c r="J63" s="307"/>
      <c r="K63" s="307"/>
      <c r="L63" s="285"/>
      <c r="M63" s="285">
        <f t="shared" si="16"/>
        <v>0</v>
      </c>
      <c r="N63" s="285"/>
      <c r="O63" s="284"/>
      <c r="P63" s="286" t="str">
        <f t="shared" si="17"/>
        <v/>
      </c>
      <c r="Q63" s="63"/>
      <c r="R63" s="307"/>
      <c r="S63" s="307"/>
      <c r="T63" s="307"/>
      <c r="U63" s="285"/>
      <c r="V63" s="307"/>
      <c r="W63" s="307"/>
      <c r="X63" s="285"/>
      <c r="Y63" s="277"/>
      <c r="Z63" s="262"/>
      <c r="AA63" s="263"/>
      <c r="AB63" s="286" t="str">
        <f t="shared" si="18"/>
        <v/>
      </c>
      <c r="AC63" s="63"/>
      <c r="AD63" s="307"/>
      <c r="AE63" s="307"/>
      <c r="AF63" s="307"/>
      <c r="AG63" s="285"/>
      <c r="AH63" s="307"/>
      <c r="AI63" s="307"/>
      <c r="AJ63" s="285"/>
      <c r="AK63" s="284"/>
      <c r="AL63" s="303"/>
      <c r="AM63" s="286" t="str">
        <f t="shared" si="19"/>
        <v/>
      </c>
      <c r="AN63" s="63"/>
      <c r="AO63" s="304"/>
      <c r="AP63" s="304"/>
      <c r="AQ63" s="304"/>
      <c r="AR63" s="304"/>
      <c r="AS63" s="304"/>
      <c r="AT63" s="304"/>
      <c r="AU63" s="287"/>
      <c r="AV63" s="288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  <c r="BO63" s="267"/>
    </row>
    <row r="64">
      <c r="A64" s="259"/>
      <c r="B64" s="50"/>
      <c r="C64" s="260"/>
      <c r="D64" s="302"/>
      <c r="E64" s="63"/>
      <c r="F64" s="313"/>
      <c r="G64" s="313"/>
      <c r="H64" s="313"/>
      <c r="I64" s="313"/>
      <c r="J64" s="313"/>
      <c r="K64" s="313"/>
      <c r="L64" s="313"/>
      <c r="M64" s="285">
        <f t="shared" si="16"/>
        <v>0</v>
      </c>
      <c r="N64" s="318"/>
      <c r="O64" s="284"/>
      <c r="P64" s="294" t="str">
        <f t="shared" si="17"/>
        <v/>
      </c>
      <c r="Q64" s="63"/>
      <c r="R64" s="313"/>
      <c r="S64" s="313"/>
      <c r="T64" s="313"/>
      <c r="U64" s="296"/>
      <c r="V64" s="313"/>
      <c r="W64" s="313"/>
      <c r="X64" s="313"/>
      <c r="Y64" s="277"/>
      <c r="Z64" s="262"/>
      <c r="AA64" s="263"/>
      <c r="AB64" s="294" t="str">
        <f t="shared" si="18"/>
        <v/>
      </c>
      <c r="AC64" s="63"/>
      <c r="AD64" s="313"/>
      <c r="AE64" s="313"/>
      <c r="AF64" s="313"/>
      <c r="AG64" s="296"/>
      <c r="AH64" s="313"/>
      <c r="AI64" s="313"/>
      <c r="AJ64" s="313"/>
      <c r="AK64" s="314"/>
      <c r="AL64" s="303"/>
      <c r="AM64" s="294" t="str">
        <f t="shared" si="19"/>
        <v/>
      </c>
      <c r="AN64" s="63"/>
      <c r="AO64" s="315"/>
      <c r="AP64" s="315"/>
      <c r="AQ64" s="315"/>
      <c r="AR64" s="315"/>
      <c r="AS64" s="315"/>
      <c r="AT64" s="315"/>
      <c r="AU64" s="297"/>
      <c r="AV64" s="298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</row>
    <row r="65">
      <c r="A65" s="259"/>
      <c r="B65" s="50"/>
      <c r="C65" s="260"/>
      <c r="D65" s="283"/>
      <c r="E65" s="63"/>
      <c r="F65" s="307"/>
      <c r="G65" s="307"/>
      <c r="H65" s="307"/>
      <c r="I65" s="307"/>
      <c r="J65" s="307"/>
      <c r="K65" s="307"/>
      <c r="L65" s="307"/>
      <c r="M65" s="285">
        <f t="shared" si="16"/>
        <v>0</v>
      </c>
      <c r="N65" s="285"/>
      <c r="O65" s="284"/>
      <c r="P65" s="286" t="str">
        <f t="shared" si="17"/>
        <v/>
      </c>
      <c r="Q65" s="63"/>
      <c r="R65" s="307"/>
      <c r="S65" s="307"/>
      <c r="T65" s="307"/>
      <c r="U65" s="285"/>
      <c r="V65" s="307"/>
      <c r="W65" s="307"/>
      <c r="X65" s="307"/>
      <c r="Y65" s="277"/>
      <c r="Z65" s="262"/>
      <c r="AA65" s="263"/>
      <c r="AB65" s="286" t="str">
        <f t="shared" si="18"/>
        <v/>
      </c>
      <c r="AC65" s="63"/>
      <c r="AD65" s="307"/>
      <c r="AE65" s="307"/>
      <c r="AF65" s="307"/>
      <c r="AG65" s="285"/>
      <c r="AH65" s="307"/>
      <c r="AI65" s="307"/>
      <c r="AJ65" s="307"/>
      <c r="AK65" s="314"/>
      <c r="AL65" s="303"/>
      <c r="AM65" s="286" t="str">
        <f t="shared" si="19"/>
        <v/>
      </c>
      <c r="AN65" s="63"/>
      <c r="AO65" s="316"/>
      <c r="AP65" s="316"/>
      <c r="AQ65" s="316"/>
      <c r="AR65" s="316"/>
      <c r="AS65" s="316"/>
      <c r="AT65" s="316"/>
      <c r="AU65" s="316"/>
      <c r="AV65" s="317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  <c r="BO65" s="267"/>
    </row>
    <row r="66" ht="18.0" customHeight="1">
      <c r="A66" s="259"/>
      <c r="B66" s="46"/>
      <c r="C66" s="260"/>
      <c r="D66" s="302"/>
      <c r="E66" s="63"/>
      <c r="F66" s="313"/>
      <c r="G66" s="313"/>
      <c r="H66" s="313"/>
      <c r="I66" s="313"/>
      <c r="J66" s="313"/>
      <c r="K66" s="313"/>
      <c r="L66" s="313"/>
      <c r="M66" s="285">
        <f t="shared" si="16"/>
        <v>0</v>
      </c>
      <c r="N66" s="318"/>
      <c r="O66" s="284"/>
      <c r="P66" s="294" t="str">
        <f t="shared" si="17"/>
        <v/>
      </c>
      <c r="Q66" s="63"/>
      <c r="R66" s="313"/>
      <c r="S66" s="313"/>
      <c r="T66" s="313"/>
      <c r="U66" s="296"/>
      <c r="V66" s="313"/>
      <c r="W66" s="313"/>
      <c r="X66" s="313"/>
      <c r="Y66" s="277"/>
      <c r="Z66" s="262"/>
      <c r="AA66" s="263"/>
      <c r="AB66" s="294" t="str">
        <f t="shared" si="18"/>
        <v/>
      </c>
      <c r="AC66" s="63"/>
      <c r="AD66" s="313"/>
      <c r="AE66" s="313"/>
      <c r="AF66" s="313"/>
      <c r="AG66" s="296"/>
      <c r="AH66" s="313"/>
      <c r="AI66" s="313"/>
      <c r="AJ66" s="313"/>
      <c r="AK66" s="314"/>
      <c r="AL66" s="303"/>
      <c r="AM66" s="294" t="str">
        <f t="shared" si="19"/>
        <v/>
      </c>
      <c r="AN66" s="63"/>
      <c r="AO66" s="315"/>
      <c r="AP66" s="315"/>
      <c r="AQ66" s="315"/>
      <c r="AR66" s="315"/>
      <c r="AS66" s="315"/>
      <c r="AT66" s="315"/>
      <c r="AU66" s="315"/>
      <c r="AV66" s="317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  <c r="BO66" s="267"/>
    </row>
    <row r="67">
      <c r="A67" s="259"/>
      <c r="B67" s="39"/>
      <c r="C67" s="260"/>
      <c r="D67" s="283"/>
      <c r="E67" s="63"/>
      <c r="F67" s="307"/>
      <c r="G67" s="307"/>
      <c r="H67" s="307"/>
      <c r="I67" s="307"/>
      <c r="J67" s="307"/>
      <c r="K67" s="307"/>
      <c r="L67" s="307"/>
      <c r="M67" s="285">
        <f t="shared" si="16"/>
        <v>0</v>
      </c>
      <c r="N67" s="285"/>
      <c r="O67" s="284"/>
      <c r="P67" s="286" t="str">
        <f t="shared" si="17"/>
        <v/>
      </c>
      <c r="Q67" s="63"/>
      <c r="R67" s="307"/>
      <c r="S67" s="307"/>
      <c r="T67" s="307"/>
      <c r="U67" s="285"/>
      <c r="V67" s="307"/>
      <c r="W67" s="307"/>
      <c r="X67" s="307"/>
      <c r="Y67" s="277"/>
      <c r="Z67" s="262"/>
      <c r="AA67" s="263"/>
      <c r="AB67" s="286" t="str">
        <f t="shared" si="18"/>
        <v/>
      </c>
      <c r="AC67" s="63"/>
      <c r="AD67" s="307"/>
      <c r="AE67" s="307"/>
      <c r="AF67" s="307"/>
      <c r="AG67" s="285"/>
      <c r="AH67" s="307"/>
      <c r="AI67" s="307"/>
      <c r="AJ67" s="307"/>
      <c r="AK67" s="314"/>
      <c r="AL67" s="303"/>
      <c r="AM67" s="286" t="str">
        <f t="shared" si="19"/>
        <v/>
      </c>
      <c r="AN67" s="63"/>
      <c r="AO67" s="316"/>
      <c r="AP67" s="316"/>
      <c r="AQ67" s="316"/>
      <c r="AR67" s="316"/>
      <c r="AS67" s="316"/>
      <c r="AT67" s="316"/>
      <c r="AU67" s="316"/>
      <c r="AV67" s="317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  <c r="BO67" s="267"/>
    </row>
    <row r="68">
      <c r="A68" s="259"/>
      <c r="B68" s="50"/>
      <c r="C68" s="260"/>
      <c r="D68" s="302"/>
      <c r="E68" s="63"/>
      <c r="F68" s="313"/>
      <c r="G68" s="313"/>
      <c r="H68" s="313"/>
      <c r="I68" s="313"/>
      <c r="J68" s="313"/>
      <c r="K68" s="313"/>
      <c r="L68" s="313"/>
      <c r="M68" s="285">
        <f t="shared" si="16"/>
        <v>0</v>
      </c>
      <c r="N68" s="318"/>
      <c r="O68" s="284"/>
      <c r="P68" s="294" t="str">
        <f t="shared" si="17"/>
        <v/>
      </c>
      <c r="Q68" s="63"/>
      <c r="R68" s="313"/>
      <c r="S68" s="313"/>
      <c r="T68" s="313"/>
      <c r="U68" s="296"/>
      <c r="V68" s="313"/>
      <c r="W68" s="313"/>
      <c r="X68" s="313"/>
      <c r="Y68" s="277"/>
      <c r="Z68" s="262"/>
      <c r="AA68" s="263"/>
      <c r="AB68" s="294" t="str">
        <f t="shared" si="18"/>
        <v/>
      </c>
      <c r="AC68" s="63"/>
      <c r="AD68" s="313"/>
      <c r="AE68" s="313"/>
      <c r="AF68" s="313"/>
      <c r="AG68" s="296"/>
      <c r="AH68" s="313"/>
      <c r="AI68" s="313"/>
      <c r="AJ68" s="313"/>
      <c r="AK68" s="314"/>
      <c r="AL68" s="303"/>
      <c r="AM68" s="294" t="str">
        <f t="shared" si="19"/>
        <v/>
      </c>
      <c r="AN68" s="63"/>
      <c r="AO68" s="315"/>
      <c r="AP68" s="315"/>
      <c r="AQ68" s="315"/>
      <c r="AR68" s="315"/>
      <c r="AS68" s="315"/>
      <c r="AT68" s="315"/>
      <c r="AU68" s="315"/>
      <c r="AV68" s="317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  <c r="BO68" s="267"/>
    </row>
    <row r="69">
      <c r="A69" s="259"/>
      <c r="B69" s="50"/>
      <c r="C69" s="260"/>
      <c r="D69" s="283" t="s">
        <v>132</v>
      </c>
      <c r="E69" s="63"/>
      <c r="F69" s="285">
        <v>0.3</v>
      </c>
      <c r="G69" s="307"/>
      <c r="H69" s="307"/>
      <c r="I69" s="307"/>
      <c r="J69" s="307"/>
      <c r="K69" s="307"/>
      <c r="L69" s="307"/>
      <c r="M69" s="285">
        <f t="shared" si="16"/>
        <v>0</v>
      </c>
      <c r="N69" s="285"/>
      <c r="O69" s="284"/>
      <c r="P69" s="286" t="str">
        <f t="shared" si="17"/>
        <v>Antifoam</v>
      </c>
      <c r="Q69" s="63"/>
      <c r="R69" s="307"/>
      <c r="S69" s="307"/>
      <c r="T69" s="307"/>
      <c r="U69" s="285"/>
      <c r="V69" s="307"/>
      <c r="W69" s="307"/>
      <c r="X69" s="307"/>
      <c r="Y69" s="277"/>
      <c r="Z69" s="262"/>
      <c r="AA69" s="263"/>
      <c r="AB69" s="286" t="str">
        <f t="shared" si="18"/>
        <v>Antifoam</v>
      </c>
      <c r="AC69" s="63"/>
      <c r="AD69" s="307"/>
      <c r="AE69" s="307"/>
      <c r="AF69" s="307"/>
      <c r="AG69" s="285"/>
      <c r="AH69" s="307"/>
      <c r="AI69" s="307"/>
      <c r="AJ69" s="307"/>
      <c r="AK69" s="314"/>
      <c r="AL69" s="303"/>
      <c r="AM69" s="286" t="str">
        <f t="shared" si="19"/>
        <v>Antifoam</v>
      </c>
      <c r="AN69" s="63"/>
      <c r="AO69" s="316"/>
      <c r="AP69" s="316"/>
      <c r="AQ69" s="316"/>
      <c r="AR69" s="316"/>
      <c r="AS69" s="316"/>
      <c r="AT69" s="316"/>
      <c r="AU69" s="316"/>
      <c r="AV69" s="317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</row>
    <row r="70">
      <c r="A70" s="259"/>
      <c r="B70" s="46"/>
      <c r="C70" s="260"/>
      <c r="D70" s="302" t="s">
        <v>133</v>
      </c>
      <c r="E70" s="63"/>
      <c r="F70" s="313"/>
      <c r="G70" s="313"/>
      <c r="H70" s="313"/>
      <c r="I70" s="296"/>
      <c r="J70" s="313"/>
      <c r="K70" s="313"/>
      <c r="L70" s="313"/>
      <c r="M70" s="285">
        <f t="shared" si="16"/>
        <v>0</v>
      </c>
      <c r="N70" s="296"/>
      <c r="O70" s="284"/>
      <c r="P70" s="322" t="str">
        <f t="shared" si="17"/>
        <v>Yeast Nutrient</v>
      </c>
      <c r="Q70" s="63"/>
      <c r="R70" s="326"/>
      <c r="S70" s="326"/>
      <c r="T70" s="326"/>
      <c r="U70" s="327"/>
      <c r="V70" s="326"/>
      <c r="W70" s="326"/>
      <c r="X70" s="326"/>
      <c r="Y70" s="277"/>
      <c r="Z70" s="262"/>
      <c r="AA70" s="263"/>
      <c r="AB70" s="294" t="str">
        <f t="shared" si="18"/>
        <v>Yeast Nutrient</v>
      </c>
      <c r="AC70" s="63"/>
      <c r="AD70" s="313"/>
      <c r="AE70" s="313"/>
      <c r="AF70" s="313"/>
      <c r="AG70" s="296"/>
      <c r="AH70" s="313"/>
      <c r="AI70" s="313"/>
      <c r="AJ70" s="313"/>
      <c r="AK70" s="314"/>
      <c r="AL70" s="303"/>
      <c r="AM70" s="294" t="str">
        <f t="shared" si="19"/>
        <v>Yeast Nutrient</v>
      </c>
      <c r="AN70" s="63"/>
      <c r="AO70" s="315"/>
      <c r="AP70" s="315"/>
      <c r="AQ70" s="315"/>
      <c r="AR70" s="315"/>
      <c r="AS70" s="315"/>
      <c r="AT70" s="315"/>
      <c r="AU70" s="315"/>
      <c r="AV70" s="317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  <c r="BO70" s="267"/>
    </row>
    <row r="71">
      <c r="A71" s="259"/>
      <c r="B71" s="39"/>
      <c r="C71" s="260"/>
      <c r="D71" s="283" t="s">
        <v>134</v>
      </c>
      <c r="E71" s="63"/>
      <c r="F71" s="307"/>
      <c r="G71" s="307"/>
      <c r="H71" s="307"/>
      <c r="I71" s="285"/>
      <c r="J71" s="307"/>
      <c r="K71" s="307"/>
      <c r="L71" s="307"/>
      <c r="M71" s="285">
        <f t="shared" si="16"/>
        <v>0</v>
      </c>
      <c r="N71" s="285"/>
      <c r="O71" s="324"/>
      <c r="P71" s="286" t="str">
        <f t="shared" si="17"/>
        <v>Whirlfloc</v>
      </c>
      <c r="Q71" s="63"/>
      <c r="R71" s="307"/>
      <c r="S71" s="307"/>
      <c r="T71" s="307"/>
      <c r="U71" s="285"/>
      <c r="V71" s="307"/>
      <c r="W71" s="307"/>
      <c r="X71" s="307"/>
      <c r="Y71" s="277"/>
      <c r="Z71" s="262"/>
      <c r="AA71" s="263"/>
      <c r="AB71" s="286" t="str">
        <f t="shared" si="18"/>
        <v>Whirlfloc</v>
      </c>
      <c r="AC71" s="63"/>
      <c r="AD71" s="307"/>
      <c r="AE71" s="307"/>
      <c r="AF71" s="307"/>
      <c r="AG71" s="285"/>
      <c r="AH71" s="307"/>
      <c r="AI71" s="307"/>
      <c r="AJ71" s="307"/>
      <c r="AK71" s="314"/>
      <c r="AL71" s="303"/>
      <c r="AM71" s="286" t="str">
        <f t="shared" si="19"/>
        <v>Whirlfloc</v>
      </c>
      <c r="AN71" s="63"/>
      <c r="AO71" s="316"/>
      <c r="AP71" s="316"/>
      <c r="AQ71" s="316"/>
      <c r="AR71" s="316"/>
      <c r="AS71" s="316"/>
      <c r="AT71" s="316"/>
      <c r="AU71" s="316"/>
      <c r="AV71" s="317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</row>
    <row r="72">
      <c r="A72" s="259"/>
      <c r="B72" s="50"/>
      <c r="C72" s="260"/>
      <c r="D72" s="302" t="s">
        <v>135</v>
      </c>
      <c r="E72" s="63"/>
      <c r="F72" s="325" t="s">
        <v>136</v>
      </c>
      <c r="G72" s="62"/>
      <c r="H72" s="62"/>
      <c r="I72" s="62"/>
      <c r="J72" s="62"/>
      <c r="K72" s="62"/>
      <c r="L72" s="62"/>
      <c r="M72" s="62"/>
      <c r="N72" s="63"/>
      <c r="O72" s="284"/>
      <c r="P72" s="322" t="str">
        <f t="shared" si="17"/>
        <v>Yeast</v>
      </c>
      <c r="Q72" s="63"/>
      <c r="R72" s="326"/>
      <c r="S72" s="326"/>
      <c r="T72" s="326"/>
      <c r="U72" s="327"/>
      <c r="V72" s="326"/>
      <c r="W72" s="326"/>
      <c r="X72" s="326"/>
      <c r="Y72" s="277"/>
      <c r="Z72" s="262"/>
      <c r="AA72" s="263"/>
      <c r="AB72" s="294" t="str">
        <f t="shared" si="18"/>
        <v>Yeast</v>
      </c>
      <c r="AC72" s="63"/>
      <c r="AD72" s="313"/>
      <c r="AE72" s="313"/>
      <c r="AF72" s="313"/>
      <c r="AG72" s="296"/>
      <c r="AH72" s="313"/>
      <c r="AI72" s="313"/>
      <c r="AJ72" s="313"/>
      <c r="AK72" s="314"/>
      <c r="AL72" s="303"/>
      <c r="AM72" s="294" t="str">
        <f t="shared" si="19"/>
        <v>Yeast</v>
      </c>
      <c r="AN72" s="63"/>
      <c r="AO72" s="315"/>
      <c r="AP72" s="315"/>
      <c r="AQ72" s="315"/>
      <c r="AR72" s="315"/>
      <c r="AS72" s="315"/>
      <c r="AT72" s="315"/>
      <c r="AU72" s="315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  <c r="BO72" s="267"/>
    </row>
    <row r="73">
      <c r="A73" s="259"/>
      <c r="B73" s="50"/>
      <c r="C73" s="260"/>
      <c r="D73" s="283" t="s">
        <v>138</v>
      </c>
      <c r="E73" s="63"/>
      <c r="F73" s="328" t="s">
        <v>143</v>
      </c>
      <c r="G73" s="62"/>
      <c r="H73" s="62"/>
      <c r="I73" s="62"/>
      <c r="J73" s="62"/>
      <c r="K73" s="62"/>
      <c r="L73" s="62"/>
      <c r="M73" s="62"/>
      <c r="N73" s="63"/>
      <c r="O73" s="324"/>
      <c r="P73" s="329"/>
      <c r="Q73" s="63"/>
      <c r="R73" s="330"/>
      <c r="S73" s="330"/>
      <c r="T73" s="330"/>
      <c r="U73" s="331"/>
      <c r="V73" s="330"/>
      <c r="W73" s="330"/>
      <c r="X73" s="330"/>
      <c r="Y73" s="253"/>
      <c r="Z73" s="262"/>
      <c r="AA73" s="263"/>
      <c r="AB73" s="329"/>
      <c r="AC73" s="63"/>
      <c r="AD73" s="330"/>
      <c r="AE73" s="330"/>
      <c r="AF73" s="330"/>
      <c r="AG73" s="331"/>
      <c r="AH73" s="330"/>
      <c r="AI73" s="330"/>
      <c r="AJ73" s="330"/>
      <c r="AK73" s="314"/>
      <c r="AL73" s="303"/>
      <c r="AM73" s="329"/>
      <c r="AN73" s="63"/>
      <c r="AO73" s="333"/>
      <c r="AP73" s="333"/>
      <c r="AQ73" s="333"/>
      <c r="AR73" s="333"/>
      <c r="AS73" s="333"/>
      <c r="AT73" s="333"/>
      <c r="AU73" s="333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</row>
    <row r="74">
      <c r="A74" s="1"/>
      <c r="B74" s="46"/>
      <c r="C74" s="334"/>
      <c r="D74" s="283" t="s">
        <v>141</v>
      </c>
      <c r="E74" s="63"/>
      <c r="F74" s="328" t="s">
        <v>188</v>
      </c>
      <c r="G74" s="62"/>
      <c r="H74" s="62"/>
      <c r="I74" s="62"/>
      <c r="J74" s="62"/>
      <c r="K74" s="62"/>
      <c r="L74" s="62"/>
      <c r="M74" s="62"/>
      <c r="N74" s="63"/>
      <c r="O74" s="234"/>
      <c r="P74" s="234"/>
      <c r="Q74" s="238"/>
      <c r="R74" s="238"/>
      <c r="S74" s="238"/>
      <c r="T74" s="238"/>
      <c r="U74" s="234"/>
      <c r="V74" s="335"/>
      <c r="W74" s="238"/>
      <c r="X74" s="238"/>
      <c r="Y74" s="238"/>
      <c r="Z74" s="303"/>
      <c r="AA74" s="303"/>
      <c r="AB74" s="171"/>
      <c r="AC74" s="173"/>
      <c r="AD74" s="173"/>
      <c r="AE74" s="173"/>
      <c r="AF74" s="173"/>
      <c r="AG74" s="171"/>
      <c r="AH74" s="171"/>
      <c r="AI74" s="171"/>
      <c r="AJ74" s="171"/>
      <c r="AK74" s="234"/>
      <c r="AL74" s="303"/>
      <c r="AM74" s="66"/>
      <c r="AN74" s="171"/>
      <c r="AO74" s="171"/>
      <c r="AP74" s="173"/>
      <c r="AQ74" s="173"/>
      <c r="AR74" s="173"/>
      <c r="AS74" s="173"/>
      <c r="AT74" s="171"/>
      <c r="AU74" s="171"/>
      <c r="AV74" s="171"/>
      <c r="AW74" s="171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>
      <c r="A75" s="1"/>
      <c r="B75" s="46"/>
      <c r="C75" s="334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4"/>
      <c r="O75" s="234"/>
      <c r="P75" s="234"/>
      <c r="Q75" s="238"/>
      <c r="R75" s="238"/>
      <c r="S75" s="238"/>
      <c r="T75" s="238"/>
      <c r="U75" s="234"/>
      <c r="V75" s="335"/>
      <c r="W75" s="238"/>
      <c r="X75" s="238"/>
      <c r="Y75" s="238"/>
      <c r="Z75" s="303"/>
      <c r="AA75" s="303"/>
      <c r="AB75" s="171"/>
      <c r="AC75" s="173"/>
      <c r="AD75" s="173"/>
      <c r="AE75" s="173"/>
      <c r="AF75" s="173"/>
      <c r="AG75" s="171"/>
      <c r="AH75" s="171"/>
      <c r="AI75" s="171"/>
      <c r="AJ75" s="171"/>
      <c r="AK75" s="234"/>
      <c r="AL75" s="303"/>
      <c r="AM75" s="66"/>
      <c r="AN75" s="171"/>
      <c r="AO75" s="171"/>
      <c r="AP75" s="173"/>
      <c r="AQ75" s="173"/>
      <c r="AR75" s="173"/>
      <c r="AS75" s="173"/>
      <c r="AT75" s="171"/>
      <c r="AU75" s="171"/>
      <c r="AV75" s="171"/>
      <c r="AW75" s="171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hidden="1">
      <c r="A76" s="1"/>
      <c r="B76" s="39"/>
      <c r="C76" s="336"/>
      <c r="D76" s="337"/>
      <c r="E76" s="63"/>
      <c r="F76" s="338"/>
      <c r="G76" s="338"/>
      <c r="H76" s="338"/>
      <c r="I76" s="338"/>
      <c r="J76" s="338"/>
      <c r="K76" s="338"/>
      <c r="L76" s="338"/>
      <c r="M76" s="338"/>
      <c r="N76" s="339"/>
      <c r="O76" s="338"/>
      <c r="P76" s="338"/>
      <c r="Q76" s="340"/>
      <c r="R76" s="336"/>
      <c r="S76" s="336"/>
      <c r="T76" s="336"/>
      <c r="U76" s="336"/>
      <c r="V76" s="341"/>
      <c r="W76" s="341"/>
      <c r="X76" s="341"/>
      <c r="Y76" s="341"/>
      <c r="Z76" s="303"/>
      <c r="AA76" s="303"/>
      <c r="AB76" s="342"/>
      <c r="AC76" s="342"/>
      <c r="AD76" s="342"/>
      <c r="AE76" s="342"/>
      <c r="AF76" s="342"/>
      <c r="AG76" s="343"/>
      <c r="AH76" s="343"/>
      <c r="AI76" s="342"/>
      <c r="AJ76" s="344"/>
      <c r="AK76" s="63"/>
      <c r="AL76" s="303"/>
      <c r="AM76" s="345" t="str">
        <f t="shared" ref="AM76:AM77" si="20">IF(AL76&gt;0,AL76/$M$69,"")</f>
        <v/>
      </c>
      <c r="AN76" s="342"/>
      <c r="AO76" s="342"/>
      <c r="AP76" s="342"/>
      <c r="AQ76" s="342"/>
      <c r="AR76" s="342"/>
      <c r="AS76" s="342"/>
      <c r="AT76" s="342"/>
      <c r="AU76" s="342"/>
      <c r="AV76" s="342"/>
      <c r="AW76" s="263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 ht="28.5" hidden="1" customHeight="1">
      <c r="A77" s="1"/>
      <c r="B77" s="50"/>
      <c r="C77" s="336"/>
      <c r="D77" s="346"/>
      <c r="E77" s="63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0"/>
      <c r="R77" s="336"/>
      <c r="S77" s="336"/>
      <c r="T77" s="336"/>
      <c r="U77" s="336"/>
      <c r="V77" s="341"/>
      <c r="W77" s="341"/>
      <c r="X77" s="341"/>
      <c r="Y77" s="341"/>
      <c r="Z77" s="303"/>
      <c r="AA77" s="303"/>
      <c r="AB77" s="342"/>
      <c r="AC77" s="342"/>
      <c r="AD77" s="342"/>
      <c r="AE77" s="342"/>
      <c r="AF77" s="342"/>
      <c r="AG77" s="343"/>
      <c r="AH77" s="343"/>
      <c r="AI77" s="342"/>
      <c r="AJ77" s="344"/>
      <c r="AK77" s="63"/>
      <c r="AL77" s="303"/>
      <c r="AM77" s="345" t="str">
        <f t="shared" si="20"/>
        <v/>
      </c>
      <c r="AN77" s="342"/>
      <c r="AO77" s="342"/>
      <c r="AP77" s="342"/>
      <c r="AQ77" s="342"/>
      <c r="AR77" s="342"/>
      <c r="AS77" s="342"/>
      <c r="AT77" s="342"/>
      <c r="AU77" s="342"/>
      <c r="AV77" s="342"/>
      <c r="AW77" s="17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>
      <c r="A78" s="1"/>
      <c r="B78" s="50"/>
      <c r="C78" s="348">
        <v>1.0</v>
      </c>
      <c r="D78" s="144"/>
      <c r="E78" s="144"/>
      <c r="F78" s="144"/>
      <c r="G78" s="144"/>
      <c r="H78" s="182"/>
      <c r="I78" s="349"/>
      <c r="J78" s="144"/>
      <c r="K78" s="144"/>
      <c r="L78" s="144"/>
      <c r="M78" s="144"/>
      <c r="N78" s="182"/>
      <c r="O78" s="173"/>
      <c r="P78" s="350">
        <v>2.0</v>
      </c>
      <c r="Q78" s="144"/>
      <c r="R78" s="144"/>
      <c r="S78" s="144"/>
      <c r="T78" s="144"/>
      <c r="U78" s="182"/>
      <c r="V78" s="156"/>
      <c r="W78" s="156"/>
      <c r="X78" s="156"/>
      <c r="Y78" s="156"/>
      <c r="Z78" s="303"/>
      <c r="AA78" s="303"/>
      <c r="AB78" s="350">
        <v>3.0</v>
      </c>
      <c r="AC78" s="144"/>
      <c r="AD78" s="144"/>
      <c r="AE78" s="144"/>
      <c r="AF78" s="144"/>
      <c r="AG78" s="182"/>
      <c r="AH78" s="351"/>
      <c r="AI78" s="351"/>
      <c r="AJ78" s="175"/>
      <c r="AK78" s="63"/>
      <c r="AL78" s="303"/>
      <c r="AM78" s="350">
        <v>4.0</v>
      </c>
      <c r="AN78" s="144"/>
      <c r="AO78" s="144"/>
      <c r="AP78" s="144"/>
      <c r="AQ78" s="144"/>
      <c r="AR78" s="182"/>
      <c r="AS78" s="156"/>
      <c r="AT78" s="156"/>
      <c r="AU78" s="156"/>
      <c r="AV78" s="156"/>
      <c r="AW78" s="263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</row>
    <row r="79">
      <c r="A79" s="1"/>
      <c r="B79" s="50"/>
      <c r="C79" s="184"/>
      <c r="D79" s="52"/>
      <c r="E79" s="52"/>
      <c r="F79" s="52"/>
      <c r="G79" s="52"/>
      <c r="H79" s="132"/>
      <c r="I79" s="184"/>
      <c r="J79" s="52"/>
      <c r="K79" s="52"/>
      <c r="L79" s="52"/>
      <c r="M79" s="52"/>
      <c r="N79" s="132"/>
      <c r="O79" s="173"/>
      <c r="P79" s="184"/>
      <c r="Q79" s="52"/>
      <c r="R79" s="52"/>
      <c r="S79" s="52"/>
      <c r="T79" s="52"/>
      <c r="U79" s="132"/>
      <c r="V79" s="156"/>
      <c r="W79" s="156"/>
      <c r="X79" s="156"/>
      <c r="Y79" s="156"/>
      <c r="Z79" s="303"/>
      <c r="AA79" s="303"/>
      <c r="AB79" s="184"/>
      <c r="AC79" s="52"/>
      <c r="AD79" s="52"/>
      <c r="AE79" s="52"/>
      <c r="AF79" s="52"/>
      <c r="AG79" s="132"/>
      <c r="AH79" s="234"/>
      <c r="AI79" s="234"/>
      <c r="AJ79" s="175"/>
      <c r="AK79" s="63"/>
      <c r="AL79" s="303"/>
      <c r="AM79" s="184"/>
      <c r="AN79" s="52"/>
      <c r="AO79" s="52"/>
      <c r="AP79" s="52"/>
      <c r="AQ79" s="52"/>
      <c r="AR79" s="132"/>
      <c r="AS79" s="156"/>
      <c r="AT79" s="156"/>
      <c r="AU79" s="156"/>
      <c r="AV79" s="156"/>
      <c r="AW79" s="171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</row>
    <row r="80" ht="21.75" customHeight="1">
      <c r="A80" s="1"/>
      <c r="B80" s="50"/>
      <c r="C80" s="341"/>
      <c r="D80" s="352" t="s">
        <v>144</v>
      </c>
      <c r="E80" s="355"/>
      <c r="F80" s="354" t="s">
        <v>145</v>
      </c>
      <c r="G80" s="63"/>
      <c r="H80" s="355"/>
      <c r="I80" s="356"/>
      <c r="J80" s="356"/>
      <c r="K80" s="156"/>
      <c r="L80" s="156"/>
      <c r="M80" s="156"/>
      <c r="N80" s="171"/>
      <c r="O80" s="171"/>
      <c r="P80" s="341"/>
      <c r="Q80" s="352" t="s">
        <v>144</v>
      </c>
      <c r="R80" s="355"/>
      <c r="S80" s="354" t="s">
        <v>145</v>
      </c>
      <c r="T80" s="63"/>
      <c r="U80" s="355"/>
      <c r="V80" s="156"/>
      <c r="W80" s="156"/>
      <c r="X80" s="156"/>
      <c r="Y80" s="156"/>
      <c r="Z80" s="303"/>
      <c r="AA80" s="303"/>
      <c r="AB80" s="341"/>
      <c r="AC80" s="352" t="s">
        <v>144</v>
      </c>
      <c r="AD80" s="355"/>
      <c r="AE80" s="354" t="s">
        <v>145</v>
      </c>
      <c r="AF80" s="63"/>
      <c r="AG80" s="355"/>
      <c r="AH80" s="234"/>
      <c r="AI80" s="234"/>
      <c r="AJ80" s="175"/>
      <c r="AK80" s="63"/>
      <c r="AL80" s="303"/>
      <c r="AM80" s="341"/>
      <c r="AN80" s="352" t="s">
        <v>144</v>
      </c>
      <c r="AO80" s="355"/>
      <c r="AP80" s="354" t="s">
        <v>145</v>
      </c>
      <c r="AQ80" s="63"/>
      <c r="AR80" s="355"/>
      <c r="AS80" s="156"/>
      <c r="AT80" s="156"/>
      <c r="AU80" s="156"/>
      <c r="AV80" s="156"/>
      <c r="AW80" s="263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</row>
    <row r="81">
      <c r="A81" s="357"/>
      <c r="B81" s="50"/>
      <c r="C81" s="358" t="s">
        <v>146</v>
      </c>
      <c r="D81" s="359"/>
      <c r="E81" s="62"/>
      <c r="F81" s="62"/>
      <c r="G81" s="62"/>
      <c r="H81" s="63"/>
      <c r="I81" s="360"/>
      <c r="J81" s="360"/>
      <c r="K81" s="156"/>
      <c r="L81" s="156"/>
      <c r="M81" s="156"/>
      <c r="N81" s="303"/>
      <c r="O81" s="361"/>
      <c r="P81" s="358" t="s">
        <v>146</v>
      </c>
      <c r="Q81" s="359"/>
      <c r="R81" s="62"/>
      <c r="S81" s="62"/>
      <c r="T81" s="62"/>
      <c r="U81" s="63"/>
      <c r="V81" s="156"/>
      <c r="W81" s="156"/>
      <c r="X81" s="156"/>
      <c r="Y81" s="156"/>
      <c r="Z81" s="303"/>
      <c r="AA81" s="303"/>
      <c r="AB81" s="358" t="s">
        <v>146</v>
      </c>
      <c r="AC81" s="359"/>
      <c r="AD81" s="62"/>
      <c r="AE81" s="62"/>
      <c r="AF81" s="62"/>
      <c r="AG81" s="63"/>
      <c r="AH81" s="234"/>
      <c r="AI81" s="234"/>
      <c r="AJ81" s="234"/>
      <c r="AK81" s="234"/>
      <c r="AL81" s="303"/>
      <c r="AM81" s="358" t="s">
        <v>146</v>
      </c>
      <c r="AN81" s="359"/>
      <c r="AO81" s="62"/>
      <c r="AP81" s="62"/>
      <c r="AQ81" s="62"/>
      <c r="AR81" s="63"/>
      <c r="AS81" s="156"/>
      <c r="AT81" s="156"/>
      <c r="AU81" s="156"/>
      <c r="AV81" s="156"/>
      <c r="AW81" s="171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</row>
    <row r="82" ht="27.0" customHeight="1">
      <c r="A82" s="362"/>
      <c r="B82" s="50"/>
      <c r="C82" s="367" t="s">
        <v>151</v>
      </c>
      <c r="D82" s="364"/>
      <c r="E82" s="62"/>
      <c r="F82" s="62"/>
      <c r="G82" s="62"/>
      <c r="H82" s="63"/>
      <c r="I82" s="365"/>
      <c r="J82" s="365"/>
      <c r="K82" s="156"/>
      <c r="L82" s="156"/>
      <c r="M82" s="156"/>
      <c r="N82" s="303"/>
      <c r="O82" s="366"/>
      <c r="P82" s="367" t="s">
        <v>151</v>
      </c>
      <c r="Q82" s="364"/>
      <c r="R82" s="62"/>
      <c r="S82" s="62"/>
      <c r="T82" s="62"/>
      <c r="U82" s="63"/>
      <c r="V82" s="156"/>
      <c r="W82" s="156"/>
      <c r="X82" s="156"/>
      <c r="Y82" s="156"/>
      <c r="Z82" s="303"/>
      <c r="AA82" s="303"/>
      <c r="AB82" s="367" t="s">
        <v>151</v>
      </c>
      <c r="AC82" s="364"/>
      <c r="AD82" s="62"/>
      <c r="AE82" s="62"/>
      <c r="AF82" s="62"/>
      <c r="AG82" s="63"/>
      <c r="AH82" s="234"/>
      <c r="AI82" s="234"/>
      <c r="AJ82" s="234"/>
      <c r="AK82" s="234"/>
      <c r="AL82" s="303"/>
      <c r="AM82" s="367" t="s">
        <v>151</v>
      </c>
      <c r="AN82" s="364"/>
      <c r="AO82" s="62"/>
      <c r="AP82" s="62"/>
      <c r="AQ82" s="62"/>
      <c r="AR82" s="63"/>
      <c r="AS82" s="156"/>
      <c r="AT82" s="156"/>
      <c r="AU82" s="156"/>
      <c r="AV82" s="156"/>
      <c r="AW82" s="263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</row>
    <row r="83" ht="27.75" customHeight="1">
      <c r="A83" s="362"/>
      <c r="B83" s="50"/>
      <c r="C83" s="367" t="s">
        <v>152</v>
      </c>
      <c r="D83" s="368"/>
      <c r="E83" s="367" t="s">
        <v>153</v>
      </c>
      <c r="F83" s="364"/>
      <c r="G83" s="63"/>
      <c r="H83" s="342"/>
      <c r="I83" s="365"/>
      <c r="J83" s="365"/>
      <c r="K83" s="156"/>
      <c r="L83" s="156"/>
      <c r="M83" s="156"/>
      <c r="N83" s="303"/>
      <c r="O83" s="366"/>
      <c r="P83" s="367" t="s">
        <v>152</v>
      </c>
      <c r="Q83" s="368"/>
      <c r="R83" s="367" t="s">
        <v>153</v>
      </c>
      <c r="S83" s="364"/>
      <c r="T83" s="63"/>
      <c r="U83" s="342"/>
      <c r="V83" s="156"/>
      <c r="W83" s="156"/>
      <c r="X83" s="156"/>
      <c r="Y83" s="156"/>
      <c r="Z83" s="303"/>
      <c r="AA83" s="303"/>
      <c r="AB83" s="367" t="s">
        <v>152</v>
      </c>
      <c r="AC83" s="368"/>
      <c r="AD83" s="367" t="s">
        <v>153</v>
      </c>
      <c r="AE83" s="364"/>
      <c r="AF83" s="63"/>
      <c r="AG83" s="342"/>
      <c r="AH83" s="234"/>
      <c r="AI83" s="234"/>
      <c r="AJ83" s="234"/>
      <c r="AK83" s="234"/>
      <c r="AL83" s="303"/>
      <c r="AM83" s="367" t="s">
        <v>152</v>
      </c>
      <c r="AN83" s="368"/>
      <c r="AO83" s="367" t="s">
        <v>153</v>
      </c>
      <c r="AP83" s="364"/>
      <c r="AQ83" s="63"/>
      <c r="AR83" s="342"/>
      <c r="AS83" s="156"/>
      <c r="AT83" s="156"/>
      <c r="AU83" s="156"/>
      <c r="AV83" s="156"/>
      <c r="AW83" s="171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</row>
    <row r="84">
      <c r="A84" s="379"/>
      <c r="B84" s="50"/>
      <c r="C84" s="380" t="s">
        <v>160</v>
      </c>
      <c r="D84" s="382" t="str">
        <f>#REF!-G82</f>
        <v>#REF!</v>
      </c>
      <c r="E84" s="383" t="s">
        <v>162</v>
      </c>
      <c r="F84" s="384"/>
      <c r="G84" s="63"/>
      <c r="H84" s="385" t="s">
        <v>163</v>
      </c>
      <c r="I84" s="387"/>
      <c r="J84" s="387"/>
      <c r="K84" s="156"/>
      <c r="L84" s="156"/>
      <c r="M84" s="156"/>
      <c r="N84" s="303"/>
      <c r="O84" s="388"/>
      <c r="P84" s="380" t="s">
        <v>160</v>
      </c>
      <c r="Q84" s="382" t="str">
        <f>#REF!-T82</f>
        <v>#REF!</v>
      </c>
      <c r="R84" s="383" t="s">
        <v>162</v>
      </c>
      <c r="S84" s="384"/>
      <c r="T84" s="63"/>
      <c r="U84" s="385" t="s">
        <v>163</v>
      </c>
      <c r="V84" s="156"/>
      <c r="W84" s="156"/>
      <c r="X84" s="156"/>
      <c r="Y84" s="156"/>
      <c r="Z84" s="303"/>
      <c r="AA84" s="303"/>
      <c r="AB84" s="380" t="s">
        <v>160</v>
      </c>
      <c r="AC84" s="382" t="str">
        <f>#REF!-AF82</f>
        <v>#REF!</v>
      </c>
      <c r="AD84" s="383" t="s">
        <v>162</v>
      </c>
      <c r="AE84" s="384"/>
      <c r="AF84" s="63"/>
      <c r="AG84" s="385" t="s">
        <v>163</v>
      </c>
      <c r="AH84" s="234"/>
      <c r="AI84" s="234"/>
      <c r="AJ84" s="234"/>
      <c r="AK84" s="234"/>
      <c r="AL84" s="303"/>
      <c r="AM84" s="380" t="s">
        <v>160</v>
      </c>
      <c r="AN84" s="382" t="str">
        <f>#REF!-AQ82</f>
        <v>#REF!</v>
      </c>
      <c r="AO84" s="383" t="s">
        <v>162</v>
      </c>
      <c r="AP84" s="384"/>
      <c r="AQ84" s="63"/>
      <c r="AR84" s="385" t="s">
        <v>163</v>
      </c>
      <c r="AS84" s="156"/>
      <c r="AT84" s="156"/>
      <c r="AU84" s="156"/>
      <c r="AV84" s="156"/>
      <c r="AW84" s="263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</row>
    <row r="85">
      <c r="A85" s="379"/>
      <c r="B85" s="50"/>
      <c r="C85" s="380" t="s">
        <v>166</v>
      </c>
      <c r="D85" s="389"/>
      <c r="E85" s="390" t="s">
        <v>167</v>
      </c>
      <c r="F85" s="393" t="str">
        <f>IF(D82&gt;0,(((D82+G82)*4)/$M$69+C80),"")</f>
        <v/>
      </c>
      <c r="G85" s="63"/>
      <c r="H85" s="342"/>
      <c r="I85" s="395"/>
      <c r="J85" s="395"/>
      <c r="K85" s="156"/>
      <c r="L85" s="156"/>
      <c r="M85" s="156"/>
      <c r="N85" s="396"/>
      <c r="O85" s="388"/>
      <c r="P85" s="380" t="s">
        <v>166</v>
      </c>
      <c r="Q85" s="389"/>
      <c r="R85" s="390" t="s">
        <v>167</v>
      </c>
      <c r="S85" s="393" t="str">
        <f>IF(Q82&gt;0,(((Q82+T82)*4)/$M$69+P80),"")</f>
        <v/>
      </c>
      <c r="T85" s="63"/>
      <c r="U85" s="342"/>
      <c r="V85" s="156"/>
      <c r="W85" s="156"/>
      <c r="X85" s="156"/>
      <c r="Y85" s="156"/>
      <c r="Z85" s="303"/>
      <c r="AA85" s="303"/>
      <c r="AB85" s="380" t="s">
        <v>166</v>
      </c>
      <c r="AC85" s="389"/>
      <c r="AD85" s="390" t="s">
        <v>167</v>
      </c>
      <c r="AE85" s="393" t="str">
        <f>IF(AC82&gt;0,(((AC82+AF82)*4)/$M$69+AB80),"")</f>
        <v/>
      </c>
      <c r="AF85" s="63"/>
      <c r="AG85" s="342"/>
      <c r="AH85" s="234"/>
      <c r="AI85" s="234"/>
      <c r="AJ85" s="234"/>
      <c r="AK85" s="234"/>
      <c r="AL85" s="303"/>
      <c r="AM85" s="380" t="s">
        <v>166</v>
      </c>
      <c r="AN85" s="389"/>
      <c r="AO85" s="390" t="s">
        <v>167</v>
      </c>
      <c r="AP85" s="393" t="str">
        <f>IF(AN82&gt;0,(((AN82+AQ82)*4)/$M$69+AM80),"")</f>
        <v/>
      </c>
      <c r="AQ85" s="63"/>
      <c r="AR85" s="342"/>
      <c r="AS85" s="156"/>
      <c r="AT85" s="156"/>
      <c r="AU85" s="156"/>
      <c r="AV85" s="156"/>
      <c r="AW85" s="171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</row>
    <row r="86">
      <c r="A86" s="357"/>
      <c r="B86" s="50"/>
      <c r="C86" s="358" t="s">
        <v>154</v>
      </c>
      <c r="D86" s="373"/>
      <c r="E86" s="340"/>
      <c r="F86" s="370" t="s">
        <v>155</v>
      </c>
      <c r="G86" s="63"/>
      <c r="H86" s="371" t="s">
        <v>156</v>
      </c>
      <c r="I86" s="372"/>
      <c r="J86" s="372"/>
      <c r="K86" s="156"/>
      <c r="L86" s="156"/>
      <c r="M86" s="156"/>
      <c r="N86" s="171"/>
      <c r="O86" s="361"/>
      <c r="P86" s="358" t="s">
        <v>154</v>
      </c>
      <c r="Q86" s="373"/>
      <c r="R86" s="340"/>
      <c r="S86" s="370" t="s">
        <v>155</v>
      </c>
      <c r="T86" s="63"/>
      <c r="U86" s="371" t="s">
        <v>156</v>
      </c>
      <c r="V86" s="156"/>
      <c r="W86" s="156"/>
      <c r="X86" s="156"/>
      <c r="Y86" s="156"/>
      <c r="Z86" s="303"/>
      <c r="AA86" s="303"/>
      <c r="AB86" s="358" t="s">
        <v>154</v>
      </c>
      <c r="AC86" s="373"/>
      <c r="AD86" s="340"/>
      <c r="AE86" s="370" t="s">
        <v>155</v>
      </c>
      <c r="AF86" s="63"/>
      <c r="AG86" s="371" t="s">
        <v>156</v>
      </c>
      <c r="AH86" s="234"/>
      <c r="AI86" s="234"/>
      <c r="AJ86" s="234"/>
      <c r="AK86" s="234"/>
      <c r="AL86" s="303"/>
      <c r="AM86" s="358" t="s">
        <v>154</v>
      </c>
      <c r="AN86" s="373"/>
      <c r="AO86" s="340"/>
      <c r="AP86" s="370" t="s">
        <v>155</v>
      </c>
      <c r="AQ86" s="63"/>
      <c r="AR86" s="371" t="s">
        <v>156</v>
      </c>
      <c r="AS86" s="156"/>
      <c r="AT86" s="156"/>
      <c r="AU86" s="156"/>
      <c r="AV86" s="156"/>
      <c r="AW86" s="171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</row>
    <row r="87">
      <c r="A87" s="357"/>
      <c r="B87" s="50"/>
      <c r="C87" s="358" t="s">
        <v>158</v>
      </c>
      <c r="D87" s="374"/>
      <c r="E87" s="375" t="s">
        <v>159</v>
      </c>
      <c r="F87" s="376"/>
      <c r="G87" s="63"/>
      <c r="H87" s="377"/>
      <c r="I87" s="378"/>
      <c r="J87" s="378"/>
      <c r="K87" s="156"/>
      <c r="L87" s="156"/>
      <c r="M87" s="156"/>
      <c r="N87" s="381"/>
      <c r="O87" s="361"/>
      <c r="P87" s="358" t="s">
        <v>158</v>
      </c>
      <c r="Q87" s="374"/>
      <c r="R87" s="375" t="s">
        <v>159</v>
      </c>
      <c r="S87" s="376"/>
      <c r="T87" s="63"/>
      <c r="U87" s="377"/>
      <c r="V87" s="156"/>
      <c r="W87" s="156"/>
      <c r="X87" s="156"/>
      <c r="Y87" s="156"/>
      <c r="Z87" s="303"/>
      <c r="AA87" s="303"/>
      <c r="AB87" s="358" t="s">
        <v>158</v>
      </c>
      <c r="AC87" s="374"/>
      <c r="AD87" s="375" t="s">
        <v>159</v>
      </c>
      <c r="AE87" s="376"/>
      <c r="AF87" s="63"/>
      <c r="AG87" s="377"/>
      <c r="AH87" s="386"/>
      <c r="AI87" s="386"/>
      <c r="AJ87" s="386"/>
      <c r="AK87" s="386"/>
      <c r="AL87" s="303"/>
      <c r="AM87" s="358" t="s">
        <v>158</v>
      </c>
      <c r="AN87" s="374"/>
      <c r="AO87" s="375" t="s">
        <v>159</v>
      </c>
      <c r="AP87" s="376"/>
      <c r="AQ87" s="63"/>
      <c r="AR87" s="377"/>
      <c r="AS87" s="156"/>
      <c r="AT87" s="156"/>
      <c r="AU87" s="156"/>
      <c r="AV87" s="156"/>
      <c r="AW87" s="263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  <c r="BO87" s="194"/>
    </row>
    <row r="88">
      <c r="A88" s="357"/>
      <c r="B88" s="50"/>
      <c r="C88" s="358" t="s">
        <v>164</v>
      </c>
      <c r="D88" s="373"/>
      <c r="E88" s="375" t="s">
        <v>165</v>
      </c>
      <c r="F88" s="376"/>
      <c r="G88" s="63"/>
      <c r="H88" s="377"/>
      <c r="I88" s="378"/>
      <c r="J88" s="378"/>
      <c r="K88" s="156"/>
      <c r="L88" s="156"/>
      <c r="M88" s="156"/>
      <c r="N88" s="381"/>
      <c r="O88" s="361"/>
      <c r="P88" s="358" t="s">
        <v>164</v>
      </c>
      <c r="Q88" s="373"/>
      <c r="R88" s="375" t="s">
        <v>165</v>
      </c>
      <c r="S88" s="376"/>
      <c r="T88" s="63"/>
      <c r="U88" s="377"/>
      <c r="V88" s="156"/>
      <c r="W88" s="156"/>
      <c r="X88" s="156"/>
      <c r="Y88" s="156"/>
      <c r="Z88" s="303"/>
      <c r="AA88" s="303"/>
      <c r="AB88" s="358" t="s">
        <v>164</v>
      </c>
      <c r="AC88" s="373"/>
      <c r="AD88" s="375" t="s">
        <v>165</v>
      </c>
      <c r="AE88" s="376"/>
      <c r="AF88" s="63"/>
      <c r="AG88" s="377"/>
      <c r="AH88" s="386"/>
      <c r="AI88" s="386"/>
      <c r="AJ88" s="386"/>
      <c r="AK88" s="386"/>
      <c r="AL88" s="303"/>
      <c r="AM88" s="358" t="s">
        <v>164</v>
      </c>
      <c r="AN88" s="373"/>
      <c r="AO88" s="375" t="s">
        <v>165</v>
      </c>
      <c r="AP88" s="376"/>
      <c r="AQ88" s="63"/>
      <c r="AR88" s="377"/>
      <c r="AS88" s="156"/>
      <c r="AT88" s="156"/>
      <c r="AU88" s="156"/>
      <c r="AV88" s="156"/>
      <c r="AW88" s="263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</row>
    <row r="89">
      <c r="A89" s="357"/>
      <c r="B89" s="50"/>
      <c r="C89" s="358" t="s">
        <v>168</v>
      </c>
      <c r="D89" s="408"/>
      <c r="E89" s="358" t="s">
        <v>176</v>
      </c>
      <c r="F89" s="409"/>
      <c r="G89" s="63"/>
      <c r="H89" s="342" t="s">
        <v>178</v>
      </c>
      <c r="I89" s="392"/>
      <c r="J89" s="392"/>
      <c r="K89" s="156"/>
      <c r="L89" s="156"/>
      <c r="M89" s="156"/>
      <c r="N89" s="381"/>
      <c r="O89" s="361"/>
      <c r="P89" s="358" t="s">
        <v>168</v>
      </c>
      <c r="Q89" s="408"/>
      <c r="R89" s="358" t="s">
        <v>176</v>
      </c>
      <c r="S89" s="409"/>
      <c r="T89" s="63"/>
      <c r="U89" s="342" t="s">
        <v>178</v>
      </c>
      <c r="V89" s="156"/>
      <c r="W89" s="156"/>
      <c r="X89" s="156"/>
      <c r="Y89" s="156"/>
      <c r="Z89" s="303"/>
      <c r="AA89" s="303"/>
      <c r="AB89" s="358" t="s">
        <v>168</v>
      </c>
      <c r="AC89" s="408"/>
      <c r="AD89" s="358" t="s">
        <v>176</v>
      </c>
      <c r="AE89" s="409"/>
      <c r="AF89" s="63"/>
      <c r="AG89" s="342" t="s">
        <v>178</v>
      </c>
      <c r="AH89" s="394"/>
      <c r="AI89" s="394"/>
      <c r="AJ89" s="386"/>
      <c r="AK89" s="386"/>
      <c r="AL89" s="303"/>
      <c r="AM89" s="358" t="s">
        <v>168</v>
      </c>
      <c r="AN89" s="408"/>
      <c r="AO89" s="358" t="s">
        <v>176</v>
      </c>
      <c r="AP89" s="409"/>
      <c r="AQ89" s="63"/>
      <c r="AR89" s="342" t="s">
        <v>178</v>
      </c>
      <c r="AS89" s="156"/>
      <c r="AT89" s="156"/>
      <c r="AU89" s="156"/>
      <c r="AV89" s="156"/>
      <c r="AW89" s="263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</row>
    <row r="90">
      <c r="A90" s="357"/>
      <c r="B90" s="50"/>
      <c r="C90" s="358" t="s">
        <v>169</v>
      </c>
      <c r="D90" s="373"/>
      <c r="E90" s="411"/>
      <c r="F90" s="413" t="s">
        <v>179</v>
      </c>
      <c r="G90" s="63"/>
      <c r="H90" s="342"/>
      <c r="I90" s="392"/>
      <c r="J90" s="392"/>
      <c r="K90" s="156"/>
      <c r="L90" s="156"/>
      <c r="M90" s="156"/>
      <c r="N90" s="381"/>
      <c r="O90" s="361"/>
      <c r="P90" s="358" t="s">
        <v>169</v>
      </c>
      <c r="Q90" s="373"/>
      <c r="R90" s="411"/>
      <c r="S90" s="413" t="s">
        <v>179</v>
      </c>
      <c r="T90" s="63"/>
      <c r="U90" s="342"/>
      <c r="V90" s="156"/>
      <c r="W90" s="156"/>
      <c r="X90" s="156"/>
      <c r="Y90" s="156"/>
      <c r="Z90" s="303"/>
      <c r="AA90" s="303"/>
      <c r="AB90" s="358" t="s">
        <v>169</v>
      </c>
      <c r="AC90" s="373"/>
      <c r="AD90" s="411"/>
      <c r="AE90" s="413" t="s">
        <v>179</v>
      </c>
      <c r="AF90" s="63"/>
      <c r="AG90" s="342"/>
      <c r="AH90" s="386"/>
      <c r="AI90" s="386"/>
      <c r="AJ90" s="386"/>
      <c r="AK90" s="386"/>
      <c r="AL90" s="303"/>
      <c r="AM90" s="358" t="s">
        <v>169</v>
      </c>
      <c r="AN90" s="373"/>
      <c r="AO90" s="411"/>
      <c r="AP90" s="413" t="s">
        <v>179</v>
      </c>
      <c r="AQ90" s="63"/>
      <c r="AR90" s="342"/>
      <c r="AS90" s="156"/>
      <c r="AT90" s="156"/>
      <c r="AU90" s="156"/>
      <c r="AV90" s="156"/>
      <c r="AW90" s="171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</row>
    <row r="91">
      <c r="A91" s="397"/>
      <c r="B91" s="50"/>
      <c r="C91" s="398"/>
      <c r="D91" s="418"/>
      <c r="E91" s="398" t="s">
        <v>183</v>
      </c>
      <c r="F91" s="419" t="s">
        <v>184</v>
      </c>
      <c r="G91" s="63"/>
      <c r="H91" s="420"/>
      <c r="I91" s="422"/>
      <c r="J91" s="422"/>
      <c r="K91" s="156"/>
      <c r="L91" s="156"/>
      <c r="M91" s="156"/>
      <c r="N91" s="381"/>
      <c r="O91" s="399"/>
      <c r="P91" s="398"/>
      <c r="Q91" s="418"/>
      <c r="R91" s="398" t="s">
        <v>183</v>
      </c>
      <c r="S91" s="419" t="s">
        <v>184</v>
      </c>
      <c r="T91" s="63"/>
      <c r="U91" s="420"/>
      <c r="V91" s="156"/>
      <c r="W91" s="156"/>
      <c r="X91" s="156"/>
      <c r="Y91" s="156"/>
      <c r="Z91" s="303"/>
      <c r="AA91" s="303"/>
      <c r="AB91" s="398"/>
      <c r="AC91" s="418"/>
      <c r="AD91" s="398" t="s">
        <v>183</v>
      </c>
      <c r="AE91" s="419" t="s">
        <v>184</v>
      </c>
      <c r="AF91" s="63"/>
      <c r="AG91" s="420"/>
      <c r="AH91" s="386"/>
      <c r="AI91" s="386"/>
      <c r="AJ91" s="386"/>
      <c r="AK91" s="386"/>
      <c r="AL91" s="303"/>
      <c r="AM91" s="398"/>
      <c r="AN91" s="418"/>
      <c r="AO91" s="398" t="s">
        <v>183</v>
      </c>
      <c r="AP91" s="419" t="s">
        <v>184</v>
      </c>
      <c r="AQ91" s="63"/>
      <c r="AR91" s="420"/>
      <c r="AS91" s="156"/>
      <c r="AT91" s="156"/>
      <c r="AU91" s="156"/>
      <c r="AV91" s="156"/>
      <c r="AW91" s="263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</row>
    <row r="92">
      <c r="A92" s="397"/>
      <c r="B92" s="50"/>
      <c r="C92" s="398" t="s">
        <v>170</v>
      </c>
      <c r="D92" s="408"/>
      <c r="E92" s="425" t="str">
        <f>IF(D92&gt;0,D92+"0:45","")</f>
        <v/>
      </c>
      <c r="F92" s="426"/>
      <c r="G92" s="63"/>
      <c r="H92" s="420"/>
      <c r="I92" s="396"/>
      <c r="J92" s="396"/>
      <c r="K92" s="156"/>
      <c r="L92" s="156"/>
      <c r="M92" s="156"/>
      <c r="N92" s="381"/>
      <c r="O92" s="399"/>
      <c r="P92" s="398" t="s">
        <v>170</v>
      </c>
      <c r="Q92" s="408"/>
      <c r="R92" s="425" t="str">
        <f>IF(Q92&gt;0,Q92+"0:45","")</f>
        <v/>
      </c>
      <c r="S92" s="426"/>
      <c r="T92" s="63"/>
      <c r="U92" s="420"/>
      <c r="V92" s="156"/>
      <c r="W92" s="156"/>
      <c r="X92" s="156"/>
      <c r="Y92" s="156"/>
      <c r="Z92" s="303"/>
      <c r="AA92" s="303"/>
      <c r="AB92" s="398" t="s">
        <v>170</v>
      </c>
      <c r="AC92" s="408"/>
      <c r="AD92" s="425" t="str">
        <f>IF(AC92&gt;0,AC92+"0:45","")</f>
        <v/>
      </c>
      <c r="AE92" s="426"/>
      <c r="AF92" s="63"/>
      <c r="AG92" s="420"/>
      <c r="AH92" s="156"/>
      <c r="AI92" s="156"/>
      <c r="AJ92" s="156"/>
      <c r="AK92" s="156"/>
      <c r="AL92" s="303"/>
      <c r="AM92" s="398" t="s">
        <v>170</v>
      </c>
      <c r="AN92" s="408"/>
      <c r="AO92" s="425" t="str">
        <f>IF(AN92&gt;0,AN92+"0:45","")</f>
        <v/>
      </c>
      <c r="AP92" s="426"/>
      <c r="AQ92" s="63"/>
      <c r="AR92" s="420"/>
      <c r="AS92" s="156"/>
      <c r="AT92" s="156"/>
      <c r="AU92" s="156"/>
      <c r="AV92" s="156"/>
      <c r="AW92" s="171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</row>
    <row r="93">
      <c r="A93" s="397"/>
      <c r="B93" s="50"/>
      <c r="C93" s="398" t="s">
        <v>171</v>
      </c>
      <c r="D93" s="373"/>
      <c r="E93" s="358" t="s">
        <v>172</v>
      </c>
      <c r="F93" s="400"/>
      <c r="G93" s="63"/>
      <c r="H93" s="430" t="s">
        <v>186</v>
      </c>
      <c r="I93" s="401"/>
      <c r="J93" s="401"/>
      <c r="K93" s="156"/>
      <c r="L93" s="156"/>
      <c r="M93" s="156"/>
      <c r="N93" s="171"/>
      <c r="O93" s="399"/>
      <c r="P93" s="398" t="s">
        <v>171</v>
      </c>
      <c r="Q93" s="373"/>
      <c r="R93" s="358" t="s">
        <v>172</v>
      </c>
      <c r="S93" s="400"/>
      <c r="T93" s="63"/>
      <c r="U93" s="430" t="s">
        <v>186</v>
      </c>
      <c r="V93" s="156"/>
      <c r="W93" s="156"/>
      <c r="X93" s="156"/>
      <c r="Y93" s="156"/>
      <c r="Z93" s="303"/>
      <c r="AA93" s="303"/>
      <c r="AB93" s="398" t="s">
        <v>171</v>
      </c>
      <c r="AC93" s="373"/>
      <c r="AD93" s="358" t="s">
        <v>172</v>
      </c>
      <c r="AE93" s="400"/>
      <c r="AF93" s="63"/>
      <c r="AG93" s="430" t="s">
        <v>186</v>
      </c>
      <c r="AH93" s="156"/>
      <c r="AI93" s="156"/>
      <c r="AJ93" s="156"/>
      <c r="AK93" s="156"/>
      <c r="AL93" s="303"/>
      <c r="AM93" s="398" t="s">
        <v>171</v>
      </c>
      <c r="AN93" s="373"/>
      <c r="AO93" s="358" t="s">
        <v>172</v>
      </c>
      <c r="AP93" s="400"/>
      <c r="AQ93" s="63"/>
      <c r="AR93" s="430" t="s">
        <v>186</v>
      </c>
      <c r="AS93" s="156"/>
      <c r="AT93" s="156"/>
      <c r="AU93" s="156"/>
      <c r="AV93" s="156"/>
      <c r="AW93" s="263"/>
      <c r="AZ93" s="402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</row>
    <row r="94">
      <c r="A94" s="357"/>
      <c r="B94" s="50"/>
      <c r="C94" s="358" t="s">
        <v>187</v>
      </c>
      <c r="D94" s="373"/>
      <c r="E94" s="358" t="s">
        <v>173</v>
      </c>
      <c r="F94" s="403"/>
      <c r="G94" s="63"/>
      <c r="H94" s="433"/>
      <c r="I94" s="404"/>
      <c r="J94" s="404"/>
      <c r="K94" s="156"/>
      <c r="L94" s="156"/>
      <c r="M94" s="156"/>
      <c r="N94" s="171"/>
      <c r="O94" s="361"/>
      <c r="P94" s="358" t="s">
        <v>187</v>
      </c>
      <c r="Q94" s="373"/>
      <c r="R94" s="358" t="s">
        <v>173</v>
      </c>
      <c r="S94" s="403"/>
      <c r="T94" s="63"/>
      <c r="U94" s="433"/>
      <c r="V94" s="156"/>
      <c r="W94" s="156"/>
      <c r="X94" s="156"/>
      <c r="Y94" s="156"/>
      <c r="Z94" s="303"/>
      <c r="AA94" s="303"/>
      <c r="AB94" s="358" t="s">
        <v>187</v>
      </c>
      <c r="AC94" s="373"/>
      <c r="AD94" s="358" t="s">
        <v>173</v>
      </c>
      <c r="AE94" s="403"/>
      <c r="AF94" s="63"/>
      <c r="AG94" s="433"/>
      <c r="AH94" s="156"/>
      <c r="AI94" s="156"/>
      <c r="AJ94" s="156"/>
      <c r="AK94" s="156"/>
      <c r="AL94" s="303"/>
      <c r="AM94" s="358" t="s">
        <v>187</v>
      </c>
      <c r="AN94" s="373"/>
      <c r="AO94" s="358" t="s">
        <v>173</v>
      </c>
      <c r="AP94" s="403"/>
      <c r="AQ94" s="63"/>
      <c r="AR94" s="433"/>
      <c r="AS94" s="156"/>
      <c r="AT94" s="156"/>
      <c r="AU94" s="156"/>
      <c r="AV94" s="156"/>
      <c r="AW94" s="171"/>
      <c r="AZ94" s="405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</row>
    <row r="95">
      <c r="A95" s="357"/>
      <c r="B95" s="50"/>
      <c r="C95" s="358" t="s">
        <v>189</v>
      </c>
      <c r="D95" s="434"/>
      <c r="E95" s="358" t="s">
        <v>190</v>
      </c>
      <c r="F95" s="407"/>
      <c r="G95" s="63"/>
      <c r="H95" s="435" t="s">
        <v>186</v>
      </c>
      <c r="I95" s="404"/>
      <c r="J95" s="404"/>
      <c r="K95" s="156"/>
      <c r="L95" s="156"/>
      <c r="M95" s="156"/>
      <c r="N95" s="139"/>
      <c r="O95" s="361"/>
      <c r="P95" s="358" t="s">
        <v>189</v>
      </c>
      <c r="Q95" s="434"/>
      <c r="R95" s="358" t="s">
        <v>190</v>
      </c>
      <c r="S95" s="407"/>
      <c r="T95" s="63"/>
      <c r="U95" s="435" t="s">
        <v>186</v>
      </c>
      <c r="V95" s="156"/>
      <c r="W95" s="156"/>
      <c r="X95" s="156"/>
      <c r="Y95" s="156"/>
      <c r="Z95" s="303"/>
      <c r="AA95" s="303"/>
      <c r="AB95" s="358" t="s">
        <v>189</v>
      </c>
      <c r="AC95" s="434"/>
      <c r="AD95" s="358" t="s">
        <v>190</v>
      </c>
      <c r="AE95" s="407"/>
      <c r="AF95" s="63"/>
      <c r="AG95" s="435" t="s">
        <v>186</v>
      </c>
      <c r="AH95" s="156"/>
      <c r="AI95" s="156"/>
      <c r="AJ95" s="156"/>
      <c r="AK95" s="156"/>
      <c r="AL95" s="303"/>
      <c r="AM95" s="358" t="s">
        <v>189</v>
      </c>
      <c r="AN95" s="434"/>
      <c r="AO95" s="358" t="s">
        <v>190</v>
      </c>
      <c r="AP95" s="407"/>
      <c r="AQ95" s="63"/>
      <c r="AR95" s="435" t="s">
        <v>186</v>
      </c>
      <c r="AS95" s="156"/>
      <c r="AT95" s="156"/>
      <c r="AU95" s="156"/>
      <c r="AV95" s="156"/>
      <c r="AW95" s="263"/>
      <c r="AZ95" s="405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</row>
    <row r="96">
      <c r="A96" s="357"/>
      <c r="B96" s="50"/>
      <c r="C96" s="358" t="s">
        <v>174</v>
      </c>
      <c r="D96" s="406"/>
      <c r="E96" s="358" t="s">
        <v>175</v>
      </c>
      <c r="F96" s="407"/>
      <c r="G96" s="63"/>
      <c r="H96" s="437"/>
      <c r="I96" s="404"/>
      <c r="J96" s="404"/>
      <c r="K96" s="156"/>
      <c r="L96" s="156"/>
      <c r="M96" s="156"/>
      <c r="N96" s="139"/>
      <c r="O96" s="361"/>
      <c r="P96" s="358" t="s">
        <v>174</v>
      </c>
      <c r="Q96" s="406"/>
      <c r="R96" s="358" t="s">
        <v>175</v>
      </c>
      <c r="S96" s="407"/>
      <c r="T96" s="63"/>
      <c r="U96" s="437"/>
      <c r="V96" s="156"/>
      <c r="W96" s="156"/>
      <c r="X96" s="156"/>
      <c r="Y96" s="156"/>
      <c r="Z96" s="303"/>
      <c r="AA96" s="303"/>
      <c r="AB96" s="358" t="s">
        <v>174</v>
      </c>
      <c r="AC96" s="406"/>
      <c r="AD96" s="358" t="s">
        <v>175</v>
      </c>
      <c r="AE96" s="407"/>
      <c r="AF96" s="63"/>
      <c r="AG96" s="437"/>
      <c r="AH96" s="156"/>
      <c r="AI96" s="156"/>
      <c r="AJ96" s="156"/>
      <c r="AK96" s="156"/>
      <c r="AL96" s="303"/>
      <c r="AM96" s="358" t="s">
        <v>174</v>
      </c>
      <c r="AN96" s="406"/>
      <c r="AO96" s="358" t="s">
        <v>175</v>
      </c>
      <c r="AP96" s="407"/>
      <c r="AQ96" s="63"/>
      <c r="AR96" s="437"/>
      <c r="AS96" s="156"/>
      <c r="AT96" s="156"/>
      <c r="AU96" s="156"/>
      <c r="AV96" s="156"/>
      <c r="AW96" s="171"/>
      <c r="AZ96" s="405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</row>
    <row r="97">
      <c r="A97" s="357"/>
      <c r="B97" s="50"/>
      <c r="C97" s="358" t="s">
        <v>177</v>
      </c>
      <c r="D97" s="434"/>
      <c r="E97" s="398" t="s">
        <v>192</v>
      </c>
      <c r="F97" s="439"/>
      <c r="G97" s="63"/>
      <c r="H97" s="440" t="s">
        <v>193</v>
      </c>
      <c r="I97" s="171"/>
      <c r="J97" s="171"/>
      <c r="K97" s="156"/>
      <c r="L97" s="156"/>
      <c r="M97" s="156"/>
      <c r="N97" s="139"/>
      <c r="O97" s="361"/>
      <c r="P97" s="358" t="s">
        <v>177</v>
      </c>
      <c r="Q97" s="434"/>
      <c r="R97" s="398" t="s">
        <v>192</v>
      </c>
      <c r="S97" s="439"/>
      <c r="T97" s="63"/>
      <c r="U97" s="440" t="s">
        <v>193</v>
      </c>
      <c r="V97" s="156"/>
      <c r="W97" s="156"/>
      <c r="X97" s="156"/>
      <c r="Y97" s="156"/>
      <c r="Z97" s="303"/>
      <c r="AA97" s="303"/>
      <c r="AB97" s="358" t="s">
        <v>177</v>
      </c>
      <c r="AC97" s="434"/>
      <c r="AD97" s="398" t="s">
        <v>192</v>
      </c>
      <c r="AE97" s="439"/>
      <c r="AF97" s="63"/>
      <c r="AG97" s="440" t="s">
        <v>193</v>
      </c>
      <c r="AH97" s="156"/>
      <c r="AI97" s="156"/>
      <c r="AJ97" s="156"/>
      <c r="AK97" s="156"/>
      <c r="AL97" s="303"/>
      <c r="AM97" s="358" t="s">
        <v>177</v>
      </c>
      <c r="AN97" s="434"/>
      <c r="AO97" s="398" t="s">
        <v>192</v>
      </c>
      <c r="AP97" s="439"/>
      <c r="AQ97" s="63"/>
      <c r="AR97" s="440" t="s">
        <v>193</v>
      </c>
      <c r="AS97" s="156"/>
      <c r="AT97" s="156"/>
      <c r="AU97" s="156"/>
      <c r="AV97" s="156"/>
      <c r="AW97" s="263"/>
      <c r="AZ97" s="405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</row>
    <row r="98">
      <c r="A98" s="412"/>
      <c r="B98" s="50"/>
      <c r="C98" s="441"/>
      <c r="D98" s="442" t="s">
        <v>194</v>
      </c>
      <c r="E98" s="443" t="str">
        <f>IF(G96&gt;0,(G95*G96)/#REF!-G95,"")</f>
        <v/>
      </c>
      <c r="F98" s="444"/>
      <c r="G98" s="63"/>
      <c r="H98" s="445" t="s">
        <v>186</v>
      </c>
      <c r="I98" s="417"/>
      <c r="J98" s="417"/>
      <c r="K98" s="156"/>
      <c r="L98" s="156"/>
      <c r="M98" s="156"/>
      <c r="N98" s="139"/>
      <c r="O98" s="303"/>
      <c r="P98" s="441"/>
      <c r="Q98" s="442" t="s">
        <v>194</v>
      </c>
      <c r="R98" s="443" t="str">
        <f>IF(T96&gt;0,(T95*T96)/#REF!-T95,"")</f>
        <v/>
      </c>
      <c r="S98" s="444"/>
      <c r="T98" s="63"/>
      <c r="U98" s="445" t="s">
        <v>186</v>
      </c>
      <c r="V98" s="156"/>
      <c r="W98" s="156"/>
      <c r="X98" s="156"/>
      <c r="Y98" s="156"/>
      <c r="Z98" s="303"/>
      <c r="AA98" s="303"/>
      <c r="AB98" s="441"/>
      <c r="AC98" s="442" t="s">
        <v>194</v>
      </c>
      <c r="AD98" s="443" t="str">
        <f>IF(AF96&gt;0,(AF95*AF96)/#REF!-AF95,"")</f>
        <v/>
      </c>
      <c r="AE98" s="444"/>
      <c r="AF98" s="63"/>
      <c r="AG98" s="445" t="s">
        <v>186</v>
      </c>
      <c r="AH98" s="156"/>
      <c r="AI98" s="156"/>
      <c r="AJ98" s="156"/>
      <c r="AK98" s="156"/>
      <c r="AL98" s="303"/>
      <c r="AM98" s="441"/>
      <c r="AN98" s="442" t="s">
        <v>194</v>
      </c>
      <c r="AO98" s="443" t="str">
        <f>IF(AQ96&gt;0,(AQ95*AQ96)/#REF!-AQ95,"")</f>
        <v/>
      </c>
      <c r="AP98" s="444"/>
      <c r="AQ98" s="63"/>
      <c r="AR98" s="445" t="s">
        <v>186</v>
      </c>
      <c r="AS98" s="156"/>
      <c r="AT98" s="156"/>
      <c r="AU98" s="156"/>
      <c r="AV98" s="156"/>
      <c r="AW98" s="171"/>
      <c r="AZ98" s="405"/>
      <c r="BA98" s="194"/>
      <c r="BB98" s="194"/>
      <c r="BC98" s="194"/>
      <c r="BD98" s="194"/>
      <c r="BE98" s="194"/>
      <c r="BF98" s="194"/>
      <c r="BG98" s="194"/>
      <c r="BH98" s="194"/>
      <c r="BI98" s="194"/>
      <c r="BJ98" s="194"/>
      <c r="BK98" s="194"/>
      <c r="BL98" s="194"/>
      <c r="BM98" s="194"/>
      <c r="BN98" s="194"/>
      <c r="BO98" s="194"/>
    </row>
    <row r="99">
      <c r="A99" s="412"/>
      <c r="B99" s="50"/>
      <c r="C99" s="447" t="s">
        <v>195</v>
      </c>
      <c r="D99" s="415" t="s">
        <v>181</v>
      </c>
      <c r="E99" s="415" t="s">
        <v>156</v>
      </c>
      <c r="F99" s="444"/>
      <c r="G99" s="63"/>
      <c r="H99" s="358" t="s">
        <v>196</v>
      </c>
      <c r="I99" s="417"/>
      <c r="J99" s="417"/>
      <c r="K99" s="156"/>
      <c r="L99" s="156"/>
      <c r="M99" s="156"/>
      <c r="N99" s="139"/>
      <c r="O99" s="303"/>
      <c r="P99" s="447" t="s">
        <v>195</v>
      </c>
      <c r="Q99" s="415" t="s">
        <v>181</v>
      </c>
      <c r="R99" s="415" t="s">
        <v>156</v>
      </c>
      <c r="S99" s="444"/>
      <c r="T99" s="63"/>
      <c r="U99" s="358" t="s">
        <v>196</v>
      </c>
      <c r="V99" s="156"/>
      <c r="W99" s="156"/>
      <c r="X99" s="156"/>
      <c r="Y99" s="156"/>
      <c r="Z99" s="303"/>
      <c r="AA99" s="303"/>
      <c r="AB99" s="447" t="s">
        <v>195</v>
      </c>
      <c r="AC99" s="415" t="s">
        <v>181</v>
      </c>
      <c r="AD99" s="415" t="s">
        <v>156</v>
      </c>
      <c r="AE99" s="444"/>
      <c r="AF99" s="63"/>
      <c r="AG99" s="358" t="s">
        <v>196</v>
      </c>
      <c r="AH99" s="156"/>
      <c r="AI99" s="156"/>
      <c r="AJ99" s="156"/>
      <c r="AK99" s="156"/>
      <c r="AL99" s="303"/>
      <c r="AM99" s="447" t="s">
        <v>195</v>
      </c>
      <c r="AN99" s="415" t="s">
        <v>181</v>
      </c>
      <c r="AO99" s="415" t="s">
        <v>156</v>
      </c>
      <c r="AP99" s="444"/>
      <c r="AQ99" s="63"/>
      <c r="AR99" s="358" t="s">
        <v>196</v>
      </c>
      <c r="AS99" s="156"/>
      <c r="AT99" s="156"/>
      <c r="AU99" s="156"/>
      <c r="AV99" s="156"/>
      <c r="AW99" s="263"/>
      <c r="AZ99" s="405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</row>
    <row r="100">
      <c r="A100" s="412"/>
      <c r="B100" s="50"/>
      <c r="C100" s="253"/>
      <c r="D100" s="421"/>
      <c r="E100" s="423"/>
      <c r="F100" s="449" t="s">
        <v>182</v>
      </c>
      <c r="G100" s="63"/>
      <c r="H100" s="358" t="s">
        <v>197</v>
      </c>
      <c r="I100" s="361"/>
      <c r="J100" s="361"/>
      <c r="K100" s="156"/>
      <c r="L100" s="156"/>
      <c r="M100" s="156"/>
      <c r="N100" s="139"/>
      <c r="O100" s="303"/>
      <c r="P100" s="253"/>
      <c r="Q100" s="421"/>
      <c r="R100" s="423"/>
      <c r="S100" s="449" t="s">
        <v>182</v>
      </c>
      <c r="T100" s="63"/>
      <c r="U100" s="358" t="s">
        <v>197</v>
      </c>
      <c r="V100" s="156"/>
      <c r="W100" s="156"/>
      <c r="X100" s="156"/>
      <c r="Y100" s="156"/>
      <c r="Z100" s="303"/>
      <c r="AA100" s="303"/>
      <c r="AB100" s="253"/>
      <c r="AC100" s="421"/>
      <c r="AD100" s="423"/>
      <c r="AE100" s="449" t="s">
        <v>182</v>
      </c>
      <c r="AF100" s="63"/>
      <c r="AG100" s="358" t="s">
        <v>197</v>
      </c>
      <c r="AH100" s="234"/>
      <c r="AI100" s="234"/>
      <c r="AJ100" s="234"/>
      <c r="AK100" s="234"/>
      <c r="AL100" s="303"/>
      <c r="AM100" s="253"/>
      <c r="AN100" s="421"/>
      <c r="AO100" s="423"/>
      <c r="AP100" s="449" t="s">
        <v>182</v>
      </c>
      <c r="AQ100" s="63"/>
      <c r="AR100" s="358" t="s">
        <v>197</v>
      </c>
      <c r="AS100" s="156"/>
      <c r="AT100" s="156"/>
      <c r="AU100" s="156"/>
      <c r="AV100" s="156"/>
      <c r="AW100" s="171"/>
      <c r="AX100" s="427"/>
      <c r="AY100" s="405"/>
      <c r="AZ100" s="405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</row>
    <row r="101" ht="18.75" customHeight="1">
      <c r="A101" s="451"/>
      <c r="B101" s="50"/>
      <c r="C101" s="452" t="s">
        <v>32</v>
      </c>
      <c r="D101" s="441"/>
      <c r="E101" s="358" t="s">
        <v>198</v>
      </c>
      <c r="F101" s="453">
        <f>IFERROR(G98+G95,"")</f>
        <v>0</v>
      </c>
      <c r="G101" s="63"/>
      <c r="H101" s="454" t="str">
        <f>IFERROR(G95*G96/G101,"")</f>
        <v/>
      </c>
      <c r="I101" s="455"/>
      <c r="J101" s="455"/>
      <c r="K101" s="156"/>
      <c r="L101" s="156"/>
      <c r="M101" s="156"/>
      <c r="N101" s="139"/>
      <c r="O101" s="303"/>
      <c r="P101" s="452" t="s">
        <v>32</v>
      </c>
      <c r="Q101" s="441"/>
      <c r="R101" s="358" t="s">
        <v>198</v>
      </c>
      <c r="S101" s="453">
        <f>IFERROR(T98+T95,"")</f>
        <v>0</v>
      </c>
      <c r="T101" s="63"/>
      <c r="U101" s="454" t="str">
        <f>IFERROR(T95*T96/T101,"")</f>
        <v/>
      </c>
      <c r="V101" s="156"/>
      <c r="W101" s="156"/>
      <c r="X101" s="156"/>
      <c r="Y101" s="156"/>
      <c r="Z101" s="303"/>
      <c r="AA101" s="303"/>
      <c r="AB101" s="452" t="s">
        <v>32</v>
      </c>
      <c r="AC101" s="441"/>
      <c r="AD101" s="358" t="s">
        <v>198</v>
      </c>
      <c r="AE101" s="453">
        <f>IFERROR(AF98+AF95,"")</f>
        <v>0</v>
      </c>
      <c r="AF101" s="63"/>
      <c r="AG101" s="454" t="str">
        <f>IFERROR(AF95*AF96/AF101,"")</f>
        <v/>
      </c>
      <c r="AH101" s="234"/>
      <c r="AI101" s="234"/>
      <c r="AJ101" s="234"/>
      <c r="AK101" s="234"/>
      <c r="AL101" s="303"/>
      <c r="AM101" s="452" t="s">
        <v>32</v>
      </c>
      <c r="AN101" s="441"/>
      <c r="AO101" s="358" t="s">
        <v>198</v>
      </c>
      <c r="AP101" s="453">
        <f>IFERROR(AQ98+AQ95,"")</f>
        <v>0</v>
      </c>
      <c r="AQ101" s="63"/>
      <c r="AR101" s="454" t="str">
        <f>IFERROR(AQ95*AQ96/AQ101,"")</f>
        <v/>
      </c>
      <c r="AS101" s="156"/>
      <c r="AT101" s="156"/>
      <c r="AU101" s="156"/>
      <c r="AV101" s="156"/>
      <c r="AW101" s="263"/>
      <c r="AX101" s="194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K101" s="194"/>
      <c r="BL101" s="194"/>
      <c r="BM101" s="194"/>
      <c r="BN101" s="194"/>
      <c r="BO101" s="194"/>
    </row>
    <row r="102">
      <c r="A102" s="428"/>
      <c r="B102" s="50"/>
      <c r="C102" s="436" t="s">
        <v>191</v>
      </c>
      <c r="D102" s="63"/>
      <c r="E102" s="456"/>
      <c r="F102" s="62"/>
      <c r="G102" s="62"/>
      <c r="H102" s="63"/>
      <c r="I102" s="432"/>
      <c r="J102" s="432"/>
      <c r="K102" s="432"/>
      <c r="L102" s="432"/>
      <c r="M102" s="432"/>
      <c r="N102" s="139"/>
      <c r="O102" s="303"/>
      <c r="P102" s="446"/>
      <c r="Q102" s="144"/>
      <c r="R102" s="144"/>
      <c r="S102" s="144"/>
      <c r="T102" s="144"/>
      <c r="U102" s="182"/>
      <c r="V102" s="156"/>
      <c r="W102" s="156"/>
      <c r="X102" s="156"/>
      <c r="Y102" s="156"/>
      <c r="Z102" s="303"/>
      <c r="AA102" s="303"/>
      <c r="AB102" s="446"/>
      <c r="AC102" s="144"/>
      <c r="AD102" s="144"/>
      <c r="AE102" s="144"/>
      <c r="AF102" s="144"/>
      <c r="AG102" s="182"/>
      <c r="AH102" s="234"/>
      <c r="AI102" s="234"/>
      <c r="AJ102" s="234"/>
      <c r="AK102" s="234"/>
      <c r="AL102" s="303"/>
      <c r="AM102" s="446"/>
      <c r="AN102" s="144"/>
      <c r="AO102" s="144"/>
      <c r="AP102" s="144"/>
      <c r="AQ102" s="144"/>
      <c r="AR102" s="182"/>
      <c r="AS102" s="156"/>
      <c r="AT102" s="156"/>
      <c r="AU102" s="156"/>
      <c r="AV102" s="156"/>
      <c r="AW102" s="171"/>
      <c r="AX102" s="194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K102" s="194"/>
      <c r="BL102" s="194"/>
      <c r="BM102" s="194"/>
      <c r="BN102" s="194"/>
      <c r="BO102" s="194"/>
    </row>
    <row r="103">
      <c r="A103" s="428"/>
      <c r="B103" s="50"/>
      <c r="C103" s="446"/>
      <c r="D103" s="144"/>
      <c r="E103" s="144"/>
      <c r="F103" s="144"/>
      <c r="G103" s="144"/>
      <c r="H103" s="182"/>
      <c r="I103" s="432"/>
      <c r="J103" s="432"/>
      <c r="K103" s="432"/>
      <c r="L103" s="432"/>
      <c r="M103" s="432"/>
      <c r="N103" s="139"/>
      <c r="O103" s="303"/>
      <c r="P103" s="448"/>
      <c r="U103" s="167"/>
      <c r="V103" s="156"/>
      <c r="W103" s="156"/>
      <c r="X103" s="156"/>
      <c r="Y103" s="156"/>
      <c r="Z103" s="303"/>
      <c r="AA103" s="303"/>
      <c r="AB103" s="448"/>
      <c r="AG103" s="167"/>
      <c r="AH103" s="234"/>
      <c r="AI103" s="234"/>
      <c r="AJ103" s="234"/>
      <c r="AK103" s="234"/>
      <c r="AL103" s="303"/>
      <c r="AM103" s="448"/>
      <c r="AR103" s="167"/>
      <c r="AS103" s="156"/>
      <c r="AT103" s="156"/>
      <c r="AU103" s="156"/>
      <c r="AV103" s="156"/>
      <c r="AW103" s="171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K103" s="194"/>
      <c r="BL103" s="194"/>
      <c r="BM103" s="194"/>
      <c r="BN103" s="194"/>
      <c r="BO103" s="194"/>
    </row>
    <row r="104" ht="19.5" customHeight="1">
      <c r="A104" s="428"/>
      <c r="B104" s="50"/>
      <c r="C104" s="448"/>
      <c r="H104" s="167"/>
      <c r="I104" s="432"/>
      <c r="J104" s="432"/>
      <c r="K104" s="432"/>
      <c r="L104" s="432"/>
      <c r="M104" s="432"/>
      <c r="N104" s="139"/>
      <c r="O104" s="303"/>
      <c r="P104" s="448"/>
      <c r="U104" s="167"/>
      <c r="V104" s="156"/>
      <c r="W104" s="156"/>
      <c r="X104" s="156"/>
      <c r="Y104" s="156"/>
      <c r="Z104" s="303"/>
      <c r="AA104" s="303"/>
      <c r="AB104" s="448"/>
      <c r="AG104" s="167"/>
      <c r="AH104" s="234"/>
      <c r="AI104" s="234"/>
      <c r="AJ104" s="234"/>
      <c r="AK104" s="234"/>
      <c r="AL104" s="303"/>
      <c r="AM104" s="448"/>
      <c r="AR104" s="167"/>
      <c r="AS104" s="156"/>
      <c r="AT104" s="156"/>
      <c r="AU104" s="156"/>
      <c r="AV104" s="156"/>
      <c r="AW104" s="263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  <c r="BO104" s="194"/>
    </row>
    <row r="105">
      <c r="A105" s="428"/>
      <c r="B105" s="50"/>
      <c r="C105" s="448"/>
      <c r="H105" s="167"/>
      <c r="I105" s="432"/>
      <c r="J105" s="432"/>
      <c r="K105" s="432"/>
      <c r="L105" s="432"/>
      <c r="M105" s="432"/>
      <c r="N105" s="139"/>
      <c r="O105" s="303"/>
      <c r="P105" s="448"/>
      <c r="U105" s="167"/>
      <c r="V105" s="156"/>
      <c r="W105" s="156"/>
      <c r="X105" s="156"/>
      <c r="Y105" s="156"/>
      <c r="Z105" s="303"/>
      <c r="AA105" s="303"/>
      <c r="AB105" s="448"/>
      <c r="AG105" s="167"/>
      <c r="AH105" s="234"/>
      <c r="AI105" s="234"/>
      <c r="AJ105" s="234"/>
      <c r="AK105" s="234"/>
      <c r="AL105" s="303"/>
      <c r="AM105" s="448"/>
      <c r="AR105" s="167"/>
      <c r="AS105" s="156"/>
      <c r="AT105" s="156"/>
      <c r="AU105" s="156"/>
      <c r="AV105" s="156"/>
      <c r="AW105" s="171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  <c r="BO105" s="194"/>
    </row>
    <row r="106">
      <c r="A106" s="428"/>
      <c r="B106" s="50"/>
      <c r="C106" s="184"/>
      <c r="D106" s="52"/>
      <c r="E106" s="52"/>
      <c r="F106" s="52"/>
      <c r="G106" s="52"/>
      <c r="H106" s="132"/>
      <c r="I106" s="432"/>
      <c r="J106" s="432"/>
      <c r="K106" s="432"/>
      <c r="L106" s="432"/>
      <c r="M106" s="432"/>
      <c r="N106" s="139"/>
      <c r="O106" s="303"/>
      <c r="P106" s="184"/>
      <c r="Q106" s="52"/>
      <c r="R106" s="52"/>
      <c r="S106" s="52"/>
      <c r="T106" s="52"/>
      <c r="U106" s="132"/>
      <c r="V106" s="156"/>
      <c r="W106" s="156"/>
      <c r="X106" s="156"/>
      <c r="Y106" s="156"/>
      <c r="Z106" s="303"/>
      <c r="AA106" s="303"/>
      <c r="AB106" s="184"/>
      <c r="AC106" s="52"/>
      <c r="AD106" s="52"/>
      <c r="AE106" s="52"/>
      <c r="AF106" s="52"/>
      <c r="AG106" s="132"/>
      <c r="AH106" s="234"/>
      <c r="AI106" s="234"/>
      <c r="AJ106" s="234"/>
      <c r="AK106" s="234"/>
      <c r="AL106" s="303"/>
      <c r="AM106" s="184"/>
      <c r="AN106" s="52"/>
      <c r="AO106" s="52"/>
      <c r="AP106" s="52"/>
      <c r="AQ106" s="52"/>
      <c r="AR106" s="132"/>
      <c r="AS106" s="156"/>
      <c r="AT106" s="156"/>
      <c r="AU106" s="156"/>
      <c r="AV106" s="156"/>
      <c r="AW106" s="263"/>
      <c r="AX106" s="194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  <c r="BO106" s="194"/>
    </row>
    <row r="107">
      <c r="A107" s="412"/>
      <c r="B107" s="50"/>
      <c r="C107" s="461" t="s">
        <v>201</v>
      </c>
      <c r="D107" s="62"/>
      <c r="E107" s="62"/>
      <c r="F107" s="62"/>
      <c r="G107" s="62"/>
      <c r="H107" s="63"/>
      <c r="I107" s="303"/>
      <c r="J107" s="303"/>
      <c r="K107" s="303"/>
      <c r="L107" s="303"/>
      <c r="M107" s="303"/>
      <c r="N107" s="139"/>
      <c r="O107" s="303"/>
      <c r="P107" s="461" t="s">
        <v>201</v>
      </c>
      <c r="Q107" s="62"/>
      <c r="R107" s="62"/>
      <c r="S107" s="62"/>
      <c r="T107" s="62"/>
      <c r="U107" s="63"/>
      <c r="V107" s="156"/>
      <c r="W107" s="156"/>
      <c r="X107" s="156"/>
      <c r="Y107" s="156"/>
      <c r="Z107" s="303"/>
      <c r="AA107" s="303"/>
      <c r="AB107" s="461" t="s">
        <v>201</v>
      </c>
      <c r="AC107" s="62"/>
      <c r="AD107" s="62"/>
      <c r="AE107" s="62"/>
      <c r="AF107" s="62"/>
      <c r="AG107" s="63"/>
      <c r="AH107" s="234"/>
      <c r="AI107" s="234"/>
      <c r="AJ107" s="234"/>
      <c r="AK107" s="234"/>
      <c r="AL107" s="303"/>
      <c r="AM107" s="461" t="s">
        <v>201</v>
      </c>
      <c r="AN107" s="62"/>
      <c r="AO107" s="62"/>
      <c r="AP107" s="62"/>
      <c r="AQ107" s="62"/>
      <c r="AR107" s="63"/>
      <c r="AS107" s="156"/>
      <c r="AT107" s="156"/>
      <c r="AU107" s="156"/>
      <c r="AV107" s="156"/>
      <c r="AW107" s="171"/>
      <c r="AX107" s="194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194"/>
    </row>
    <row r="108">
      <c r="A108" s="412"/>
      <c r="B108" s="50"/>
      <c r="C108" s="465"/>
      <c r="D108" s="467"/>
      <c r="E108" s="467"/>
      <c r="F108" s="469"/>
      <c r="G108" s="469"/>
      <c r="H108" s="469"/>
      <c r="I108" s="432"/>
      <c r="J108" s="432"/>
      <c r="K108" s="432"/>
      <c r="L108" s="432"/>
      <c r="M108" s="432"/>
      <c r="N108" s="139"/>
      <c r="O108" s="303"/>
      <c r="P108" s="465"/>
      <c r="Q108" s="467"/>
      <c r="R108" s="467"/>
      <c r="S108" s="469"/>
      <c r="T108" s="469"/>
      <c r="U108" s="469"/>
      <c r="V108" s="156"/>
      <c r="W108" s="156"/>
      <c r="X108" s="156"/>
      <c r="Y108" s="156"/>
      <c r="Z108" s="303"/>
      <c r="AA108" s="303"/>
      <c r="AB108" s="465"/>
      <c r="AC108" s="467"/>
      <c r="AD108" s="467"/>
      <c r="AE108" s="469"/>
      <c r="AF108" s="469"/>
      <c r="AG108" s="469"/>
      <c r="AH108" s="234"/>
      <c r="AI108" s="234"/>
      <c r="AJ108" s="234"/>
      <c r="AK108" s="234"/>
      <c r="AL108" s="303"/>
      <c r="AM108" s="465"/>
      <c r="AN108" s="467"/>
      <c r="AO108" s="467"/>
      <c r="AP108" s="469"/>
      <c r="AQ108" s="469"/>
      <c r="AR108" s="469"/>
      <c r="AS108" s="156"/>
      <c r="AT108" s="156"/>
      <c r="AU108" s="156"/>
      <c r="AV108" s="156"/>
      <c r="AW108" s="263"/>
      <c r="AX108" s="194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171"/>
      <c r="O109" s="450"/>
      <c r="P109" s="171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173"/>
      <c r="AT109" s="173"/>
      <c r="AU109" s="173"/>
      <c r="AV109" s="173"/>
      <c r="AW109" s="171"/>
      <c r="AX109" s="194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303"/>
      <c r="AC110" s="303"/>
      <c r="AD110" s="303"/>
      <c r="AE110" s="303"/>
      <c r="AF110" s="303"/>
      <c r="AG110" s="171"/>
      <c r="AH110" s="234"/>
      <c r="AI110" s="234"/>
      <c r="AJ110" s="234"/>
      <c r="AK110" s="234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94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303"/>
      <c r="AC111" s="303"/>
      <c r="AD111" s="303"/>
      <c r="AE111" s="303"/>
      <c r="AF111" s="303"/>
      <c r="AG111" s="171"/>
      <c r="AH111" s="234"/>
      <c r="AI111" s="234"/>
      <c r="AJ111" s="234"/>
      <c r="AK111" s="234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94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0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303"/>
      <c r="AC112" s="303"/>
      <c r="AD112" s="303"/>
      <c r="AE112" s="303"/>
      <c r="AF112" s="303"/>
      <c r="AG112" s="171"/>
      <c r="AH112" s="234"/>
      <c r="AI112" s="234"/>
      <c r="AJ112" s="234"/>
      <c r="AK112" s="234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94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47"/>
      <c r="O113" s="450"/>
      <c r="P113" s="171"/>
      <c r="Q113" s="303"/>
      <c r="R113" s="303"/>
      <c r="S113" s="303"/>
      <c r="T113" s="303"/>
      <c r="U113" s="139"/>
      <c r="V113" s="303"/>
      <c r="W113" s="303"/>
      <c r="X113" s="303"/>
      <c r="Y113" s="303"/>
      <c r="Z113" s="303"/>
      <c r="AA113" s="171"/>
      <c r="AB113" s="303"/>
      <c r="AC113" s="303"/>
      <c r="AD113" s="303"/>
      <c r="AE113" s="303"/>
      <c r="AF113" s="303"/>
      <c r="AG113" s="171"/>
      <c r="AH113" s="234"/>
      <c r="AI113" s="234"/>
      <c r="AJ113" s="234"/>
      <c r="AK113" s="234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7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491"/>
      <c r="AA116" s="48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</row>
    <row r="117">
      <c r="A117" s="412"/>
      <c r="B117" s="47"/>
      <c r="C117" s="458" t="s">
        <v>199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3"/>
      <c r="P117" s="47"/>
      <c r="Q117" s="459" t="s">
        <v>200</v>
      </c>
      <c r="R117" s="62"/>
      <c r="S117" s="62"/>
      <c r="T117" s="62"/>
      <c r="U117" s="62"/>
      <c r="V117" s="62"/>
      <c r="W117" s="62"/>
      <c r="X117" s="62"/>
      <c r="Y117" s="62"/>
      <c r="Z117" s="63"/>
      <c r="AA117" s="494"/>
      <c r="AB117" s="495"/>
      <c r="AC117" s="463"/>
      <c r="AD117" s="463"/>
      <c r="AE117" s="463"/>
      <c r="AF117" s="464"/>
      <c r="AG117" s="460"/>
      <c r="AH117" s="466"/>
      <c r="AI117" s="468"/>
      <c r="AJ117" s="468"/>
      <c r="AK117" s="468"/>
      <c r="AL117" s="470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</row>
    <row r="118">
      <c r="A118" s="412"/>
      <c r="B118" s="47"/>
      <c r="C118" s="471" t="s">
        <v>202</v>
      </c>
      <c r="D118" s="63"/>
      <c r="E118" s="472" t="s">
        <v>203</v>
      </c>
      <c r="F118" s="473" t="s">
        <v>100</v>
      </c>
      <c r="G118" s="474" t="s">
        <v>204</v>
      </c>
      <c r="H118" s="63"/>
      <c r="I118" s="475" t="s">
        <v>85</v>
      </c>
      <c r="J118" s="63"/>
      <c r="K118" s="476"/>
      <c r="L118" s="476"/>
      <c r="M118" s="477"/>
      <c r="N118" s="476"/>
      <c r="O118" s="478"/>
      <c r="P118" s="47"/>
      <c r="Q118" s="479" t="s">
        <v>205</v>
      </c>
      <c r="R118" s="479" t="s">
        <v>206</v>
      </c>
      <c r="S118" s="479" t="s">
        <v>12</v>
      </c>
      <c r="T118" s="479" t="s">
        <v>207</v>
      </c>
      <c r="U118" s="480" t="s">
        <v>208</v>
      </c>
      <c r="V118" s="63"/>
      <c r="W118" s="481" t="s">
        <v>209</v>
      </c>
      <c r="X118" s="482" t="s">
        <v>210</v>
      </c>
      <c r="Y118" s="482" t="s">
        <v>211</v>
      </c>
      <c r="Z118" s="482" t="s">
        <v>212</v>
      </c>
      <c r="AA118" s="506"/>
      <c r="AB118" s="486"/>
      <c r="AC118" s="486"/>
      <c r="AD118" s="487"/>
      <c r="AE118" s="484"/>
      <c r="AF118" s="488"/>
      <c r="AG118" s="405"/>
      <c r="AH118" s="405"/>
      <c r="AI118" s="405"/>
      <c r="AJ118" s="470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</row>
    <row r="119">
      <c r="A119" s="412"/>
      <c r="B119" s="47"/>
      <c r="C119" s="489" t="s">
        <v>213</v>
      </c>
      <c r="D119" s="63"/>
      <c r="E119" s="661"/>
      <c r="F119" s="492">
        <v>50.0</v>
      </c>
      <c r="G119" s="493">
        <f t="shared" ref="G119:G122" si="21">E119*F119</f>
        <v>0</v>
      </c>
      <c r="H119" s="132"/>
      <c r="I119" s="496" t="str">
        <f t="shared" ref="I119:I122" si="22">IF(ISBLANK(E119)=false , G119/$G$123,"")</f>
        <v/>
      </c>
      <c r="J119" s="132"/>
      <c r="K119" s="497"/>
      <c r="L119" s="498"/>
      <c r="M119" s="499"/>
      <c r="N119" s="497"/>
      <c r="O119" s="500"/>
      <c r="P119" s="47"/>
      <c r="Q119" s="501" t="str">
        <f>D3</f>
        <v/>
      </c>
      <c r="R119" s="507"/>
      <c r="S119" s="503" t="str">
        <f>AB3</f>
        <v/>
      </c>
      <c r="T119" s="504" t="str">
        <f>E81</f>
        <v/>
      </c>
      <c r="U119" s="505" t="str">
        <f>W2</f>
        <v/>
      </c>
      <c r="V119" s="63"/>
      <c r="W119" s="501">
        <f>SUM(AG107*6)</f>
        <v>0</v>
      </c>
      <c r="X119" s="507">
        <f>sum(U8*50)</f>
        <v>0</v>
      </c>
      <c r="Y119" s="512">
        <f>SUM(U16-U17)</f>
        <v>0</v>
      </c>
      <c r="Z119" s="512">
        <f>sum(X119+Y119)</f>
        <v>0</v>
      </c>
      <c r="AA119" s="506"/>
      <c r="AB119" s="486"/>
      <c r="AC119" s="486"/>
      <c r="AD119" s="487"/>
      <c r="AE119" s="484"/>
      <c r="AF119" s="488"/>
      <c r="AG119" s="405"/>
      <c r="AH119" s="405"/>
      <c r="AI119" s="405"/>
      <c r="AJ119" s="470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</row>
    <row r="120">
      <c r="A120" s="412"/>
      <c r="B120" s="47"/>
      <c r="C120" s="489" t="s">
        <v>214</v>
      </c>
      <c r="D120" s="63"/>
      <c r="E120" s="661"/>
      <c r="F120" s="492">
        <v>50.0</v>
      </c>
      <c r="G120" s="493">
        <f t="shared" si="21"/>
        <v>0</v>
      </c>
      <c r="H120" s="132"/>
      <c r="I120" s="496" t="str">
        <f t="shared" si="22"/>
        <v/>
      </c>
      <c r="J120" s="132"/>
      <c r="K120" s="497"/>
      <c r="L120" s="498"/>
      <c r="M120" s="499"/>
      <c r="N120" s="497"/>
      <c r="O120" s="500"/>
      <c r="P120" s="47"/>
      <c r="Q120" s="463"/>
      <c r="R120" s="463"/>
      <c r="S120" s="463"/>
      <c r="T120" s="464"/>
      <c r="U120" s="509"/>
      <c r="V120" s="462"/>
      <c r="W120" s="463"/>
      <c r="X120" s="463"/>
      <c r="Y120" s="510"/>
      <c r="Z120" s="412"/>
      <c r="AA120" s="9"/>
      <c r="AB120" s="506"/>
      <c r="AC120" s="486"/>
      <c r="AD120" s="486"/>
      <c r="AE120" s="486"/>
      <c r="AF120" s="487"/>
      <c r="AG120" s="8"/>
      <c r="AH120" s="405"/>
      <c r="AI120" s="405"/>
      <c r="AJ120" s="405"/>
      <c r="AK120" s="405"/>
      <c r="AL120" s="470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</row>
    <row r="121">
      <c r="A121" s="412"/>
      <c r="B121" s="47"/>
      <c r="C121" s="513" t="s">
        <v>215</v>
      </c>
      <c r="D121" s="182"/>
      <c r="E121" s="490" t="str">
        <f>U10</f>
        <v/>
      </c>
      <c r="F121" s="492">
        <v>50.0</v>
      </c>
      <c r="G121" s="493">
        <f t="shared" si="21"/>
        <v>0</v>
      </c>
      <c r="H121" s="132"/>
      <c r="I121" s="496" t="str">
        <f t="shared" si="22"/>
        <v/>
      </c>
      <c r="J121" s="132"/>
      <c r="K121" s="497"/>
      <c r="L121" s="498"/>
      <c r="M121" s="499"/>
      <c r="N121" s="497"/>
      <c r="O121" s="515"/>
      <c r="P121" s="47"/>
      <c r="Q121" s="486"/>
      <c r="R121" s="486"/>
      <c r="S121" s="486"/>
      <c r="T121" s="487"/>
      <c r="U121" s="2"/>
      <c r="V121" s="485"/>
      <c r="W121" s="486"/>
      <c r="X121" s="486"/>
      <c r="Y121" s="486"/>
      <c r="Z121" s="464"/>
      <c r="AA121" s="520"/>
      <c r="AB121" s="485"/>
      <c r="AC121" s="486"/>
      <c r="AD121" s="486"/>
      <c r="AE121" s="486"/>
      <c r="AF121" s="487"/>
      <c r="AG121" s="8"/>
      <c r="AH121" s="405"/>
      <c r="AI121" s="405"/>
      <c r="AJ121" s="405"/>
      <c r="AK121" s="405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</row>
    <row r="122">
      <c r="A122" s="412"/>
      <c r="B122" s="47"/>
      <c r="C122" s="516" t="s">
        <v>216</v>
      </c>
      <c r="D122" s="182"/>
      <c r="E122" s="490" t="str">
        <f>U12</f>
        <v/>
      </c>
      <c r="F122" s="517">
        <v>9.0</v>
      </c>
      <c r="G122" s="493">
        <f t="shared" si="21"/>
        <v>0</v>
      </c>
      <c r="H122" s="132"/>
      <c r="I122" s="496" t="str">
        <f t="shared" si="22"/>
        <v/>
      </c>
      <c r="J122" s="132"/>
      <c r="K122" s="497"/>
      <c r="L122" s="498"/>
      <c r="M122" s="499"/>
      <c r="N122" s="497"/>
      <c r="O122" s="515"/>
      <c r="P122" s="47"/>
      <c r="Q122" s="518"/>
      <c r="R122" s="518"/>
      <c r="S122" s="518"/>
      <c r="T122" s="519"/>
      <c r="U122" s="2"/>
      <c r="V122" s="485"/>
      <c r="W122" s="486"/>
      <c r="X122" s="486"/>
      <c r="Y122" s="486"/>
      <c r="Z122" s="487"/>
      <c r="AA122" s="8"/>
      <c r="AB122" s="485"/>
      <c r="AC122" s="486"/>
      <c r="AD122" s="486"/>
      <c r="AE122" s="486"/>
      <c r="AF122" s="487"/>
      <c r="AG122" s="8"/>
      <c r="AH122" s="506"/>
      <c r="AI122" s="485"/>
      <c r="AJ122" s="486"/>
      <c r="AK122" s="486"/>
      <c r="AL122" s="486"/>
      <c r="AM122" s="487"/>
      <c r="AN122" s="521"/>
      <c r="AO122" s="485"/>
      <c r="AP122" s="486"/>
      <c r="AQ122" s="486"/>
      <c r="AR122" s="486"/>
      <c r="AS122" s="487"/>
      <c r="AT122" s="521"/>
      <c r="AU122" s="485"/>
      <c r="AV122" s="486"/>
      <c r="AW122" s="486"/>
      <c r="AX122" s="486"/>
      <c r="AY122" s="487"/>
      <c r="AZ122" s="521"/>
      <c r="BA122" s="485"/>
      <c r="BB122" s="506"/>
      <c r="BC122" s="506"/>
      <c r="BD122" s="506"/>
      <c r="BE122" s="506"/>
      <c r="BF122" s="506"/>
      <c r="BG122" s="506"/>
      <c r="BH122" s="486"/>
      <c r="BI122" s="486"/>
      <c r="BJ122" s="486"/>
      <c r="BK122" s="487"/>
      <c r="BL122" s="522"/>
      <c r="BM122" s="522"/>
      <c r="BN122" s="522"/>
      <c r="BO122" s="522"/>
    </row>
    <row r="123">
      <c r="A123" s="412"/>
      <c r="B123" s="47"/>
      <c r="C123" s="523" t="s">
        <v>217</v>
      </c>
      <c r="D123" s="62"/>
      <c r="E123" s="524"/>
      <c r="F123" s="524"/>
      <c r="G123" s="525">
        <f>SUM(G119:G122)</f>
        <v>0</v>
      </c>
      <c r="H123" s="132"/>
      <c r="I123" s="526"/>
      <c r="K123" s="497"/>
      <c r="L123" s="498"/>
      <c r="M123" s="499"/>
      <c r="N123" s="499"/>
      <c r="O123" s="527"/>
      <c r="P123" s="47"/>
      <c r="Q123" s="528" t="s">
        <v>218</v>
      </c>
      <c r="R123" s="62"/>
      <c r="S123" s="62"/>
      <c r="T123" s="63"/>
      <c r="U123" s="529"/>
      <c r="V123" s="485"/>
      <c r="W123" s="486"/>
      <c r="X123" s="486"/>
      <c r="Y123" s="486"/>
      <c r="Z123" s="487"/>
      <c r="AA123" s="8"/>
      <c r="AB123" s="485"/>
      <c r="AC123" s="486"/>
      <c r="AD123" s="486"/>
      <c r="AE123" s="486"/>
      <c r="AF123" s="487"/>
      <c r="AG123" s="8"/>
      <c r="AH123" s="506"/>
      <c r="AI123" s="485"/>
      <c r="AJ123" s="486"/>
      <c r="AK123" s="486"/>
      <c r="AL123" s="486"/>
      <c r="AM123" s="487"/>
      <c r="AN123" s="521"/>
      <c r="AO123" s="485"/>
      <c r="AP123" s="486"/>
      <c r="AQ123" s="486"/>
      <c r="AR123" s="486"/>
      <c r="AS123" s="487"/>
      <c r="AT123" s="521"/>
      <c r="AU123" s="485"/>
      <c r="AV123" s="486"/>
      <c r="AW123" s="486"/>
      <c r="AX123" s="486"/>
      <c r="AY123" s="487"/>
      <c r="AZ123" s="521"/>
      <c r="BA123" s="485"/>
      <c r="BB123" s="506"/>
      <c r="BC123" s="506"/>
      <c r="BD123" s="506"/>
      <c r="BE123" s="506"/>
      <c r="BF123" s="506"/>
      <c r="BG123" s="506"/>
      <c r="BH123" s="486"/>
      <c r="BI123" s="486"/>
      <c r="BJ123" s="486"/>
      <c r="BK123" s="487"/>
      <c r="BL123" s="522"/>
      <c r="BM123" s="522"/>
      <c r="BN123" s="522"/>
      <c r="BO123" s="522"/>
    </row>
    <row r="124">
      <c r="A124" s="412"/>
      <c r="B124" s="47"/>
      <c r="C124" s="530"/>
      <c r="D124" s="530"/>
      <c r="E124" s="530"/>
      <c r="F124" s="530"/>
      <c r="G124" s="531"/>
      <c r="H124" s="531"/>
      <c r="I124" s="531"/>
      <c r="J124" s="532"/>
      <c r="K124" s="533"/>
      <c r="L124" s="534"/>
      <c r="M124" s="534"/>
      <c r="N124" s="534"/>
      <c r="O124" s="533"/>
      <c r="P124" s="47"/>
      <c r="Q124" s="535">
        <f>sum(U119-(W119+Z119))</f>
        <v>0</v>
      </c>
      <c r="R124" s="62"/>
      <c r="S124" s="62"/>
      <c r="T124" s="63"/>
      <c r="U124" s="529"/>
      <c r="V124" s="485"/>
      <c r="W124" s="486"/>
      <c r="X124" s="486"/>
      <c r="Y124" s="486"/>
      <c r="Z124" s="487"/>
      <c r="AA124" s="8"/>
      <c r="AB124" s="485"/>
      <c r="AC124" s="486"/>
      <c r="AD124" s="486"/>
      <c r="AE124" s="486"/>
      <c r="AF124" s="487"/>
      <c r="AG124" s="8"/>
      <c r="AH124" s="506"/>
      <c r="AI124" s="485"/>
      <c r="AJ124" s="486"/>
      <c r="AK124" s="486"/>
      <c r="AL124" s="486"/>
      <c r="AM124" s="487"/>
      <c r="AN124" s="521"/>
      <c r="AO124" s="485"/>
      <c r="AP124" s="486"/>
      <c r="AQ124" s="486"/>
      <c r="AR124" s="486"/>
      <c r="AS124" s="487"/>
      <c r="AT124" s="521"/>
      <c r="AU124" s="485"/>
      <c r="AV124" s="486"/>
      <c r="AW124" s="486"/>
      <c r="AX124" s="486"/>
      <c r="AY124" s="487"/>
      <c r="AZ124" s="521"/>
      <c r="BA124" s="485"/>
      <c r="BB124" s="506"/>
      <c r="BC124" s="506"/>
      <c r="BD124" s="506"/>
      <c r="BE124" s="506"/>
      <c r="BF124" s="506"/>
      <c r="BG124" s="506"/>
      <c r="BH124" s="486"/>
      <c r="BI124" s="486"/>
      <c r="BJ124" s="486"/>
      <c r="BK124" s="487"/>
      <c r="BL124" s="522"/>
      <c r="BM124" s="522"/>
      <c r="BN124" s="522"/>
      <c r="BO124" s="522"/>
    </row>
    <row r="125">
      <c r="A125" s="412"/>
      <c r="B125" s="47"/>
      <c r="C125" s="471" t="s">
        <v>219</v>
      </c>
      <c r="D125" s="62"/>
      <c r="E125" s="62"/>
      <c r="F125" s="63"/>
      <c r="G125" s="537" t="s">
        <v>203</v>
      </c>
      <c r="H125" s="132"/>
      <c r="I125" s="538" t="s">
        <v>220</v>
      </c>
      <c r="J125" s="132"/>
      <c r="K125" s="539" t="s">
        <v>221</v>
      </c>
      <c r="L125" s="538" t="s">
        <v>222</v>
      </c>
      <c r="M125" s="132"/>
      <c r="N125" s="540" t="s">
        <v>216</v>
      </c>
      <c r="O125" s="132"/>
      <c r="P125" s="47"/>
      <c r="Q125" s="463"/>
      <c r="R125" s="463"/>
      <c r="S125" s="463"/>
      <c r="T125" s="464"/>
      <c r="U125" s="2"/>
      <c r="V125" s="485"/>
      <c r="W125" s="486"/>
      <c r="X125" s="486"/>
      <c r="Y125" s="486"/>
      <c r="Z125" s="487"/>
      <c r="AA125" s="8"/>
      <c r="AB125" s="485"/>
      <c r="AC125" s="486"/>
      <c r="AD125" s="486"/>
      <c r="AE125" s="486"/>
      <c r="AF125" s="487"/>
      <c r="AG125" s="8"/>
      <c r="AH125" s="506"/>
      <c r="AI125" s="485"/>
      <c r="AJ125" s="486"/>
      <c r="AK125" s="486"/>
      <c r="AL125" s="486"/>
      <c r="AM125" s="487"/>
      <c r="AN125" s="521"/>
      <c r="AO125" s="485"/>
      <c r="AP125" s="486"/>
      <c r="AQ125" s="486"/>
      <c r="AR125" s="486"/>
      <c r="AS125" s="487"/>
      <c r="AT125" s="521"/>
      <c r="AU125" s="485"/>
      <c r="AV125" s="486"/>
      <c r="AW125" s="486"/>
      <c r="AX125" s="486"/>
      <c r="AY125" s="487"/>
      <c r="AZ125" s="521"/>
      <c r="BA125" s="485"/>
      <c r="BB125" s="506"/>
      <c r="BC125" s="506"/>
      <c r="BD125" s="506"/>
      <c r="BE125" s="506"/>
      <c r="BF125" s="506"/>
      <c r="BG125" s="506"/>
      <c r="BH125" s="486"/>
      <c r="BI125" s="486"/>
      <c r="BJ125" s="486"/>
      <c r="BK125" s="487"/>
      <c r="BL125" s="522"/>
      <c r="BM125" s="522"/>
      <c r="BN125" s="522"/>
      <c r="BO125" s="522"/>
    </row>
    <row r="126">
      <c r="A126" s="412"/>
      <c r="B126" s="47"/>
      <c r="C126" s="541"/>
      <c r="D126" s="62"/>
      <c r="E126" s="62"/>
      <c r="F126" s="63"/>
      <c r="G126" s="537"/>
      <c r="H126" s="132"/>
      <c r="I126" s="542">
        <f t="shared" ref="I126:I166" si="23">G126*$I$119</f>
        <v>0</v>
      </c>
      <c r="J126" s="132"/>
      <c r="K126" s="543">
        <f t="shared" ref="K126:K166" si="24">G126*$I$120</f>
        <v>0</v>
      </c>
      <c r="L126" s="544">
        <f t="shared" ref="L126:L166" si="25">G126*$I$121</f>
        <v>0</v>
      </c>
      <c r="M126" s="132"/>
      <c r="N126" s="545">
        <f t="shared" ref="N126:N166" si="26">G126*$I$122</f>
        <v>0</v>
      </c>
      <c r="O126" s="132"/>
      <c r="P126" s="47"/>
      <c r="Q126" s="486"/>
      <c r="R126" s="486"/>
      <c r="S126" s="486"/>
      <c r="T126" s="487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521"/>
      <c r="BA126" s="485"/>
      <c r="BB126" s="506"/>
      <c r="BC126" s="506"/>
      <c r="BD126" s="506"/>
      <c r="BE126" s="506"/>
      <c r="BF126" s="506"/>
      <c r="BG126" s="506"/>
      <c r="BH126" s="486"/>
      <c r="BI126" s="486"/>
      <c r="BJ126" s="486"/>
      <c r="BK126" s="487"/>
      <c r="BL126" s="522"/>
      <c r="BM126" s="522"/>
      <c r="BN126" s="522"/>
      <c r="BO126" s="522"/>
    </row>
    <row r="127">
      <c r="A127" s="412"/>
      <c r="B127" s="47"/>
      <c r="C127" s="541"/>
      <c r="D127" s="62"/>
      <c r="E127" s="62"/>
      <c r="F127" s="63"/>
      <c r="G127" s="546"/>
      <c r="H127" s="132"/>
      <c r="I127" s="542">
        <f t="shared" si="23"/>
        <v>0</v>
      </c>
      <c r="J127" s="132"/>
      <c r="K127" s="543">
        <f t="shared" si="24"/>
        <v>0</v>
      </c>
      <c r="L127" s="544">
        <f t="shared" si="25"/>
        <v>0</v>
      </c>
      <c r="M127" s="132"/>
      <c r="N127" s="545">
        <f t="shared" si="26"/>
        <v>0</v>
      </c>
      <c r="O127" s="132"/>
      <c r="P127" s="47"/>
      <c r="Q127" s="486"/>
      <c r="R127" s="486"/>
      <c r="S127" s="486"/>
      <c r="T127" s="487"/>
      <c r="U127" s="2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521"/>
      <c r="BA127" s="485"/>
      <c r="BB127" s="506"/>
      <c r="BC127" s="506"/>
      <c r="BD127" s="506"/>
      <c r="BE127" s="506"/>
      <c r="BF127" s="506"/>
      <c r="BG127" s="506"/>
      <c r="BH127" s="486"/>
      <c r="BI127" s="486"/>
      <c r="BJ127" s="486"/>
      <c r="BK127" s="487"/>
      <c r="BL127" s="522"/>
      <c r="BM127" s="522"/>
      <c r="BN127" s="522"/>
      <c r="BO127" s="522"/>
    </row>
    <row r="128">
      <c r="A128" s="412"/>
      <c r="B128" s="47"/>
      <c r="C128" s="541"/>
      <c r="D128" s="62"/>
      <c r="E128" s="62"/>
      <c r="F128" s="63"/>
      <c r="G128" s="546"/>
      <c r="H128" s="132"/>
      <c r="I128" s="542">
        <f t="shared" si="23"/>
        <v>0</v>
      </c>
      <c r="J128" s="132"/>
      <c r="K128" s="543">
        <f t="shared" si="24"/>
        <v>0</v>
      </c>
      <c r="L128" s="544">
        <f t="shared" si="25"/>
        <v>0</v>
      </c>
      <c r="M128" s="132"/>
      <c r="N128" s="545">
        <f t="shared" si="26"/>
        <v>0</v>
      </c>
      <c r="O128" s="132"/>
      <c r="P128" s="47"/>
      <c r="Q128" s="486"/>
      <c r="R128" s="486"/>
      <c r="S128" s="486"/>
      <c r="T128" s="487"/>
      <c r="U128" s="2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521"/>
      <c r="BA128" s="485"/>
      <c r="BB128" s="506"/>
      <c r="BC128" s="506"/>
      <c r="BD128" s="506"/>
      <c r="BE128" s="506"/>
      <c r="BF128" s="506"/>
      <c r="BG128" s="506"/>
      <c r="BH128" s="486"/>
      <c r="BI128" s="486"/>
      <c r="BJ128" s="486"/>
      <c r="BK128" s="487"/>
      <c r="BL128" s="522"/>
      <c r="BM128" s="522"/>
      <c r="BN128" s="522"/>
      <c r="BO128" s="522"/>
    </row>
    <row r="129">
      <c r="A129" s="412"/>
      <c r="B129" s="47"/>
      <c r="C129" s="541"/>
      <c r="D129" s="62"/>
      <c r="E129" s="62"/>
      <c r="F129" s="63"/>
      <c r="G129" s="546"/>
      <c r="H129" s="132"/>
      <c r="I129" s="542">
        <f t="shared" si="23"/>
        <v>0</v>
      </c>
      <c r="J129" s="132"/>
      <c r="K129" s="543">
        <f t="shared" si="24"/>
        <v>0</v>
      </c>
      <c r="L129" s="544">
        <f t="shared" si="25"/>
        <v>0</v>
      </c>
      <c r="M129" s="132"/>
      <c r="N129" s="545">
        <f t="shared" si="26"/>
        <v>0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521"/>
      <c r="BA129" s="485"/>
      <c r="BB129" s="506"/>
      <c r="BC129" s="506"/>
      <c r="BD129" s="506"/>
      <c r="BE129" s="506"/>
      <c r="BF129" s="506"/>
      <c r="BG129" s="506"/>
      <c r="BH129" s="486"/>
      <c r="BI129" s="486"/>
      <c r="BJ129" s="486"/>
      <c r="BK129" s="487"/>
      <c r="BL129" s="522"/>
      <c r="BM129" s="522"/>
      <c r="BN129" s="522"/>
      <c r="BO129" s="522"/>
    </row>
    <row r="130">
      <c r="A130" s="412"/>
      <c r="B130" s="47"/>
      <c r="C130" s="541"/>
      <c r="D130" s="62"/>
      <c r="E130" s="62"/>
      <c r="F130" s="63"/>
      <c r="G130" s="546"/>
      <c r="H130" s="132"/>
      <c r="I130" s="542">
        <f t="shared" si="23"/>
        <v>0</v>
      </c>
      <c r="J130" s="132"/>
      <c r="K130" s="543">
        <f t="shared" si="24"/>
        <v>0</v>
      </c>
      <c r="L130" s="544">
        <f t="shared" si="25"/>
        <v>0</v>
      </c>
      <c r="M130" s="132"/>
      <c r="N130" s="545">
        <f t="shared" si="26"/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521"/>
      <c r="BA130" s="485"/>
      <c r="BB130" s="506"/>
      <c r="BC130" s="506"/>
      <c r="BD130" s="506"/>
      <c r="BE130" s="506"/>
      <c r="BF130" s="506"/>
      <c r="BG130" s="506"/>
      <c r="BH130" s="486"/>
      <c r="BI130" s="486"/>
      <c r="BJ130" s="486"/>
      <c r="BK130" s="487"/>
      <c r="BL130" s="522"/>
      <c r="BM130" s="522"/>
      <c r="BN130" s="522"/>
      <c r="BO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3"/>
        <v>0</v>
      </c>
      <c r="J131" s="132"/>
      <c r="K131" s="543">
        <f t="shared" si="24"/>
        <v>0</v>
      </c>
      <c r="L131" s="544">
        <f t="shared" si="25"/>
        <v>0</v>
      </c>
      <c r="M131" s="132"/>
      <c r="N131" s="545">
        <f t="shared" si="26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521"/>
      <c r="BA131" s="485"/>
      <c r="BB131" s="506"/>
      <c r="BC131" s="506"/>
      <c r="BD131" s="506"/>
      <c r="BE131" s="506"/>
      <c r="BF131" s="506"/>
      <c r="BG131" s="506"/>
      <c r="BH131" s="486"/>
      <c r="BI131" s="486"/>
      <c r="BJ131" s="486"/>
      <c r="BK131" s="487"/>
      <c r="BL131" s="522"/>
      <c r="BM131" s="522"/>
      <c r="BN131" s="522"/>
      <c r="BO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3"/>
        <v>0</v>
      </c>
      <c r="J132" s="132"/>
      <c r="K132" s="543">
        <f t="shared" si="24"/>
        <v>0</v>
      </c>
      <c r="L132" s="544">
        <f t="shared" si="25"/>
        <v>0</v>
      </c>
      <c r="M132" s="132"/>
      <c r="N132" s="545">
        <f t="shared" si="26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521"/>
      <c r="BA132" s="485"/>
      <c r="BB132" s="506"/>
      <c r="BC132" s="506"/>
      <c r="BD132" s="506"/>
      <c r="BE132" s="506"/>
      <c r="BF132" s="506"/>
      <c r="BG132" s="506"/>
      <c r="BH132" s="486"/>
      <c r="BI132" s="486"/>
      <c r="BJ132" s="486"/>
      <c r="BK132" s="487"/>
      <c r="BL132" s="522"/>
      <c r="BM132" s="522"/>
      <c r="BN132" s="522"/>
      <c r="BO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3"/>
        <v>0</v>
      </c>
      <c r="J133" s="132"/>
      <c r="K133" s="543">
        <f t="shared" si="24"/>
        <v>0</v>
      </c>
      <c r="L133" s="544">
        <f t="shared" si="25"/>
        <v>0</v>
      </c>
      <c r="M133" s="132"/>
      <c r="N133" s="545">
        <f t="shared" si="26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521"/>
      <c r="BA133" s="485"/>
      <c r="BB133" s="506"/>
      <c r="BC133" s="506"/>
      <c r="BD133" s="506"/>
      <c r="BE133" s="506"/>
      <c r="BF133" s="506"/>
      <c r="BG133" s="506"/>
      <c r="BH133" s="486"/>
      <c r="BI133" s="486"/>
      <c r="BJ133" s="486"/>
      <c r="BK133" s="487"/>
      <c r="BL133" s="522"/>
      <c r="BM133" s="522"/>
      <c r="BN133" s="522"/>
      <c r="BO133" s="522"/>
    </row>
    <row r="134">
      <c r="A134" s="1"/>
      <c r="B134" s="47"/>
      <c r="C134" s="541"/>
      <c r="D134" s="62"/>
      <c r="E134" s="62"/>
      <c r="F134" s="63"/>
      <c r="G134" s="546"/>
      <c r="H134" s="132"/>
      <c r="I134" s="542">
        <f t="shared" si="23"/>
        <v>0</v>
      </c>
      <c r="J134" s="132"/>
      <c r="K134" s="543">
        <f t="shared" si="24"/>
        <v>0</v>
      </c>
      <c r="L134" s="544">
        <f t="shared" si="25"/>
        <v>0</v>
      </c>
      <c r="M134" s="132"/>
      <c r="N134" s="545">
        <f t="shared" si="26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521"/>
      <c r="BA134" s="485"/>
      <c r="BB134" s="506"/>
      <c r="BC134" s="506"/>
      <c r="BD134" s="506"/>
      <c r="BE134" s="506"/>
      <c r="BF134" s="506"/>
      <c r="BG134" s="506"/>
      <c r="BH134" s="486"/>
      <c r="BI134" s="486"/>
      <c r="BJ134" s="486"/>
      <c r="BK134" s="487"/>
      <c r="BL134" s="522"/>
      <c r="BM134" s="522"/>
      <c r="BN134" s="522"/>
      <c r="BO134" s="522"/>
    </row>
    <row r="135">
      <c r="A135" s="194"/>
      <c r="B135" s="47"/>
      <c r="C135" s="541"/>
      <c r="D135" s="62"/>
      <c r="E135" s="62"/>
      <c r="F135" s="63"/>
      <c r="G135" s="546"/>
      <c r="H135" s="132"/>
      <c r="I135" s="542">
        <f t="shared" si="23"/>
        <v>0</v>
      </c>
      <c r="J135" s="132"/>
      <c r="K135" s="543">
        <f t="shared" si="24"/>
        <v>0</v>
      </c>
      <c r="L135" s="544">
        <f t="shared" si="25"/>
        <v>0</v>
      </c>
      <c r="M135" s="132"/>
      <c r="N135" s="545">
        <f t="shared" si="26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521"/>
      <c r="BA135" s="485"/>
      <c r="BB135" s="506"/>
      <c r="BC135" s="506"/>
      <c r="BD135" s="506"/>
      <c r="BE135" s="506"/>
      <c r="BF135" s="506"/>
      <c r="BG135" s="506"/>
      <c r="BH135" s="486"/>
      <c r="BI135" s="486"/>
      <c r="BJ135" s="486"/>
      <c r="BK135" s="487"/>
      <c r="BL135" s="522"/>
      <c r="BM135" s="522"/>
      <c r="BN135" s="522"/>
      <c r="BO135" s="522"/>
    </row>
    <row r="136">
      <c r="A136" s="194"/>
      <c r="B136" s="47"/>
      <c r="C136" s="541"/>
      <c r="D136" s="62"/>
      <c r="E136" s="62"/>
      <c r="F136" s="63"/>
      <c r="G136" s="546"/>
      <c r="H136" s="132"/>
      <c r="I136" s="542">
        <f t="shared" si="23"/>
        <v>0</v>
      </c>
      <c r="J136" s="132"/>
      <c r="K136" s="543">
        <f t="shared" si="24"/>
        <v>0</v>
      </c>
      <c r="L136" s="544">
        <f t="shared" si="25"/>
        <v>0</v>
      </c>
      <c r="M136" s="132"/>
      <c r="N136" s="545">
        <f t="shared" si="26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521"/>
      <c r="BA136" s="485"/>
      <c r="BB136" s="506"/>
      <c r="BC136" s="506"/>
      <c r="BD136" s="506"/>
      <c r="BE136" s="506"/>
      <c r="BF136" s="506"/>
      <c r="BG136" s="506"/>
      <c r="BH136" s="486"/>
      <c r="BI136" s="486"/>
      <c r="BJ136" s="486"/>
      <c r="BK136" s="487"/>
      <c r="BL136" s="522"/>
      <c r="BM136" s="522"/>
      <c r="BN136" s="522"/>
      <c r="BO136" s="522"/>
    </row>
    <row r="137">
      <c r="A137" s="194"/>
      <c r="B137" s="47"/>
      <c r="C137" s="541"/>
      <c r="D137" s="62"/>
      <c r="E137" s="62"/>
      <c r="F137" s="63"/>
      <c r="G137" s="547"/>
      <c r="H137" s="63"/>
      <c r="I137" s="542">
        <f t="shared" si="23"/>
        <v>0</v>
      </c>
      <c r="J137" s="132"/>
      <c r="K137" s="543">
        <f t="shared" si="24"/>
        <v>0</v>
      </c>
      <c r="L137" s="544">
        <f t="shared" si="25"/>
        <v>0</v>
      </c>
      <c r="M137" s="132"/>
      <c r="N137" s="545">
        <f t="shared" si="26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521"/>
      <c r="BA137" s="485"/>
      <c r="BB137" s="506"/>
      <c r="BC137" s="506"/>
      <c r="BD137" s="506"/>
      <c r="BE137" s="506"/>
      <c r="BF137" s="506"/>
      <c r="BG137" s="506"/>
      <c r="BH137" s="486"/>
      <c r="BI137" s="486"/>
      <c r="BJ137" s="486"/>
      <c r="BK137" s="487"/>
      <c r="BL137" s="522"/>
      <c r="BM137" s="522"/>
      <c r="BN137" s="522"/>
      <c r="BO137" s="522"/>
    </row>
    <row r="138">
      <c r="A138" s="194"/>
      <c r="B138" s="47"/>
      <c r="C138" s="541"/>
      <c r="D138" s="62"/>
      <c r="E138" s="62"/>
      <c r="F138" s="63"/>
      <c r="G138" s="547"/>
      <c r="H138" s="63"/>
      <c r="I138" s="542">
        <f t="shared" si="23"/>
        <v>0</v>
      </c>
      <c r="J138" s="132"/>
      <c r="K138" s="543">
        <f t="shared" si="24"/>
        <v>0</v>
      </c>
      <c r="L138" s="544">
        <f t="shared" si="25"/>
        <v>0</v>
      </c>
      <c r="M138" s="132"/>
      <c r="N138" s="545">
        <f t="shared" si="26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521"/>
      <c r="BA138" s="485"/>
      <c r="BB138" s="506"/>
      <c r="BC138" s="506"/>
      <c r="BD138" s="506"/>
      <c r="BE138" s="506"/>
      <c r="BF138" s="506"/>
      <c r="BG138" s="506"/>
      <c r="BH138" s="486"/>
      <c r="BI138" s="486"/>
      <c r="BJ138" s="486"/>
      <c r="BK138" s="487"/>
      <c r="BL138" s="522"/>
      <c r="BM138" s="522"/>
      <c r="BN138" s="522"/>
      <c r="BO138" s="522"/>
    </row>
    <row r="139">
      <c r="A139" s="194"/>
      <c r="B139" s="47"/>
      <c r="C139" s="541"/>
      <c r="D139" s="62"/>
      <c r="E139" s="62"/>
      <c r="F139" s="63"/>
      <c r="G139" s="547"/>
      <c r="H139" s="63"/>
      <c r="I139" s="542">
        <f t="shared" si="23"/>
        <v>0</v>
      </c>
      <c r="J139" s="132"/>
      <c r="K139" s="543">
        <f t="shared" si="24"/>
        <v>0</v>
      </c>
      <c r="L139" s="544">
        <f t="shared" si="25"/>
        <v>0</v>
      </c>
      <c r="M139" s="132"/>
      <c r="N139" s="545">
        <f t="shared" si="26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521"/>
      <c r="BA139" s="485"/>
      <c r="BB139" s="506"/>
      <c r="BC139" s="506"/>
      <c r="BD139" s="506"/>
      <c r="BE139" s="506"/>
      <c r="BF139" s="506"/>
      <c r="BG139" s="506"/>
      <c r="BH139" s="486"/>
      <c r="BI139" s="486"/>
      <c r="BJ139" s="486"/>
      <c r="BK139" s="487"/>
      <c r="BL139" s="522"/>
      <c r="BM139" s="522"/>
      <c r="BN139" s="522"/>
      <c r="BO139" s="522"/>
    </row>
    <row r="140">
      <c r="A140" s="194"/>
      <c r="B140" s="47"/>
      <c r="C140" s="541"/>
      <c r="D140" s="62"/>
      <c r="E140" s="62"/>
      <c r="F140" s="63"/>
      <c r="G140" s="547"/>
      <c r="H140" s="63"/>
      <c r="I140" s="542">
        <f t="shared" si="23"/>
        <v>0</v>
      </c>
      <c r="J140" s="132"/>
      <c r="K140" s="543">
        <f t="shared" si="24"/>
        <v>0</v>
      </c>
      <c r="L140" s="544">
        <f t="shared" si="25"/>
        <v>0</v>
      </c>
      <c r="M140" s="132"/>
      <c r="N140" s="545">
        <f t="shared" si="26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521"/>
      <c r="BA140" s="485"/>
      <c r="BB140" s="506"/>
      <c r="BC140" s="506"/>
      <c r="BD140" s="506"/>
      <c r="BE140" s="506"/>
      <c r="BF140" s="506"/>
      <c r="BG140" s="506"/>
      <c r="BH140" s="486"/>
      <c r="BI140" s="486"/>
      <c r="BJ140" s="486"/>
      <c r="BK140" s="487"/>
      <c r="BL140" s="522"/>
      <c r="BM140" s="522"/>
      <c r="BN140" s="522"/>
      <c r="BO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3"/>
        <v>0</v>
      </c>
      <c r="J141" s="132"/>
      <c r="K141" s="543">
        <f t="shared" si="24"/>
        <v>0</v>
      </c>
      <c r="L141" s="544">
        <f t="shared" si="25"/>
        <v>0</v>
      </c>
      <c r="M141" s="132"/>
      <c r="N141" s="545">
        <f t="shared" si="26"/>
        <v>0</v>
      </c>
      <c r="O141" s="132"/>
      <c r="P141" s="548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521"/>
      <c r="BA141" s="485"/>
      <c r="BB141" s="506"/>
      <c r="BC141" s="506"/>
      <c r="BD141" s="506"/>
      <c r="BE141" s="506"/>
      <c r="BF141" s="506"/>
      <c r="BG141" s="506"/>
      <c r="BH141" s="486"/>
      <c r="BI141" s="486"/>
      <c r="BJ141" s="486"/>
      <c r="BK141" s="487"/>
      <c r="BL141" s="522"/>
      <c r="BM141" s="522"/>
      <c r="BN141" s="522"/>
      <c r="BO141" s="522"/>
    </row>
    <row r="142">
      <c r="A142" s="194"/>
      <c r="B142" s="47"/>
      <c r="C142" s="549"/>
      <c r="D142" s="62"/>
      <c r="E142" s="62"/>
      <c r="F142" s="63"/>
      <c r="G142" s="547"/>
      <c r="H142" s="63"/>
      <c r="I142" s="542">
        <f t="shared" si="23"/>
        <v>0</v>
      </c>
      <c r="J142" s="132"/>
      <c r="K142" s="543">
        <f t="shared" si="24"/>
        <v>0</v>
      </c>
      <c r="L142" s="544">
        <f t="shared" si="25"/>
        <v>0</v>
      </c>
      <c r="M142" s="132"/>
      <c r="N142" s="545">
        <f t="shared" si="26"/>
        <v>0</v>
      </c>
      <c r="O142" s="132"/>
      <c r="P142" s="548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521"/>
      <c r="BA142" s="485"/>
      <c r="BB142" s="506"/>
      <c r="BC142" s="506"/>
      <c r="BD142" s="506"/>
      <c r="BE142" s="506"/>
      <c r="BF142" s="506"/>
      <c r="BG142" s="506"/>
      <c r="BH142" s="486"/>
      <c r="BI142" s="486"/>
      <c r="BJ142" s="486"/>
      <c r="BK142" s="487"/>
      <c r="BL142" s="522"/>
      <c r="BM142" s="522"/>
      <c r="BN142" s="522"/>
      <c r="BO142" s="522"/>
    </row>
    <row r="143">
      <c r="A143" s="194"/>
      <c r="B143" s="47"/>
      <c r="C143" s="549"/>
      <c r="D143" s="62"/>
      <c r="E143" s="62"/>
      <c r="F143" s="63"/>
      <c r="G143" s="547"/>
      <c r="H143" s="63"/>
      <c r="I143" s="542">
        <f t="shared" si="23"/>
        <v>0</v>
      </c>
      <c r="J143" s="132"/>
      <c r="K143" s="543">
        <f t="shared" si="24"/>
        <v>0</v>
      </c>
      <c r="L143" s="544">
        <f t="shared" si="25"/>
        <v>0</v>
      </c>
      <c r="M143" s="132"/>
      <c r="N143" s="545">
        <f t="shared" si="26"/>
        <v>0</v>
      </c>
      <c r="O143" s="132"/>
      <c r="P143" s="548"/>
      <c r="Q143" s="5"/>
      <c r="R143" s="5"/>
      <c r="S143" s="5"/>
      <c r="T143" s="5"/>
      <c r="U143" s="2"/>
      <c r="V143" s="5"/>
      <c r="W143" s="5"/>
      <c r="X143" s="5"/>
      <c r="Y143" s="5"/>
      <c r="Z143" s="7"/>
      <c r="AA143" s="8"/>
      <c r="AB143" s="7"/>
      <c r="AC143" s="7"/>
      <c r="AD143" s="7"/>
      <c r="AE143" s="7"/>
      <c r="AF143" s="7"/>
      <c r="AG143" s="9"/>
      <c r="AH143" s="7"/>
      <c r="AI143" s="7"/>
      <c r="AJ143" s="7"/>
      <c r="AK143" s="7"/>
      <c r="AL143" s="9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</row>
    <row r="144">
      <c r="A144" s="194"/>
      <c r="B144" s="47"/>
      <c r="C144" s="549"/>
      <c r="D144" s="62"/>
      <c r="E144" s="62"/>
      <c r="F144" s="63"/>
      <c r="G144" s="547"/>
      <c r="H144" s="63"/>
      <c r="I144" s="542">
        <f t="shared" si="23"/>
        <v>0</v>
      </c>
      <c r="J144" s="132"/>
      <c r="K144" s="543">
        <f t="shared" si="24"/>
        <v>0</v>
      </c>
      <c r="L144" s="544">
        <f t="shared" si="25"/>
        <v>0</v>
      </c>
      <c r="M144" s="132"/>
      <c r="N144" s="545">
        <f t="shared" si="26"/>
        <v>0</v>
      </c>
      <c r="O144" s="132"/>
      <c r="P144" s="548"/>
      <c r="Q144" s="194"/>
      <c r="R144" s="194"/>
      <c r="S144" s="194"/>
      <c r="T144" s="194"/>
      <c r="U144" s="470"/>
      <c r="V144" s="194"/>
      <c r="W144" s="194"/>
      <c r="X144" s="194"/>
      <c r="Y144" s="194"/>
      <c r="Z144" s="194"/>
      <c r="AA144" s="470"/>
      <c r="AB144" s="194"/>
      <c r="AC144" s="194"/>
      <c r="AD144" s="194"/>
      <c r="AE144" s="194"/>
      <c r="AF144" s="194"/>
      <c r="AG144" s="470"/>
      <c r="AH144" s="194"/>
      <c r="AI144" s="194"/>
      <c r="AJ144" s="194"/>
      <c r="AK144" s="194"/>
      <c r="AL144" s="470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3"/>
        <v>0</v>
      </c>
      <c r="J145" s="132"/>
      <c r="K145" s="543">
        <f t="shared" si="24"/>
        <v>0</v>
      </c>
      <c r="L145" s="544">
        <f t="shared" si="25"/>
        <v>0</v>
      </c>
      <c r="M145" s="132"/>
      <c r="N145" s="545">
        <f t="shared" si="26"/>
        <v>0</v>
      </c>
      <c r="O145" s="132"/>
      <c r="P145" s="548"/>
      <c r="Q145" s="194"/>
      <c r="R145" s="194"/>
      <c r="S145" s="194"/>
      <c r="T145" s="194"/>
      <c r="U145" s="470"/>
      <c r="V145" s="194"/>
      <c r="W145" s="194"/>
      <c r="X145" s="194"/>
      <c r="Y145" s="194"/>
      <c r="Z145" s="194"/>
      <c r="AA145" s="470"/>
      <c r="AB145" s="194"/>
      <c r="AC145" s="194"/>
      <c r="AD145" s="194"/>
      <c r="AE145" s="194"/>
      <c r="AF145" s="194"/>
      <c r="AG145" s="470"/>
      <c r="AH145" s="194"/>
      <c r="AI145" s="194"/>
      <c r="AJ145" s="194"/>
      <c r="AK145" s="194"/>
      <c r="AL145" s="470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3"/>
        <v>0</v>
      </c>
      <c r="J146" s="132"/>
      <c r="K146" s="543">
        <f t="shared" si="24"/>
        <v>0</v>
      </c>
      <c r="L146" s="544">
        <f t="shared" si="25"/>
        <v>0</v>
      </c>
      <c r="M146" s="132"/>
      <c r="N146" s="545">
        <f t="shared" si="26"/>
        <v>0</v>
      </c>
      <c r="O146" s="132"/>
      <c r="P146" s="548"/>
      <c r="Q146" s="194"/>
      <c r="R146" s="194"/>
      <c r="S146" s="194"/>
      <c r="T146" s="194"/>
      <c r="U146" s="470"/>
      <c r="V146" s="194"/>
      <c r="W146" s="194"/>
      <c r="X146" s="194"/>
      <c r="Y146" s="194"/>
      <c r="Z146" s="194"/>
      <c r="AA146" s="470"/>
      <c r="AB146" s="194"/>
      <c r="AC146" s="194"/>
      <c r="AD146" s="194"/>
      <c r="AE146" s="194"/>
      <c r="AF146" s="194"/>
      <c r="AG146" s="470"/>
      <c r="AH146" s="194"/>
      <c r="AI146" s="194"/>
      <c r="AJ146" s="194"/>
      <c r="AK146" s="194"/>
      <c r="AL146" s="470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3"/>
        <v>0</v>
      </c>
      <c r="J147" s="132"/>
      <c r="K147" s="543">
        <f t="shared" si="24"/>
        <v>0</v>
      </c>
      <c r="L147" s="544">
        <f t="shared" si="25"/>
        <v>0</v>
      </c>
      <c r="M147" s="132"/>
      <c r="N147" s="545">
        <f t="shared" si="26"/>
        <v>0</v>
      </c>
      <c r="O147" s="132"/>
      <c r="P147" s="548"/>
      <c r="Q147" s="194"/>
      <c r="R147" s="194"/>
      <c r="S147" s="194"/>
      <c r="T147" s="194"/>
      <c r="U147" s="470"/>
      <c r="V147" s="194"/>
      <c r="W147" s="194"/>
      <c r="X147" s="194"/>
      <c r="Y147" s="194"/>
      <c r="Z147" s="194"/>
      <c r="AA147" s="470"/>
      <c r="AB147" s="194"/>
      <c r="AC147" s="194"/>
      <c r="AD147" s="194"/>
      <c r="AE147" s="194"/>
      <c r="AF147" s="194"/>
      <c r="AG147" s="470"/>
      <c r="AH147" s="194"/>
      <c r="AI147" s="194"/>
      <c r="AJ147" s="194"/>
      <c r="AK147" s="194"/>
      <c r="AL147" s="470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3"/>
        <v>0</v>
      </c>
      <c r="J148" s="132"/>
      <c r="K148" s="543">
        <f t="shared" si="24"/>
        <v>0</v>
      </c>
      <c r="L148" s="544">
        <f t="shared" si="25"/>
        <v>0</v>
      </c>
      <c r="M148" s="132"/>
      <c r="N148" s="545">
        <f t="shared" si="26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3"/>
        <v>0</v>
      </c>
      <c r="J149" s="132"/>
      <c r="K149" s="543">
        <f t="shared" si="24"/>
        <v>0</v>
      </c>
      <c r="L149" s="544">
        <f t="shared" si="25"/>
        <v>0</v>
      </c>
      <c r="M149" s="132"/>
      <c r="N149" s="545">
        <f t="shared" si="26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3"/>
        <v>0</v>
      </c>
      <c r="J150" s="132"/>
      <c r="K150" s="543">
        <f t="shared" si="24"/>
        <v>0</v>
      </c>
      <c r="L150" s="544">
        <f t="shared" si="25"/>
        <v>0</v>
      </c>
      <c r="M150" s="132"/>
      <c r="N150" s="545">
        <f t="shared" si="26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3"/>
        <v>0</v>
      </c>
      <c r="J151" s="132"/>
      <c r="K151" s="543">
        <f t="shared" si="24"/>
        <v>0</v>
      </c>
      <c r="L151" s="544">
        <f t="shared" si="25"/>
        <v>0</v>
      </c>
      <c r="M151" s="132"/>
      <c r="N151" s="545">
        <f t="shared" si="26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3"/>
        <v>0</v>
      </c>
      <c r="J152" s="132"/>
      <c r="K152" s="543">
        <f t="shared" si="24"/>
        <v>0</v>
      </c>
      <c r="L152" s="544">
        <f t="shared" si="25"/>
        <v>0</v>
      </c>
      <c r="M152" s="132"/>
      <c r="N152" s="545">
        <f t="shared" si="26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3"/>
        <v>0</v>
      </c>
      <c r="J153" s="132"/>
      <c r="K153" s="543">
        <f t="shared" si="24"/>
        <v>0</v>
      </c>
      <c r="L153" s="544">
        <f t="shared" si="25"/>
        <v>0</v>
      </c>
      <c r="M153" s="132"/>
      <c r="N153" s="545">
        <f t="shared" si="26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3"/>
        <v>0</v>
      </c>
      <c r="J154" s="132"/>
      <c r="K154" s="543">
        <f t="shared" si="24"/>
        <v>0</v>
      </c>
      <c r="L154" s="544">
        <f t="shared" si="25"/>
        <v>0</v>
      </c>
      <c r="M154" s="132"/>
      <c r="N154" s="545">
        <f t="shared" si="26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3"/>
        <v>0</v>
      </c>
      <c r="J155" s="132"/>
      <c r="K155" s="543">
        <f t="shared" si="24"/>
        <v>0</v>
      </c>
      <c r="L155" s="544">
        <f t="shared" si="25"/>
        <v>0</v>
      </c>
      <c r="M155" s="132"/>
      <c r="N155" s="545">
        <f t="shared" si="26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3"/>
        <v>0</v>
      </c>
      <c r="J156" s="132"/>
      <c r="K156" s="543">
        <f t="shared" si="24"/>
        <v>0</v>
      </c>
      <c r="L156" s="544">
        <f t="shared" si="25"/>
        <v>0</v>
      </c>
      <c r="M156" s="132"/>
      <c r="N156" s="545">
        <f t="shared" si="26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3"/>
        <v>0</v>
      </c>
      <c r="J157" s="132"/>
      <c r="K157" s="543">
        <f t="shared" si="24"/>
        <v>0</v>
      </c>
      <c r="L157" s="544">
        <f t="shared" si="25"/>
        <v>0</v>
      </c>
      <c r="M157" s="132"/>
      <c r="N157" s="545">
        <f t="shared" si="26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3"/>
        <v>0</v>
      </c>
      <c r="J158" s="132"/>
      <c r="K158" s="543">
        <f t="shared" si="24"/>
        <v>0</v>
      </c>
      <c r="L158" s="544">
        <f t="shared" si="25"/>
        <v>0</v>
      </c>
      <c r="M158" s="132"/>
      <c r="N158" s="545">
        <f t="shared" si="26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3"/>
        <v>0</v>
      </c>
      <c r="J159" s="132"/>
      <c r="K159" s="543">
        <f t="shared" si="24"/>
        <v>0</v>
      </c>
      <c r="L159" s="544">
        <f t="shared" si="25"/>
        <v>0</v>
      </c>
      <c r="M159" s="132"/>
      <c r="N159" s="545">
        <f t="shared" si="26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3"/>
        <v>0</v>
      </c>
      <c r="J160" s="132"/>
      <c r="K160" s="543">
        <f t="shared" si="24"/>
        <v>0</v>
      </c>
      <c r="L160" s="544">
        <f t="shared" si="25"/>
        <v>0</v>
      </c>
      <c r="M160" s="132"/>
      <c r="N160" s="545">
        <f t="shared" si="26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3"/>
        <v>0</v>
      </c>
      <c r="J161" s="132"/>
      <c r="K161" s="543">
        <f t="shared" si="24"/>
        <v>0</v>
      </c>
      <c r="L161" s="544">
        <f t="shared" si="25"/>
        <v>0</v>
      </c>
      <c r="M161" s="132"/>
      <c r="N161" s="545">
        <f t="shared" si="26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3"/>
        <v>0</v>
      </c>
      <c r="J162" s="132"/>
      <c r="K162" s="543">
        <f t="shared" si="24"/>
        <v>0</v>
      </c>
      <c r="L162" s="544">
        <f t="shared" si="25"/>
        <v>0</v>
      </c>
      <c r="M162" s="132"/>
      <c r="N162" s="545">
        <f t="shared" si="26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3"/>
        <v>0</v>
      </c>
      <c r="J163" s="132"/>
      <c r="K163" s="543">
        <f t="shared" si="24"/>
        <v>0</v>
      </c>
      <c r="L163" s="544">
        <f t="shared" si="25"/>
        <v>0</v>
      </c>
      <c r="M163" s="132"/>
      <c r="N163" s="545">
        <f t="shared" si="26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3"/>
        <v>0</v>
      </c>
      <c r="J164" s="132"/>
      <c r="K164" s="543">
        <f t="shared" si="24"/>
        <v>0</v>
      </c>
      <c r="L164" s="544">
        <f t="shared" si="25"/>
        <v>0</v>
      </c>
      <c r="M164" s="132"/>
      <c r="N164" s="545">
        <f t="shared" si="26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3"/>
        <v>0</v>
      </c>
      <c r="J165" s="132"/>
      <c r="K165" s="543">
        <f t="shared" si="24"/>
        <v>0</v>
      </c>
      <c r="L165" s="544">
        <f t="shared" si="25"/>
        <v>0</v>
      </c>
      <c r="M165" s="132"/>
      <c r="N165" s="545">
        <f t="shared" si="26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3"/>
        <v>0</v>
      </c>
      <c r="J166" s="132"/>
      <c r="K166" s="543">
        <f t="shared" si="24"/>
        <v>0</v>
      </c>
      <c r="L166" s="544">
        <f t="shared" si="25"/>
        <v>0</v>
      </c>
      <c r="M166" s="132"/>
      <c r="N166" s="545">
        <f t="shared" si="26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</row>
    <row r="167">
      <c r="A167" s="194"/>
      <c r="B167" s="194"/>
      <c r="C167" s="194"/>
      <c r="G167" s="194"/>
      <c r="H167" s="194"/>
      <c r="I167" s="194"/>
      <c r="J167" s="194"/>
      <c r="K167" s="194"/>
      <c r="L167" s="194"/>
      <c r="M167" s="194"/>
      <c r="N167" s="470"/>
      <c r="O167" s="194"/>
      <c r="P167" s="194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</row>
    <row r="168">
      <c r="A168" s="194"/>
      <c r="B168" s="194"/>
      <c r="C168" s="194"/>
      <c r="G168" s="194"/>
      <c r="H168" s="194"/>
      <c r="I168" s="194"/>
      <c r="J168" s="194"/>
      <c r="K168" s="194"/>
      <c r="L168" s="194"/>
      <c r="M168" s="194"/>
      <c r="N168" s="470"/>
      <c r="O168" s="194"/>
      <c r="P168" s="194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</row>
    <row r="169">
      <c r="A169" s="194"/>
      <c r="B169" s="194"/>
      <c r="C169" s="552" t="s">
        <v>224</v>
      </c>
      <c r="D169" s="553"/>
      <c r="E169" s="554"/>
      <c r="F169" s="194"/>
      <c r="G169" s="194"/>
      <c r="H169" s="194"/>
      <c r="I169" s="194"/>
      <c r="J169" s="194"/>
      <c r="K169" s="194"/>
      <c r="L169" s="194"/>
      <c r="M169" s="194"/>
      <c r="N169" s="470"/>
      <c r="O169" s="194"/>
      <c r="P169" s="194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</row>
    <row r="170">
      <c r="A170" s="194"/>
      <c r="B170" s="194"/>
      <c r="C170" s="555" t="s">
        <v>225</v>
      </c>
      <c r="D170" s="556"/>
      <c r="E170" s="557"/>
      <c r="F170" s="194"/>
      <c r="G170" s="194"/>
      <c r="H170" s="194"/>
      <c r="I170" s="194"/>
      <c r="J170" s="194"/>
      <c r="K170" s="194"/>
      <c r="L170" s="194"/>
      <c r="M170" s="194"/>
      <c r="N170" s="470"/>
      <c r="O170" s="194"/>
      <c r="P170" s="194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</row>
    <row r="171">
      <c r="A171" s="194"/>
      <c r="B171" s="194"/>
      <c r="C171" s="555" t="s">
        <v>226</v>
      </c>
      <c r="D171" s="556"/>
      <c r="E171" s="558"/>
      <c r="F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</row>
    <row r="172">
      <c r="A172" s="194"/>
      <c r="B172" s="194"/>
      <c r="C172" s="555" t="s">
        <v>227</v>
      </c>
      <c r="D172" s="556"/>
      <c r="E172" s="558"/>
      <c r="F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</row>
    <row r="173">
      <c r="A173" s="194"/>
      <c r="B173" s="194"/>
      <c r="C173" s="559" t="s">
        <v>228</v>
      </c>
      <c r="D173" s="556"/>
      <c r="E173" s="558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</row>
    <row r="174">
      <c r="A174" s="194"/>
      <c r="B174" s="194"/>
      <c r="C174" s="555" t="s">
        <v>229</v>
      </c>
      <c r="D174" s="556"/>
      <c r="E174" s="558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</row>
    <row r="175">
      <c r="A175" s="194"/>
      <c r="B175" s="194"/>
      <c r="C175" s="559" t="s">
        <v>230</v>
      </c>
      <c r="D175" s="556"/>
      <c r="E175" s="560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</row>
    <row r="176">
      <c r="A176" s="194"/>
      <c r="B176" s="194"/>
      <c r="C176" s="559" t="s">
        <v>231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</row>
    <row r="177">
      <c r="A177" s="194"/>
      <c r="B177" s="194"/>
      <c r="C177" s="561" t="s">
        <v>232</v>
      </c>
      <c r="D177" s="562"/>
      <c r="E177" s="563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</row>
    <row r="178">
      <c r="A178" s="194"/>
      <c r="B178" s="194"/>
      <c r="C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</row>
    <row r="179">
      <c r="A179" s="194"/>
      <c r="B179" s="194"/>
      <c r="C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</row>
    <row r="180">
      <c r="A180" s="194"/>
      <c r="B180" s="194"/>
      <c r="C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</row>
    <row r="187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</row>
    <row r="188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459" t="s">
        <v>233</v>
      </c>
      <c r="N200" s="62"/>
      <c r="O200" s="62"/>
      <c r="P200" s="62"/>
      <c r="Q200" s="63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479" t="s">
        <v>205</v>
      </c>
      <c r="N201" s="479" t="s">
        <v>206</v>
      </c>
      <c r="O201" s="479" t="s">
        <v>207</v>
      </c>
      <c r="P201" s="480" t="s">
        <v>234</v>
      </c>
      <c r="Q201" s="63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564" t="str">
        <f>D2</f>
        <v/>
      </c>
      <c r="N202" s="502" t="s">
        <v>307</v>
      </c>
      <c r="O202" s="565" t="str">
        <f>E80</f>
        <v/>
      </c>
      <c r="P202" s="566" t="str">
        <f>U11</f>
        <v/>
      </c>
      <c r="Q202" s="63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  <c r="BO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  <c r="BO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  <c r="BO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  <c r="BO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  <c r="BO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  <c r="BO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  <c r="BO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  <c r="BO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  <c r="BO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  <c r="BO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  <c r="BO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  <c r="BO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  <c r="BO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  <c r="BO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  <c r="BO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  <c r="BO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  <c r="BO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  <c r="BO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  <c r="BO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  <c r="BO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  <c r="BO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  <c r="BO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  <c r="BO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  <c r="BO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  <c r="BO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  <c r="BO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  <c r="BO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  <c r="BO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  <c r="BO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  <c r="BO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  <c r="BO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  <c r="BO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  <c r="BO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  <c r="BO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  <c r="BO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  <c r="BO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  <c r="BO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  <c r="BO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  <c r="BO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  <c r="BO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  <c r="BO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  <c r="BO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  <c r="BO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  <c r="BO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  <c r="BO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  <c r="BO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  <c r="BO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  <c r="BO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  <c r="BO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  <c r="BO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  <c r="BO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  <c r="BO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  <c r="BO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  <c r="BO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  <c r="BO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  <c r="BO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  <c r="BO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  <c r="BO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  <c r="BO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  <c r="BO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  <c r="BO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  <c r="BO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  <c r="BO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  <c r="BO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  <c r="BO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  <c r="BO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  <c r="BO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  <c r="BO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  <c r="BO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  <c r="BO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  <c r="BO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  <c r="BO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  <c r="BO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  <c r="BO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  <c r="BO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  <c r="BO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  <c r="BO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  <c r="BO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  <c r="BO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  <c r="BO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  <c r="BO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  <c r="BO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  <c r="BO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  <c r="BO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  <c r="BO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  <c r="BO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  <c r="BO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  <c r="BO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  <c r="BO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  <c r="BO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  <c r="BO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  <c r="BO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  <c r="BO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  <c r="BO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  <c r="BO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  <c r="BO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  <c r="BO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  <c r="BO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  <c r="BO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  <c r="BO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  <c r="BO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  <c r="BO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  <c r="BO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  <c r="BO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  <c r="BO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  <c r="BO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  <c r="BO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  <c r="BO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  <c r="BO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  <c r="BO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  <c r="BO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  <c r="BO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  <c r="BO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  <c r="BO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  <c r="BO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  <c r="BO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  <c r="BO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  <c r="BO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  <c r="BO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  <c r="BO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  <c r="BO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  <c r="BO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  <c r="BO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  <c r="BO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  <c r="BO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  <c r="BO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  <c r="BO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  <c r="BO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  <c r="BO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  <c r="BO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  <c r="BO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  <c r="BO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  <c r="BO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  <c r="BO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  <c r="BO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  <c r="BO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  <c r="BO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  <c r="BO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  <c r="BO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  <c r="BO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  <c r="BO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  <c r="BO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  <c r="BO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  <c r="BO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  <c r="BO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  <c r="BO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  <c r="BO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  <c r="BO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  <c r="BO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  <c r="BO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  <c r="BO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  <c r="BO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  <c r="BO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  <c r="BO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  <c r="BO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  <c r="BO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  <c r="BO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  <c r="BO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  <c r="BO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  <c r="BO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  <c r="BO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  <c r="BO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  <c r="BO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  <c r="BO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  <c r="BO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  <c r="BO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  <c r="BO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  <c r="BO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  <c r="BO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  <c r="BO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  <c r="BO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  <c r="BO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  <c r="BO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  <c r="BO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  <c r="BO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  <c r="BO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  <c r="BO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  <c r="BO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  <c r="BO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  <c r="BO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  <c r="BO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  <c r="BO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  <c r="BO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  <c r="BO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  <c r="BO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  <c r="BO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  <c r="BO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  <c r="BO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  <c r="BO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  <c r="BO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  <c r="BO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  <c r="BO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  <c r="BO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  <c r="BO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  <c r="BO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  <c r="BO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  <c r="BO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  <c r="BO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  <c r="BO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  <c r="BO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  <c r="BO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  <c r="BO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  <c r="BO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  <c r="BO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  <c r="BO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  <c r="BO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  <c r="BO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  <c r="BO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  <c r="BO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  <c r="BO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  <c r="BO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  <c r="BO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  <c r="BO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  <c r="BO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  <c r="BO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  <c r="BO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  <c r="BO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  <c r="BO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  <c r="BO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  <c r="BO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  <c r="BO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  <c r="BO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  <c r="BO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  <c r="BO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  <c r="BO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  <c r="BO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  <c r="BO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  <c r="BO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  <c r="BO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  <c r="BO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  <c r="BO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  <c r="BO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  <c r="BO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  <c r="BO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  <c r="BO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  <c r="BO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  <c r="BO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  <c r="BO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  <c r="BO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  <c r="BO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  <c r="BO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  <c r="BO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  <c r="BO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  <c r="BO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  <c r="BO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  <c r="BO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  <c r="BO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  <c r="BO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  <c r="BO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  <c r="BO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  <c r="BO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  <c r="BO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  <c r="BO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  <c r="BO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  <c r="BO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  <c r="BO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  <c r="BO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  <c r="BO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  <c r="BO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  <c r="BO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  <c r="BO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  <c r="BO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  <c r="BO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  <c r="BO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  <c r="BO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  <c r="BO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  <c r="BO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  <c r="BO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  <c r="BO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  <c r="BO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  <c r="BO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  <c r="BO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  <c r="BO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  <c r="BO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  <c r="BO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  <c r="BO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  <c r="BO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  <c r="BO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  <c r="BO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  <c r="BO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  <c r="BO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  <c r="BO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  <c r="BO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  <c r="BO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  <c r="BN546" s="194"/>
      <c r="BO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  <c r="BN547" s="194"/>
      <c r="BO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  <c r="BN548" s="194"/>
      <c r="BO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  <c r="BN549" s="194"/>
      <c r="BO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  <c r="BN550" s="194"/>
      <c r="BO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  <c r="BN551" s="194"/>
      <c r="BO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  <c r="BN552" s="194"/>
      <c r="BO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  <c r="BN553" s="194"/>
      <c r="BO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  <c r="BN554" s="194"/>
      <c r="BO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  <c r="BN555" s="194"/>
      <c r="BO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  <c r="BN556" s="194"/>
      <c r="BO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  <c r="BN557" s="194"/>
      <c r="BO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  <c r="BN558" s="194"/>
      <c r="BO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  <c r="BN559" s="194"/>
      <c r="BO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  <c r="BN560" s="194"/>
      <c r="BO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  <c r="BN561" s="194"/>
      <c r="BO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  <c r="BN562" s="194"/>
      <c r="BO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  <c r="BN563" s="194"/>
      <c r="BO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  <c r="BN564" s="194"/>
      <c r="BO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  <c r="BN565" s="194"/>
      <c r="BO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  <c r="BN566" s="194"/>
      <c r="BO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  <c r="BN567" s="194"/>
      <c r="BO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  <c r="BN568" s="194"/>
      <c r="BO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  <c r="BN569" s="194"/>
      <c r="BO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  <c r="BN570" s="194"/>
      <c r="BO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  <c r="BN571" s="194"/>
      <c r="BO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  <c r="BN572" s="194"/>
      <c r="BO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  <c r="BN573" s="194"/>
      <c r="BO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  <c r="BN574" s="194"/>
      <c r="BO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  <c r="BN575" s="194"/>
      <c r="BO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  <c r="BN576" s="194"/>
      <c r="BO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  <c r="BN577" s="194"/>
      <c r="BO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  <c r="BN578" s="194"/>
      <c r="BO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  <c r="BN579" s="194"/>
      <c r="BO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  <c r="BN580" s="194"/>
      <c r="BO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  <c r="BN581" s="194"/>
      <c r="BO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  <c r="BN582" s="194"/>
      <c r="BO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  <c r="BN583" s="194"/>
      <c r="BO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  <c r="BN584" s="194"/>
      <c r="BO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  <c r="BN585" s="194"/>
      <c r="BO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  <c r="BN586" s="194"/>
      <c r="BO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  <c r="BN587" s="194"/>
      <c r="BO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  <c r="BN588" s="194"/>
      <c r="BO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  <c r="BN589" s="194"/>
      <c r="BO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  <c r="BN590" s="194"/>
      <c r="BO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  <c r="BN591" s="194"/>
      <c r="BO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  <c r="BN592" s="194"/>
      <c r="BO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  <c r="BN593" s="194"/>
      <c r="BO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  <c r="BN594" s="194"/>
      <c r="BO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  <c r="BN595" s="194"/>
      <c r="BO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  <c r="BN596" s="194"/>
      <c r="BO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  <c r="BN597" s="194"/>
      <c r="BO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  <c r="BN598" s="194"/>
      <c r="BO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  <c r="BN599" s="194"/>
      <c r="BO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  <c r="BN600" s="194"/>
      <c r="BO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  <c r="BN601" s="194"/>
      <c r="BO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  <c r="BN602" s="194"/>
      <c r="BO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  <c r="BN603" s="194"/>
      <c r="BO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  <c r="BN604" s="194"/>
      <c r="BO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  <c r="BN605" s="194"/>
      <c r="BO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  <c r="BN606" s="194"/>
      <c r="BO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  <c r="BN607" s="194"/>
      <c r="BO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  <c r="BN608" s="194"/>
      <c r="BO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  <c r="BN609" s="194"/>
      <c r="BO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  <c r="BN610" s="194"/>
      <c r="BO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  <c r="BN611" s="194"/>
      <c r="BO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  <c r="BN612" s="194"/>
      <c r="BO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  <c r="BN613" s="194"/>
      <c r="BO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  <c r="BN614" s="194"/>
      <c r="BO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  <c r="BN615" s="194"/>
      <c r="BO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  <c r="BN616" s="194"/>
      <c r="BO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  <c r="BN617" s="194"/>
      <c r="BO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  <c r="BN618" s="194"/>
      <c r="BO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  <c r="BN619" s="194"/>
      <c r="BO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  <c r="BN620" s="194"/>
      <c r="BO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  <c r="BN621" s="194"/>
      <c r="BO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  <c r="BN622" s="194"/>
      <c r="BO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  <c r="BN623" s="194"/>
      <c r="BO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  <c r="BN624" s="194"/>
      <c r="BO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  <c r="BN625" s="194"/>
      <c r="BO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  <c r="BN626" s="194"/>
      <c r="BO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  <c r="BO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  <c r="BO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  <c r="BN629" s="194"/>
      <c r="BO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  <c r="BO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  <c r="BO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  <c r="BN632" s="194"/>
      <c r="BO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  <c r="BO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  <c r="BN634" s="194"/>
      <c r="BO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  <c r="BO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  <c r="BN636" s="194"/>
      <c r="BO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  <c r="BN637" s="194"/>
      <c r="BO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  <c r="BN638" s="194"/>
      <c r="BO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  <c r="BN639" s="194"/>
      <c r="BO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  <c r="BN640" s="194"/>
      <c r="BO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  <c r="BO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  <c r="BN642" s="194"/>
      <c r="BO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  <c r="BN643" s="194"/>
      <c r="BO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  <c r="BN644" s="194"/>
      <c r="BO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  <c r="BN645" s="194"/>
      <c r="BO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  <c r="BN646" s="194"/>
      <c r="BO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  <c r="BN647" s="194"/>
      <c r="BO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  <c r="BN648" s="194"/>
      <c r="BO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  <c r="BN649" s="194"/>
      <c r="BO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  <c r="BN650" s="194"/>
      <c r="BO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  <c r="BN651" s="194"/>
      <c r="BO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  <c r="BN652" s="194"/>
      <c r="BO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  <c r="BN653" s="194"/>
      <c r="BO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  <c r="BN654" s="194"/>
      <c r="BO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  <c r="BN655" s="194"/>
      <c r="BO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  <c r="BN656" s="194"/>
      <c r="BO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  <c r="BN657" s="194"/>
      <c r="BO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  <c r="BN658" s="194"/>
      <c r="BO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  <c r="BN659" s="194"/>
      <c r="BO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  <c r="BN660" s="194"/>
      <c r="BO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  <c r="BN661" s="194"/>
      <c r="BO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  <c r="BN662" s="194"/>
      <c r="BO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  <c r="BN663" s="194"/>
      <c r="BO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  <c r="BN664" s="194"/>
      <c r="BO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  <c r="BN665" s="194"/>
      <c r="BO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  <c r="BN666" s="194"/>
      <c r="BO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  <c r="BN667" s="194"/>
      <c r="BO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  <c r="BN668" s="194"/>
      <c r="BO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  <c r="BN669" s="194"/>
      <c r="BO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  <c r="BN670" s="194"/>
      <c r="BO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  <c r="BN671" s="194"/>
      <c r="BO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  <c r="BN672" s="194"/>
      <c r="BO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  <c r="BN673" s="194"/>
      <c r="BO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  <c r="BN674" s="194"/>
      <c r="BO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  <c r="BN675" s="194"/>
      <c r="BO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  <c r="BN676" s="194"/>
      <c r="BO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  <c r="BN677" s="194"/>
      <c r="BO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  <c r="BN678" s="194"/>
      <c r="BO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  <c r="BN679" s="194"/>
      <c r="BO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  <c r="BN680" s="194"/>
      <c r="BO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  <c r="BN681" s="194"/>
      <c r="BO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  <c r="BN682" s="194"/>
      <c r="BO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  <c r="BN683" s="194"/>
      <c r="BO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  <c r="BN684" s="194"/>
      <c r="BO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  <c r="BN685" s="194"/>
      <c r="BO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  <c r="BN686" s="194"/>
      <c r="BO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  <c r="BN687" s="194"/>
      <c r="BO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  <c r="BN688" s="194"/>
      <c r="BO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  <c r="BN689" s="194"/>
      <c r="BO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  <c r="BN690" s="194"/>
      <c r="BO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  <c r="BN691" s="194"/>
      <c r="BO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  <c r="BN692" s="194"/>
      <c r="BO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  <c r="BN693" s="194"/>
      <c r="BO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  <c r="BN694" s="194"/>
      <c r="BO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  <c r="BN695" s="194"/>
      <c r="BO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  <c r="BN696" s="194"/>
      <c r="BO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  <c r="BN697" s="194"/>
      <c r="BO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  <c r="BN698" s="194"/>
      <c r="BO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  <c r="BN699" s="194"/>
      <c r="BO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  <c r="BN700" s="194"/>
      <c r="BO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  <c r="BN701" s="194"/>
      <c r="BO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  <c r="BN702" s="194"/>
      <c r="BO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  <c r="BN703" s="194"/>
      <c r="BO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  <c r="BN704" s="194"/>
      <c r="BO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  <c r="BN705" s="194"/>
      <c r="BO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  <c r="BN706" s="194"/>
      <c r="BO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  <c r="BN707" s="194"/>
      <c r="BO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  <c r="BN708" s="194"/>
      <c r="BO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  <c r="BN709" s="194"/>
      <c r="BO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  <c r="BN710" s="194"/>
      <c r="BO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  <c r="BN711" s="194"/>
      <c r="BO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  <c r="BN712" s="194"/>
      <c r="BO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  <c r="BN713" s="194"/>
      <c r="BO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  <c r="BN714" s="194"/>
      <c r="BO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  <c r="BN715" s="194"/>
      <c r="BO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  <c r="BN716" s="194"/>
      <c r="BO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  <c r="BN717" s="194"/>
      <c r="BO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  <c r="BN718" s="194"/>
      <c r="BO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  <c r="BN719" s="194"/>
      <c r="BO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  <c r="BN720" s="194"/>
      <c r="BO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  <c r="BN721" s="194"/>
      <c r="BO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  <c r="BN722" s="194"/>
      <c r="BO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  <c r="BN723" s="194"/>
      <c r="BO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  <c r="BN724" s="194"/>
      <c r="BO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  <c r="BN725" s="194"/>
      <c r="BO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  <c r="BN726" s="194"/>
      <c r="BO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  <c r="BN727" s="194"/>
      <c r="BO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  <c r="BN728" s="194"/>
      <c r="BO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  <c r="BN729" s="194"/>
      <c r="BO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  <c r="BN730" s="194"/>
      <c r="BO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  <c r="BN731" s="194"/>
      <c r="BO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  <c r="BN732" s="194"/>
      <c r="BO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  <c r="BN733" s="194"/>
      <c r="BO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  <c r="BN734" s="194"/>
      <c r="BO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  <c r="BN735" s="194"/>
      <c r="BO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  <c r="BN736" s="194"/>
      <c r="BO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  <c r="BN737" s="194"/>
      <c r="BO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  <c r="BN738" s="194"/>
      <c r="BO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  <c r="BN739" s="194"/>
      <c r="BO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  <c r="BN740" s="194"/>
      <c r="BO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  <c r="BN741" s="194"/>
      <c r="BO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  <c r="BN742" s="194"/>
      <c r="BO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  <c r="BN743" s="194"/>
      <c r="BO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  <c r="BN744" s="194"/>
      <c r="BO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  <c r="BN745" s="194"/>
      <c r="BO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  <c r="BN746" s="194"/>
      <c r="BO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  <c r="BN747" s="194"/>
      <c r="BO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  <c r="BN748" s="194"/>
      <c r="BO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  <c r="BN749" s="194"/>
      <c r="BO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  <c r="BN750" s="194"/>
      <c r="BO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  <c r="BN751" s="194"/>
      <c r="BO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  <c r="BN752" s="194"/>
      <c r="BO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  <c r="BN753" s="194"/>
      <c r="BO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  <c r="BN754" s="194"/>
      <c r="BO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  <c r="BN755" s="194"/>
      <c r="BO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  <c r="BN756" s="194"/>
      <c r="BO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  <c r="BN757" s="194"/>
      <c r="BO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  <c r="BN758" s="194"/>
      <c r="BO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  <c r="BN759" s="194"/>
      <c r="BO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  <c r="BN760" s="194"/>
      <c r="BO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  <c r="BN761" s="194"/>
      <c r="BO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  <c r="BN762" s="194"/>
      <c r="BO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  <c r="BN763" s="194"/>
      <c r="BO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  <c r="BN764" s="194"/>
      <c r="BO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  <c r="BN765" s="194"/>
      <c r="BO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  <c r="BN766" s="194"/>
      <c r="BO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  <c r="BN767" s="194"/>
      <c r="BO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  <c r="BN768" s="194"/>
      <c r="BO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  <c r="BN769" s="194"/>
      <c r="BO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  <c r="BN770" s="194"/>
      <c r="BO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  <c r="BN771" s="194"/>
      <c r="BO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  <c r="BN772" s="194"/>
      <c r="BO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  <c r="BN773" s="194"/>
      <c r="BO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  <c r="BN774" s="194"/>
      <c r="BO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  <c r="BN775" s="194"/>
      <c r="BO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  <c r="BN776" s="194"/>
      <c r="BO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  <c r="BN777" s="194"/>
      <c r="BO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  <c r="BN778" s="194"/>
      <c r="BO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  <c r="BN779" s="194"/>
      <c r="BO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  <c r="BN780" s="194"/>
      <c r="BO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  <c r="BN781" s="194"/>
      <c r="BO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  <c r="BN782" s="194"/>
      <c r="BO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  <c r="BN783" s="194"/>
      <c r="BO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  <c r="BN784" s="194"/>
      <c r="BO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  <c r="BN785" s="194"/>
      <c r="BO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  <c r="BN786" s="194"/>
      <c r="BO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  <c r="BN787" s="194"/>
      <c r="BO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  <c r="BN788" s="194"/>
      <c r="BO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  <c r="BN789" s="194"/>
      <c r="BO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  <c r="BN790" s="194"/>
      <c r="BO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  <c r="BN791" s="194"/>
      <c r="BO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  <c r="BN792" s="194"/>
      <c r="BO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  <c r="BN793" s="194"/>
      <c r="BO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  <c r="BN794" s="194"/>
      <c r="BO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  <c r="BN795" s="194"/>
      <c r="BO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  <c r="BN796" s="194"/>
      <c r="BO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  <c r="BN797" s="194"/>
      <c r="BO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  <c r="BN798" s="194"/>
      <c r="BO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  <c r="BN799" s="194"/>
      <c r="BO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  <c r="BN800" s="194"/>
      <c r="BO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  <c r="BN801" s="194"/>
      <c r="BO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  <c r="BN802" s="194"/>
      <c r="BO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  <c r="BN803" s="194"/>
      <c r="BO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  <c r="BN804" s="194"/>
      <c r="BO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  <c r="BN805" s="194"/>
      <c r="BO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  <c r="BN806" s="194"/>
      <c r="BO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  <c r="BN807" s="194"/>
      <c r="BO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  <c r="BN808" s="194"/>
      <c r="BO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  <c r="BN809" s="194"/>
      <c r="BO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  <c r="BN810" s="194"/>
      <c r="BO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  <c r="BN811" s="194"/>
      <c r="BO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  <c r="BN812" s="194"/>
      <c r="BO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  <c r="BN813" s="194"/>
      <c r="BO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  <c r="BN814" s="194"/>
      <c r="BO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  <c r="BN815" s="194"/>
      <c r="BO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  <c r="BN816" s="194"/>
      <c r="BO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  <c r="BN817" s="194"/>
      <c r="BO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  <c r="BN818" s="194"/>
      <c r="BO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  <c r="BN819" s="194"/>
      <c r="BO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  <c r="BN820" s="194"/>
      <c r="BO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  <c r="BN821" s="194"/>
      <c r="BO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  <c r="BN822" s="194"/>
      <c r="BO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  <c r="BN823" s="194"/>
      <c r="BO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  <c r="BN824" s="194"/>
      <c r="BO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  <c r="BN825" s="194"/>
      <c r="BO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  <c r="BN826" s="194"/>
      <c r="BO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  <c r="BN827" s="194"/>
      <c r="BO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  <c r="BN828" s="194"/>
      <c r="BO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  <c r="BN829" s="194"/>
      <c r="BO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  <c r="BN830" s="194"/>
      <c r="BO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  <c r="BN831" s="194"/>
      <c r="BO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  <c r="BN832" s="194"/>
      <c r="BO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  <c r="BN833" s="194"/>
      <c r="BO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  <c r="BN834" s="194"/>
      <c r="BO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  <c r="BN835" s="194"/>
      <c r="BO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  <c r="BN836" s="194"/>
      <c r="BO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  <c r="BN837" s="194"/>
      <c r="BO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  <c r="BN838" s="194"/>
      <c r="BO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  <c r="BN839" s="194"/>
      <c r="BO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  <c r="BN840" s="194"/>
      <c r="BO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  <c r="BN841" s="194"/>
      <c r="BO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  <c r="BN842" s="194"/>
      <c r="BO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  <c r="BN843" s="194"/>
      <c r="BO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  <c r="BN844" s="194"/>
      <c r="BO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  <c r="BN845" s="194"/>
      <c r="BO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  <c r="BN846" s="194"/>
      <c r="BO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  <c r="BN847" s="194"/>
      <c r="BO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  <c r="BN848" s="194"/>
      <c r="BO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  <c r="BN849" s="194"/>
      <c r="BO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  <c r="BN850" s="194"/>
      <c r="BO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  <c r="BN851" s="194"/>
      <c r="BO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  <c r="BN852" s="194"/>
      <c r="BO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  <c r="BN853" s="194"/>
      <c r="BO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  <c r="BN854" s="194"/>
      <c r="BO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  <c r="BN855" s="194"/>
      <c r="BO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  <c r="BN856" s="194"/>
      <c r="BO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  <c r="BN857" s="194"/>
      <c r="BO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  <c r="BN858" s="194"/>
      <c r="BO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  <c r="BN859" s="194"/>
      <c r="BO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  <c r="BN860" s="194"/>
      <c r="BO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  <c r="BN861" s="194"/>
      <c r="BO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  <c r="BN862" s="194"/>
      <c r="BO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  <c r="BN863" s="194"/>
      <c r="BO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  <c r="BN864" s="194"/>
      <c r="BO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  <c r="BN865" s="194"/>
      <c r="BO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  <c r="BN866" s="194"/>
      <c r="BO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  <c r="BN867" s="194"/>
      <c r="BO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  <c r="BN868" s="194"/>
      <c r="BO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  <c r="BN869" s="194"/>
      <c r="BO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  <c r="BN870" s="194"/>
      <c r="BO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  <c r="BN871" s="194"/>
      <c r="BO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  <c r="BN872" s="194"/>
      <c r="BO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  <c r="BN873" s="194"/>
      <c r="BO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  <c r="BN874" s="194"/>
      <c r="BO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  <c r="BN875" s="194"/>
      <c r="BO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  <c r="BN876" s="194"/>
      <c r="BO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  <c r="BN877" s="194"/>
      <c r="BO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  <c r="BN878" s="194"/>
      <c r="BO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  <c r="BN879" s="194"/>
      <c r="BO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  <c r="BN880" s="194"/>
      <c r="BO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  <c r="BN881" s="194"/>
      <c r="BO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  <c r="BN882" s="194"/>
      <c r="BO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  <c r="BN883" s="194"/>
      <c r="BO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  <c r="BN884" s="194"/>
      <c r="BO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  <c r="BN885" s="194"/>
      <c r="BO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  <c r="BN886" s="194"/>
      <c r="BO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  <c r="BN887" s="194"/>
      <c r="BO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  <c r="BN888" s="194"/>
      <c r="BO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  <c r="BN889" s="194"/>
      <c r="BO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  <c r="BN890" s="194"/>
      <c r="BO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  <c r="BN891" s="194"/>
      <c r="BO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  <c r="BN892" s="194"/>
      <c r="BO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  <c r="BN893" s="194"/>
      <c r="BO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  <c r="BN894" s="194"/>
      <c r="BO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  <c r="BN895" s="194"/>
      <c r="BO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  <c r="BN896" s="194"/>
      <c r="BO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  <c r="BN897" s="194"/>
      <c r="BO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  <c r="BN898" s="194"/>
      <c r="BO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  <c r="BN899" s="194"/>
      <c r="BO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  <c r="BN900" s="194"/>
      <c r="BO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  <c r="BN901" s="194"/>
      <c r="BO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  <c r="BN902" s="194"/>
      <c r="BO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  <c r="BN903" s="194"/>
      <c r="BO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  <c r="BN904" s="194"/>
      <c r="BO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  <c r="BN905" s="194"/>
      <c r="BO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  <c r="BN906" s="194"/>
      <c r="BO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  <c r="BN907" s="194"/>
      <c r="BO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  <c r="BN908" s="194"/>
      <c r="BO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  <c r="BN909" s="194"/>
      <c r="BO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  <c r="BN910" s="194"/>
      <c r="BO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  <c r="BN911" s="194"/>
      <c r="BO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  <c r="BN912" s="194"/>
      <c r="BO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  <c r="BN913" s="194"/>
      <c r="BO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  <c r="BN914" s="194"/>
      <c r="BO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  <c r="BN915" s="194"/>
      <c r="BO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  <c r="BN916" s="194"/>
      <c r="BO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  <c r="BN917" s="194"/>
      <c r="BO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  <c r="BN918" s="194"/>
      <c r="BO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  <c r="BN919" s="194"/>
      <c r="BO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  <c r="BN920" s="194"/>
      <c r="BO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  <c r="BN921" s="194"/>
      <c r="BO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  <c r="BN922" s="194"/>
      <c r="BO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  <c r="BN923" s="194"/>
      <c r="BO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  <c r="BN924" s="194"/>
      <c r="BO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  <c r="BN925" s="194"/>
      <c r="BO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  <c r="BN926" s="194"/>
      <c r="BO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  <c r="BN927" s="194"/>
      <c r="BO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  <c r="BN928" s="194"/>
      <c r="BO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  <c r="BN929" s="194"/>
      <c r="BO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  <c r="BN930" s="194"/>
      <c r="BO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  <c r="BN931" s="194"/>
      <c r="BO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  <c r="BN932" s="194"/>
      <c r="BO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  <c r="BN933" s="194"/>
      <c r="BO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  <c r="BN934" s="194"/>
      <c r="BO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  <c r="BN935" s="194"/>
      <c r="BO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  <c r="BN936" s="194"/>
      <c r="BO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  <c r="BN937" s="194"/>
      <c r="BO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  <c r="BN938" s="194"/>
      <c r="BO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  <c r="BN939" s="194"/>
      <c r="BO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  <c r="BN940" s="194"/>
      <c r="BO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  <c r="BN941" s="194"/>
      <c r="BO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  <c r="BN942" s="194"/>
      <c r="BO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  <c r="BN943" s="194"/>
      <c r="BO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  <c r="BN944" s="194"/>
      <c r="BO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  <c r="BN945" s="194"/>
      <c r="BO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  <c r="BN946" s="194"/>
      <c r="BO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  <c r="BN947" s="194"/>
      <c r="BO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  <c r="BN948" s="194"/>
      <c r="BO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  <c r="BN949" s="194"/>
      <c r="BO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  <c r="BN950" s="194"/>
      <c r="BO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  <c r="BN951" s="194"/>
      <c r="BO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  <c r="BN952" s="194"/>
      <c r="BO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  <c r="BN953" s="194"/>
      <c r="BO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  <c r="BN954" s="194"/>
      <c r="BO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  <c r="BN955" s="194"/>
      <c r="BO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  <c r="BN956" s="194"/>
      <c r="BO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  <c r="BN957" s="194"/>
      <c r="BO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  <c r="BN958" s="194"/>
      <c r="BO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  <c r="BN959" s="194"/>
      <c r="BO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  <c r="BN960" s="194"/>
      <c r="BO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  <c r="BN961" s="194"/>
      <c r="BO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  <c r="BN962" s="194"/>
      <c r="BO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  <c r="BN963" s="194"/>
      <c r="BO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  <c r="BN964" s="194"/>
      <c r="BO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  <c r="BN965" s="194"/>
      <c r="BO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  <c r="BN966" s="194"/>
      <c r="BO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  <c r="BN967" s="194"/>
      <c r="BO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  <c r="BN968" s="194"/>
      <c r="BO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  <c r="BN969" s="194"/>
      <c r="BO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  <c r="BN970" s="194"/>
      <c r="BO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  <c r="BN971" s="194"/>
      <c r="BO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  <c r="BN972" s="194"/>
      <c r="BO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  <c r="BN973" s="194"/>
      <c r="BO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  <c r="BN974" s="194"/>
      <c r="BO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  <c r="BN975" s="194"/>
      <c r="BO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  <c r="BN976" s="194"/>
      <c r="BO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  <c r="BN977" s="194"/>
      <c r="BO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  <c r="BN978" s="194"/>
      <c r="BO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  <c r="BN979" s="194"/>
      <c r="BO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  <c r="BN980" s="194"/>
      <c r="BO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  <c r="BN981" s="194"/>
      <c r="BO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  <c r="BN982" s="194"/>
      <c r="BO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  <c r="BN983" s="194"/>
      <c r="BO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  <c r="BN984" s="194"/>
      <c r="BO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  <c r="BN985" s="194"/>
      <c r="BO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  <c r="BN986" s="194"/>
      <c r="BO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  <c r="BN987" s="194"/>
      <c r="BO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  <c r="BN988" s="194"/>
      <c r="BO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  <c r="BN989" s="194"/>
      <c r="BO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  <c r="BN990" s="194"/>
      <c r="BO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  <c r="BN991" s="194"/>
      <c r="BO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  <c r="BN992" s="194"/>
      <c r="BO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  <c r="BN993" s="194"/>
      <c r="BO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  <c r="BN994" s="194"/>
      <c r="BO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  <c r="BN995" s="194"/>
      <c r="BO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  <c r="BN996" s="194"/>
      <c r="BO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  <c r="BN997" s="194"/>
      <c r="BO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  <c r="BN998" s="194"/>
      <c r="BO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  <c r="BN999" s="194"/>
      <c r="BO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  <c r="BN1000" s="194"/>
      <c r="BO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  <c r="BN1001" s="194"/>
      <c r="BO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  <c r="BN1002" s="194"/>
      <c r="BO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  <c r="BN1003" s="194"/>
      <c r="BO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  <c r="BN1004" s="194"/>
      <c r="BO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  <c r="BN1005" s="194"/>
      <c r="BO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  <c r="BN1006" s="194"/>
      <c r="BO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  <c r="BN1007" s="194"/>
      <c r="BO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  <c r="BN1008" s="194"/>
      <c r="BO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  <c r="BN1009" s="194"/>
      <c r="BO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  <c r="BN1010" s="194"/>
      <c r="BO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  <c r="BN1011" s="194"/>
      <c r="BO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  <c r="BM1012" s="194"/>
      <c r="BN1012" s="194"/>
      <c r="BO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  <c r="BM1013" s="194"/>
      <c r="BN1013" s="194"/>
      <c r="BO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  <c r="BM1014" s="194"/>
      <c r="BN1014" s="194"/>
      <c r="BO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  <c r="BM1015" s="194"/>
      <c r="BN1015" s="194"/>
      <c r="BO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  <c r="BM1016" s="194"/>
      <c r="BN1016" s="194"/>
      <c r="BO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  <c r="BM1017" s="194"/>
      <c r="BN1017" s="194"/>
      <c r="BO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  <c r="BM1018" s="194"/>
      <c r="BN1018" s="194"/>
      <c r="BO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  <c r="BM1019" s="194"/>
      <c r="BN1019" s="194"/>
      <c r="BO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  <c r="BM1020" s="194"/>
      <c r="BN1020" s="194"/>
      <c r="BO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  <c r="BM1021" s="194"/>
      <c r="BN1021" s="194"/>
      <c r="BO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  <c r="BM1022" s="194"/>
      <c r="BN1022" s="194"/>
      <c r="BO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  <c r="BM1023" s="194"/>
      <c r="BN1023" s="194"/>
      <c r="BO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  <c r="BM1024" s="194"/>
      <c r="BN1024" s="194"/>
      <c r="BO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  <c r="BM1025" s="194"/>
      <c r="BN1025" s="194"/>
      <c r="BO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  <c r="BM1026" s="194"/>
      <c r="BN1026" s="194"/>
      <c r="BO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  <c r="BM1027" s="194"/>
      <c r="BN1027" s="194"/>
      <c r="BO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  <c r="BM1028" s="194"/>
      <c r="BN1028" s="194"/>
      <c r="BO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  <c r="BM1029" s="194"/>
      <c r="BN1029" s="194"/>
      <c r="BO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  <c r="BM1030" s="194"/>
      <c r="BN1030" s="194"/>
      <c r="BO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  <c r="BM1031" s="194"/>
      <c r="BN1031" s="194"/>
      <c r="BO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  <c r="BM1032" s="194"/>
      <c r="BN1032" s="194"/>
      <c r="BO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  <c r="BM1033" s="194"/>
      <c r="BN1033" s="194"/>
      <c r="BO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  <c r="BM1034" s="194"/>
      <c r="BN1034" s="194"/>
      <c r="BO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  <c r="BM1035" s="194"/>
      <c r="BN1035" s="194"/>
      <c r="BO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  <c r="BM1036" s="194"/>
      <c r="BN1036" s="194"/>
      <c r="BO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  <c r="BM1037" s="194"/>
      <c r="BN1037" s="194"/>
      <c r="BO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  <c r="BM1038" s="194"/>
      <c r="BN1038" s="194"/>
      <c r="BO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  <c r="BM1039" s="194"/>
      <c r="BN1039" s="194"/>
      <c r="BO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  <c r="BM1040" s="194"/>
      <c r="BN1040" s="194"/>
      <c r="BO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  <c r="BM1041" s="194"/>
      <c r="BN1041" s="194"/>
      <c r="BO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  <c r="BM1042" s="194"/>
      <c r="BN1042" s="194"/>
      <c r="BO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  <c r="BM1043" s="194"/>
      <c r="BN1043" s="194"/>
      <c r="BO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  <c r="BM1044" s="194"/>
      <c r="BN1044" s="194"/>
      <c r="BO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  <c r="BM1045" s="194"/>
      <c r="BN1045" s="194"/>
      <c r="BO1045" s="194"/>
    </row>
  </sheetData>
  <mergeCells count="770">
    <mergeCell ref="E2:F2"/>
    <mergeCell ref="G2:H2"/>
    <mergeCell ref="I2:J2"/>
    <mergeCell ref="AG2:AH2"/>
    <mergeCell ref="D4:Y4"/>
    <mergeCell ref="AA4:AL4"/>
    <mergeCell ref="AP4:AQ4"/>
    <mergeCell ref="S6:T6"/>
    <mergeCell ref="AC6:AR6"/>
    <mergeCell ref="AN7:AP7"/>
    <mergeCell ref="AQ7:AR7"/>
    <mergeCell ref="AS7:AT7"/>
    <mergeCell ref="D5:K5"/>
    <mergeCell ref="M5:Q5"/>
    <mergeCell ref="S5:Y5"/>
    <mergeCell ref="AN5:AP5"/>
    <mergeCell ref="AQ5:AR5"/>
    <mergeCell ref="AS5:AT5"/>
    <mergeCell ref="D6:J6"/>
    <mergeCell ref="M6:O6"/>
    <mergeCell ref="P6:Q6"/>
    <mergeCell ref="D7:J7"/>
    <mergeCell ref="M7:O7"/>
    <mergeCell ref="P7:Q7"/>
    <mergeCell ref="S7:T7"/>
    <mergeCell ref="S8:T8"/>
    <mergeCell ref="M8:O8"/>
    <mergeCell ref="P8:Q8"/>
    <mergeCell ref="AN8:AP8"/>
    <mergeCell ref="AQ8:AR8"/>
    <mergeCell ref="AS8:AT8"/>
    <mergeCell ref="AQ9:AR9"/>
    <mergeCell ref="AS9:AT9"/>
    <mergeCell ref="S11:T11"/>
    <mergeCell ref="S12:T12"/>
    <mergeCell ref="AN9:AP9"/>
    <mergeCell ref="AN10:AP10"/>
    <mergeCell ref="AQ10:AR10"/>
    <mergeCell ref="AS10:AT10"/>
    <mergeCell ref="AN11:AP11"/>
    <mergeCell ref="AQ11:AR11"/>
    <mergeCell ref="AS11:AT11"/>
    <mergeCell ref="S21:T21"/>
    <mergeCell ref="S23:T23"/>
    <mergeCell ref="S14:T14"/>
    <mergeCell ref="S15:T15"/>
    <mergeCell ref="S16:T16"/>
    <mergeCell ref="S17:T17"/>
    <mergeCell ref="S18:T18"/>
    <mergeCell ref="S19:T19"/>
    <mergeCell ref="S20:T20"/>
    <mergeCell ref="AQ23:AR23"/>
    <mergeCell ref="AS23:AT23"/>
    <mergeCell ref="AN21:AP21"/>
    <mergeCell ref="AQ21:AR21"/>
    <mergeCell ref="AS21:AT21"/>
    <mergeCell ref="AN22:AP22"/>
    <mergeCell ref="AQ22:AR22"/>
    <mergeCell ref="AS22:AT22"/>
    <mergeCell ref="AN23:AP23"/>
    <mergeCell ref="AQ14:AR14"/>
    <mergeCell ref="AS14:AT14"/>
    <mergeCell ref="AN12:AP12"/>
    <mergeCell ref="AQ12:AR12"/>
    <mergeCell ref="AS12:AT12"/>
    <mergeCell ref="AN13:AP13"/>
    <mergeCell ref="AQ13:AR13"/>
    <mergeCell ref="AS13:AT13"/>
    <mergeCell ref="AN14:AP14"/>
    <mergeCell ref="AQ17:AR17"/>
    <mergeCell ref="AS17:AT17"/>
    <mergeCell ref="AN15:AP15"/>
    <mergeCell ref="AQ15:AR15"/>
    <mergeCell ref="AS15:AT15"/>
    <mergeCell ref="AN16:AP16"/>
    <mergeCell ref="AQ16:AR16"/>
    <mergeCell ref="AS16:AT16"/>
    <mergeCell ref="AN17:AP17"/>
    <mergeCell ref="AQ20:AR20"/>
    <mergeCell ref="AS20:AT20"/>
    <mergeCell ref="AN18:AP18"/>
    <mergeCell ref="AQ18:AR18"/>
    <mergeCell ref="AS18:AT18"/>
    <mergeCell ref="AN19:AP19"/>
    <mergeCell ref="AQ19:AR19"/>
    <mergeCell ref="AS19:AT19"/>
    <mergeCell ref="AN20:AP20"/>
    <mergeCell ref="AQ26:AR26"/>
    <mergeCell ref="AS26:AT26"/>
    <mergeCell ref="AN24:AP24"/>
    <mergeCell ref="AQ24:AR24"/>
    <mergeCell ref="AS24:AT24"/>
    <mergeCell ref="AN25:AP25"/>
    <mergeCell ref="AQ25:AR25"/>
    <mergeCell ref="AS25:AT25"/>
    <mergeCell ref="AN26:AP26"/>
    <mergeCell ref="D8:J8"/>
    <mergeCell ref="D9:J9"/>
    <mergeCell ref="M9:O9"/>
    <mergeCell ref="P9:Q9"/>
    <mergeCell ref="S9:T9"/>
    <mergeCell ref="M10:O10"/>
    <mergeCell ref="P10:Q10"/>
    <mergeCell ref="D10:J10"/>
    <mergeCell ref="D11:J11"/>
    <mergeCell ref="M11:O11"/>
    <mergeCell ref="P11:Q11"/>
    <mergeCell ref="D12:J12"/>
    <mergeCell ref="P12:Q12"/>
    <mergeCell ref="P13:Q13"/>
    <mergeCell ref="M12:O12"/>
    <mergeCell ref="M13:O13"/>
    <mergeCell ref="S13:T13"/>
    <mergeCell ref="M14:O14"/>
    <mergeCell ref="P14:Q14"/>
    <mergeCell ref="M15:O15"/>
    <mergeCell ref="P15:Q15"/>
    <mergeCell ref="M19:O19"/>
    <mergeCell ref="M20:O20"/>
    <mergeCell ref="P20:Q20"/>
    <mergeCell ref="M21:O21"/>
    <mergeCell ref="P21:Q21"/>
    <mergeCell ref="S22:Z22"/>
    <mergeCell ref="D20:J20"/>
    <mergeCell ref="D21:J21"/>
    <mergeCell ref="D22:J22"/>
    <mergeCell ref="D13:J13"/>
    <mergeCell ref="D14:J14"/>
    <mergeCell ref="D15:J15"/>
    <mergeCell ref="D16:J16"/>
    <mergeCell ref="D17:J17"/>
    <mergeCell ref="D18:J18"/>
    <mergeCell ref="D19:J19"/>
    <mergeCell ref="M16:O16"/>
    <mergeCell ref="P16:Q16"/>
    <mergeCell ref="M17:O17"/>
    <mergeCell ref="P17:Q17"/>
    <mergeCell ref="M18:O18"/>
    <mergeCell ref="P18:Q18"/>
    <mergeCell ref="P19:Q19"/>
    <mergeCell ref="K34:L34"/>
    <mergeCell ref="P34:V34"/>
    <mergeCell ref="W34:X34"/>
    <mergeCell ref="AB34:AH34"/>
    <mergeCell ref="AI34:AJ34"/>
    <mergeCell ref="AM34:AS34"/>
    <mergeCell ref="AT34:AU34"/>
    <mergeCell ref="D34:J34"/>
    <mergeCell ref="D35:J35"/>
    <mergeCell ref="K35:L35"/>
    <mergeCell ref="P35:V35"/>
    <mergeCell ref="W35:X35"/>
    <mergeCell ref="AB35:AH35"/>
    <mergeCell ref="AI35:AJ35"/>
    <mergeCell ref="M24:O24"/>
    <mergeCell ref="S24:T24"/>
    <mergeCell ref="M25:O25"/>
    <mergeCell ref="S25:T25"/>
    <mergeCell ref="M26:O26"/>
    <mergeCell ref="S26:T26"/>
    <mergeCell ref="S27:T27"/>
    <mergeCell ref="S28:T28"/>
    <mergeCell ref="N27:P27"/>
    <mergeCell ref="N28:P28"/>
    <mergeCell ref="N29:P29"/>
    <mergeCell ref="D30:M31"/>
    <mergeCell ref="P30:Y31"/>
    <mergeCell ref="AB30:AK31"/>
    <mergeCell ref="AM30:AV31"/>
    <mergeCell ref="K32:L32"/>
    <mergeCell ref="W32:X32"/>
    <mergeCell ref="AB32:AH32"/>
    <mergeCell ref="AI32:AJ32"/>
    <mergeCell ref="AM32:AN32"/>
    <mergeCell ref="AO32:AS32"/>
    <mergeCell ref="AT32:AU32"/>
    <mergeCell ref="AM33:AS33"/>
    <mergeCell ref="AT33:AU33"/>
    <mergeCell ref="D32:J32"/>
    <mergeCell ref="D33:J33"/>
    <mergeCell ref="K33:L33"/>
    <mergeCell ref="P33:V33"/>
    <mergeCell ref="W33:X33"/>
    <mergeCell ref="AB33:AH33"/>
    <mergeCell ref="AI33:AJ33"/>
    <mergeCell ref="AM35:AS35"/>
    <mergeCell ref="AT35:AU35"/>
    <mergeCell ref="AM37:AS37"/>
    <mergeCell ref="AT37:AU37"/>
    <mergeCell ref="AI50:AJ50"/>
    <mergeCell ref="AM50:AS50"/>
    <mergeCell ref="AT50:AU50"/>
    <mergeCell ref="P48:V48"/>
    <mergeCell ref="P49:V49"/>
    <mergeCell ref="D50:J50"/>
    <mergeCell ref="K50:L50"/>
    <mergeCell ref="P50:V50"/>
    <mergeCell ref="W50:X50"/>
    <mergeCell ref="AB50:AH50"/>
    <mergeCell ref="K53:L53"/>
    <mergeCell ref="M53:N53"/>
    <mergeCell ref="D51:E51"/>
    <mergeCell ref="F51:G51"/>
    <mergeCell ref="D52:D53"/>
    <mergeCell ref="F52:G52"/>
    <mergeCell ref="K52:L52"/>
    <mergeCell ref="P52:P53"/>
    <mergeCell ref="F53:G53"/>
    <mergeCell ref="K36:L36"/>
    <mergeCell ref="P36:V36"/>
    <mergeCell ref="W36:X36"/>
    <mergeCell ref="AB36:AH36"/>
    <mergeCell ref="AI36:AJ36"/>
    <mergeCell ref="AM36:AS36"/>
    <mergeCell ref="AT36:AU36"/>
    <mergeCell ref="D36:J36"/>
    <mergeCell ref="D37:J37"/>
    <mergeCell ref="K37:L37"/>
    <mergeCell ref="P37:V37"/>
    <mergeCell ref="W37:X37"/>
    <mergeCell ref="AB37:AH37"/>
    <mergeCell ref="AI37:AJ37"/>
    <mergeCell ref="K38:L38"/>
    <mergeCell ref="P38:V38"/>
    <mergeCell ref="W38:X38"/>
    <mergeCell ref="AB38:AH38"/>
    <mergeCell ref="AI38:AJ38"/>
    <mergeCell ref="AM38:AS38"/>
    <mergeCell ref="AT38:AU38"/>
    <mergeCell ref="AM39:AS39"/>
    <mergeCell ref="AT39:AU39"/>
    <mergeCell ref="D38:J38"/>
    <mergeCell ref="D39:J39"/>
    <mergeCell ref="K39:L39"/>
    <mergeCell ref="P39:V39"/>
    <mergeCell ref="W39:X39"/>
    <mergeCell ref="AB39:AH39"/>
    <mergeCell ref="AI39:AJ39"/>
    <mergeCell ref="AM41:AS41"/>
    <mergeCell ref="AT41:AU41"/>
    <mergeCell ref="I52:J52"/>
    <mergeCell ref="I53:J53"/>
    <mergeCell ref="R53:S53"/>
    <mergeCell ref="U53:V53"/>
    <mergeCell ref="AD53:AE53"/>
    <mergeCell ref="AG53:AH53"/>
    <mergeCell ref="AO53:AP53"/>
    <mergeCell ref="AR53:AS53"/>
    <mergeCell ref="R57:X57"/>
    <mergeCell ref="AB57:AC58"/>
    <mergeCell ref="AB59:AC59"/>
    <mergeCell ref="AB60:AC60"/>
    <mergeCell ref="AB61:AC61"/>
    <mergeCell ref="AB62:AC62"/>
    <mergeCell ref="AB63:AC63"/>
    <mergeCell ref="AD57:AJ57"/>
    <mergeCell ref="AM57:AN58"/>
    <mergeCell ref="AM59:AN59"/>
    <mergeCell ref="AM60:AN60"/>
    <mergeCell ref="AM61:AN61"/>
    <mergeCell ref="AM62:AN62"/>
    <mergeCell ref="AM63:AN63"/>
    <mergeCell ref="AO52:AP52"/>
    <mergeCell ref="AR52:AS52"/>
    <mergeCell ref="M52:N52"/>
    <mergeCell ref="R52:S52"/>
    <mergeCell ref="U52:V52"/>
    <mergeCell ref="AB52:AB53"/>
    <mergeCell ref="AD52:AE52"/>
    <mergeCell ref="AG52:AH52"/>
    <mergeCell ref="AM52:AM53"/>
    <mergeCell ref="K54:L54"/>
    <mergeCell ref="M54:N54"/>
    <mergeCell ref="D55:N56"/>
    <mergeCell ref="P55:X56"/>
    <mergeCell ref="AB55:AJ56"/>
    <mergeCell ref="AM55:AU56"/>
    <mergeCell ref="D57:E58"/>
    <mergeCell ref="AO57:AU57"/>
    <mergeCell ref="P60:Q60"/>
    <mergeCell ref="P61:Q61"/>
    <mergeCell ref="P59:Q59"/>
    <mergeCell ref="P62:Q62"/>
    <mergeCell ref="AB64:AC64"/>
    <mergeCell ref="AB65:AC65"/>
    <mergeCell ref="AM64:AN64"/>
    <mergeCell ref="AM65:AN65"/>
    <mergeCell ref="K40:L40"/>
    <mergeCell ref="P40:V40"/>
    <mergeCell ref="W40:X40"/>
    <mergeCell ref="AB40:AH40"/>
    <mergeCell ref="AI40:AJ40"/>
    <mergeCell ref="AM40:AS40"/>
    <mergeCell ref="AT40:AU40"/>
    <mergeCell ref="D40:J40"/>
    <mergeCell ref="D41:J41"/>
    <mergeCell ref="K41:L41"/>
    <mergeCell ref="P41:V41"/>
    <mergeCell ref="W41:X41"/>
    <mergeCell ref="AB41:AH41"/>
    <mergeCell ref="AI41:AJ41"/>
    <mergeCell ref="K42:L42"/>
    <mergeCell ref="P42:V42"/>
    <mergeCell ref="W42:X42"/>
    <mergeCell ref="AB42:AH42"/>
    <mergeCell ref="AI42:AJ42"/>
    <mergeCell ref="AM42:AS42"/>
    <mergeCell ref="AT42:AU42"/>
    <mergeCell ref="D42:J42"/>
    <mergeCell ref="D43:J43"/>
    <mergeCell ref="K43:L43"/>
    <mergeCell ref="P43:V43"/>
    <mergeCell ref="W43:X43"/>
    <mergeCell ref="AB43:AH43"/>
    <mergeCell ref="AI43:AJ43"/>
    <mergeCell ref="AM43:AS43"/>
    <mergeCell ref="AM44:AS44"/>
    <mergeCell ref="AT43:AU43"/>
    <mergeCell ref="K44:L44"/>
    <mergeCell ref="P44:V44"/>
    <mergeCell ref="W44:X44"/>
    <mergeCell ref="AB44:AH44"/>
    <mergeCell ref="AI44:AJ44"/>
    <mergeCell ref="AT44:AU44"/>
    <mergeCell ref="AM45:AS45"/>
    <mergeCell ref="AT45:AU45"/>
    <mergeCell ref="D44:J44"/>
    <mergeCell ref="D45:J45"/>
    <mergeCell ref="K45:L45"/>
    <mergeCell ref="P45:V45"/>
    <mergeCell ref="W45:X45"/>
    <mergeCell ref="AB45:AH45"/>
    <mergeCell ref="AI45:AJ45"/>
    <mergeCell ref="K46:L46"/>
    <mergeCell ref="P46:V46"/>
    <mergeCell ref="W46:X46"/>
    <mergeCell ref="AB46:AH46"/>
    <mergeCell ref="AI46:AJ46"/>
    <mergeCell ref="AM46:AS46"/>
    <mergeCell ref="AT46:AU46"/>
    <mergeCell ref="D46:J46"/>
    <mergeCell ref="D47:J47"/>
    <mergeCell ref="K47:L47"/>
    <mergeCell ref="P47:V47"/>
    <mergeCell ref="W47:X47"/>
    <mergeCell ref="AB47:AH47"/>
    <mergeCell ref="AI47:AJ47"/>
    <mergeCell ref="AB48:AH48"/>
    <mergeCell ref="AB49:AH49"/>
    <mergeCell ref="AM48:AS48"/>
    <mergeCell ref="AM49:AS49"/>
    <mergeCell ref="AM47:AS47"/>
    <mergeCell ref="AT47:AU47"/>
    <mergeCell ref="K48:L48"/>
    <mergeCell ref="D49:J49"/>
    <mergeCell ref="K49:L49"/>
    <mergeCell ref="W49:X49"/>
    <mergeCell ref="AI49:AJ49"/>
    <mergeCell ref="AT49:AU49"/>
    <mergeCell ref="AB71:AC71"/>
    <mergeCell ref="AB72:AC72"/>
    <mergeCell ref="AM72:AN72"/>
    <mergeCell ref="AB73:AC73"/>
    <mergeCell ref="AM73:AN73"/>
    <mergeCell ref="AJ76:AK76"/>
    <mergeCell ref="AB78:AG79"/>
    <mergeCell ref="AJ77:AK77"/>
    <mergeCell ref="AJ78:AK78"/>
    <mergeCell ref="AM78:AR79"/>
    <mergeCell ref="AP80:AQ80"/>
    <mergeCell ref="AN81:AR81"/>
    <mergeCell ref="AN82:AR82"/>
    <mergeCell ref="AP83:AQ83"/>
    <mergeCell ref="AP84:AQ84"/>
    <mergeCell ref="AP85:AQ85"/>
    <mergeCell ref="AP86:AQ86"/>
    <mergeCell ref="AP87:AQ87"/>
    <mergeCell ref="AP88:AQ88"/>
    <mergeCell ref="AP89:AQ89"/>
    <mergeCell ref="AP90:AQ90"/>
    <mergeCell ref="AP98:AQ98"/>
    <mergeCell ref="AP99:AQ99"/>
    <mergeCell ref="AP100:AQ100"/>
    <mergeCell ref="AP101:AQ101"/>
    <mergeCell ref="AP91:AQ91"/>
    <mergeCell ref="AP92:AQ92"/>
    <mergeCell ref="AP93:AQ93"/>
    <mergeCell ref="AP94:AQ94"/>
    <mergeCell ref="AP95:AQ95"/>
    <mergeCell ref="AP96:AQ96"/>
    <mergeCell ref="AP97:AQ97"/>
    <mergeCell ref="P57:Q58"/>
    <mergeCell ref="P63:Q63"/>
    <mergeCell ref="D64:E64"/>
    <mergeCell ref="P64:Q64"/>
    <mergeCell ref="D65:E65"/>
    <mergeCell ref="P65:Q65"/>
    <mergeCell ref="D66:E66"/>
    <mergeCell ref="P66:Q66"/>
    <mergeCell ref="AB66:AC66"/>
    <mergeCell ref="AM66:AN66"/>
    <mergeCell ref="D67:E67"/>
    <mergeCell ref="P67:Q67"/>
    <mergeCell ref="AB67:AC67"/>
    <mergeCell ref="AM67:AN67"/>
    <mergeCell ref="D68:E68"/>
    <mergeCell ref="P68:Q68"/>
    <mergeCell ref="AB68:AC68"/>
    <mergeCell ref="AM68:AN68"/>
    <mergeCell ref="D69:E69"/>
    <mergeCell ref="P69:Q69"/>
    <mergeCell ref="AB69:AC69"/>
    <mergeCell ref="AM69:AN69"/>
    <mergeCell ref="AB70:AC70"/>
    <mergeCell ref="AM70:AN70"/>
    <mergeCell ref="AM71:AN71"/>
    <mergeCell ref="AE83:AF83"/>
    <mergeCell ref="AE84:AF84"/>
    <mergeCell ref="S80:T80"/>
    <mergeCell ref="Q81:U81"/>
    <mergeCell ref="AC81:AG81"/>
    <mergeCell ref="Q82:U82"/>
    <mergeCell ref="AC82:AG82"/>
    <mergeCell ref="S83:T83"/>
    <mergeCell ref="S84:T84"/>
    <mergeCell ref="S85:T85"/>
    <mergeCell ref="S86:T86"/>
    <mergeCell ref="D81:H81"/>
    <mergeCell ref="D82:H82"/>
    <mergeCell ref="F83:G83"/>
    <mergeCell ref="F84:G84"/>
    <mergeCell ref="F85:G85"/>
    <mergeCell ref="AE85:AF85"/>
    <mergeCell ref="AE86:AF86"/>
    <mergeCell ref="S88:T88"/>
    <mergeCell ref="S89:T89"/>
    <mergeCell ref="F86:G86"/>
    <mergeCell ref="F87:G87"/>
    <mergeCell ref="S87:T87"/>
    <mergeCell ref="AE87:AF87"/>
    <mergeCell ref="F88:G88"/>
    <mergeCell ref="AE88:AF88"/>
    <mergeCell ref="AE89:AF89"/>
    <mergeCell ref="S91:T91"/>
    <mergeCell ref="S92:T92"/>
    <mergeCell ref="F89:G89"/>
    <mergeCell ref="F90:G90"/>
    <mergeCell ref="S90:T90"/>
    <mergeCell ref="AE90:AF90"/>
    <mergeCell ref="F91:G91"/>
    <mergeCell ref="AE91:AF91"/>
    <mergeCell ref="AE92:AF92"/>
    <mergeCell ref="S94:T94"/>
    <mergeCell ref="S95:T95"/>
    <mergeCell ref="F92:G92"/>
    <mergeCell ref="F93:G93"/>
    <mergeCell ref="S93:T93"/>
    <mergeCell ref="AE93:AF93"/>
    <mergeCell ref="F94:G94"/>
    <mergeCell ref="AE94:AF94"/>
    <mergeCell ref="AE95:AF95"/>
    <mergeCell ref="D70:E70"/>
    <mergeCell ref="P70:Q70"/>
    <mergeCell ref="D71:E71"/>
    <mergeCell ref="P71:Q71"/>
    <mergeCell ref="D72:E72"/>
    <mergeCell ref="F72:N72"/>
    <mergeCell ref="F57:L57"/>
    <mergeCell ref="Y57:Y73"/>
    <mergeCell ref="D59:E59"/>
    <mergeCell ref="D60:E60"/>
    <mergeCell ref="D61:E61"/>
    <mergeCell ref="D62:E62"/>
    <mergeCell ref="F73:N73"/>
    <mergeCell ref="F74:N74"/>
    <mergeCell ref="P72:Q72"/>
    <mergeCell ref="P73:Q73"/>
    <mergeCell ref="I78:N79"/>
    <mergeCell ref="P78:U79"/>
    <mergeCell ref="AJ79:AK79"/>
    <mergeCell ref="AE80:AF80"/>
    <mergeCell ref="AJ80:AK80"/>
    <mergeCell ref="D63:E63"/>
    <mergeCell ref="D73:E73"/>
    <mergeCell ref="D74:E74"/>
    <mergeCell ref="D76:E76"/>
    <mergeCell ref="D77:E77"/>
    <mergeCell ref="C78:H79"/>
    <mergeCell ref="F80:G80"/>
    <mergeCell ref="AE99:AF99"/>
    <mergeCell ref="AM99:AM100"/>
    <mergeCell ref="L165:M165"/>
    <mergeCell ref="N165:O165"/>
    <mergeCell ref="C163:F163"/>
    <mergeCell ref="C164:F164"/>
    <mergeCell ref="G164:H164"/>
    <mergeCell ref="I164:J164"/>
    <mergeCell ref="L164:M164"/>
    <mergeCell ref="N164:O164"/>
    <mergeCell ref="C165:F165"/>
    <mergeCell ref="C183:F183"/>
    <mergeCell ref="C184:F184"/>
    <mergeCell ref="C185:F185"/>
    <mergeCell ref="C186:F186"/>
    <mergeCell ref="M200:Q200"/>
    <mergeCell ref="P201:Q201"/>
    <mergeCell ref="P202:Q202"/>
    <mergeCell ref="C167:F167"/>
    <mergeCell ref="C168:F168"/>
    <mergeCell ref="C178:F178"/>
    <mergeCell ref="C179:F179"/>
    <mergeCell ref="C180:F180"/>
    <mergeCell ref="C181:F181"/>
    <mergeCell ref="C182:F182"/>
    <mergeCell ref="L154:M154"/>
    <mergeCell ref="L155:M155"/>
    <mergeCell ref="L156:M156"/>
    <mergeCell ref="N156:O156"/>
    <mergeCell ref="L157:M157"/>
    <mergeCell ref="N157:O157"/>
    <mergeCell ref="C154:F154"/>
    <mergeCell ref="G154:H154"/>
    <mergeCell ref="I154:J154"/>
    <mergeCell ref="N154:O154"/>
    <mergeCell ref="G155:H155"/>
    <mergeCell ref="I155:J155"/>
    <mergeCell ref="N155:O155"/>
    <mergeCell ref="C155:F155"/>
    <mergeCell ref="C156:F156"/>
    <mergeCell ref="G156:H156"/>
    <mergeCell ref="I156:J156"/>
    <mergeCell ref="C157:F157"/>
    <mergeCell ref="G157:H157"/>
    <mergeCell ref="I157:J157"/>
    <mergeCell ref="L158:M158"/>
    <mergeCell ref="L159:M159"/>
    <mergeCell ref="L160:M160"/>
    <mergeCell ref="N160:O160"/>
    <mergeCell ref="L161:M161"/>
    <mergeCell ref="N161:O161"/>
    <mergeCell ref="C158:F158"/>
    <mergeCell ref="G158:H158"/>
    <mergeCell ref="I158:J158"/>
    <mergeCell ref="N158:O158"/>
    <mergeCell ref="G159:H159"/>
    <mergeCell ref="I159:J159"/>
    <mergeCell ref="N159:O159"/>
    <mergeCell ref="C159:F159"/>
    <mergeCell ref="C160:F160"/>
    <mergeCell ref="G160:H160"/>
    <mergeCell ref="I160:J160"/>
    <mergeCell ref="C161:F161"/>
    <mergeCell ref="G161:H161"/>
    <mergeCell ref="I161:J161"/>
    <mergeCell ref="G165:H165"/>
    <mergeCell ref="I165:J165"/>
    <mergeCell ref="C166:F166"/>
    <mergeCell ref="G166:H166"/>
    <mergeCell ref="I166:J166"/>
    <mergeCell ref="L166:M166"/>
    <mergeCell ref="N166:O166"/>
    <mergeCell ref="F95:G95"/>
    <mergeCell ref="F96:G96"/>
    <mergeCell ref="S96:T96"/>
    <mergeCell ref="AE96:AF96"/>
    <mergeCell ref="F97:G97"/>
    <mergeCell ref="AE97:AF97"/>
    <mergeCell ref="F98:G98"/>
    <mergeCell ref="AE98:AF98"/>
    <mergeCell ref="S97:T97"/>
    <mergeCell ref="S98:T98"/>
    <mergeCell ref="C99:C100"/>
    <mergeCell ref="F99:G99"/>
    <mergeCell ref="P99:P100"/>
    <mergeCell ref="AB99:AB100"/>
    <mergeCell ref="AE100:AF100"/>
    <mergeCell ref="AE101:AF101"/>
    <mergeCell ref="AM102:AR106"/>
    <mergeCell ref="AM107:AR107"/>
    <mergeCell ref="S99:T99"/>
    <mergeCell ref="S100:T100"/>
    <mergeCell ref="S101:T101"/>
    <mergeCell ref="P102:U106"/>
    <mergeCell ref="AB102:AG106"/>
    <mergeCell ref="P107:U107"/>
    <mergeCell ref="AB107:AG107"/>
    <mergeCell ref="Q117:Z117"/>
    <mergeCell ref="F100:G100"/>
    <mergeCell ref="F101:G101"/>
    <mergeCell ref="C102:D102"/>
    <mergeCell ref="E102:H102"/>
    <mergeCell ref="C103:H106"/>
    <mergeCell ref="C107:H107"/>
    <mergeCell ref="C117:O117"/>
    <mergeCell ref="C118:D118"/>
    <mergeCell ref="G118:H118"/>
    <mergeCell ref="I118:J118"/>
    <mergeCell ref="U118:V118"/>
    <mergeCell ref="G119:H119"/>
    <mergeCell ref="I119:J119"/>
    <mergeCell ref="U119:V119"/>
    <mergeCell ref="C122:D122"/>
    <mergeCell ref="C123:D123"/>
    <mergeCell ref="G123:H123"/>
    <mergeCell ref="I123:J123"/>
    <mergeCell ref="Q123:T123"/>
    <mergeCell ref="Q124:T124"/>
    <mergeCell ref="G121:H121"/>
    <mergeCell ref="G122:H122"/>
    <mergeCell ref="C119:D119"/>
    <mergeCell ref="C120:D120"/>
    <mergeCell ref="G120:H120"/>
    <mergeCell ref="I120:J120"/>
    <mergeCell ref="C121:D121"/>
    <mergeCell ref="I121:J121"/>
    <mergeCell ref="I122:J122"/>
    <mergeCell ref="L125:M125"/>
    <mergeCell ref="L126:M126"/>
    <mergeCell ref="L127:M127"/>
    <mergeCell ref="N127:O127"/>
    <mergeCell ref="L128:M128"/>
    <mergeCell ref="N128:O128"/>
    <mergeCell ref="C125:F125"/>
    <mergeCell ref="G125:H125"/>
    <mergeCell ref="I125:J125"/>
    <mergeCell ref="N125:O125"/>
    <mergeCell ref="G126:H126"/>
    <mergeCell ref="I126:J126"/>
    <mergeCell ref="N126:O126"/>
    <mergeCell ref="C126:F126"/>
    <mergeCell ref="C127:F127"/>
    <mergeCell ref="G127:H127"/>
    <mergeCell ref="I127:J127"/>
    <mergeCell ref="C128:F128"/>
    <mergeCell ref="G128:H128"/>
    <mergeCell ref="I128:J128"/>
    <mergeCell ref="L129:M129"/>
    <mergeCell ref="L130:M130"/>
    <mergeCell ref="L131:M131"/>
    <mergeCell ref="N131:O131"/>
    <mergeCell ref="L132:M132"/>
    <mergeCell ref="N132:O132"/>
    <mergeCell ref="C129:F129"/>
    <mergeCell ref="G129:H129"/>
    <mergeCell ref="I129:J129"/>
    <mergeCell ref="N129:O129"/>
    <mergeCell ref="G130:H130"/>
    <mergeCell ref="I130:J130"/>
    <mergeCell ref="N130:O130"/>
    <mergeCell ref="C130:F130"/>
    <mergeCell ref="C131:F131"/>
    <mergeCell ref="G131:H131"/>
    <mergeCell ref="I131:J131"/>
    <mergeCell ref="C132:F132"/>
    <mergeCell ref="G132:H132"/>
    <mergeCell ref="I132:J132"/>
    <mergeCell ref="L133:M133"/>
    <mergeCell ref="L134:M134"/>
    <mergeCell ref="L135:M135"/>
    <mergeCell ref="N135:O135"/>
    <mergeCell ref="L136:M136"/>
    <mergeCell ref="N136:O136"/>
    <mergeCell ref="C133:F133"/>
    <mergeCell ref="G133:H133"/>
    <mergeCell ref="I133:J133"/>
    <mergeCell ref="N133:O133"/>
    <mergeCell ref="G134:H134"/>
    <mergeCell ref="I134:J134"/>
    <mergeCell ref="N134:O134"/>
    <mergeCell ref="C134:F134"/>
    <mergeCell ref="C135:F135"/>
    <mergeCell ref="G135:H135"/>
    <mergeCell ref="I135:J135"/>
    <mergeCell ref="C136:F136"/>
    <mergeCell ref="G136:H136"/>
    <mergeCell ref="I136:J136"/>
    <mergeCell ref="L137:M137"/>
    <mergeCell ref="L138:M138"/>
    <mergeCell ref="L139:M139"/>
    <mergeCell ref="N139:O139"/>
    <mergeCell ref="L140:M140"/>
    <mergeCell ref="N140:O140"/>
    <mergeCell ref="C137:F137"/>
    <mergeCell ref="G137:H137"/>
    <mergeCell ref="I137:J137"/>
    <mergeCell ref="N137:O137"/>
    <mergeCell ref="G138:H138"/>
    <mergeCell ref="I138:J138"/>
    <mergeCell ref="N138:O138"/>
    <mergeCell ref="C138:F138"/>
    <mergeCell ref="C139:F139"/>
    <mergeCell ref="G139:H139"/>
    <mergeCell ref="I139:J139"/>
    <mergeCell ref="C140:F140"/>
    <mergeCell ref="G140:H140"/>
    <mergeCell ref="I140:J140"/>
    <mergeCell ref="L149:M149"/>
    <mergeCell ref="L150:M150"/>
    <mergeCell ref="C149:F149"/>
    <mergeCell ref="G149:H149"/>
    <mergeCell ref="I149:J149"/>
    <mergeCell ref="N149:O149"/>
    <mergeCell ref="G150:H150"/>
    <mergeCell ref="I150:J150"/>
    <mergeCell ref="N150:O150"/>
    <mergeCell ref="L152:M152"/>
    <mergeCell ref="N152:O152"/>
    <mergeCell ref="C150:F150"/>
    <mergeCell ref="C151:F151"/>
    <mergeCell ref="G151:H151"/>
    <mergeCell ref="I151:J151"/>
    <mergeCell ref="L151:M151"/>
    <mergeCell ref="N151:O151"/>
    <mergeCell ref="C152:F152"/>
    <mergeCell ref="L141:M141"/>
    <mergeCell ref="L142:M142"/>
    <mergeCell ref="L143:M143"/>
    <mergeCell ref="N143:O143"/>
    <mergeCell ref="L144:M144"/>
    <mergeCell ref="N144:O144"/>
    <mergeCell ref="C141:F141"/>
    <mergeCell ref="G141:H141"/>
    <mergeCell ref="I141:J141"/>
    <mergeCell ref="N141:O141"/>
    <mergeCell ref="G142:H142"/>
    <mergeCell ref="I142:J142"/>
    <mergeCell ref="N142:O142"/>
    <mergeCell ref="C142:F142"/>
    <mergeCell ref="C143:F143"/>
    <mergeCell ref="G143:H143"/>
    <mergeCell ref="I143:J143"/>
    <mergeCell ref="C144:F144"/>
    <mergeCell ref="G144:H144"/>
    <mergeCell ref="I144:J144"/>
    <mergeCell ref="L145:M145"/>
    <mergeCell ref="L146:M146"/>
    <mergeCell ref="L147:M147"/>
    <mergeCell ref="N147:O147"/>
    <mergeCell ref="L148:M148"/>
    <mergeCell ref="N148:O148"/>
    <mergeCell ref="C145:F145"/>
    <mergeCell ref="G145:H145"/>
    <mergeCell ref="I145:J145"/>
    <mergeCell ref="N145:O145"/>
    <mergeCell ref="G146:H146"/>
    <mergeCell ref="I146:J146"/>
    <mergeCell ref="N146:O146"/>
    <mergeCell ref="C146:F146"/>
    <mergeCell ref="C147:F147"/>
    <mergeCell ref="G147:H147"/>
    <mergeCell ref="I147:J147"/>
    <mergeCell ref="C148:F148"/>
    <mergeCell ref="G148:H148"/>
    <mergeCell ref="I148:J148"/>
    <mergeCell ref="G152:H152"/>
    <mergeCell ref="I152:J152"/>
    <mergeCell ref="C153:F153"/>
    <mergeCell ref="G153:H153"/>
    <mergeCell ref="I153:J153"/>
    <mergeCell ref="L153:M153"/>
    <mergeCell ref="N153:O153"/>
    <mergeCell ref="L162:M162"/>
    <mergeCell ref="L163:M163"/>
    <mergeCell ref="C162:F162"/>
    <mergeCell ref="G162:H162"/>
    <mergeCell ref="I162:J162"/>
    <mergeCell ref="N162:O162"/>
    <mergeCell ref="G163:H163"/>
    <mergeCell ref="I163:J163"/>
    <mergeCell ref="N163:O163"/>
  </mergeCells>
  <conditionalFormatting sqref="U24:Z28">
    <cfRule type="cellIs" dxfId="0" priority="1" operator="greaterThan">
      <formula>50</formula>
    </cfRule>
  </conditionalFormatting>
  <conditionalFormatting sqref="U24:Z28">
    <cfRule type="cellIs" dxfId="1" priority="2" operator="lessThanOrEqual">
      <formula>50</formula>
    </cfRule>
  </conditionalFormatting>
  <conditionalFormatting sqref="AB2">
    <cfRule type="cellIs" dxfId="0" priority="3" operator="lessThan">
      <formula>4</formula>
    </cfRule>
  </conditionalFormatting>
  <conditionalFormatting sqref="AB2">
    <cfRule type="cellIs" dxfId="0" priority="4" operator="greaterThan">
      <formula>4.4</formula>
    </cfRule>
  </conditionalFormatting>
  <conditionalFormatting sqref="AB2">
    <cfRule type="cellIs" dxfId="1" priority="5" operator="between">
      <formula>4</formula>
      <formula>4.4</formula>
    </cfRule>
  </conditionalFormatting>
  <conditionalFormatting sqref="AA7:AA26">
    <cfRule type="expression" dxfId="5" priority="6">
      <formula>AA7&lt;33.0</formula>
    </cfRule>
  </conditionalFormatting>
  <conditionalFormatting sqref="AI7:AJ26 AK7:AK24">
    <cfRule type="expression" dxfId="2" priority="7">
      <formula>"NOT(ISBLANK(AC6))"</formula>
    </cfRule>
  </conditionalFormatting>
  <conditionalFormatting sqref="G2:H2">
    <cfRule type="containsText" dxfId="3" priority="8" operator="containsText" text="Yes">
      <formula>NOT(ISERROR(SEARCH(("Yes"),(G2))))</formula>
    </cfRule>
  </conditionalFormatting>
  <conditionalFormatting sqref="G2:H2">
    <cfRule type="containsText" dxfId="4" priority="9" operator="containsText" text="No">
      <formula>NOT(ISERROR(SEARCH(("No"),(G2))))</formula>
    </cfRule>
  </conditionalFormatting>
  <conditionalFormatting sqref="AI7:AI26 AJ7:AJ26">
    <cfRule type="cellIs" dxfId="4" priority="10" operator="greaterThan">
      <formula>100</formula>
    </cfRule>
  </conditionalFormatting>
  <conditionalFormatting sqref="AI7:AI26 AJ7:AJ26">
    <cfRule type="cellIs" dxfId="3" priority="11" operator="lessThanOrEqual">
      <formula>100</formula>
    </cfRule>
  </conditionalFormatting>
  <conditionalFormatting sqref="AF7:AF26 AG7:AG26 AH7:AH26 AI7:AI26">
    <cfRule type="cellIs" dxfId="4" priority="12" operator="lessThan">
      <formula>2.4</formula>
    </cfRule>
  </conditionalFormatting>
  <conditionalFormatting sqref="AF7:AF26 AG7:AG26 AH7:AH26 AI7:AI26">
    <cfRule type="cellIs" dxfId="4" priority="13" operator="greaterThan">
      <formula>2.9</formula>
    </cfRule>
  </conditionalFormatting>
  <conditionalFormatting sqref="AF7:AF26 AG7:AG26 AH7:AH26 AI7:AI26">
    <cfRule type="cellIs" dxfId="3" priority="14" operator="between">
      <formula>2.4</formula>
      <formula>2.9</formula>
    </cfRule>
  </conditionalFormatting>
  <conditionalFormatting sqref="AG7:AG26 AH7:AH26">
    <cfRule type="cellIs" dxfId="4" priority="15" operator="greaterThan">
      <formula>40</formula>
    </cfRule>
  </conditionalFormatting>
  <conditionalFormatting sqref="AG7:AG26 AH7:AH26">
    <cfRule type="cellIs" dxfId="3" priority="16" operator="lessThanOrEqual">
      <formula>40</formula>
    </cfRule>
  </conditionalFormatting>
  <conditionalFormatting sqref="AF2">
    <cfRule type="cellIs" dxfId="1" priority="17" operator="equal">
      <formula>"YES"</formula>
    </cfRule>
  </conditionalFormatting>
  <conditionalFormatting sqref="AF2">
    <cfRule type="cellIs" dxfId="0" priority="18" operator="equal">
      <formula>"NO"</formula>
    </cfRule>
  </conditionalFormatting>
  <dataValidations>
    <dataValidation type="list" allowBlank="1" sqref="G2">
      <formula1>"Yes,No"</formula1>
    </dataValidation>
    <dataValidation type="list" allowBlank="1" sqref="F90 S90 AE90 AP90">
      <formula1>"Lactic,Citric"</formula1>
    </dataValidation>
    <dataValidation type="list" allowBlank="1" showErrorMessage="1" sqref="AL7:AL26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.38"/>
    <col customWidth="1" min="3" max="3" width="11.75"/>
    <col customWidth="1" min="4" max="4" width="9.38"/>
    <col customWidth="1" min="5" max="5" width="13.0"/>
    <col customWidth="1" min="6" max="6" width="5.25"/>
    <col customWidth="1" min="7" max="7" width="4.5"/>
    <col customWidth="1" min="8" max="8" width="11.38"/>
    <col customWidth="1" min="9" max="9" width="4.13"/>
    <col customWidth="1" min="10" max="10" width="4.0"/>
    <col customWidth="1" min="11" max="11" width="9.38"/>
    <col customWidth="1" min="12" max="12" width="4.13"/>
    <col customWidth="1" min="13" max="13" width="9.75"/>
    <col customWidth="1" min="14" max="14" width="11.75"/>
    <col customWidth="1" min="15" max="15" width="8.75"/>
    <col customWidth="1" min="16" max="16" width="11.63"/>
    <col customWidth="1" min="17" max="17" width="9.13"/>
    <col customWidth="1" min="18" max="18" width="9.88"/>
    <col customWidth="1" min="19" max="19" width="22.75"/>
    <col customWidth="1" min="20" max="20" width="10.13"/>
    <col customWidth="1" min="21" max="21" width="14.5"/>
    <col customWidth="1" min="22" max="22" width="10.13"/>
    <col customWidth="1" min="23" max="23" width="13.13"/>
    <col customWidth="1" min="24" max="24" width="6.0"/>
    <col customWidth="1" min="25" max="25" width="6.13"/>
    <col customWidth="1" min="26" max="26" width="5.75"/>
    <col customWidth="1" min="27" max="27" width="5.88"/>
    <col customWidth="1" min="28" max="28" width="14.88"/>
    <col customWidth="1" min="29" max="29" width="12.88"/>
    <col customWidth="1" min="30" max="30" width="12.0"/>
    <col customWidth="1" min="31" max="31" width="10.13"/>
    <col customWidth="1" min="32" max="32" width="9.88"/>
    <col customWidth="1" min="33" max="33" width="8.75"/>
    <col customWidth="1" min="34" max="35" width="9.13"/>
    <col customWidth="1" min="36" max="36" width="10.63"/>
    <col customWidth="1" min="37" max="37" width="9.13"/>
    <col customWidth="1" min="38" max="38" width="8.0"/>
    <col customWidth="1" min="39" max="39" width="8.75"/>
    <col customWidth="1" min="40" max="40" width="8.13"/>
    <col customWidth="1" min="41" max="42" width="9.13"/>
    <col customWidth="1" min="43" max="43" width="22.88"/>
    <col customWidth="1" min="44" max="44" width="8.0"/>
    <col customWidth="1" min="45" max="45" width="24.63"/>
    <col customWidth="1" min="46" max="47" width="6.25"/>
    <col customWidth="1" min="48" max="49" width="9.13"/>
    <col customWidth="1" min="50" max="50" width="8.0"/>
    <col customWidth="1" min="51" max="54" width="5.88"/>
    <col customWidth="1" min="55" max="55" width="2.25"/>
    <col customWidth="1" min="56" max="58" width="9.13"/>
    <col customWidth="1" min="59" max="59" width="8.0"/>
    <col customWidth="1" min="60" max="60" width="5.88"/>
    <col customWidth="1" min="61" max="61" width="4.38"/>
    <col customWidth="1" min="62" max="62" width="10.38"/>
    <col customWidth="1" min="63" max="63" width="20.75"/>
    <col customWidth="1" min="64" max="64" width="2.25"/>
  </cols>
  <sheetData>
    <row r="1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  <c r="Z1" s="7"/>
      <c r="AA1" s="8"/>
      <c r="AB1" s="7"/>
      <c r="AC1" s="7"/>
      <c r="AD1" s="7"/>
      <c r="AE1" s="7"/>
      <c r="AF1" s="7"/>
      <c r="AG1" s="9"/>
      <c r="AH1" s="7"/>
      <c r="AI1" s="7"/>
      <c r="AJ1" s="7"/>
      <c r="AK1" s="7"/>
      <c r="AL1" s="9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1"/>
      <c r="B2" s="2"/>
      <c r="C2" s="10" t="s">
        <v>1</v>
      </c>
      <c r="D2" s="11"/>
      <c r="E2" s="12" t="s">
        <v>2</v>
      </c>
      <c r="F2" s="13"/>
      <c r="G2" s="14" t="s">
        <v>3</v>
      </c>
      <c r="I2" s="15" t="s">
        <v>4</v>
      </c>
      <c r="K2" s="16"/>
      <c r="L2" s="17" t="s">
        <v>5</v>
      </c>
      <c r="M2" s="16"/>
      <c r="N2" s="18" t="s">
        <v>6</v>
      </c>
      <c r="O2" s="19"/>
      <c r="P2" s="20" t="s">
        <v>7</v>
      </c>
      <c r="Q2" s="21"/>
      <c r="R2" s="19" t="s">
        <v>8</v>
      </c>
      <c r="S2" s="22" t="str">
        <f>AVERAGE(IF(D102&lt;&gt;"",D102),IF(Q102&lt;&gt;"",Q102),IF(AD102&lt;&gt;"",AD102),IF(AO102&lt;&gt;"",AO102))</f>
        <v>#DIV/0!</v>
      </c>
      <c r="T2" s="23" t="s">
        <v>9</v>
      </c>
      <c r="U2" s="24">
        <f>SUM(F102,S102,AE102,AP102)</f>
        <v>0</v>
      </c>
      <c r="V2" s="25" t="s">
        <v>10</v>
      </c>
      <c r="W2" s="26"/>
      <c r="X2" s="567" t="s">
        <v>11</v>
      </c>
      <c r="Y2" s="568" t="str">
        <f>AVERAGE(E102,R102,AE102,AP102)</f>
        <v>#DIV/0!</v>
      </c>
      <c r="Z2" s="7"/>
      <c r="AA2" s="30"/>
      <c r="AB2" s="31" t="str">
        <f>IFERROR(__xludf.DUMMYFUNCTION("INDEX(AK7:AK26, MAX(FILTER(ROW(AK7:AK26)-ROW(AK7)+1, LEN(AK7:AK26))))"),"#N/A")</f>
        <v>#N/A</v>
      </c>
      <c r="AC2" s="43" t="s">
        <v>12</v>
      </c>
      <c r="AD2" s="648">
        <v>4.5</v>
      </c>
      <c r="AE2" s="43" t="s">
        <v>13</v>
      </c>
      <c r="AF2" s="7"/>
      <c r="AG2" s="9"/>
      <c r="AH2" s="7"/>
      <c r="AI2" s="7"/>
      <c r="AJ2" s="7"/>
      <c r="AK2" s="7"/>
      <c r="AL2" s="9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ht="19.5" customHeight="1">
      <c r="A3" s="1"/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2"/>
      <c r="Q3" s="44"/>
      <c r="R3" s="46"/>
      <c r="S3" s="46"/>
      <c r="T3" s="46"/>
      <c r="U3" s="46"/>
      <c r="V3" s="46"/>
      <c r="W3" s="46"/>
      <c r="X3" s="46"/>
      <c r="Y3" s="46"/>
      <c r="Z3" s="47"/>
      <c r="AA3" s="48"/>
      <c r="AB3" s="48"/>
      <c r="AC3" s="48"/>
      <c r="AD3" s="48"/>
      <c r="AE3" s="48"/>
      <c r="AF3" s="48"/>
      <c r="AG3" s="48"/>
      <c r="AH3" s="48"/>
      <c r="AI3" s="49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</row>
    <row r="4" ht="33.0" customHeight="1">
      <c r="A4" s="1"/>
      <c r="B4" s="50"/>
      <c r="C4" s="46"/>
      <c r="D4" s="51" t="s">
        <v>15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/>
      <c r="AA4" s="54" t="s">
        <v>16</v>
      </c>
      <c r="AM4" s="55"/>
      <c r="AN4" s="7"/>
      <c r="AO4" s="9"/>
      <c r="AP4" s="58"/>
      <c r="AQ4" s="52"/>
      <c r="AR4" s="56"/>
      <c r="AS4" s="56"/>
      <c r="AT4" s="56"/>
      <c r="AU4" s="59"/>
      <c r="AV4" s="59"/>
      <c r="AW4" s="4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>
      <c r="A5" s="1"/>
      <c r="B5" s="50"/>
      <c r="C5" s="46"/>
      <c r="D5" s="61" t="s">
        <v>17</v>
      </c>
      <c r="E5" s="62"/>
      <c r="F5" s="62"/>
      <c r="G5" s="62"/>
      <c r="H5" s="62"/>
      <c r="I5" s="62"/>
      <c r="J5" s="62"/>
      <c r="K5" s="63"/>
      <c r="L5" s="64">
        <f>IF(K19&gt;0,K19/$K$56,"")</f>
        <v>0.001555555556</v>
      </c>
      <c r="M5" s="65" t="s">
        <v>18</v>
      </c>
      <c r="N5" s="62"/>
      <c r="O5" s="62"/>
      <c r="P5" s="62"/>
      <c r="Q5" s="62"/>
      <c r="R5" s="66"/>
      <c r="S5" s="67" t="s">
        <v>19</v>
      </c>
      <c r="T5" s="62"/>
      <c r="U5" s="62"/>
      <c r="V5" s="62"/>
      <c r="W5" s="62"/>
      <c r="X5" s="62"/>
      <c r="Y5" s="63"/>
      <c r="Z5" s="68"/>
      <c r="AA5" s="69" t="s">
        <v>20</v>
      </c>
      <c r="AB5" s="70" t="s">
        <v>21</v>
      </c>
      <c r="AC5" s="71" t="s">
        <v>22</v>
      </c>
      <c r="AD5" s="72" t="s">
        <v>23</v>
      </c>
      <c r="AE5" s="72" t="s">
        <v>11</v>
      </c>
      <c r="AF5" s="73" t="s">
        <v>24</v>
      </c>
      <c r="AG5" s="71" t="s">
        <v>25</v>
      </c>
      <c r="AH5" s="71" t="s">
        <v>26</v>
      </c>
      <c r="AI5" s="71" t="s">
        <v>27</v>
      </c>
      <c r="AJ5" s="71" t="s">
        <v>28</v>
      </c>
      <c r="AK5" s="71" t="s">
        <v>29</v>
      </c>
      <c r="AL5" s="74" t="s">
        <v>30</v>
      </c>
      <c r="AM5" s="75" t="s">
        <v>31</v>
      </c>
      <c r="AN5" s="76" t="s">
        <v>32</v>
      </c>
      <c r="AO5" s="62"/>
      <c r="AP5" s="63"/>
      <c r="AQ5" s="76" t="s">
        <v>33</v>
      </c>
      <c r="AR5" s="63"/>
      <c r="AS5" s="76" t="s">
        <v>34</v>
      </c>
      <c r="AT5" s="63"/>
      <c r="AU5" s="77"/>
      <c r="AV5" s="77"/>
      <c r="AW5" s="47"/>
    </row>
    <row r="6">
      <c r="A6" s="1"/>
      <c r="B6" s="46"/>
      <c r="C6" s="46"/>
      <c r="D6" s="79" t="str">
        <f t="shared" ref="D6:D20" si="1">D40</f>
        <v>Weyermann Pilsner</v>
      </c>
      <c r="E6" s="62"/>
      <c r="F6" s="62"/>
      <c r="G6" s="62"/>
      <c r="H6" s="62"/>
      <c r="I6" s="62"/>
      <c r="J6" s="63"/>
      <c r="K6" s="81">
        <f t="shared" ref="K6:K7" si="2">SUM(K40,W40,AI40,AT40)</f>
        <v>425</v>
      </c>
      <c r="L6" s="64"/>
      <c r="M6" s="82" t="str">
        <f t="shared" ref="M6:M20" si="3">D66</f>
        <v>Magnum</v>
      </c>
      <c r="N6" s="62"/>
      <c r="O6" s="62"/>
      <c r="P6" s="83">
        <f t="shared" ref="P6:P18" si="4">SUM(F66:M66)+SUM(R66:X66)+SUM(AD66:AJ66)+SUM(AO66:AU66)</f>
        <v>1</v>
      </c>
      <c r="Q6" s="62"/>
      <c r="R6" s="66"/>
      <c r="S6" s="84" t="s">
        <v>35</v>
      </c>
      <c r="T6" s="63"/>
      <c r="U6" s="85"/>
      <c r="V6" s="85"/>
      <c r="W6" s="85"/>
      <c r="X6" s="85"/>
      <c r="Y6" s="86"/>
      <c r="Z6" s="64"/>
      <c r="AA6" s="87" t="str">
        <f>E87</f>
        <v/>
      </c>
      <c r="AB6" s="88">
        <v>0.0</v>
      </c>
      <c r="AC6" s="89" t="s">
        <v>36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3"/>
      <c r="AS6" s="91"/>
      <c r="AT6" s="90"/>
      <c r="AU6" s="77"/>
      <c r="AV6" s="77"/>
      <c r="AW6" s="47"/>
    </row>
    <row r="7">
      <c r="A7" s="1"/>
      <c r="B7" s="39"/>
      <c r="C7" s="46"/>
      <c r="D7" s="92" t="str">
        <f t="shared" si="1"/>
        <v>Carapils</v>
      </c>
      <c r="E7" s="62"/>
      <c r="F7" s="62"/>
      <c r="G7" s="62"/>
      <c r="H7" s="62"/>
      <c r="I7" s="62"/>
      <c r="J7" s="63"/>
      <c r="K7" s="93">
        <f t="shared" si="2"/>
        <v>25</v>
      </c>
      <c r="L7" s="64"/>
      <c r="M7" s="82" t="str">
        <f t="shared" si="3"/>
        <v>Saphir</v>
      </c>
      <c r="N7" s="62"/>
      <c r="O7" s="62"/>
      <c r="P7" s="94">
        <f t="shared" si="4"/>
        <v>2</v>
      </c>
      <c r="Q7" s="62"/>
      <c r="R7" s="66"/>
      <c r="S7" s="84" t="s">
        <v>37</v>
      </c>
      <c r="T7" s="63"/>
      <c r="U7" s="85"/>
      <c r="V7" s="85"/>
      <c r="W7" s="85"/>
      <c r="X7" s="85"/>
      <c r="Y7" s="86"/>
      <c r="Z7" s="64"/>
      <c r="AA7" s="95">
        <f t="shared" ref="AA7:AA26" si="5">AA6+1</f>
        <v>1</v>
      </c>
      <c r="AB7" s="88">
        <v>1.0</v>
      </c>
      <c r="AC7" s="96"/>
      <c r="AD7" s="96"/>
      <c r="AE7" s="96"/>
      <c r="AF7" s="97"/>
      <c r="AG7" s="96"/>
      <c r="AH7" s="88" t="s">
        <v>0</v>
      </c>
      <c r="AI7" s="97"/>
      <c r="AJ7" s="88"/>
      <c r="AK7" s="98" t="str">
        <f t="shared" ref="AK7:AK15" si="6">IF(ISBLANK(AD7)=false , IFERROR((76.08 * (($S$2*0.004+1)-(AD7*0.004+1)) / (1.775-($S$2*0.004+1))) * ((AD7*0.004+1) / 0.794),0),"")</f>
        <v/>
      </c>
      <c r="AL7" s="99"/>
      <c r="AM7" s="100"/>
      <c r="AN7" s="101"/>
      <c r="AO7" s="62"/>
      <c r="AP7" s="63"/>
      <c r="AQ7" s="102"/>
      <c r="AR7" s="63"/>
      <c r="AS7" s="102"/>
      <c r="AT7" s="63"/>
      <c r="AU7" s="77"/>
      <c r="AV7" s="77"/>
      <c r="AW7" s="47"/>
    </row>
    <row r="8">
      <c r="A8" s="1"/>
      <c r="B8" s="50"/>
      <c r="C8" s="46"/>
      <c r="D8" s="79" t="str">
        <f t="shared" si="1"/>
        <v/>
      </c>
      <c r="E8" s="62"/>
      <c r="F8" s="62"/>
      <c r="G8" s="62"/>
      <c r="H8" s="62"/>
      <c r="I8" s="62"/>
      <c r="J8" s="63"/>
      <c r="K8" s="103">
        <f>K42+W42+AI42+AT42</f>
        <v>0</v>
      </c>
      <c r="L8" s="64"/>
      <c r="M8" s="82" t="str">
        <f t="shared" si="3"/>
        <v>Hallertau Blanc</v>
      </c>
      <c r="N8" s="62"/>
      <c r="O8" s="62"/>
      <c r="P8" s="83">
        <f t="shared" si="4"/>
        <v>2</v>
      </c>
      <c r="Q8" s="62"/>
      <c r="R8" s="66"/>
      <c r="S8" s="84" t="s">
        <v>38</v>
      </c>
      <c r="T8" s="63"/>
      <c r="U8" s="85"/>
      <c r="V8" s="85"/>
      <c r="W8" s="85"/>
      <c r="X8" s="85"/>
      <c r="Y8" s="106">
        <f>SUM(U8:X8)</f>
        <v>0</v>
      </c>
      <c r="Z8" s="64"/>
      <c r="AA8" s="95">
        <f t="shared" si="5"/>
        <v>2</v>
      </c>
      <c r="AB8" s="88">
        <v>2.0</v>
      </c>
      <c r="AC8" s="96"/>
      <c r="AD8" s="96"/>
      <c r="AE8" s="96"/>
      <c r="AF8" s="107"/>
      <c r="AG8" s="96"/>
      <c r="AH8" s="107"/>
      <c r="AI8" s="107"/>
      <c r="AJ8" s="107"/>
      <c r="AK8" s="98" t="str">
        <f t="shared" si="6"/>
        <v/>
      </c>
      <c r="AL8" s="99"/>
      <c r="AM8" s="100"/>
      <c r="AN8" s="101"/>
      <c r="AO8" s="62"/>
      <c r="AP8" s="63"/>
      <c r="AQ8" s="102"/>
      <c r="AR8" s="63"/>
      <c r="AS8" s="102"/>
      <c r="AT8" s="63"/>
      <c r="AU8" s="77"/>
      <c r="AV8" s="77"/>
      <c r="AW8" s="4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>
      <c r="A9" s="1"/>
      <c r="B9" s="50"/>
      <c r="C9" s="46"/>
      <c r="D9" s="92" t="str">
        <f t="shared" si="1"/>
        <v/>
      </c>
      <c r="E9" s="62"/>
      <c r="F9" s="62"/>
      <c r="G9" s="62"/>
      <c r="H9" s="62"/>
      <c r="I9" s="62"/>
      <c r="J9" s="63"/>
      <c r="K9" s="93">
        <f>SUM(K43,W43,AI43,AT43)</f>
        <v>0</v>
      </c>
      <c r="L9" s="64"/>
      <c r="M9" s="82" t="str">
        <f t="shared" si="3"/>
        <v>Lactic Acid</v>
      </c>
      <c r="N9" s="62"/>
      <c r="O9" s="62"/>
      <c r="P9" s="94">
        <f t="shared" si="4"/>
        <v>0.2</v>
      </c>
      <c r="Q9" s="62"/>
      <c r="R9" s="66"/>
      <c r="S9" s="84" t="s">
        <v>39</v>
      </c>
      <c r="T9" s="63"/>
      <c r="U9" s="85"/>
      <c r="V9" s="85"/>
      <c r="W9" s="85"/>
      <c r="X9" s="85"/>
      <c r="Y9" s="86"/>
      <c r="Z9" s="64"/>
      <c r="AA9" s="95">
        <f t="shared" si="5"/>
        <v>3</v>
      </c>
      <c r="AB9" s="88">
        <v>3.0</v>
      </c>
      <c r="AC9" s="96"/>
      <c r="AD9" s="96"/>
      <c r="AE9" s="96"/>
      <c r="AF9" s="107"/>
      <c r="AG9" s="96"/>
      <c r="AH9" s="107"/>
      <c r="AI9" s="107"/>
      <c r="AJ9" s="107"/>
      <c r="AK9" s="98" t="str">
        <f t="shared" si="6"/>
        <v/>
      </c>
      <c r="AL9" s="99"/>
      <c r="AM9" s="100"/>
      <c r="AN9" s="101"/>
      <c r="AO9" s="62"/>
      <c r="AP9" s="63"/>
      <c r="AQ9" s="102" t="s">
        <v>40</v>
      </c>
      <c r="AR9" s="63"/>
      <c r="AS9" s="102"/>
      <c r="AT9" s="63"/>
      <c r="AU9" s="77"/>
      <c r="AV9" s="77"/>
      <c r="AW9" s="4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>
      <c r="A10" s="1"/>
      <c r="B10" s="46"/>
      <c r="C10" s="46"/>
      <c r="D10" s="79" t="str">
        <f t="shared" si="1"/>
        <v/>
      </c>
      <c r="E10" s="62"/>
      <c r="F10" s="62"/>
      <c r="G10" s="62"/>
      <c r="H10" s="62"/>
      <c r="I10" s="62"/>
      <c r="J10" s="63"/>
      <c r="K10" s="103">
        <f>K44+W44+AI44+AT44</f>
        <v>0</v>
      </c>
      <c r="L10" s="64"/>
      <c r="M10" s="82" t="str">
        <f t="shared" si="3"/>
        <v/>
      </c>
      <c r="N10" s="62"/>
      <c r="O10" s="62"/>
      <c r="P10" s="83">
        <f t="shared" si="4"/>
        <v>0</v>
      </c>
      <c r="Q10" s="62"/>
      <c r="R10" s="66"/>
      <c r="S10" s="112" t="s">
        <v>41</v>
      </c>
      <c r="T10" s="113"/>
      <c r="U10" s="114"/>
      <c r="V10" s="114"/>
      <c r="W10" s="115"/>
      <c r="X10" s="115"/>
      <c r="Y10" s="66"/>
      <c r="Z10" s="64"/>
      <c r="AA10" s="95">
        <f t="shared" si="5"/>
        <v>4</v>
      </c>
      <c r="AB10" s="88">
        <v>4.0</v>
      </c>
      <c r="AC10" s="96"/>
      <c r="AD10" s="116"/>
      <c r="AE10" s="96"/>
      <c r="AF10" s="107"/>
      <c r="AG10" s="96"/>
      <c r="AH10" s="107"/>
      <c r="AI10" s="107"/>
      <c r="AJ10" s="107"/>
      <c r="AK10" s="98" t="str">
        <f t="shared" si="6"/>
        <v/>
      </c>
      <c r="AL10" s="99"/>
      <c r="AM10" s="100"/>
      <c r="AN10" s="101"/>
      <c r="AO10" s="62"/>
      <c r="AP10" s="63"/>
      <c r="AS10" s="102"/>
      <c r="AT10" s="63"/>
      <c r="AU10" s="78"/>
      <c r="AV10" s="117"/>
      <c r="AW10" s="4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>
      <c r="A11" s="1"/>
      <c r="B11" s="39"/>
      <c r="C11" s="46"/>
      <c r="D11" s="92" t="str">
        <f t="shared" si="1"/>
        <v/>
      </c>
      <c r="E11" s="62"/>
      <c r="F11" s="62"/>
      <c r="G11" s="62"/>
      <c r="H11" s="62"/>
      <c r="I11" s="62"/>
      <c r="J11" s="63"/>
      <c r="K11" s="93">
        <f>SUM(K45,W45,AI45,AT45)</f>
        <v>0</v>
      </c>
      <c r="L11" s="64"/>
      <c r="M11" s="82" t="str">
        <f t="shared" si="3"/>
        <v/>
      </c>
      <c r="N11" s="62"/>
      <c r="O11" s="62"/>
      <c r="P11" s="94">
        <f t="shared" si="4"/>
        <v>0</v>
      </c>
      <c r="Q11" s="62"/>
      <c r="R11" s="66"/>
      <c r="S11" s="112" t="s">
        <v>45</v>
      </c>
      <c r="T11" s="113"/>
      <c r="U11" s="122"/>
      <c r="V11" s="122"/>
      <c r="W11" s="115"/>
      <c r="X11" s="115"/>
      <c r="Y11" s="66"/>
      <c r="Z11" s="64"/>
      <c r="AA11" s="95">
        <f t="shared" si="5"/>
        <v>5</v>
      </c>
      <c r="AB11" s="88">
        <v>5.0</v>
      </c>
      <c r="AC11" s="96"/>
      <c r="AD11" s="96"/>
      <c r="AE11" s="96"/>
      <c r="AF11" s="96"/>
      <c r="AG11" s="96"/>
      <c r="AH11" s="107"/>
      <c r="AI11" s="107"/>
      <c r="AJ11" s="107"/>
      <c r="AK11" s="98" t="str">
        <f t="shared" si="6"/>
        <v/>
      </c>
      <c r="AL11" s="99"/>
      <c r="AM11" s="100"/>
      <c r="AN11" s="101"/>
      <c r="AO11" s="62"/>
      <c r="AP11" s="63"/>
      <c r="AQ11" s="102" t="s">
        <v>47</v>
      </c>
      <c r="AR11" s="63"/>
      <c r="AS11" s="120"/>
      <c r="AT11" s="63"/>
      <c r="AU11" s="121"/>
      <c r="AV11" s="121"/>
      <c r="AW11" s="4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>
      <c r="A12" s="1"/>
      <c r="B12" s="50"/>
      <c r="C12" s="46"/>
      <c r="D12" s="79" t="str">
        <f t="shared" si="1"/>
        <v/>
      </c>
      <c r="E12" s="62"/>
      <c r="F12" s="62"/>
      <c r="G12" s="62"/>
      <c r="H12" s="62"/>
      <c r="I12" s="62"/>
      <c r="J12" s="63"/>
      <c r="K12" s="103">
        <f>K46+W46+AI46+AT46</f>
        <v>0</v>
      </c>
      <c r="L12" s="64"/>
      <c r="M12" s="82" t="str">
        <f t="shared" si="3"/>
        <v/>
      </c>
      <c r="N12" s="62"/>
      <c r="O12" s="62"/>
      <c r="P12" s="83">
        <f t="shared" si="4"/>
        <v>0</v>
      </c>
      <c r="Q12" s="62"/>
      <c r="R12" s="66"/>
      <c r="S12" s="66"/>
      <c r="T12" s="66"/>
      <c r="U12" s="66"/>
      <c r="V12" s="66"/>
      <c r="W12" s="66"/>
      <c r="X12" s="66"/>
      <c r="Y12" s="66"/>
      <c r="Z12" s="64"/>
      <c r="AA12" s="95">
        <f t="shared" si="5"/>
        <v>6</v>
      </c>
      <c r="AB12" s="88">
        <v>6.0</v>
      </c>
      <c r="AC12" s="96"/>
      <c r="AD12" s="96"/>
      <c r="AE12" s="96"/>
      <c r="AF12" s="107"/>
      <c r="AG12" s="96"/>
      <c r="AH12" s="107"/>
      <c r="AI12" s="107"/>
      <c r="AJ12" s="107"/>
      <c r="AK12" s="98" t="str">
        <f t="shared" si="6"/>
        <v/>
      </c>
      <c r="AL12" s="99"/>
      <c r="AM12" s="100"/>
      <c r="AN12" s="101"/>
      <c r="AO12" s="62"/>
      <c r="AP12" s="63"/>
      <c r="AQ12" s="102" t="s">
        <v>289</v>
      </c>
      <c r="AR12" s="63"/>
      <c r="AS12" s="120"/>
      <c r="AT12" s="63"/>
      <c r="AU12" s="121"/>
      <c r="AV12" s="121"/>
      <c r="AW12" s="4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>
      <c r="A13" s="1"/>
      <c r="B13" s="50"/>
      <c r="C13" s="46"/>
      <c r="D13" s="92" t="str">
        <f t="shared" si="1"/>
        <v/>
      </c>
      <c r="E13" s="62"/>
      <c r="F13" s="62"/>
      <c r="G13" s="62"/>
      <c r="H13" s="62"/>
      <c r="I13" s="62"/>
      <c r="J13" s="63"/>
      <c r="K13" s="93">
        <f>SUM(K47,W47,AI47,AT47)</f>
        <v>0</v>
      </c>
      <c r="L13" s="64"/>
      <c r="M13" s="82" t="str">
        <f t="shared" si="3"/>
        <v/>
      </c>
      <c r="N13" s="62"/>
      <c r="O13" s="62"/>
      <c r="P13" s="94">
        <f t="shared" si="4"/>
        <v>0</v>
      </c>
      <c r="Q13" s="62"/>
      <c r="R13" s="66"/>
      <c r="S13" s="118" t="s">
        <v>44</v>
      </c>
      <c r="T13" s="63"/>
      <c r="U13" s="119"/>
      <c r="V13" s="119"/>
      <c r="W13" s="119"/>
      <c r="X13" s="119"/>
      <c r="Y13" s="86"/>
      <c r="Z13" s="64"/>
      <c r="AA13" s="95">
        <f t="shared" si="5"/>
        <v>7</v>
      </c>
      <c r="AB13" s="88">
        <v>7.0</v>
      </c>
      <c r="AC13" s="96"/>
      <c r="AD13" s="96"/>
      <c r="AE13" s="96"/>
      <c r="AF13" s="107"/>
      <c r="AG13" s="96"/>
      <c r="AH13" s="107"/>
      <c r="AI13" s="107"/>
      <c r="AJ13" s="107"/>
      <c r="AK13" s="98" t="str">
        <f t="shared" si="6"/>
        <v/>
      </c>
      <c r="AL13" s="99"/>
      <c r="AM13" s="100"/>
      <c r="AN13" s="101"/>
      <c r="AO13" s="62"/>
      <c r="AP13" s="63"/>
      <c r="AQ13" s="101"/>
      <c r="AR13" s="63"/>
      <c r="AS13" s="101"/>
      <c r="AT13" s="63"/>
      <c r="AU13" s="121"/>
      <c r="AV13" s="121"/>
      <c r="AW13" s="4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>
      <c r="A14" s="1"/>
      <c r="B14" s="46"/>
      <c r="C14" s="46"/>
      <c r="D14" s="79" t="str">
        <f t="shared" si="1"/>
        <v/>
      </c>
      <c r="E14" s="62"/>
      <c r="F14" s="62"/>
      <c r="G14" s="62"/>
      <c r="H14" s="62"/>
      <c r="I14" s="62"/>
      <c r="J14" s="63"/>
      <c r="K14" s="103">
        <f>K48+W48+AI48+AT48</f>
        <v>0</v>
      </c>
      <c r="L14" s="64"/>
      <c r="M14" s="82" t="str">
        <f t="shared" si="3"/>
        <v/>
      </c>
      <c r="N14" s="62"/>
      <c r="O14" s="62"/>
      <c r="P14" s="83">
        <f t="shared" si="4"/>
        <v>0</v>
      </c>
      <c r="Q14" s="62"/>
      <c r="R14" s="66"/>
      <c r="S14" s="118" t="s">
        <v>46</v>
      </c>
      <c r="T14" s="63"/>
      <c r="U14" s="119"/>
      <c r="V14" s="119"/>
      <c r="W14" s="119"/>
      <c r="X14" s="119"/>
      <c r="Y14" s="86"/>
      <c r="Z14" s="64"/>
      <c r="AA14" s="95">
        <f t="shared" si="5"/>
        <v>8</v>
      </c>
      <c r="AB14" s="88">
        <v>8.0</v>
      </c>
      <c r="AC14" s="96"/>
      <c r="AD14" s="96"/>
      <c r="AE14" s="96"/>
      <c r="AF14" s="107"/>
      <c r="AG14" s="96"/>
      <c r="AH14" s="107"/>
      <c r="AI14" s="107"/>
      <c r="AJ14" s="107"/>
      <c r="AK14" s="98" t="str">
        <f t="shared" si="6"/>
        <v/>
      </c>
      <c r="AL14" s="99"/>
      <c r="AM14" s="100"/>
      <c r="AN14" s="101"/>
      <c r="AO14" s="62"/>
      <c r="AP14" s="63"/>
      <c r="AQ14" s="650" t="s">
        <v>290</v>
      </c>
      <c r="AR14" s="63"/>
      <c r="AS14" s="236"/>
      <c r="AT14" s="63"/>
      <c r="AU14" s="121"/>
      <c r="AV14" s="121"/>
      <c r="AW14" s="4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>
      <c r="A15" s="1"/>
      <c r="B15" s="39"/>
      <c r="C15" s="46"/>
      <c r="D15" s="92" t="str">
        <f t="shared" si="1"/>
        <v/>
      </c>
      <c r="E15" s="62"/>
      <c r="F15" s="62"/>
      <c r="G15" s="62"/>
      <c r="H15" s="62"/>
      <c r="I15" s="62"/>
      <c r="J15" s="63"/>
      <c r="K15" s="93">
        <f>SUM(K49,W49,AI49,AT49)</f>
        <v>0</v>
      </c>
      <c r="L15" s="64"/>
      <c r="M15" s="82" t="str">
        <f t="shared" si="3"/>
        <v/>
      </c>
      <c r="N15" s="62"/>
      <c r="O15" s="62"/>
      <c r="P15" s="94">
        <f t="shared" si="4"/>
        <v>0</v>
      </c>
      <c r="Q15" s="62"/>
      <c r="R15" s="66"/>
      <c r="S15" s="118" t="s">
        <v>48</v>
      </c>
      <c r="T15" s="63"/>
      <c r="U15" s="119"/>
      <c r="V15" s="119"/>
      <c r="W15" s="119"/>
      <c r="X15" s="119"/>
      <c r="Y15" s="106">
        <f>SUM(U15:X15)</f>
        <v>0</v>
      </c>
      <c r="Z15" s="64"/>
      <c r="AA15" s="95">
        <f t="shared" si="5"/>
        <v>9</v>
      </c>
      <c r="AB15" s="88">
        <v>9.0</v>
      </c>
      <c r="AC15" s="96"/>
      <c r="AD15" s="96"/>
      <c r="AE15" s="96"/>
      <c r="AF15" s="96"/>
      <c r="AG15" s="96"/>
      <c r="AH15" s="96"/>
      <c r="AI15" s="96"/>
      <c r="AJ15" s="96"/>
      <c r="AK15" s="98" t="str">
        <f t="shared" si="6"/>
        <v/>
      </c>
      <c r="AL15" s="99"/>
      <c r="AM15" s="100"/>
      <c r="AN15" s="101"/>
      <c r="AO15" s="62"/>
      <c r="AP15" s="63"/>
      <c r="AQ15" s="102" t="s">
        <v>50</v>
      </c>
      <c r="AR15" s="63"/>
      <c r="AS15" s="102" t="s">
        <v>51</v>
      </c>
      <c r="AT15" s="63"/>
      <c r="AU15" s="121"/>
      <c r="AV15" s="121"/>
      <c r="AW15" s="4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>
      <c r="A16" s="1"/>
      <c r="B16" s="50"/>
      <c r="C16" s="46"/>
      <c r="D16" s="79" t="str">
        <f t="shared" si="1"/>
        <v/>
      </c>
      <c r="E16" s="62"/>
      <c r="F16" s="62"/>
      <c r="G16" s="62"/>
      <c r="H16" s="62"/>
      <c r="I16" s="62"/>
      <c r="J16" s="63"/>
      <c r="K16" s="103">
        <f>K50+W50+AI50+AT50</f>
        <v>0</v>
      </c>
      <c r="L16" s="64"/>
      <c r="M16" s="82" t="str">
        <f t="shared" si="3"/>
        <v/>
      </c>
      <c r="N16" s="62"/>
      <c r="O16" s="62"/>
      <c r="P16" s="83">
        <f t="shared" si="4"/>
        <v>0</v>
      </c>
      <c r="Q16" s="62"/>
      <c r="R16" s="66"/>
      <c r="S16" s="126" t="s">
        <v>49</v>
      </c>
      <c r="T16" s="63"/>
      <c r="U16" s="119"/>
      <c r="V16" s="119"/>
      <c r="W16" s="119"/>
      <c r="X16" s="119"/>
      <c r="Y16" s="86"/>
      <c r="Z16" s="64"/>
      <c r="AA16" s="95">
        <f t="shared" si="5"/>
        <v>10</v>
      </c>
      <c r="AB16" s="88">
        <v>10.0</v>
      </c>
      <c r="AC16" s="96"/>
      <c r="AD16" s="96"/>
      <c r="AE16" s="96"/>
      <c r="AF16" s="107"/>
      <c r="AG16" s="96"/>
      <c r="AH16" s="107"/>
      <c r="AI16" s="107"/>
      <c r="AJ16" s="107"/>
      <c r="AK16" s="151"/>
      <c r="AL16" s="99"/>
      <c r="AM16" s="100"/>
      <c r="AN16" s="101"/>
      <c r="AO16" s="62"/>
      <c r="AP16" s="63"/>
      <c r="AQ16" s="102" t="s">
        <v>291</v>
      </c>
      <c r="AR16" s="63"/>
      <c r="AS16" s="102" t="s">
        <v>58</v>
      </c>
      <c r="AT16" s="63"/>
      <c r="AU16" s="121"/>
      <c r="AV16" s="121"/>
      <c r="AW16" s="4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>
      <c r="A17" s="1"/>
      <c r="B17" s="50"/>
      <c r="C17" s="46"/>
      <c r="D17" s="92" t="str">
        <f t="shared" si="1"/>
        <v/>
      </c>
      <c r="E17" s="62"/>
      <c r="F17" s="62"/>
      <c r="G17" s="62"/>
      <c r="H17" s="62"/>
      <c r="I17" s="62"/>
      <c r="J17" s="63"/>
      <c r="K17" s="93">
        <f>SUM(K51,W51,AI51,AT51)</f>
        <v>0</v>
      </c>
      <c r="L17" s="64"/>
      <c r="M17" s="129" t="str">
        <f t="shared" si="3"/>
        <v>Yeast Nutrient</v>
      </c>
      <c r="N17" s="62"/>
      <c r="O17" s="62"/>
      <c r="P17" s="94">
        <f t="shared" si="4"/>
        <v>0.05</v>
      </c>
      <c r="Q17" s="62"/>
      <c r="R17" s="66"/>
      <c r="S17" s="118" t="s">
        <v>39</v>
      </c>
      <c r="T17" s="63"/>
      <c r="U17" s="119"/>
      <c r="V17" s="119"/>
      <c r="W17" s="119"/>
      <c r="X17" s="119"/>
      <c r="Y17" s="86"/>
      <c r="Z17" s="64"/>
      <c r="AA17" s="95">
        <f t="shared" si="5"/>
        <v>11</v>
      </c>
      <c r="AB17" s="88">
        <v>11.0</v>
      </c>
      <c r="AC17" s="96"/>
      <c r="AD17" s="96"/>
      <c r="AE17" s="96"/>
      <c r="AF17" s="107"/>
      <c r="AG17" s="96"/>
      <c r="AH17" s="107"/>
      <c r="AI17" s="107"/>
      <c r="AJ17" s="107"/>
      <c r="AK17" s="98" t="str">
        <f t="shared" ref="AK17:AK18" si="7">IF(ISBLANK(AD17)=false , IFERROR((76.08 * (($S$2*0.004+1)-(AD17*0.004+1)) / (1.775-($S$2*0.004+1))) * ((AD17*0.004+1) / 0.794),0),"")</f>
        <v/>
      </c>
      <c r="AL17" s="99"/>
      <c r="AM17" s="100"/>
      <c r="AN17" s="101"/>
      <c r="AO17" s="62"/>
      <c r="AP17" s="63"/>
      <c r="AQ17" s="120"/>
      <c r="AR17" s="63"/>
      <c r="AS17" s="120"/>
      <c r="AT17" s="63"/>
      <c r="AU17" s="121"/>
      <c r="AV17" s="121"/>
      <c r="AW17" s="4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>
      <c r="A18" s="1"/>
      <c r="B18" s="46"/>
      <c r="C18" s="46"/>
      <c r="D18" s="79" t="str">
        <f t="shared" si="1"/>
        <v>Calcium Sulphate</v>
      </c>
      <c r="E18" s="62"/>
      <c r="F18" s="62"/>
      <c r="G18" s="62"/>
      <c r="H18" s="62"/>
      <c r="I18" s="62"/>
      <c r="J18" s="63"/>
      <c r="K18" s="103">
        <f>K52+W52+AI52+AT52</f>
        <v>0.35</v>
      </c>
      <c r="L18" s="64"/>
      <c r="M18" s="82" t="str">
        <f t="shared" si="3"/>
        <v>Whirlfloc</v>
      </c>
      <c r="N18" s="62"/>
      <c r="O18" s="62"/>
      <c r="P18" s="83">
        <f t="shared" si="4"/>
        <v>0.05</v>
      </c>
      <c r="Q18" s="62"/>
      <c r="R18" s="66"/>
      <c r="S18" s="133" t="s">
        <v>41</v>
      </c>
      <c r="T18" s="134"/>
      <c r="U18" s="135"/>
      <c r="V18" s="135"/>
      <c r="W18" s="136"/>
      <c r="X18" s="136"/>
      <c r="Y18" s="86"/>
      <c r="Z18" s="64"/>
      <c r="AA18" s="95">
        <f t="shared" si="5"/>
        <v>12</v>
      </c>
      <c r="AB18" s="88">
        <v>12.0</v>
      </c>
      <c r="AC18" s="96"/>
      <c r="AD18" s="96"/>
      <c r="AE18" s="96"/>
      <c r="AF18" s="107"/>
      <c r="AG18" s="96"/>
      <c r="AH18" s="107"/>
      <c r="AI18" s="107"/>
      <c r="AJ18" s="107"/>
      <c r="AK18" s="98" t="str">
        <f t="shared" si="7"/>
        <v/>
      </c>
      <c r="AL18" s="99"/>
      <c r="AM18" s="100"/>
      <c r="AN18" s="101"/>
      <c r="AO18" s="62"/>
      <c r="AP18" s="63"/>
      <c r="AQ18" s="102" t="s">
        <v>292</v>
      </c>
      <c r="AR18" s="63"/>
      <c r="AS18" s="102"/>
      <c r="AT18" s="63"/>
      <c r="AU18" s="121"/>
      <c r="AV18" s="121"/>
      <c r="AW18" s="4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>
      <c r="A19" s="1"/>
      <c r="B19" s="39"/>
      <c r="C19" s="46"/>
      <c r="D19" s="92" t="str">
        <f t="shared" si="1"/>
        <v>Calcium Chloride</v>
      </c>
      <c r="E19" s="62"/>
      <c r="F19" s="62"/>
      <c r="G19" s="62"/>
      <c r="H19" s="62"/>
      <c r="I19" s="62"/>
      <c r="J19" s="63"/>
      <c r="K19" s="93">
        <f>SUM(K53,W53,AI53,AT53)</f>
        <v>0.7</v>
      </c>
      <c r="L19" s="64"/>
      <c r="M19" s="129" t="str">
        <f t="shared" si="3"/>
        <v>Yeast</v>
      </c>
      <c r="N19" s="62"/>
      <c r="O19" s="62"/>
      <c r="P19" s="94" t="str">
        <f t="shared" ref="P19:P20" si="8">F79</f>
        <v>W34-70</v>
      </c>
      <c r="Q19" s="62"/>
      <c r="R19" s="66"/>
      <c r="S19" s="133" t="s">
        <v>45</v>
      </c>
      <c r="T19" s="134"/>
      <c r="U19" s="138"/>
      <c r="V19" s="138"/>
      <c r="W19" s="136"/>
      <c r="X19" s="136"/>
      <c r="Y19" s="86"/>
      <c r="Z19" s="137"/>
      <c r="AA19" s="95">
        <f t="shared" si="5"/>
        <v>13</v>
      </c>
      <c r="AB19" s="88">
        <v>13.0</v>
      </c>
      <c r="AC19" s="96"/>
      <c r="AD19" s="96"/>
      <c r="AE19" s="96"/>
      <c r="AF19" s="107"/>
      <c r="AG19" s="96"/>
      <c r="AH19" s="107"/>
      <c r="AI19" s="107"/>
      <c r="AJ19" s="107"/>
      <c r="AK19" s="151"/>
      <c r="AL19" s="99"/>
      <c r="AM19" s="100"/>
      <c r="AN19" s="101"/>
      <c r="AO19" s="62"/>
      <c r="AP19" s="63"/>
      <c r="AQ19" s="131" t="s">
        <v>293</v>
      </c>
      <c r="AR19" s="52"/>
      <c r="AS19" s="120"/>
      <c r="AT19" s="63"/>
      <c r="AU19" s="121"/>
      <c r="AV19" s="121"/>
      <c r="AW19" s="4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ht="17.25" customHeight="1">
      <c r="A20" s="1"/>
      <c r="B20" s="50"/>
      <c r="C20" s="46"/>
      <c r="D20" s="79" t="str">
        <f t="shared" si="1"/>
        <v>Lactic Acid</v>
      </c>
      <c r="E20" s="62"/>
      <c r="F20" s="62"/>
      <c r="G20" s="62"/>
      <c r="H20" s="62"/>
      <c r="I20" s="62"/>
      <c r="J20" s="63"/>
      <c r="K20" s="103">
        <f>K54+W54+AI54+AT54</f>
        <v>0.85</v>
      </c>
      <c r="L20" s="64"/>
      <c r="M20" s="82" t="str">
        <f t="shared" si="3"/>
        <v>Biofine</v>
      </c>
      <c r="N20" s="62"/>
      <c r="O20" s="62"/>
      <c r="P20" s="83" t="str">
        <f t="shared" si="8"/>
        <v>1.25 litres per turn</v>
      </c>
      <c r="Q20" s="62"/>
      <c r="R20" s="139"/>
      <c r="S20" s="150" t="s">
        <v>66</v>
      </c>
      <c r="T20" s="52"/>
      <c r="U20" s="52"/>
      <c r="V20" s="52"/>
      <c r="W20" s="52"/>
      <c r="X20" s="52"/>
      <c r="Y20" s="52"/>
      <c r="Z20" s="132"/>
      <c r="AA20" s="95">
        <f t="shared" si="5"/>
        <v>14</v>
      </c>
      <c r="AB20" s="88">
        <v>14.0</v>
      </c>
      <c r="AC20" s="96"/>
      <c r="AD20" s="96"/>
      <c r="AE20" s="96"/>
      <c r="AF20" s="107"/>
      <c r="AG20" s="96"/>
      <c r="AH20" s="107"/>
      <c r="AI20" s="107"/>
      <c r="AJ20" s="107"/>
      <c r="AK20" s="98" t="str">
        <f t="shared" ref="AK20:AK24" si="9">IF(ISBLANK(AD20)=false , IFERROR((76.08 * (($S$2*0.004+1)-(AD20*0.004+1)) / (1.775-($S$2*0.004+1))) * ((AD20*0.004+1) / 0.794),0),"")</f>
        <v/>
      </c>
      <c r="AL20" s="99"/>
      <c r="AM20" s="100"/>
      <c r="AN20" s="101"/>
      <c r="AO20" s="62"/>
      <c r="AP20" s="63"/>
      <c r="AQ20" s="651" t="s">
        <v>294</v>
      </c>
      <c r="AS20" s="120"/>
      <c r="AT20" s="63"/>
      <c r="AU20" s="121"/>
      <c r="AV20" s="121"/>
      <c r="AW20" s="4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ht="17.25" customHeight="1">
      <c r="A21" s="1"/>
      <c r="B21" s="50"/>
      <c r="C21" s="46"/>
      <c r="D21" s="141"/>
      <c r="K21" s="142"/>
      <c r="L21" s="64"/>
      <c r="M21" s="143"/>
      <c r="N21" s="144"/>
      <c r="O21" s="144"/>
      <c r="P21" s="146"/>
      <c r="Q21" s="144"/>
      <c r="R21" s="139"/>
      <c r="S21" s="152"/>
      <c r="T21" s="132"/>
      <c r="U21" s="153" t="s">
        <v>68</v>
      </c>
      <c r="V21" s="154" t="s">
        <v>69</v>
      </c>
      <c r="W21" s="154" t="s">
        <v>70</v>
      </c>
      <c r="X21" s="154" t="s">
        <v>71</v>
      </c>
      <c r="Y21" s="154" t="s">
        <v>72</v>
      </c>
      <c r="Z21" s="157" t="s">
        <v>73</v>
      </c>
      <c r="AA21" s="95">
        <f t="shared" si="5"/>
        <v>15</v>
      </c>
      <c r="AB21" s="88">
        <v>15.0</v>
      </c>
      <c r="AC21" s="96"/>
      <c r="AD21" s="96"/>
      <c r="AE21" s="96"/>
      <c r="AF21" s="107"/>
      <c r="AG21" s="96"/>
      <c r="AH21" s="107"/>
      <c r="AI21" s="107"/>
      <c r="AJ21" s="107"/>
      <c r="AK21" s="98" t="str">
        <f t="shared" si="9"/>
        <v/>
      </c>
      <c r="AL21" s="99"/>
      <c r="AM21" s="100"/>
      <c r="AN21" s="101"/>
      <c r="AO21" s="62"/>
      <c r="AP21" s="63"/>
      <c r="AQ21" s="102" t="s">
        <v>295</v>
      </c>
      <c r="AR21" s="63"/>
      <c r="AS21" s="120"/>
      <c r="AT21" s="63"/>
      <c r="AU21" s="121"/>
      <c r="AV21" s="121"/>
      <c r="AW21" s="4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ht="17.25" customHeight="1">
      <c r="A22" s="1"/>
      <c r="B22" s="46"/>
      <c r="C22" s="46"/>
      <c r="D22" s="141"/>
      <c r="K22" s="147"/>
      <c r="L22" s="147"/>
      <c r="M22" s="147"/>
      <c r="N22" s="147"/>
      <c r="O22" s="147"/>
      <c r="P22" s="148"/>
      <c r="Q22" s="149"/>
      <c r="R22" s="139"/>
      <c r="S22" s="161" t="s">
        <v>74</v>
      </c>
      <c r="T22" s="132"/>
      <c r="U22" s="162"/>
      <c r="V22" s="162"/>
      <c r="W22" s="162"/>
      <c r="X22" s="162"/>
      <c r="Y22" s="162"/>
      <c r="Z22" s="162"/>
      <c r="AA22" s="95">
        <f t="shared" si="5"/>
        <v>16</v>
      </c>
      <c r="AB22" s="88">
        <v>16.0</v>
      </c>
      <c r="AC22" s="96"/>
      <c r="AD22" s="96"/>
      <c r="AE22" s="96"/>
      <c r="AF22" s="107"/>
      <c r="AG22" s="96"/>
      <c r="AH22" s="107"/>
      <c r="AI22" s="107"/>
      <c r="AJ22" s="107"/>
      <c r="AK22" s="98" t="str">
        <f t="shared" si="9"/>
        <v/>
      </c>
      <c r="AL22" s="99"/>
      <c r="AM22" s="100"/>
      <c r="AN22" s="101"/>
      <c r="AO22" s="62"/>
      <c r="AP22" s="63"/>
      <c r="AQ22" s="651" t="s">
        <v>296</v>
      </c>
      <c r="AS22" s="120"/>
      <c r="AT22" s="63"/>
      <c r="AU22" s="121"/>
      <c r="AV22" s="121"/>
      <c r="AW22" s="4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ht="17.25" customHeight="1">
      <c r="A23" s="1"/>
      <c r="B23" s="46"/>
      <c r="C23" s="46"/>
      <c r="D23" s="141"/>
      <c r="E23" s="141"/>
      <c r="F23" s="141"/>
      <c r="G23" s="141"/>
      <c r="H23" s="141"/>
      <c r="I23" s="141"/>
      <c r="J23" s="141"/>
      <c r="K23" s="147"/>
      <c r="L23" s="147"/>
      <c r="M23" s="147"/>
      <c r="N23" s="147"/>
      <c r="O23" s="147"/>
      <c r="P23" s="148"/>
      <c r="Q23" s="149"/>
      <c r="R23" s="139"/>
      <c r="S23" s="161" t="s">
        <v>75</v>
      </c>
      <c r="T23" s="132"/>
      <c r="U23" s="162"/>
      <c r="V23" s="162"/>
      <c r="W23" s="162"/>
      <c r="X23" s="162"/>
      <c r="Y23" s="162"/>
      <c r="Z23" s="162"/>
      <c r="AA23" s="95">
        <f t="shared" si="5"/>
        <v>17</v>
      </c>
      <c r="AB23" s="88">
        <v>17.0</v>
      </c>
      <c r="AC23" s="96"/>
      <c r="AD23" s="96"/>
      <c r="AE23" s="96"/>
      <c r="AF23" s="107"/>
      <c r="AG23" s="96"/>
      <c r="AH23" s="107"/>
      <c r="AI23" s="107"/>
      <c r="AJ23" s="107"/>
      <c r="AK23" s="98" t="str">
        <f t="shared" si="9"/>
        <v/>
      </c>
      <c r="AL23" s="99"/>
      <c r="AM23" s="100"/>
      <c r="AN23" s="101"/>
      <c r="AO23" s="62"/>
      <c r="AP23" s="63"/>
      <c r="AQ23" s="120"/>
      <c r="AR23" s="63"/>
      <c r="AS23" s="120"/>
      <c r="AT23" s="63"/>
      <c r="AU23" s="121"/>
      <c r="AV23" s="121"/>
      <c r="AW23" s="4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ht="17.25" customHeight="1">
      <c r="A24" s="1"/>
      <c r="B24" s="39"/>
      <c r="C24" s="139"/>
      <c r="D24" s="156"/>
      <c r="E24" s="156"/>
      <c r="F24" s="156"/>
      <c r="G24" s="156"/>
      <c r="H24" s="156"/>
      <c r="I24" s="156"/>
      <c r="J24" s="156"/>
      <c r="K24" s="156"/>
      <c r="L24" s="156"/>
      <c r="M24" s="158"/>
      <c r="N24" s="62"/>
      <c r="O24" s="63"/>
      <c r="P24" s="159"/>
      <c r="Q24" s="160"/>
      <c r="R24" s="139"/>
      <c r="S24" s="165" t="s">
        <v>76</v>
      </c>
      <c r="T24" s="132"/>
      <c r="U24" s="162"/>
      <c r="V24" s="162"/>
      <c r="W24" s="162"/>
      <c r="X24" s="162"/>
      <c r="Y24" s="162"/>
      <c r="Z24" s="162"/>
      <c r="AA24" s="95">
        <f t="shared" si="5"/>
        <v>18</v>
      </c>
      <c r="AB24" s="88">
        <v>18.0</v>
      </c>
      <c r="AC24" s="96"/>
      <c r="AD24" s="96"/>
      <c r="AE24" s="96"/>
      <c r="AF24" s="107"/>
      <c r="AG24" s="96"/>
      <c r="AH24" s="107"/>
      <c r="AI24" s="107"/>
      <c r="AJ24" s="107"/>
      <c r="AK24" s="98" t="str">
        <f t="shared" si="9"/>
        <v/>
      </c>
      <c r="AL24" s="99"/>
      <c r="AM24" s="100"/>
      <c r="AN24" s="101"/>
      <c r="AO24" s="62"/>
      <c r="AP24" s="63"/>
      <c r="AQ24" s="102" t="s">
        <v>297</v>
      </c>
      <c r="AR24" s="63"/>
      <c r="AS24" s="120"/>
      <c r="AT24" s="63"/>
      <c r="AU24" s="121"/>
      <c r="AV24" s="121"/>
      <c r="AW24" s="4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ht="17.25" customHeight="1">
      <c r="A25" s="1"/>
      <c r="B25" s="50"/>
      <c r="C25" s="139"/>
      <c r="D25" s="156"/>
      <c r="E25" s="156"/>
      <c r="F25" s="156"/>
      <c r="G25" s="156"/>
      <c r="H25" s="156"/>
      <c r="I25" s="156"/>
      <c r="J25" s="156"/>
      <c r="K25" s="156"/>
      <c r="L25" s="156"/>
      <c r="M25" s="158"/>
      <c r="N25" s="62"/>
      <c r="O25" s="63"/>
      <c r="P25" s="163"/>
      <c r="Q25" s="160"/>
      <c r="R25" s="139"/>
      <c r="S25" s="170" t="s">
        <v>77</v>
      </c>
      <c r="T25" s="132"/>
      <c r="U25" s="162"/>
      <c r="V25" s="162"/>
      <c r="W25" s="162"/>
      <c r="X25" s="162"/>
      <c r="Y25" s="162"/>
      <c r="Z25" s="162"/>
      <c r="AA25" s="95">
        <f t="shared" si="5"/>
        <v>19</v>
      </c>
      <c r="AB25" s="88">
        <v>19.0</v>
      </c>
      <c r="AC25" s="96"/>
      <c r="AD25" s="96"/>
      <c r="AE25" s="96"/>
      <c r="AF25" s="107"/>
      <c r="AG25" s="96"/>
      <c r="AH25" s="107"/>
      <c r="AI25" s="107"/>
      <c r="AJ25" s="107"/>
      <c r="AK25" s="164"/>
      <c r="AL25" s="99"/>
      <c r="AM25" s="100"/>
      <c r="AN25" s="101"/>
      <c r="AO25" s="62"/>
      <c r="AP25" s="63"/>
      <c r="AQ25" s="102" t="s">
        <v>298</v>
      </c>
      <c r="AR25" s="63"/>
      <c r="AS25" s="120"/>
      <c r="AT25" s="63"/>
      <c r="AU25" s="121"/>
      <c r="AV25" s="121"/>
      <c r="AW25" s="4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ht="17.25" customHeight="1">
      <c r="A26" s="1"/>
      <c r="B26" s="50"/>
      <c r="C26" s="46"/>
      <c r="D26" s="147"/>
      <c r="E26" s="147"/>
      <c r="F26" s="147"/>
      <c r="G26" s="147"/>
      <c r="H26" s="147"/>
      <c r="I26" s="147"/>
      <c r="J26" s="147"/>
      <c r="K26" s="147"/>
      <c r="L26" s="147"/>
      <c r="M26" s="141"/>
      <c r="P26" s="142"/>
      <c r="Q26" s="149"/>
      <c r="R26" s="139"/>
      <c r="S26" s="170" t="s">
        <v>78</v>
      </c>
      <c r="T26" s="132"/>
      <c r="U26" s="162"/>
      <c r="V26" s="162"/>
      <c r="W26" s="162"/>
      <c r="X26" s="162"/>
      <c r="Y26" s="162"/>
      <c r="Z26" s="162"/>
      <c r="AA26" s="95">
        <f t="shared" si="5"/>
        <v>20</v>
      </c>
      <c r="AB26" s="88">
        <v>20.0</v>
      </c>
      <c r="AC26" s="96"/>
      <c r="AD26" s="96"/>
      <c r="AE26" s="96"/>
      <c r="AF26" s="107"/>
      <c r="AG26" s="96"/>
      <c r="AH26" s="107"/>
      <c r="AI26" s="107"/>
      <c r="AJ26" s="107"/>
      <c r="AK26" s="168"/>
      <c r="AL26" s="99"/>
      <c r="AM26" s="100"/>
      <c r="AN26" s="101"/>
      <c r="AO26" s="62"/>
      <c r="AP26" s="63"/>
      <c r="AQ26" s="120"/>
      <c r="AR26" s="63"/>
      <c r="AS26" s="120"/>
      <c r="AT26" s="63"/>
      <c r="AU26" s="121"/>
      <c r="AV26" s="121"/>
      <c r="AW26" s="4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ht="17.25" customHeight="1">
      <c r="A27" s="1"/>
      <c r="B27" s="46"/>
      <c r="C27" s="46"/>
      <c r="D27" s="169"/>
      <c r="E27" s="156"/>
      <c r="F27" s="156"/>
      <c r="G27" s="156"/>
      <c r="H27" s="156"/>
      <c r="I27" s="156"/>
      <c r="J27" s="156"/>
      <c r="K27" s="156"/>
      <c r="L27" s="156"/>
      <c r="M27" s="156"/>
      <c r="N27" s="158"/>
      <c r="O27" s="62"/>
      <c r="P27" s="63"/>
      <c r="Q27" s="163"/>
      <c r="R27" s="160"/>
      <c r="S27" s="139"/>
      <c r="T27" s="139"/>
      <c r="U27" s="139"/>
      <c r="V27" s="160"/>
      <c r="W27" s="160"/>
      <c r="X27" s="160"/>
      <c r="Y27" s="139"/>
      <c r="Z27" s="171"/>
      <c r="AA27" s="171"/>
      <c r="AB27" s="88">
        <v>21.0</v>
      </c>
      <c r="AC27" s="96"/>
      <c r="AD27" s="96"/>
      <c r="AE27" s="96"/>
      <c r="AF27" s="107"/>
      <c r="AG27" s="96"/>
      <c r="AH27" s="107"/>
      <c r="AI27" s="107"/>
      <c r="AJ27" s="107"/>
      <c r="AK27" s="168"/>
      <c r="AL27" s="99"/>
      <c r="AM27" s="100"/>
      <c r="AN27" s="101"/>
      <c r="AO27" s="62"/>
      <c r="AP27" s="63"/>
      <c r="AQ27" s="102" t="s">
        <v>295</v>
      </c>
      <c r="AR27" s="63"/>
      <c r="AS27" s="120"/>
      <c r="AT27" s="63"/>
      <c r="AU27" s="47"/>
      <c r="AV27" s="47"/>
      <c r="AW27" s="4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ht="17.25" customHeight="1">
      <c r="A28" s="1"/>
      <c r="B28" s="39"/>
      <c r="C28" s="46"/>
      <c r="D28" s="169"/>
      <c r="E28" s="156"/>
      <c r="F28" s="156"/>
      <c r="G28" s="156"/>
      <c r="H28" s="156"/>
      <c r="I28" s="156"/>
      <c r="J28" s="156"/>
      <c r="K28" s="156"/>
      <c r="L28" s="156"/>
      <c r="M28" s="156"/>
      <c r="N28" s="158"/>
      <c r="O28" s="62"/>
      <c r="P28" s="63"/>
      <c r="Q28" s="159"/>
      <c r="R28" s="160"/>
      <c r="S28" s="139"/>
      <c r="T28" s="139"/>
      <c r="U28" s="139"/>
      <c r="V28" s="160"/>
      <c r="W28" s="160"/>
      <c r="X28" s="160"/>
      <c r="Y28" s="139"/>
      <c r="Z28" s="171"/>
      <c r="AA28" s="171"/>
      <c r="AB28" s="88">
        <v>22.0</v>
      </c>
      <c r="AC28" s="96"/>
      <c r="AD28" s="96"/>
      <c r="AE28" s="96"/>
      <c r="AF28" s="107"/>
      <c r="AG28" s="96"/>
      <c r="AH28" s="107"/>
      <c r="AI28" s="107"/>
      <c r="AJ28" s="107"/>
      <c r="AK28" s="168"/>
      <c r="AL28" s="99"/>
      <c r="AM28" s="100"/>
      <c r="AN28" s="101"/>
      <c r="AO28" s="62"/>
      <c r="AP28" s="63"/>
      <c r="AQ28" s="102"/>
      <c r="AR28" s="63"/>
      <c r="AS28" s="120"/>
      <c r="AT28" s="63"/>
      <c r="AU28" s="176"/>
      <c r="AV28" s="176"/>
      <c r="AW28" s="47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</row>
    <row r="29" ht="17.25" customHeight="1">
      <c r="A29" s="1"/>
      <c r="B29" s="50"/>
      <c r="C29" s="46"/>
      <c r="D29" s="169"/>
      <c r="E29" s="156"/>
      <c r="F29" s="156"/>
      <c r="G29" s="156"/>
      <c r="H29" s="156"/>
      <c r="I29" s="156"/>
      <c r="J29" s="156"/>
      <c r="K29" s="156"/>
      <c r="L29" s="156"/>
      <c r="M29" s="156"/>
      <c r="N29" s="158"/>
      <c r="O29" s="62"/>
      <c r="P29" s="63"/>
      <c r="Q29" s="163"/>
      <c r="R29" s="160"/>
      <c r="S29" s="139"/>
      <c r="T29" s="139"/>
      <c r="U29" s="139"/>
      <c r="V29" s="160"/>
      <c r="W29" s="160"/>
      <c r="X29" s="160"/>
      <c r="Y29" s="139"/>
      <c r="Z29" s="171"/>
      <c r="AA29" s="171"/>
      <c r="AB29" s="88">
        <v>23.0</v>
      </c>
      <c r="AC29" s="96"/>
      <c r="AD29" s="96"/>
      <c r="AE29" s="96"/>
      <c r="AF29" s="107"/>
      <c r="AG29" s="96"/>
      <c r="AH29" s="107"/>
      <c r="AI29" s="107"/>
      <c r="AJ29" s="107"/>
      <c r="AK29" s="168"/>
      <c r="AL29" s="99"/>
      <c r="AM29" s="100"/>
      <c r="AN29" s="101"/>
      <c r="AO29" s="62"/>
      <c r="AP29" s="63"/>
      <c r="AQ29" s="102"/>
      <c r="AR29" s="63"/>
      <c r="AS29" s="120"/>
      <c r="AT29" s="63"/>
      <c r="AU29" s="171"/>
      <c r="AV29" s="171"/>
      <c r="AW29" s="47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</row>
    <row r="30" ht="17.25" customHeight="1">
      <c r="A30" s="1"/>
      <c r="B30" s="50"/>
      <c r="C30" s="46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80"/>
      <c r="O30" s="180"/>
      <c r="P30" s="180"/>
      <c r="Q30" s="163"/>
      <c r="R30" s="160"/>
      <c r="S30" s="139"/>
      <c r="T30" s="139"/>
      <c r="U30" s="139"/>
      <c r="V30" s="160"/>
      <c r="W30" s="160"/>
      <c r="X30" s="160"/>
      <c r="Y30" s="139"/>
      <c r="Z30" s="171"/>
      <c r="AA30" s="171"/>
      <c r="AB30" s="88">
        <v>24.0</v>
      </c>
      <c r="AC30" s="96"/>
      <c r="AD30" s="96"/>
      <c r="AE30" s="96"/>
      <c r="AF30" s="107"/>
      <c r="AG30" s="96"/>
      <c r="AH30" s="107"/>
      <c r="AI30" s="107"/>
      <c r="AJ30" s="107"/>
      <c r="AK30" s="168"/>
      <c r="AL30" s="99"/>
      <c r="AM30" s="100"/>
      <c r="AN30" s="101"/>
      <c r="AO30" s="62"/>
      <c r="AP30" s="63"/>
      <c r="AQ30" s="102"/>
      <c r="AR30" s="63"/>
      <c r="AS30" s="120"/>
      <c r="AT30" s="63"/>
      <c r="AU30" s="171"/>
      <c r="AV30" s="171"/>
      <c r="AW30" s="47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</row>
    <row r="31" ht="17.25" customHeight="1">
      <c r="A31" s="1"/>
      <c r="B31" s="50"/>
      <c r="C31" s="46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80"/>
      <c r="O31" s="180"/>
      <c r="P31" s="180"/>
      <c r="Q31" s="163"/>
      <c r="R31" s="160"/>
      <c r="S31" s="139"/>
      <c r="T31" s="139"/>
      <c r="U31" s="139"/>
      <c r="V31" s="160"/>
      <c r="W31" s="160"/>
      <c r="X31" s="160"/>
      <c r="Y31" s="139"/>
      <c r="Z31" s="171"/>
      <c r="AA31" s="171"/>
      <c r="AB31" s="88">
        <v>25.0</v>
      </c>
      <c r="AC31" s="96"/>
      <c r="AD31" s="96"/>
      <c r="AE31" s="96"/>
      <c r="AF31" s="107"/>
      <c r="AG31" s="96"/>
      <c r="AH31" s="107"/>
      <c r="AI31" s="107"/>
      <c r="AJ31" s="107"/>
      <c r="AK31" s="168"/>
      <c r="AL31" s="99"/>
      <c r="AM31" s="100"/>
      <c r="AN31" s="101"/>
      <c r="AO31" s="62"/>
      <c r="AP31" s="63"/>
      <c r="AQ31" s="102"/>
      <c r="AR31" s="63"/>
      <c r="AS31" s="120"/>
      <c r="AT31" s="63"/>
      <c r="AU31" s="171"/>
      <c r="AV31" s="171"/>
      <c r="AW31" s="47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</row>
    <row r="32" ht="17.25" customHeight="1">
      <c r="A32" s="1"/>
      <c r="B32" s="50"/>
      <c r="C32" s="46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80"/>
      <c r="O32" s="180"/>
      <c r="P32" s="180"/>
      <c r="Q32" s="163"/>
      <c r="R32" s="160"/>
      <c r="S32" s="139"/>
      <c r="T32" s="139"/>
      <c r="U32" s="139"/>
      <c r="V32" s="160"/>
      <c r="W32" s="160"/>
      <c r="X32" s="160"/>
      <c r="Y32" s="139"/>
      <c r="Z32" s="171"/>
      <c r="AA32" s="171"/>
      <c r="AB32" s="88">
        <v>26.0</v>
      </c>
      <c r="AC32" s="96"/>
      <c r="AD32" s="96"/>
      <c r="AE32" s="96"/>
      <c r="AF32" s="107"/>
      <c r="AG32" s="96"/>
      <c r="AH32" s="107"/>
      <c r="AI32" s="107"/>
      <c r="AJ32" s="107"/>
      <c r="AK32" s="168"/>
      <c r="AL32" s="99"/>
      <c r="AM32" s="100"/>
      <c r="AN32" s="101"/>
      <c r="AO32" s="62"/>
      <c r="AP32" s="63"/>
      <c r="AQ32" s="102"/>
      <c r="AR32" s="63"/>
      <c r="AS32" s="120"/>
      <c r="AT32" s="63"/>
      <c r="AU32" s="171"/>
      <c r="AV32" s="171"/>
      <c r="AW32" s="47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</row>
    <row r="33" ht="17.25" customHeight="1">
      <c r="A33" s="1"/>
      <c r="B33" s="50"/>
      <c r="C33" s="46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80"/>
      <c r="O33" s="180"/>
      <c r="P33" s="180"/>
      <c r="Q33" s="163"/>
      <c r="R33" s="160"/>
      <c r="S33" s="139"/>
      <c r="T33" s="139"/>
      <c r="U33" s="139"/>
      <c r="V33" s="160"/>
      <c r="W33" s="160"/>
      <c r="X33" s="160"/>
      <c r="Y33" s="139"/>
      <c r="Z33" s="171"/>
      <c r="AA33" s="171"/>
      <c r="AB33" s="88">
        <v>27.0</v>
      </c>
      <c r="AC33" s="96"/>
      <c r="AD33" s="96"/>
      <c r="AE33" s="96"/>
      <c r="AF33" s="107"/>
      <c r="AG33" s="96"/>
      <c r="AH33" s="107"/>
      <c r="AI33" s="107"/>
      <c r="AJ33" s="107"/>
      <c r="AK33" s="168"/>
      <c r="AL33" s="99"/>
      <c r="AM33" s="100"/>
      <c r="AN33" s="101"/>
      <c r="AO33" s="62"/>
      <c r="AP33" s="63"/>
      <c r="AQ33" s="102"/>
      <c r="AR33" s="63"/>
      <c r="AS33" s="120"/>
      <c r="AT33" s="63"/>
      <c r="AU33" s="171"/>
      <c r="AV33" s="171"/>
      <c r="AW33" s="47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</row>
    <row r="34" ht="17.25" customHeight="1">
      <c r="A34" s="1"/>
      <c r="B34" s="50"/>
      <c r="C34" s="46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80"/>
      <c r="O34" s="180"/>
      <c r="P34" s="180"/>
      <c r="Q34" s="163"/>
      <c r="R34" s="160"/>
      <c r="S34" s="139"/>
      <c r="T34" s="139"/>
      <c r="U34" s="139"/>
      <c r="V34" s="160"/>
      <c r="W34" s="160"/>
      <c r="X34" s="160"/>
      <c r="Y34" s="139"/>
      <c r="Z34" s="171"/>
      <c r="AA34" s="171"/>
      <c r="AB34" s="88">
        <v>28.0</v>
      </c>
      <c r="AC34" s="96"/>
      <c r="AD34" s="96"/>
      <c r="AE34" s="96"/>
      <c r="AF34" s="107"/>
      <c r="AG34" s="96"/>
      <c r="AH34" s="107"/>
      <c r="AI34" s="107"/>
      <c r="AJ34" s="107"/>
      <c r="AK34" s="168"/>
      <c r="AL34" s="99"/>
      <c r="AM34" s="100"/>
      <c r="AN34" s="101"/>
      <c r="AO34" s="62"/>
      <c r="AP34" s="63"/>
      <c r="AQ34" s="102" t="s">
        <v>295</v>
      </c>
      <c r="AR34" s="63"/>
      <c r="AS34" s="120"/>
      <c r="AT34" s="63"/>
      <c r="AU34" s="171"/>
      <c r="AV34" s="171"/>
      <c r="AW34" s="47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</row>
    <row r="35" ht="17.25" customHeight="1">
      <c r="A35" s="1"/>
      <c r="B35" s="50"/>
      <c r="C35" s="46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80"/>
      <c r="O35" s="180"/>
      <c r="P35" s="180"/>
      <c r="Q35" s="163"/>
      <c r="R35" s="160"/>
      <c r="S35" s="139"/>
      <c r="T35" s="139"/>
      <c r="U35" s="139"/>
      <c r="V35" s="160"/>
      <c r="W35" s="160"/>
      <c r="X35" s="160"/>
      <c r="Y35" s="139"/>
      <c r="Z35" s="171"/>
      <c r="AA35" s="171"/>
      <c r="AB35" s="88">
        <v>29.0</v>
      </c>
      <c r="AC35" s="96"/>
      <c r="AD35" s="96"/>
      <c r="AE35" s="96"/>
      <c r="AF35" s="107"/>
      <c r="AG35" s="96"/>
      <c r="AH35" s="107"/>
      <c r="AI35" s="107"/>
      <c r="AJ35" s="107"/>
      <c r="AK35" s="168"/>
      <c r="AL35" s="99"/>
      <c r="AM35" s="100"/>
      <c r="AN35" s="101"/>
      <c r="AO35" s="62"/>
      <c r="AP35" s="63"/>
      <c r="AQ35" s="102" t="s">
        <v>64</v>
      </c>
      <c r="AR35" s="63"/>
      <c r="AS35" s="102" t="s">
        <v>300</v>
      </c>
      <c r="AT35" s="63"/>
      <c r="AU35" s="171"/>
      <c r="AV35" s="171"/>
      <c r="AW35" s="47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</row>
    <row r="36" ht="17.25" customHeight="1">
      <c r="A36" s="1"/>
      <c r="B36" s="50"/>
      <c r="C36" s="46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80"/>
      <c r="O36" s="180"/>
      <c r="P36" s="180"/>
      <c r="Q36" s="163"/>
      <c r="R36" s="160"/>
      <c r="S36" s="139"/>
      <c r="T36" s="139"/>
      <c r="U36" s="139"/>
      <c r="V36" s="160"/>
      <c r="W36" s="160"/>
      <c r="X36" s="160"/>
      <c r="Y36" s="139"/>
      <c r="Z36" s="171"/>
      <c r="AA36" s="171"/>
      <c r="AB36" s="173"/>
      <c r="AC36" s="173"/>
      <c r="AD36" s="173"/>
      <c r="AE36" s="173"/>
      <c r="AF36" s="171"/>
      <c r="AG36" s="171"/>
      <c r="AH36" s="160"/>
      <c r="AI36" s="160"/>
      <c r="AJ36" s="160"/>
      <c r="AK36" s="160"/>
      <c r="AL36" s="160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47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</row>
    <row r="37">
      <c r="B37" s="50"/>
      <c r="C37" s="46"/>
      <c r="D37" s="181" t="s">
        <v>79</v>
      </c>
      <c r="E37" s="144"/>
      <c r="F37" s="144"/>
      <c r="G37" s="144"/>
      <c r="H37" s="144"/>
      <c r="I37" s="144"/>
      <c r="J37" s="144"/>
      <c r="K37" s="144"/>
      <c r="L37" s="144"/>
      <c r="M37" s="182"/>
      <c r="N37" s="139"/>
      <c r="O37" s="139"/>
      <c r="P37" s="183" t="s">
        <v>80</v>
      </c>
      <c r="Q37" s="144"/>
      <c r="R37" s="144"/>
      <c r="S37" s="144"/>
      <c r="T37" s="144"/>
      <c r="U37" s="144"/>
      <c r="V37" s="144"/>
      <c r="W37" s="144"/>
      <c r="X37" s="144"/>
      <c r="Y37" s="182"/>
      <c r="Z37" s="139"/>
      <c r="AA37" s="171"/>
      <c r="AB37" s="183" t="s">
        <v>81</v>
      </c>
      <c r="AC37" s="144"/>
      <c r="AD37" s="144"/>
      <c r="AE37" s="144"/>
      <c r="AF37" s="144"/>
      <c r="AG37" s="144"/>
      <c r="AH37" s="144"/>
      <c r="AI37" s="144"/>
      <c r="AJ37" s="144"/>
      <c r="AK37" s="182"/>
      <c r="AL37" s="160"/>
      <c r="AM37" s="183" t="s">
        <v>82</v>
      </c>
      <c r="AN37" s="144"/>
      <c r="AO37" s="144"/>
      <c r="AP37" s="144"/>
      <c r="AQ37" s="144"/>
      <c r="AR37" s="144"/>
      <c r="AS37" s="144"/>
      <c r="AT37" s="144"/>
      <c r="AU37" s="144"/>
      <c r="AV37" s="182"/>
      <c r="AW37" s="171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>
      <c r="A38" s="1"/>
      <c r="B38" s="46"/>
      <c r="C38" s="46"/>
      <c r="D38" s="52"/>
      <c r="E38" s="52"/>
      <c r="F38" s="52"/>
      <c r="G38" s="52"/>
      <c r="H38" s="52"/>
      <c r="I38" s="52"/>
      <c r="J38" s="52"/>
      <c r="K38" s="52"/>
      <c r="L38" s="52"/>
      <c r="M38" s="132"/>
      <c r="N38" s="139"/>
      <c r="O38" s="160"/>
      <c r="P38" s="184"/>
      <c r="Q38" s="52"/>
      <c r="R38" s="52"/>
      <c r="S38" s="52"/>
      <c r="T38" s="52"/>
      <c r="U38" s="52"/>
      <c r="V38" s="52"/>
      <c r="W38" s="52"/>
      <c r="X38" s="52"/>
      <c r="Y38" s="132"/>
      <c r="Z38" s="156"/>
      <c r="AA38" s="171"/>
      <c r="AB38" s="184"/>
      <c r="AC38" s="52"/>
      <c r="AD38" s="52"/>
      <c r="AE38" s="52"/>
      <c r="AF38" s="52"/>
      <c r="AG38" s="52"/>
      <c r="AH38" s="52"/>
      <c r="AI38" s="52"/>
      <c r="AJ38" s="52"/>
      <c r="AK38" s="132"/>
      <c r="AL38" s="156"/>
      <c r="AM38" s="184"/>
      <c r="AN38" s="52"/>
      <c r="AO38" s="52"/>
      <c r="AP38" s="52"/>
      <c r="AQ38" s="52"/>
      <c r="AR38" s="52"/>
      <c r="AS38" s="52"/>
      <c r="AT38" s="52"/>
      <c r="AU38" s="52"/>
      <c r="AV38" s="132"/>
      <c r="AW38" s="171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>
      <c r="A39" s="1"/>
      <c r="B39" s="39"/>
      <c r="C39" s="46"/>
      <c r="D39" s="185" t="s">
        <v>83</v>
      </c>
      <c r="E39" s="62"/>
      <c r="F39" s="62"/>
      <c r="G39" s="62"/>
      <c r="H39" s="62"/>
      <c r="I39" s="62"/>
      <c r="J39" s="63"/>
      <c r="K39" s="186" t="s">
        <v>84</v>
      </c>
      <c r="L39" s="63"/>
      <c r="M39" s="187" t="s">
        <v>85</v>
      </c>
      <c r="N39" s="139"/>
      <c r="O39" s="188"/>
      <c r="P39" s="189" t="s">
        <v>83</v>
      </c>
      <c r="Q39" s="190"/>
      <c r="R39" s="190"/>
      <c r="S39" s="190"/>
      <c r="T39" s="190"/>
      <c r="U39" s="190"/>
      <c r="V39" s="191"/>
      <c r="W39" s="186" t="s">
        <v>86</v>
      </c>
      <c r="X39" s="63"/>
      <c r="Y39" s="187" t="s">
        <v>85</v>
      </c>
      <c r="Z39" s="156"/>
      <c r="AA39" s="171"/>
      <c r="AB39" s="192" t="s">
        <v>83</v>
      </c>
      <c r="AC39" s="62"/>
      <c r="AD39" s="62"/>
      <c r="AE39" s="62"/>
      <c r="AF39" s="62"/>
      <c r="AG39" s="62"/>
      <c r="AH39" s="63"/>
      <c r="AI39" s="186" t="s">
        <v>84</v>
      </c>
      <c r="AJ39" s="63"/>
      <c r="AK39" s="187" t="s">
        <v>85</v>
      </c>
      <c r="AL39" s="156"/>
      <c r="AM39" s="192" t="s">
        <v>83</v>
      </c>
      <c r="AN39" s="63"/>
      <c r="AO39" s="193"/>
      <c r="AP39" s="62"/>
      <c r="AQ39" s="62"/>
      <c r="AR39" s="62"/>
      <c r="AS39" s="63"/>
      <c r="AT39" s="186" t="s">
        <v>84</v>
      </c>
      <c r="AU39" s="63"/>
      <c r="AV39" s="187" t="s">
        <v>85</v>
      </c>
      <c r="AW39" s="171"/>
      <c r="AX39" s="7"/>
      <c r="AY39" s="7"/>
      <c r="AZ39" s="7"/>
      <c r="BA39" s="7"/>
      <c r="BB39" s="7"/>
      <c r="BC39" s="7"/>
      <c r="BD39" s="7"/>
      <c r="BE39" s="7"/>
      <c r="BF39" s="32"/>
      <c r="BG39" s="194"/>
      <c r="BH39" s="194"/>
      <c r="BI39" s="194"/>
      <c r="BJ39" s="194"/>
      <c r="BK39" s="7"/>
      <c r="BL39" s="7"/>
    </row>
    <row r="40" ht="15.0" customHeight="1">
      <c r="A40" s="195"/>
      <c r="B40" s="50"/>
      <c r="C40" s="196"/>
      <c r="D40" s="197" t="s">
        <v>301</v>
      </c>
      <c r="E40" s="62"/>
      <c r="F40" s="62"/>
      <c r="G40" s="62"/>
      <c r="H40" s="62"/>
      <c r="I40" s="62"/>
      <c r="J40" s="63"/>
      <c r="K40" s="198">
        <v>425.0</v>
      </c>
      <c r="L40" s="63"/>
      <c r="M40" s="200">
        <f t="shared" ref="M40:M49" si="10">IF(K40&gt;0,K40/$K$56,"")</f>
        <v>0.9444444444</v>
      </c>
      <c r="N40" s="202"/>
      <c r="O40" s="203"/>
      <c r="P40" s="204" t="str">
        <f t="shared" ref="P40:P54" si="11">D40</f>
        <v>Weyermann Pilsner</v>
      </c>
      <c r="Q40" s="62"/>
      <c r="R40" s="62"/>
      <c r="S40" s="62"/>
      <c r="T40" s="62"/>
      <c r="U40" s="62"/>
      <c r="V40" s="63"/>
      <c r="W40" s="198"/>
      <c r="X40" s="63"/>
      <c r="Y40" s="200" t="str">
        <f t="shared" ref="Y40:Y49" si="12">IF(W40&gt;0,W40/$K$56,"")</f>
        <v/>
      </c>
      <c r="Z40" s="205"/>
      <c r="AA40" s="206"/>
      <c r="AB40" s="204" t="str">
        <f t="shared" ref="AB40:AB54" si="13">D40</f>
        <v>Weyermann Pilsner</v>
      </c>
      <c r="AC40" s="62"/>
      <c r="AD40" s="62"/>
      <c r="AE40" s="62"/>
      <c r="AF40" s="62"/>
      <c r="AG40" s="62"/>
      <c r="AH40" s="63"/>
      <c r="AI40" s="198"/>
      <c r="AJ40" s="63"/>
      <c r="AK40" s="200" t="str">
        <f t="shared" ref="AK40:AK49" si="14">IF(AI40&gt;0,AI40/$K$56,"")</f>
        <v/>
      </c>
      <c r="AL40" s="205"/>
      <c r="AM40" s="204" t="str">
        <f t="shared" ref="AM40:AM54" si="15">D40</f>
        <v>Weyermann Pilsner</v>
      </c>
      <c r="AN40" s="62"/>
      <c r="AO40" s="62"/>
      <c r="AP40" s="62"/>
      <c r="AQ40" s="62"/>
      <c r="AR40" s="62"/>
      <c r="AS40" s="63"/>
      <c r="AT40" s="198"/>
      <c r="AU40" s="63"/>
      <c r="AV40" s="200" t="str">
        <f t="shared" ref="AV40:AV49" si="16">IF(AT40&gt;0,AT40/$K$56,"")</f>
        <v/>
      </c>
      <c r="AW40" s="206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</row>
    <row r="41">
      <c r="A41" s="195"/>
      <c r="B41" s="50"/>
      <c r="C41" s="196"/>
      <c r="D41" s="210" t="s">
        <v>302</v>
      </c>
      <c r="E41" s="62"/>
      <c r="F41" s="62"/>
      <c r="G41" s="62"/>
      <c r="H41" s="62"/>
      <c r="I41" s="62"/>
      <c r="J41" s="63"/>
      <c r="K41" s="212">
        <v>25.0</v>
      </c>
      <c r="L41" s="63"/>
      <c r="M41" s="214">
        <f t="shared" si="10"/>
        <v>0.05555555556</v>
      </c>
      <c r="N41" s="202"/>
      <c r="O41" s="203"/>
      <c r="P41" s="215" t="str">
        <f t="shared" si="11"/>
        <v>Carapils</v>
      </c>
      <c r="Q41" s="62"/>
      <c r="R41" s="62"/>
      <c r="S41" s="62"/>
      <c r="T41" s="62"/>
      <c r="U41" s="62"/>
      <c r="V41" s="63"/>
      <c r="W41" s="212"/>
      <c r="X41" s="63"/>
      <c r="Y41" s="214" t="str">
        <f t="shared" si="12"/>
        <v/>
      </c>
      <c r="Z41" s="205"/>
      <c r="AA41" s="206"/>
      <c r="AB41" s="215" t="str">
        <f t="shared" si="13"/>
        <v>Carapils</v>
      </c>
      <c r="AC41" s="62"/>
      <c r="AD41" s="62"/>
      <c r="AE41" s="62"/>
      <c r="AF41" s="62"/>
      <c r="AG41" s="62"/>
      <c r="AH41" s="63"/>
      <c r="AI41" s="212"/>
      <c r="AJ41" s="63"/>
      <c r="AK41" s="214" t="str">
        <f t="shared" si="14"/>
        <v/>
      </c>
      <c r="AL41" s="205"/>
      <c r="AM41" s="215" t="str">
        <f t="shared" si="15"/>
        <v>Carapils</v>
      </c>
      <c r="AN41" s="62"/>
      <c r="AO41" s="62"/>
      <c r="AP41" s="62"/>
      <c r="AQ41" s="62"/>
      <c r="AR41" s="62"/>
      <c r="AS41" s="63"/>
      <c r="AT41" s="212"/>
      <c r="AU41" s="63"/>
      <c r="AV41" s="214" t="str">
        <f t="shared" si="16"/>
        <v/>
      </c>
      <c r="AW41" s="206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</row>
    <row r="42">
      <c r="A42" s="195"/>
      <c r="B42" s="46"/>
      <c r="C42" s="196"/>
      <c r="D42" s="197"/>
      <c r="E42" s="62"/>
      <c r="F42" s="62"/>
      <c r="G42" s="62"/>
      <c r="H42" s="62"/>
      <c r="I42" s="62"/>
      <c r="J42" s="63"/>
      <c r="K42" s="198"/>
      <c r="L42" s="63"/>
      <c r="M42" s="200" t="str">
        <f t="shared" si="10"/>
        <v/>
      </c>
      <c r="N42" s="202"/>
      <c r="O42" s="203"/>
      <c r="P42" s="204" t="str">
        <f t="shared" si="11"/>
        <v/>
      </c>
      <c r="Q42" s="62"/>
      <c r="R42" s="62"/>
      <c r="S42" s="62"/>
      <c r="T42" s="62"/>
      <c r="U42" s="62"/>
      <c r="V42" s="63"/>
      <c r="W42" s="198"/>
      <c r="X42" s="63"/>
      <c r="Y42" s="200" t="str">
        <f t="shared" si="12"/>
        <v/>
      </c>
      <c r="Z42" s="205"/>
      <c r="AA42" s="206"/>
      <c r="AB42" s="204" t="str">
        <f t="shared" si="13"/>
        <v/>
      </c>
      <c r="AC42" s="62"/>
      <c r="AD42" s="62"/>
      <c r="AE42" s="62"/>
      <c r="AF42" s="62"/>
      <c r="AG42" s="62"/>
      <c r="AH42" s="63"/>
      <c r="AI42" s="198"/>
      <c r="AJ42" s="63"/>
      <c r="AK42" s="200" t="str">
        <f t="shared" si="14"/>
        <v/>
      </c>
      <c r="AL42" s="205"/>
      <c r="AM42" s="204" t="str">
        <f t="shared" si="15"/>
        <v/>
      </c>
      <c r="AN42" s="62"/>
      <c r="AO42" s="62"/>
      <c r="AP42" s="62"/>
      <c r="AQ42" s="62"/>
      <c r="AR42" s="62"/>
      <c r="AS42" s="63"/>
      <c r="AT42" s="198"/>
      <c r="AU42" s="63"/>
      <c r="AV42" s="200" t="str">
        <f t="shared" si="16"/>
        <v/>
      </c>
      <c r="AW42" s="206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</row>
    <row r="43">
      <c r="A43" s="195"/>
      <c r="B43" s="39"/>
      <c r="C43" s="196"/>
      <c r="D43" s="210"/>
      <c r="E43" s="62"/>
      <c r="F43" s="62"/>
      <c r="G43" s="62"/>
      <c r="H43" s="62"/>
      <c r="I43" s="62"/>
      <c r="J43" s="63"/>
      <c r="K43" s="212"/>
      <c r="L43" s="63"/>
      <c r="M43" s="214" t="str">
        <f t="shared" si="10"/>
        <v/>
      </c>
      <c r="N43" s="202"/>
      <c r="O43" s="203"/>
      <c r="P43" s="215" t="str">
        <f t="shared" si="11"/>
        <v/>
      </c>
      <c r="Q43" s="62"/>
      <c r="R43" s="62"/>
      <c r="S43" s="62"/>
      <c r="T43" s="62"/>
      <c r="U43" s="62"/>
      <c r="V43" s="63"/>
      <c r="W43" s="212"/>
      <c r="X43" s="63"/>
      <c r="Y43" s="214" t="str">
        <f t="shared" si="12"/>
        <v/>
      </c>
      <c r="Z43" s="205"/>
      <c r="AA43" s="206"/>
      <c r="AB43" s="215" t="str">
        <f t="shared" si="13"/>
        <v/>
      </c>
      <c r="AC43" s="62"/>
      <c r="AD43" s="62"/>
      <c r="AE43" s="62"/>
      <c r="AF43" s="62"/>
      <c r="AG43" s="62"/>
      <c r="AH43" s="63"/>
      <c r="AI43" s="212"/>
      <c r="AJ43" s="63"/>
      <c r="AK43" s="214" t="str">
        <f t="shared" si="14"/>
        <v/>
      </c>
      <c r="AL43" s="205"/>
      <c r="AM43" s="215" t="str">
        <f t="shared" si="15"/>
        <v/>
      </c>
      <c r="AN43" s="62"/>
      <c r="AO43" s="62"/>
      <c r="AP43" s="62"/>
      <c r="AQ43" s="62"/>
      <c r="AR43" s="62"/>
      <c r="AS43" s="63"/>
      <c r="AT43" s="212"/>
      <c r="AU43" s="63"/>
      <c r="AV43" s="214" t="str">
        <f t="shared" si="16"/>
        <v/>
      </c>
      <c r="AW43" s="206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</row>
    <row r="44">
      <c r="A44" s="195"/>
      <c r="B44" s="50"/>
      <c r="C44" s="196"/>
      <c r="D44" s="197"/>
      <c r="E44" s="62"/>
      <c r="F44" s="62"/>
      <c r="G44" s="62"/>
      <c r="H44" s="62"/>
      <c r="I44" s="62"/>
      <c r="J44" s="63"/>
      <c r="K44" s="198"/>
      <c r="L44" s="63"/>
      <c r="M44" s="200" t="str">
        <f t="shared" si="10"/>
        <v/>
      </c>
      <c r="N44" s="202"/>
      <c r="O44" s="203"/>
      <c r="P44" s="204" t="str">
        <f t="shared" si="11"/>
        <v/>
      </c>
      <c r="Q44" s="62"/>
      <c r="R44" s="62"/>
      <c r="S44" s="62"/>
      <c r="T44" s="62"/>
      <c r="U44" s="62"/>
      <c r="V44" s="63"/>
      <c r="W44" s="198"/>
      <c r="X44" s="63"/>
      <c r="Y44" s="200" t="str">
        <f t="shared" si="12"/>
        <v/>
      </c>
      <c r="Z44" s="205"/>
      <c r="AA44" s="206"/>
      <c r="AB44" s="204" t="str">
        <f t="shared" si="13"/>
        <v/>
      </c>
      <c r="AC44" s="62"/>
      <c r="AD44" s="62"/>
      <c r="AE44" s="62"/>
      <c r="AF44" s="62"/>
      <c r="AG44" s="62"/>
      <c r="AH44" s="63"/>
      <c r="AI44" s="198"/>
      <c r="AJ44" s="63"/>
      <c r="AK44" s="200" t="str">
        <f t="shared" si="14"/>
        <v/>
      </c>
      <c r="AL44" s="205"/>
      <c r="AM44" s="204" t="str">
        <f t="shared" si="15"/>
        <v/>
      </c>
      <c r="AN44" s="62"/>
      <c r="AO44" s="62"/>
      <c r="AP44" s="62"/>
      <c r="AQ44" s="62"/>
      <c r="AR44" s="62"/>
      <c r="AS44" s="63"/>
      <c r="AT44" s="198"/>
      <c r="AU44" s="63"/>
      <c r="AV44" s="200" t="str">
        <f t="shared" si="16"/>
        <v/>
      </c>
      <c r="AW44" s="206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</row>
    <row r="45">
      <c r="A45" s="195"/>
      <c r="B45" s="50"/>
      <c r="C45" s="196"/>
      <c r="D45" s="210"/>
      <c r="E45" s="62"/>
      <c r="F45" s="62"/>
      <c r="G45" s="62"/>
      <c r="H45" s="62"/>
      <c r="I45" s="62"/>
      <c r="J45" s="63"/>
      <c r="K45" s="212"/>
      <c r="L45" s="63"/>
      <c r="M45" s="214" t="str">
        <f t="shared" si="10"/>
        <v/>
      </c>
      <c r="N45" s="202"/>
      <c r="O45" s="203"/>
      <c r="P45" s="215" t="str">
        <f t="shared" si="11"/>
        <v/>
      </c>
      <c r="Q45" s="62"/>
      <c r="R45" s="62"/>
      <c r="S45" s="62"/>
      <c r="T45" s="62"/>
      <c r="U45" s="62"/>
      <c r="V45" s="63"/>
      <c r="W45" s="212"/>
      <c r="X45" s="63"/>
      <c r="Y45" s="214" t="str">
        <f t="shared" si="12"/>
        <v/>
      </c>
      <c r="Z45" s="205"/>
      <c r="AA45" s="206"/>
      <c r="AB45" s="215" t="str">
        <f t="shared" si="13"/>
        <v/>
      </c>
      <c r="AC45" s="62"/>
      <c r="AD45" s="62"/>
      <c r="AE45" s="62"/>
      <c r="AF45" s="62"/>
      <c r="AG45" s="62"/>
      <c r="AH45" s="63"/>
      <c r="AI45" s="212"/>
      <c r="AJ45" s="63"/>
      <c r="AK45" s="214" t="str">
        <f t="shared" si="14"/>
        <v/>
      </c>
      <c r="AL45" s="205"/>
      <c r="AM45" s="215" t="str">
        <f t="shared" si="15"/>
        <v/>
      </c>
      <c r="AN45" s="62"/>
      <c r="AO45" s="62"/>
      <c r="AP45" s="62"/>
      <c r="AQ45" s="62"/>
      <c r="AR45" s="62"/>
      <c r="AS45" s="63"/>
      <c r="AT45" s="212"/>
      <c r="AU45" s="63"/>
      <c r="AV45" s="214" t="str">
        <f t="shared" si="16"/>
        <v/>
      </c>
      <c r="AW45" s="206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</row>
    <row r="46">
      <c r="A46" s="195"/>
      <c r="B46" s="46"/>
      <c r="C46" s="196"/>
      <c r="D46" s="197"/>
      <c r="E46" s="62"/>
      <c r="F46" s="62"/>
      <c r="G46" s="62"/>
      <c r="H46" s="62"/>
      <c r="I46" s="62"/>
      <c r="J46" s="63"/>
      <c r="K46" s="198"/>
      <c r="L46" s="63"/>
      <c r="M46" s="200" t="str">
        <f t="shared" si="10"/>
        <v/>
      </c>
      <c r="N46" s="202"/>
      <c r="O46" s="203"/>
      <c r="P46" s="204" t="str">
        <f t="shared" si="11"/>
        <v/>
      </c>
      <c r="Q46" s="62"/>
      <c r="R46" s="62"/>
      <c r="S46" s="62"/>
      <c r="T46" s="62"/>
      <c r="U46" s="62"/>
      <c r="V46" s="63"/>
      <c r="W46" s="198"/>
      <c r="X46" s="63"/>
      <c r="Y46" s="200" t="str">
        <f t="shared" si="12"/>
        <v/>
      </c>
      <c r="Z46" s="205"/>
      <c r="AA46" s="206"/>
      <c r="AB46" s="204" t="str">
        <f t="shared" si="13"/>
        <v/>
      </c>
      <c r="AC46" s="62"/>
      <c r="AD46" s="62"/>
      <c r="AE46" s="62"/>
      <c r="AF46" s="62"/>
      <c r="AG46" s="62"/>
      <c r="AH46" s="63"/>
      <c r="AI46" s="198"/>
      <c r="AJ46" s="63"/>
      <c r="AK46" s="200" t="str">
        <f t="shared" si="14"/>
        <v/>
      </c>
      <c r="AL46" s="205"/>
      <c r="AM46" s="204" t="str">
        <f t="shared" si="15"/>
        <v/>
      </c>
      <c r="AN46" s="62"/>
      <c r="AO46" s="62"/>
      <c r="AP46" s="62"/>
      <c r="AQ46" s="62"/>
      <c r="AR46" s="62"/>
      <c r="AS46" s="63"/>
      <c r="AT46" s="198"/>
      <c r="AU46" s="63"/>
      <c r="AV46" s="200" t="str">
        <f t="shared" si="16"/>
        <v/>
      </c>
      <c r="AW46" s="206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22" t="s">
        <v>92</v>
      </c>
    </row>
    <row r="47">
      <c r="A47" s="195"/>
      <c r="B47" s="39"/>
      <c r="C47" s="196"/>
      <c r="D47" s="210"/>
      <c r="E47" s="62"/>
      <c r="F47" s="62"/>
      <c r="G47" s="62"/>
      <c r="H47" s="62"/>
      <c r="I47" s="62"/>
      <c r="J47" s="63"/>
      <c r="K47" s="212"/>
      <c r="L47" s="63"/>
      <c r="M47" s="214" t="str">
        <f t="shared" si="10"/>
        <v/>
      </c>
      <c r="N47" s="202"/>
      <c r="O47" s="203"/>
      <c r="P47" s="215" t="str">
        <f t="shared" si="11"/>
        <v/>
      </c>
      <c r="Q47" s="62"/>
      <c r="R47" s="62"/>
      <c r="S47" s="62"/>
      <c r="T47" s="62"/>
      <c r="U47" s="62"/>
      <c r="V47" s="63"/>
      <c r="W47" s="212"/>
      <c r="X47" s="63"/>
      <c r="Y47" s="214" t="str">
        <f t="shared" si="12"/>
        <v/>
      </c>
      <c r="Z47" s="205"/>
      <c r="AA47" s="206"/>
      <c r="AB47" s="215" t="str">
        <f t="shared" si="13"/>
        <v/>
      </c>
      <c r="AC47" s="62"/>
      <c r="AD47" s="62"/>
      <c r="AE47" s="62"/>
      <c r="AF47" s="62"/>
      <c r="AG47" s="62"/>
      <c r="AH47" s="63"/>
      <c r="AI47" s="212"/>
      <c r="AJ47" s="63"/>
      <c r="AK47" s="214" t="str">
        <f t="shared" si="14"/>
        <v/>
      </c>
      <c r="AL47" s="205"/>
      <c r="AM47" s="215" t="str">
        <f t="shared" si="15"/>
        <v/>
      </c>
      <c r="AN47" s="62"/>
      <c r="AO47" s="62"/>
      <c r="AP47" s="62"/>
      <c r="AQ47" s="62"/>
      <c r="AR47" s="62"/>
      <c r="AS47" s="63"/>
      <c r="AT47" s="212"/>
      <c r="AU47" s="63"/>
      <c r="AV47" s="214" t="str">
        <f t="shared" si="16"/>
        <v/>
      </c>
      <c r="AW47" s="206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</row>
    <row r="48">
      <c r="A48" s="195"/>
      <c r="B48" s="50"/>
      <c r="C48" s="196"/>
      <c r="D48" s="197"/>
      <c r="E48" s="62"/>
      <c r="F48" s="62"/>
      <c r="G48" s="62"/>
      <c r="H48" s="62"/>
      <c r="I48" s="62"/>
      <c r="J48" s="63"/>
      <c r="K48" s="198"/>
      <c r="L48" s="63"/>
      <c r="M48" s="200" t="str">
        <f t="shared" si="10"/>
        <v/>
      </c>
      <c r="N48" s="202"/>
      <c r="O48" s="203"/>
      <c r="P48" s="204" t="str">
        <f t="shared" si="11"/>
        <v/>
      </c>
      <c r="Q48" s="62"/>
      <c r="R48" s="62"/>
      <c r="S48" s="62"/>
      <c r="T48" s="62"/>
      <c r="U48" s="62"/>
      <c r="V48" s="63"/>
      <c r="W48" s="198"/>
      <c r="X48" s="63"/>
      <c r="Y48" s="200" t="str">
        <f t="shared" si="12"/>
        <v/>
      </c>
      <c r="Z48" s="205"/>
      <c r="AA48" s="206"/>
      <c r="AB48" s="204" t="str">
        <f t="shared" si="13"/>
        <v/>
      </c>
      <c r="AC48" s="62"/>
      <c r="AD48" s="62"/>
      <c r="AE48" s="62"/>
      <c r="AF48" s="62"/>
      <c r="AG48" s="62"/>
      <c r="AH48" s="63"/>
      <c r="AI48" s="198"/>
      <c r="AJ48" s="63"/>
      <c r="AK48" s="200" t="str">
        <f t="shared" si="14"/>
        <v/>
      </c>
      <c r="AL48" s="205"/>
      <c r="AM48" s="204" t="str">
        <f t="shared" si="15"/>
        <v/>
      </c>
      <c r="AN48" s="62"/>
      <c r="AO48" s="62"/>
      <c r="AP48" s="62"/>
      <c r="AQ48" s="62"/>
      <c r="AR48" s="62"/>
      <c r="AS48" s="63"/>
      <c r="AT48" s="198"/>
      <c r="AU48" s="63"/>
      <c r="AV48" s="200" t="str">
        <f t="shared" si="16"/>
        <v/>
      </c>
      <c r="AW48" s="206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</row>
    <row r="49">
      <c r="A49" s="195"/>
      <c r="B49" s="50"/>
      <c r="C49" s="196"/>
      <c r="D49" s="210"/>
      <c r="E49" s="62"/>
      <c r="F49" s="62"/>
      <c r="G49" s="62"/>
      <c r="H49" s="62"/>
      <c r="I49" s="62"/>
      <c r="J49" s="63"/>
      <c r="K49" s="223"/>
      <c r="L49" s="63"/>
      <c r="M49" s="214" t="str">
        <f t="shared" si="10"/>
        <v/>
      </c>
      <c r="N49" s="202"/>
      <c r="O49" s="203"/>
      <c r="P49" s="215" t="str">
        <f t="shared" si="11"/>
        <v/>
      </c>
      <c r="Q49" s="62"/>
      <c r="R49" s="62"/>
      <c r="S49" s="62"/>
      <c r="T49" s="62"/>
      <c r="U49" s="62"/>
      <c r="V49" s="63"/>
      <c r="W49" s="223"/>
      <c r="X49" s="63"/>
      <c r="Y49" s="214" t="str">
        <f t="shared" si="12"/>
        <v/>
      </c>
      <c r="Z49" s="205"/>
      <c r="AA49" s="206"/>
      <c r="AB49" s="215" t="str">
        <f t="shared" si="13"/>
        <v/>
      </c>
      <c r="AC49" s="62"/>
      <c r="AD49" s="62"/>
      <c r="AE49" s="62"/>
      <c r="AF49" s="62"/>
      <c r="AG49" s="62"/>
      <c r="AH49" s="63"/>
      <c r="AI49" s="223"/>
      <c r="AJ49" s="63"/>
      <c r="AK49" s="214" t="str">
        <f t="shared" si="14"/>
        <v/>
      </c>
      <c r="AL49" s="205"/>
      <c r="AM49" s="215" t="str">
        <f t="shared" si="15"/>
        <v/>
      </c>
      <c r="AN49" s="62"/>
      <c r="AO49" s="62"/>
      <c r="AP49" s="62"/>
      <c r="AQ49" s="62"/>
      <c r="AR49" s="62"/>
      <c r="AS49" s="63"/>
      <c r="AT49" s="223"/>
      <c r="AU49" s="63"/>
      <c r="AV49" s="214" t="str">
        <f t="shared" si="16"/>
        <v/>
      </c>
      <c r="AW49" s="206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</row>
    <row r="50">
      <c r="A50" s="195"/>
      <c r="B50" s="46"/>
      <c r="C50" s="196"/>
      <c r="D50" s="197"/>
      <c r="E50" s="62"/>
      <c r="F50" s="62"/>
      <c r="G50" s="62"/>
      <c r="H50" s="62"/>
      <c r="I50" s="62"/>
      <c r="J50" s="63"/>
      <c r="K50" s="224"/>
      <c r="L50" s="63"/>
      <c r="M50" s="225"/>
      <c r="N50" s="202"/>
      <c r="O50" s="203"/>
      <c r="P50" s="204" t="str">
        <f t="shared" si="11"/>
        <v/>
      </c>
      <c r="Q50" s="62"/>
      <c r="R50" s="62"/>
      <c r="S50" s="62"/>
      <c r="T50" s="62"/>
      <c r="U50" s="62"/>
      <c r="V50" s="63"/>
      <c r="W50" s="224"/>
      <c r="X50" s="63"/>
      <c r="Y50" s="225"/>
      <c r="Z50" s="205"/>
      <c r="AA50" s="206"/>
      <c r="AB50" s="204" t="str">
        <f t="shared" si="13"/>
        <v/>
      </c>
      <c r="AC50" s="62"/>
      <c r="AD50" s="62"/>
      <c r="AE50" s="62"/>
      <c r="AF50" s="62"/>
      <c r="AG50" s="62"/>
      <c r="AH50" s="63"/>
      <c r="AI50" s="224"/>
      <c r="AJ50" s="63"/>
      <c r="AK50" s="225"/>
      <c r="AL50" s="205"/>
      <c r="AM50" s="204" t="str">
        <f t="shared" si="15"/>
        <v/>
      </c>
      <c r="AN50" s="62"/>
      <c r="AO50" s="62"/>
      <c r="AP50" s="62"/>
      <c r="AQ50" s="62"/>
      <c r="AR50" s="62"/>
      <c r="AS50" s="63"/>
      <c r="AT50" s="224"/>
      <c r="AU50" s="63"/>
      <c r="AV50" s="225"/>
      <c r="AW50" s="206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</row>
    <row r="51">
      <c r="A51" s="195"/>
      <c r="B51" s="39"/>
      <c r="C51" s="196"/>
      <c r="D51" s="210"/>
      <c r="E51" s="62"/>
      <c r="F51" s="62"/>
      <c r="G51" s="62"/>
      <c r="H51" s="62"/>
      <c r="I51" s="62"/>
      <c r="J51" s="63"/>
      <c r="K51" s="227"/>
      <c r="L51" s="63"/>
      <c r="M51" s="214" t="str">
        <f>IF(K51&gt;0,K51/$K$56,"")</f>
        <v/>
      </c>
      <c r="N51" s="202"/>
      <c r="O51" s="203"/>
      <c r="P51" s="215" t="str">
        <f t="shared" si="11"/>
        <v/>
      </c>
      <c r="Q51" s="62"/>
      <c r="R51" s="62"/>
      <c r="S51" s="62"/>
      <c r="T51" s="62"/>
      <c r="U51" s="62"/>
      <c r="V51" s="63"/>
      <c r="W51" s="227"/>
      <c r="X51" s="63"/>
      <c r="Y51" s="214" t="str">
        <f>IF(W51&gt;0,W51/$K$56,"")</f>
        <v/>
      </c>
      <c r="Z51" s="205"/>
      <c r="AA51" s="206"/>
      <c r="AB51" s="215" t="str">
        <f t="shared" si="13"/>
        <v/>
      </c>
      <c r="AC51" s="62"/>
      <c r="AD51" s="62"/>
      <c r="AE51" s="62"/>
      <c r="AF51" s="62"/>
      <c r="AG51" s="62"/>
      <c r="AH51" s="63"/>
      <c r="AI51" s="227"/>
      <c r="AJ51" s="63"/>
      <c r="AK51" s="214" t="str">
        <f>IF(AI51&gt;0,AI51/$K$56,"")</f>
        <v/>
      </c>
      <c r="AL51" s="205"/>
      <c r="AM51" s="215" t="str">
        <f t="shared" si="15"/>
        <v/>
      </c>
      <c r="AN51" s="62"/>
      <c r="AO51" s="62"/>
      <c r="AP51" s="62"/>
      <c r="AQ51" s="62"/>
      <c r="AR51" s="62"/>
      <c r="AS51" s="63"/>
      <c r="AT51" s="227"/>
      <c r="AU51" s="63"/>
      <c r="AV51" s="214" t="str">
        <f>IF(AT51&gt;0,AT51/$K$56,"")</f>
        <v/>
      </c>
      <c r="AW51" s="206"/>
      <c r="AX51" s="209"/>
      <c r="AY51" s="209"/>
      <c r="AZ51" s="209"/>
      <c r="BA51" s="209"/>
      <c r="BB51" s="209"/>
      <c r="BC51" s="209"/>
      <c r="BD51" s="209"/>
      <c r="BE51" s="209"/>
      <c r="BF51" s="209"/>
      <c r="BG51" s="209"/>
      <c r="BH51" s="209"/>
      <c r="BI51" s="209"/>
      <c r="BJ51" s="209"/>
      <c r="BK51" s="209"/>
      <c r="BL51" s="209"/>
    </row>
    <row r="52">
      <c r="A52" s="195"/>
      <c r="B52" s="50"/>
      <c r="C52" s="196"/>
      <c r="D52" s="197" t="s">
        <v>94</v>
      </c>
      <c r="E52" s="62"/>
      <c r="F52" s="62"/>
      <c r="G52" s="62"/>
      <c r="H52" s="62"/>
      <c r="I52" s="62"/>
      <c r="J52" s="63"/>
      <c r="K52" s="198">
        <v>0.35</v>
      </c>
      <c r="L52" s="63"/>
      <c r="M52" s="200"/>
      <c r="N52" s="202"/>
      <c r="O52" s="203"/>
      <c r="P52" s="204" t="str">
        <f t="shared" si="11"/>
        <v>Calcium Sulphate</v>
      </c>
      <c r="Q52" s="62"/>
      <c r="R52" s="62"/>
      <c r="S52" s="62"/>
      <c r="T52" s="62"/>
      <c r="U52" s="62"/>
      <c r="V52" s="63"/>
      <c r="W52" s="198"/>
      <c r="X52" s="63"/>
      <c r="Y52" s="200"/>
      <c r="Z52" s="228"/>
      <c r="AA52" s="206"/>
      <c r="AB52" s="204" t="str">
        <f t="shared" si="13"/>
        <v>Calcium Sulphate</v>
      </c>
      <c r="AC52" s="62"/>
      <c r="AD52" s="62"/>
      <c r="AE52" s="62"/>
      <c r="AF52" s="62"/>
      <c r="AG52" s="62"/>
      <c r="AH52" s="63"/>
      <c r="AI52" s="198"/>
      <c r="AJ52" s="63"/>
      <c r="AK52" s="200"/>
      <c r="AL52" s="229"/>
      <c r="AM52" s="204" t="str">
        <f t="shared" si="15"/>
        <v>Calcium Sulphate</v>
      </c>
      <c r="AN52" s="62"/>
      <c r="AO52" s="62"/>
      <c r="AP52" s="62"/>
      <c r="AQ52" s="62"/>
      <c r="AR52" s="62"/>
      <c r="AS52" s="63"/>
      <c r="AT52" s="198"/>
      <c r="AU52" s="63"/>
      <c r="AV52" s="200"/>
      <c r="AW52" s="206"/>
      <c r="AX52" s="209"/>
      <c r="AY52" s="209"/>
      <c r="AZ52" s="209"/>
      <c r="BA52" s="209"/>
      <c r="BB52" s="209"/>
      <c r="BC52" s="209"/>
      <c r="BD52" s="209"/>
      <c r="BE52" s="209"/>
      <c r="BF52" s="209"/>
      <c r="BG52" s="209"/>
      <c r="BH52" s="209"/>
      <c r="BI52" s="209"/>
      <c r="BJ52" s="209"/>
      <c r="BK52" s="209"/>
      <c r="BL52" s="209"/>
    </row>
    <row r="53" ht="15.0" customHeight="1">
      <c r="A53" s="195"/>
      <c r="B53" s="50"/>
      <c r="C53" s="196"/>
      <c r="D53" s="210" t="s">
        <v>95</v>
      </c>
      <c r="E53" s="62"/>
      <c r="F53" s="62"/>
      <c r="G53" s="62"/>
      <c r="H53" s="62"/>
      <c r="I53" s="62"/>
      <c r="J53" s="63"/>
      <c r="K53" s="212">
        <v>0.7</v>
      </c>
      <c r="L53" s="63"/>
      <c r="M53" s="214"/>
      <c r="N53" s="202"/>
      <c r="O53" s="203"/>
      <c r="P53" s="215" t="str">
        <f t="shared" si="11"/>
        <v>Calcium Chloride</v>
      </c>
      <c r="Q53" s="62"/>
      <c r="R53" s="62"/>
      <c r="S53" s="62"/>
      <c r="T53" s="62"/>
      <c r="U53" s="62"/>
      <c r="V53" s="63"/>
      <c r="W53" s="227"/>
      <c r="X53" s="63"/>
      <c r="Y53" s="214"/>
      <c r="Z53" s="228"/>
      <c r="AA53" s="206"/>
      <c r="AB53" s="215" t="str">
        <f t="shared" si="13"/>
        <v>Calcium Chloride</v>
      </c>
      <c r="AC53" s="62"/>
      <c r="AD53" s="62"/>
      <c r="AE53" s="62"/>
      <c r="AF53" s="62"/>
      <c r="AG53" s="62"/>
      <c r="AH53" s="63"/>
      <c r="AI53" s="227"/>
      <c r="AJ53" s="63"/>
      <c r="AK53" s="214"/>
      <c r="AL53" s="229"/>
      <c r="AM53" s="215" t="str">
        <f t="shared" si="15"/>
        <v>Calcium Chloride</v>
      </c>
      <c r="AN53" s="62"/>
      <c r="AO53" s="62"/>
      <c r="AP53" s="62"/>
      <c r="AQ53" s="62"/>
      <c r="AR53" s="62"/>
      <c r="AS53" s="63"/>
      <c r="AT53" s="227"/>
      <c r="AU53" s="63"/>
      <c r="AV53" s="214"/>
      <c r="AW53" s="206"/>
      <c r="AX53" s="209"/>
      <c r="AY53" s="209"/>
      <c r="AZ53" s="209"/>
      <c r="BA53" s="209"/>
      <c r="BB53" s="209"/>
      <c r="BC53" s="209"/>
      <c r="BD53" s="209"/>
      <c r="BE53" s="209"/>
      <c r="BF53" s="209"/>
      <c r="BG53" s="209"/>
      <c r="BH53" s="209"/>
      <c r="BI53" s="209"/>
      <c r="BJ53" s="209"/>
      <c r="BK53" s="209"/>
      <c r="BL53" s="209"/>
    </row>
    <row r="54" ht="15.0" customHeight="1">
      <c r="A54" s="195"/>
      <c r="B54" s="46"/>
      <c r="C54" s="196"/>
      <c r="D54" s="197" t="s">
        <v>96</v>
      </c>
      <c r="E54" s="62"/>
      <c r="F54" s="62"/>
      <c r="G54" s="62"/>
      <c r="H54" s="62"/>
      <c r="I54" s="62"/>
      <c r="J54" s="63"/>
      <c r="K54" s="198">
        <v>0.85</v>
      </c>
      <c r="L54" s="63"/>
      <c r="M54" s="200"/>
      <c r="N54" s="202"/>
      <c r="O54" s="203"/>
      <c r="P54" s="204" t="str">
        <f t="shared" si="11"/>
        <v>Lactic Acid</v>
      </c>
      <c r="Q54" s="62"/>
      <c r="R54" s="62"/>
      <c r="S54" s="62"/>
      <c r="T54" s="62"/>
      <c r="U54" s="62"/>
      <c r="V54" s="63"/>
      <c r="W54" s="231"/>
      <c r="X54" s="63"/>
      <c r="Y54" s="200"/>
      <c r="Z54" s="228"/>
      <c r="AA54" s="206"/>
      <c r="AB54" s="204" t="str">
        <f t="shared" si="13"/>
        <v>Lactic Acid</v>
      </c>
      <c r="AC54" s="62"/>
      <c r="AD54" s="62"/>
      <c r="AE54" s="62"/>
      <c r="AF54" s="62"/>
      <c r="AG54" s="62"/>
      <c r="AH54" s="63"/>
      <c r="AI54" s="231"/>
      <c r="AJ54" s="63"/>
      <c r="AK54" s="200"/>
      <c r="AL54" s="229"/>
      <c r="AM54" s="204" t="str">
        <f t="shared" si="15"/>
        <v>Lactic Acid</v>
      </c>
      <c r="AN54" s="62"/>
      <c r="AO54" s="62"/>
      <c r="AP54" s="62"/>
      <c r="AQ54" s="62"/>
      <c r="AR54" s="62"/>
      <c r="AS54" s="63"/>
      <c r="AT54" s="231"/>
      <c r="AU54" s="63"/>
      <c r="AV54" s="200"/>
      <c r="AW54" s="206"/>
      <c r="AX54" s="209"/>
      <c r="AY54" s="209"/>
      <c r="AZ54" s="209"/>
      <c r="BA54" s="209"/>
      <c r="BB54" s="209"/>
      <c r="BC54" s="209"/>
      <c r="BD54" s="209"/>
      <c r="BE54" s="209"/>
      <c r="BF54" s="209"/>
      <c r="BG54" s="209"/>
      <c r="BH54" s="209"/>
      <c r="BI54" s="209"/>
      <c r="BJ54" s="209"/>
      <c r="BK54" s="209"/>
      <c r="BL54" s="209"/>
    </row>
    <row r="55" ht="15.0" hidden="1" customHeight="1">
      <c r="A55" s="1"/>
      <c r="B55" s="39"/>
      <c r="C55" s="46"/>
      <c r="D55" s="232"/>
      <c r="E55" s="233"/>
      <c r="F55" s="233"/>
      <c r="G55" s="233"/>
      <c r="H55" s="233"/>
      <c r="I55" s="233"/>
      <c r="J55" s="233"/>
      <c r="K55" s="227"/>
      <c r="L55" s="63"/>
      <c r="M55" s="214" t="str">
        <f>IF(K55&gt;0,K55/$K$56,"")</f>
        <v/>
      </c>
      <c r="N55" s="234"/>
      <c r="O55" s="156"/>
      <c r="P55" s="236"/>
      <c r="Q55" s="62"/>
      <c r="R55" s="62"/>
      <c r="S55" s="62"/>
      <c r="T55" s="62"/>
      <c r="U55" s="62"/>
      <c r="V55" s="63"/>
      <c r="W55" s="237"/>
      <c r="X55" s="237"/>
      <c r="Y55" s="237"/>
      <c r="Z55" s="238"/>
      <c r="AA55" s="171"/>
      <c r="AB55" s="236"/>
      <c r="AC55" s="62"/>
      <c r="AD55" s="62"/>
      <c r="AE55" s="62"/>
      <c r="AF55" s="62"/>
      <c r="AG55" s="62"/>
      <c r="AH55" s="63"/>
      <c r="AI55" s="237"/>
      <c r="AJ55" s="237"/>
      <c r="AK55" s="237"/>
      <c r="AL55" s="66"/>
      <c r="AM55" s="236"/>
      <c r="AN55" s="62"/>
      <c r="AO55" s="62"/>
      <c r="AP55" s="62"/>
      <c r="AQ55" s="62"/>
      <c r="AR55" s="62"/>
      <c r="AS55" s="63"/>
      <c r="AT55" s="237"/>
      <c r="AU55" s="237"/>
      <c r="AV55" s="237"/>
      <c r="AW55" s="171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 ht="15.0" customHeight="1">
      <c r="A56" s="1"/>
      <c r="B56" s="50"/>
      <c r="C56" s="46"/>
      <c r="D56" s="239" t="s">
        <v>97</v>
      </c>
      <c r="E56" s="62"/>
      <c r="F56" s="62"/>
      <c r="G56" s="62"/>
      <c r="H56" s="62"/>
      <c r="I56" s="62"/>
      <c r="J56" s="63"/>
      <c r="K56" s="240">
        <f>SUM(K40:K51)</f>
        <v>450</v>
      </c>
      <c r="L56" s="62"/>
      <c r="M56" s="241" t="s">
        <v>98</v>
      </c>
      <c r="N56" s="234"/>
      <c r="O56" s="156"/>
      <c r="P56" s="240" t="s">
        <v>97</v>
      </c>
      <c r="Q56" s="62"/>
      <c r="R56" s="62"/>
      <c r="S56" s="62"/>
      <c r="T56" s="62"/>
      <c r="U56" s="62"/>
      <c r="V56" s="63"/>
      <c r="W56" s="240">
        <f>SUM(W40:W51)</f>
        <v>0</v>
      </c>
      <c r="X56" s="62"/>
      <c r="Y56" s="241" t="s">
        <v>98</v>
      </c>
      <c r="Z56" s="238"/>
      <c r="AA56" s="171"/>
      <c r="AB56" s="240" t="s">
        <v>97</v>
      </c>
      <c r="AC56" s="62"/>
      <c r="AD56" s="62"/>
      <c r="AE56" s="62"/>
      <c r="AF56" s="62"/>
      <c r="AG56" s="62"/>
      <c r="AH56" s="63"/>
      <c r="AI56" s="240">
        <f>SUM(AI40:AI51)</f>
        <v>0</v>
      </c>
      <c r="AJ56" s="62"/>
      <c r="AK56" s="241" t="s">
        <v>98</v>
      </c>
      <c r="AL56" s="66"/>
      <c r="AM56" s="240" t="s">
        <v>97</v>
      </c>
      <c r="AN56" s="62"/>
      <c r="AO56" s="62"/>
      <c r="AP56" s="62"/>
      <c r="AQ56" s="62"/>
      <c r="AR56" s="62"/>
      <c r="AS56" s="63"/>
      <c r="AT56" s="240">
        <f>SUM(AT40:AT51)</f>
        <v>0</v>
      </c>
      <c r="AU56" s="62"/>
      <c r="AV56" s="241" t="s">
        <v>98</v>
      </c>
      <c r="AW56" s="171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1"/>
      <c r="B57" s="50"/>
      <c r="C57" s="46"/>
      <c r="D57" s="242" t="s">
        <v>99</v>
      </c>
      <c r="E57" s="62"/>
      <c r="F57" s="62"/>
      <c r="G57" s="62"/>
      <c r="H57" s="62"/>
      <c r="I57" s="62"/>
      <c r="J57" s="63"/>
      <c r="K57" s="243">
        <f>K56*3</f>
        <v>1350</v>
      </c>
      <c r="L57" s="62"/>
      <c r="M57" s="244" t="s">
        <v>100</v>
      </c>
      <c r="N57" s="234"/>
      <c r="O57" s="245"/>
      <c r="P57" s="243" t="s">
        <v>99</v>
      </c>
      <c r="Q57" s="62"/>
      <c r="R57" s="62"/>
      <c r="S57" s="62"/>
      <c r="T57" s="62"/>
      <c r="U57" s="62"/>
      <c r="V57" s="63"/>
      <c r="W57" s="243">
        <f>W56*3</f>
        <v>0</v>
      </c>
      <c r="X57" s="62"/>
      <c r="Y57" s="244" t="s">
        <v>100</v>
      </c>
      <c r="Z57" s="246"/>
      <c r="AA57" s="171"/>
      <c r="AB57" s="243" t="s">
        <v>99</v>
      </c>
      <c r="AC57" s="62"/>
      <c r="AD57" s="62"/>
      <c r="AE57" s="62"/>
      <c r="AF57" s="62"/>
      <c r="AG57" s="62"/>
      <c r="AH57" s="63"/>
      <c r="AI57" s="243">
        <f>AI56*3</f>
        <v>0</v>
      </c>
      <c r="AJ57" s="62"/>
      <c r="AK57" s="244" t="s">
        <v>100</v>
      </c>
      <c r="AL57" s="66"/>
      <c r="AM57" s="243" t="s">
        <v>99</v>
      </c>
      <c r="AN57" s="62"/>
      <c r="AO57" s="62"/>
      <c r="AP57" s="62"/>
      <c r="AQ57" s="62"/>
      <c r="AR57" s="62"/>
      <c r="AS57" s="63"/>
      <c r="AT57" s="243">
        <f>AT56*3</f>
        <v>0</v>
      </c>
      <c r="AU57" s="62"/>
      <c r="AV57" s="244" t="s">
        <v>100</v>
      </c>
      <c r="AW57" s="171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1"/>
      <c r="B58" s="50"/>
      <c r="C58" s="46"/>
      <c r="D58" s="247"/>
      <c r="E58" s="63"/>
      <c r="F58" s="247"/>
      <c r="G58" s="63"/>
      <c r="H58" s="245"/>
      <c r="I58" s="245"/>
      <c r="J58" s="245"/>
      <c r="K58" s="245"/>
      <c r="L58" s="245"/>
      <c r="M58" s="245"/>
      <c r="N58" s="234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6"/>
      <c r="AA58" s="171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66"/>
      <c r="AM58" s="248"/>
      <c r="AN58" s="248"/>
      <c r="AO58" s="248"/>
      <c r="AP58" s="248"/>
      <c r="AQ58" s="248"/>
      <c r="AR58" s="248"/>
      <c r="AS58" s="248"/>
      <c r="AT58" s="248"/>
      <c r="AU58" s="248"/>
      <c r="AV58" s="248"/>
      <c r="AW58" s="171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>
      <c r="A59" s="1"/>
      <c r="B59" s="50"/>
      <c r="C59" s="46"/>
      <c r="D59" s="249" t="s">
        <v>137</v>
      </c>
      <c r="E59" s="250" t="s">
        <v>102</v>
      </c>
      <c r="F59" s="251" t="s">
        <v>103</v>
      </c>
      <c r="G59" s="63"/>
      <c r="H59" s="250" t="s">
        <v>104</v>
      </c>
      <c r="I59" s="251" t="s">
        <v>105</v>
      </c>
      <c r="J59" s="63"/>
      <c r="K59" s="252" t="s">
        <v>106</v>
      </c>
      <c r="L59" s="63"/>
      <c r="M59" s="252">
        <v>10.0</v>
      </c>
      <c r="N59" s="63"/>
      <c r="O59" s="245"/>
      <c r="P59" s="249" t="s">
        <v>137</v>
      </c>
      <c r="Q59" s="250" t="s">
        <v>102</v>
      </c>
      <c r="R59" s="251" t="s">
        <v>103</v>
      </c>
      <c r="S59" s="63"/>
      <c r="T59" s="250" t="s">
        <v>104</v>
      </c>
      <c r="U59" s="251" t="s">
        <v>105</v>
      </c>
      <c r="V59" s="63"/>
      <c r="W59" s="245"/>
      <c r="X59" s="245"/>
      <c r="Y59" s="245"/>
      <c r="Z59" s="246"/>
      <c r="AA59" s="171"/>
      <c r="AB59" s="249" t="s">
        <v>137</v>
      </c>
      <c r="AC59" s="250" t="s">
        <v>102</v>
      </c>
      <c r="AD59" s="251" t="s">
        <v>103</v>
      </c>
      <c r="AE59" s="63"/>
      <c r="AF59" s="250" t="s">
        <v>104</v>
      </c>
      <c r="AG59" s="251" t="s">
        <v>105</v>
      </c>
      <c r="AH59" s="63"/>
      <c r="AI59" s="245"/>
      <c r="AJ59" s="245"/>
      <c r="AK59" s="245"/>
      <c r="AL59" s="66"/>
      <c r="AM59" s="249" t="s">
        <v>137</v>
      </c>
      <c r="AN59" s="250" t="s">
        <v>102</v>
      </c>
      <c r="AO59" s="251" t="s">
        <v>103</v>
      </c>
      <c r="AP59" s="63"/>
      <c r="AQ59" s="250" t="s">
        <v>104</v>
      </c>
      <c r="AR59" s="251" t="s">
        <v>105</v>
      </c>
      <c r="AS59" s="63"/>
      <c r="AT59" s="248"/>
      <c r="AU59" s="248"/>
      <c r="AV59" s="248"/>
      <c r="AW59" s="171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>
      <c r="A60" s="1"/>
      <c r="B60" s="50"/>
      <c r="C60" s="46"/>
      <c r="D60" s="253"/>
      <c r="E60" s="254">
        <v>54.0</v>
      </c>
      <c r="F60" s="255">
        <v>64.0</v>
      </c>
      <c r="G60" s="63"/>
      <c r="H60" s="254">
        <v>67.0</v>
      </c>
      <c r="I60" s="255">
        <v>70.0</v>
      </c>
      <c r="J60" s="63"/>
      <c r="K60" s="256" t="s">
        <v>8</v>
      </c>
      <c r="L60" s="63"/>
      <c r="M60" s="256">
        <v>11.0</v>
      </c>
      <c r="N60" s="63"/>
      <c r="O60" s="245"/>
      <c r="P60" s="253"/>
      <c r="Q60" s="254">
        <v>54.0</v>
      </c>
      <c r="R60" s="255">
        <v>64.0</v>
      </c>
      <c r="S60" s="63"/>
      <c r="T60" s="254">
        <v>67.0</v>
      </c>
      <c r="U60" s="255">
        <v>70.0</v>
      </c>
      <c r="V60" s="63"/>
      <c r="W60" s="245"/>
      <c r="X60" s="245"/>
      <c r="Y60" s="245"/>
      <c r="Z60" s="246"/>
      <c r="AA60" s="171"/>
      <c r="AB60" s="253"/>
      <c r="AC60" s="254">
        <v>54.0</v>
      </c>
      <c r="AD60" s="255">
        <v>64.0</v>
      </c>
      <c r="AE60" s="63"/>
      <c r="AF60" s="254">
        <v>67.0</v>
      </c>
      <c r="AG60" s="255">
        <v>70.0</v>
      </c>
      <c r="AH60" s="63"/>
      <c r="AI60" s="245"/>
      <c r="AJ60" s="245"/>
      <c r="AK60" s="245"/>
      <c r="AL60" s="66"/>
      <c r="AM60" s="253"/>
      <c r="AN60" s="254">
        <v>54.0</v>
      </c>
      <c r="AO60" s="255">
        <v>64.0</v>
      </c>
      <c r="AP60" s="63"/>
      <c r="AQ60" s="254">
        <v>67.0</v>
      </c>
      <c r="AR60" s="255">
        <v>70.0</v>
      </c>
      <c r="AS60" s="63"/>
      <c r="AT60" s="248"/>
      <c r="AU60" s="248"/>
      <c r="AV60" s="248"/>
      <c r="AW60" s="171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>
      <c r="A61" s="1"/>
      <c r="B61" s="46"/>
      <c r="C61" s="257"/>
      <c r="D61" s="258"/>
      <c r="E61" s="245"/>
      <c r="F61" s="245"/>
      <c r="G61" s="245"/>
      <c r="H61" s="245"/>
      <c r="I61" s="245"/>
      <c r="J61" s="245"/>
      <c r="K61" s="256" t="s">
        <v>107</v>
      </c>
      <c r="L61" s="63"/>
      <c r="M61" s="256">
        <v>2.5</v>
      </c>
      <c r="N61" s="63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6"/>
      <c r="AA61" s="171"/>
      <c r="AB61" s="245"/>
      <c r="AC61" s="245"/>
      <c r="AD61" s="245"/>
      <c r="AE61" s="245"/>
      <c r="AF61" s="245"/>
      <c r="AG61" s="245"/>
      <c r="AH61" s="245"/>
      <c r="AI61" s="245"/>
      <c r="AJ61" s="245"/>
      <c r="AK61" s="245"/>
      <c r="AL61" s="66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171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>
      <c r="A62" s="259"/>
      <c r="B62" s="39"/>
      <c r="C62" s="260"/>
      <c r="D62" s="181" t="s">
        <v>108</v>
      </c>
      <c r="E62" s="144"/>
      <c r="F62" s="144"/>
      <c r="G62" s="144"/>
      <c r="H62" s="144"/>
      <c r="I62" s="144"/>
      <c r="J62" s="144"/>
      <c r="K62" s="144"/>
      <c r="L62" s="144"/>
      <c r="M62" s="144"/>
      <c r="N62" s="182"/>
      <c r="O62" s="261"/>
      <c r="P62" s="183" t="s">
        <v>109</v>
      </c>
      <c r="Q62" s="144"/>
      <c r="R62" s="144"/>
      <c r="S62" s="144"/>
      <c r="T62" s="144"/>
      <c r="U62" s="144"/>
      <c r="V62" s="144"/>
      <c r="W62" s="144"/>
      <c r="X62" s="182"/>
      <c r="Y62" s="261"/>
      <c r="Z62" s="262"/>
      <c r="AA62" s="263"/>
      <c r="AB62" s="183" t="s">
        <v>110</v>
      </c>
      <c r="AC62" s="144"/>
      <c r="AD62" s="144"/>
      <c r="AE62" s="144"/>
      <c r="AF62" s="144"/>
      <c r="AG62" s="144"/>
      <c r="AH62" s="144"/>
      <c r="AI62" s="144"/>
      <c r="AJ62" s="182"/>
      <c r="AK62" s="264"/>
      <c r="AL62" s="265"/>
      <c r="AM62" s="183" t="s">
        <v>111</v>
      </c>
      <c r="AN62" s="144"/>
      <c r="AO62" s="144"/>
      <c r="AP62" s="144"/>
      <c r="AQ62" s="144"/>
      <c r="AR62" s="144"/>
      <c r="AS62" s="144"/>
      <c r="AT62" s="144"/>
      <c r="AU62" s="182"/>
      <c r="AV62" s="266"/>
      <c r="AW62" s="263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</row>
    <row r="63">
      <c r="A63" s="259"/>
      <c r="B63" s="50"/>
      <c r="C63" s="26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132"/>
      <c r="O63" s="261"/>
      <c r="P63" s="184"/>
      <c r="Q63" s="52"/>
      <c r="R63" s="52"/>
      <c r="S63" s="52"/>
      <c r="T63" s="52"/>
      <c r="U63" s="52"/>
      <c r="V63" s="52"/>
      <c r="W63" s="52"/>
      <c r="X63" s="132"/>
      <c r="Y63" s="261"/>
      <c r="Z63" s="262"/>
      <c r="AA63" s="263"/>
      <c r="AB63" s="184"/>
      <c r="AC63" s="52"/>
      <c r="AD63" s="52"/>
      <c r="AE63" s="52"/>
      <c r="AF63" s="52"/>
      <c r="AG63" s="52"/>
      <c r="AH63" s="52"/>
      <c r="AI63" s="52"/>
      <c r="AJ63" s="132"/>
      <c r="AK63" s="264"/>
      <c r="AL63" s="265"/>
      <c r="AM63" s="184"/>
      <c r="AN63" s="52"/>
      <c r="AO63" s="52"/>
      <c r="AP63" s="52"/>
      <c r="AQ63" s="52"/>
      <c r="AR63" s="52"/>
      <c r="AS63" s="52"/>
      <c r="AT63" s="52"/>
      <c r="AU63" s="132"/>
      <c r="AV63" s="264"/>
      <c r="AW63" s="263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</row>
    <row r="64">
      <c r="A64" s="259"/>
      <c r="B64" s="50"/>
      <c r="C64" s="260"/>
      <c r="D64" s="268" t="s">
        <v>112</v>
      </c>
      <c r="E64" s="182"/>
      <c r="F64" s="269" t="s">
        <v>113</v>
      </c>
      <c r="G64" s="62"/>
      <c r="H64" s="62"/>
      <c r="I64" s="62"/>
      <c r="J64" s="62"/>
      <c r="K64" s="62"/>
      <c r="L64" s="63"/>
      <c r="M64" s="270" t="s">
        <v>114</v>
      </c>
      <c r="N64" s="271">
        <v>1.0</v>
      </c>
      <c r="O64" s="264"/>
      <c r="P64" s="272" t="s">
        <v>115</v>
      </c>
      <c r="Q64" s="182"/>
      <c r="R64" s="269" t="s">
        <v>113</v>
      </c>
      <c r="S64" s="62"/>
      <c r="T64" s="62"/>
      <c r="U64" s="62"/>
      <c r="V64" s="62"/>
      <c r="W64" s="62"/>
      <c r="X64" s="63"/>
      <c r="Y64" s="273"/>
      <c r="Z64" s="262"/>
      <c r="AA64" s="263"/>
      <c r="AB64" s="272" t="s">
        <v>112</v>
      </c>
      <c r="AC64" s="182"/>
      <c r="AD64" s="269" t="s">
        <v>113</v>
      </c>
      <c r="AE64" s="62"/>
      <c r="AF64" s="62"/>
      <c r="AG64" s="62"/>
      <c r="AH64" s="62"/>
      <c r="AI64" s="62"/>
      <c r="AJ64" s="63"/>
      <c r="AK64" s="264"/>
      <c r="AL64" s="265"/>
      <c r="AM64" s="272" t="s">
        <v>112</v>
      </c>
      <c r="AN64" s="182"/>
      <c r="AO64" s="269" t="s">
        <v>113</v>
      </c>
      <c r="AP64" s="62"/>
      <c r="AQ64" s="62"/>
      <c r="AR64" s="62"/>
      <c r="AS64" s="62"/>
      <c r="AT64" s="62"/>
      <c r="AU64" s="63"/>
      <c r="AV64" s="266"/>
      <c r="AW64" s="263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</row>
    <row r="65">
      <c r="A65" s="259"/>
      <c r="B65" s="46"/>
      <c r="C65" s="260"/>
      <c r="D65" s="52"/>
      <c r="E65" s="132"/>
      <c r="F65" s="274">
        <v>60.0</v>
      </c>
      <c r="G65" s="274">
        <v>45.0</v>
      </c>
      <c r="H65" s="274">
        <v>20.0</v>
      </c>
      <c r="I65" s="274">
        <v>15.0</v>
      </c>
      <c r="J65" s="274">
        <v>10.0</v>
      </c>
      <c r="K65" s="274">
        <v>5.0</v>
      </c>
      <c r="L65" s="274" t="s">
        <v>116</v>
      </c>
      <c r="M65" s="275" t="s">
        <v>117</v>
      </c>
      <c r="N65" s="276" t="s">
        <v>118</v>
      </c>
      <c r="O65" s="264"/>
      <c r="P65" s="184"/>
      <c r="Q65" s="132"/>
      <c r="R65" s="274">
        <v>60.0</v>
      </c>
      <c r="S65" s="274">
        <v>45.0</v>
      </c>
      <c r="T65" s="274">
        <v>20.0</v>
      </c>
      <c r="U65" s="274">
        <v>15.0</v>
      </c>
      <c r="V65" s="274">
        <v>10.0</v>
      </c>
      <c r="W65" s="274">
        <v>5.0</v>
      </c>
      <c r="X65" s="274" t="s">
        <v>116</v>
      </c>
      <c r="Y65" s="277"/>
      <c r="Z65" s="262"/>
      <c r="AA65" s="263"/>
      <c r="AB65" s="184"/>
      <c r="AC65" s="132"/>
      <c r="AD65" s="274">
        <v>60.0</v>
      </c>
      <c r="AE65" s="274">
        <v>45.0</v>
      </c>
      <c r="AF65" s="274">
        <v>20.0</v>
      </c>
      <c r="AG65" s="274">
        <v>15.0</v>
      </c>
      <c r="AH65" s="274">
        <v>10.0</v>
      </c>
      <c r="AI65" s="274">
        <v>5.0</v>
      </c>
      <c r="AJ65" s="274" t="s">
        <v>116</v>
      </c>
      <c r="AK65" s="264"/>
      <c r="AL65" s="265"/>
      <c r="AM65" s="184"/>
      <c r="AN65" s="132"/>
      <c r="AO65" s="278">
        <v>60.0</v>
      </c>
      <c r="AP65" s="278">
        <v>45.0</v>
      </c>
      <c r="AQ65" s="278">
        <v>20.0</v>
      </c>
      <c r="AR65" s="278">
        <v>15.0</v>
      </c>
      <c r="AS65" s="278">
        <v>10.0</v>
      </c>
      <c r="AT65" s="278">
        <v>5.0</v>
      </c>
      <c r="AU65" s="278" t="s">
        <v>116</v>
      </c>
      <c r="AV65" s="266"/>
      <c r="AW65" s="263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</row>
    <row r="66">
      <c r="A66" s="259"/>
      <c r="B66" s="39"/>
      <c r="C66" s="260"/>
      <c r="D66" s="283" t="s">
        <v>303</v>
      </c>
      <c r="E66" s="63"/>
      <c r="F66" s="285">
        <v>1.0</v>
      </c>
      <c r="G66" s="285"/>
      <c r="H66" s="285"/>
      <c r="I66" s="285"/>
      <c r="J66" s="285"/>
      <c r="K66" s="285"/>
      <c r="L66" s="285"/>
      <c r="M66" s="285">
        <f t="shared" ref="M66:M78" si="17">sum(N66*$N$64)</f>
        <v>0</v>
      </c>
      <c r="N66" s="285"/>
      <c r="O66" s="284"/>
      <c r="P66" s="286" t="str">
        <f t="shared" ref="P66:P79" si="18">D66</f>
        <v>Magnum</v>
      </c>
      <c r="Q66" s="63"/>
      <c r="R66" s="285"/>
      <c r="S66" s="285"/>
      <c r="T66" s="285"/>
      <c r="U66" s="285"/>
      <c r="V66" s="285"/>
      <c r="W66" s="285"/>
      <c r="X66" s="285"/>
      <c r="Y66" s="277"/>
      <c r="Z66" s="262"/>
      <c r="AA66" s="263"/>
      <c r="AB66" s="286" t="str">
        <f t="shared" ref="AB66:AB79" si="19">D66</f>
        <v>Magnum</v>
      </c>
      <c r="AC66" s="63"/>
      <c r="AD66" s="285"/>
      <c r="AE66" s="285"/>
      <c r="AF66" s="285"/>
      <c r="AG66" s="285"/>
      <c r="AH66" s="285"/>
      <c r="AI66" s="285"/>
      <c r="AJ66" s="285"/>
      <c r="AK66" s="284"/>
      <c r="AL66" s="265"/>
      <c r="AM66" s="286" t="str">
        <f t="shared" ref="AM66:AM79" si="20">D66</f>
        <v>Magnum</v>
      </c>
      <c r="AN66" s="63"/>
      <c r="AO66" s="287"/>
      <c r="AP66" s="287"/>
      <c r="AQ66" s="287"/>
      <c r="AR66" s="287"/>
      <c r="AS66" s="287"/>
      <c r="AT66" s="287"/>
      <c r="AU66" s="287"/>
      <c r="AV66" s="288"/>
      <c r="AW66" s="263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</row>
    <row r="67">
      <c r="A67" s="259"/>
      <c r="B67" s="50"/>
      <c r="C67" s="260"/>
      <c r="D67" s="302" t="s">
        <v>304</v>
      </c>
      <c r="E67" s="63"/>
      <c r="F67" s="296"/>
      <c r="G67" s="296"/>
      <c r="H67" s="296">
        <v>0.5</v>
      </c>
      <c r="I67" s="296"/>
      <c r="J67" s="296"/>
      <c r="K67" s="296"/>
      <c r="L67" s="296">
        <v>1.5</v>
      </c>
      <c r="M67" s="285">
        <f t="shared" si="17"/>
        <v>0</v>
      </c>
      <c r="N67" s="296"/>
      <c r="O67" s="284"/>
      <c r="P67" s="294" t="str">
        <f t="shared" si="18"/>
        <v>Saphir</v>
      </c>
      <c r="Q67" s="63"/>
      <c r="R67" s="296"/>
      <c r="S67" s="296"/>
      <c r="T67" s="296"/>
      <c r="U67" s="296"/>
      <c r="V67" s="296"/>
      <c r="W67" s="296"/>
      <c r="X67" s="296"/>
      <c r="Y67" s="277"/>
      <c r="Z67" s="262"/>
      <c r="AA67" s="263"/>
      <c r="AB67" s="294" t="str">
        <f t="shared" si="19"/>
        <v>Saphir</v>
      </c>
      <c r="AC67" s="63"/>
      <c r="AD67" s="296"/>
      <c r="AE67" s="296"/>
      <c r="AF67" s="296"/>
      <c r="AG67" s="296"/>
      <c r="AH67" s="296"/>
      <c r="AI67" s="296"/>
      <c r="AJ67" s="296"/>
      <c r="AK67" s="284"/>
      <c r="AL67" s="265"/>
      <c r="AM67" s="294" t="str">
        <f t="shared" si="20"/>
        <v>Saphir</v>
      </c>
      <c r="AN67" s="63"/>
      <c r="AO67" s="297"/>
      <c r="AP67" s="297"/>
      <c r="AQ67" s="297"/>
      <c r="AR67" s="297"/>
      <c r="AS67" s="297"/>
      <c r="AT67" s="297"/>
      <c r="AU67" s="297"/>
      <c r="AV67" s="298"/>
      <c r="AW67" s="263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</row>
    <row r="68">
      <c r="A68" s="259"/>
      <c r="B68" s="50"/>
      <c r="C68" s="260"/>
      <c r="D68" s="283" t="s">
        <v>305</v>
      </c>
      <c r="E68" s="63"/>
      <c r="F68" s="285"/>
      <c r="G68" s="285"/>
      <c r="H68" s="285">
        <v>0.5</v>
      </c>
      <c r="I68" s="285"/>
      <c r="J68" s="285"/>
      <c r="K68" s="285"/>
      <c r="L68" s="285">
        <v>1.5</v>
      </c>
      <c r="M68" s="285">
        <f t="shared" si="17"/>
        <v>0</v>
      </c>
      <c r="N68" s="285"/>
      <c r="O68" s="284"/>
      <c r="P68" s="286" t="str">
        <f t="shared" si="18"/>
        <v>Hallertau Blanc</v>
      </c>
      <c r="Q68" s="63"/>
      <c r="R68" s="285"/>
      <c r="S68" s="285"/>
      <c r="T68" s="285"/>
      <c r="U68" s="285"/>
      <c r="V68" s="285"/>
      <c r="W68" s="285"/>
      <c r="X68" s="285"/>
      <c r="Y68" s="277"/>
      <c r="Z68" s="262"/>
      <c r="AA68" s="263"/>
      <c r="AB68" s="286" t="str">
        <f t="shared" si="19"/>
        <v>Hallertau Blanc</v>
      </c>
      <c r="AC68" s="63"/>
      <c r="AD68" s="285"/>
      <c r="AE68" s="285"/>
      <c r="AF68" s="285"/>
      <c r="AG68" s="285"/>
      <c r="AH68" s="285"/>
      <c r="AI68" s="285"/>
      <c r="AJ68" s="285"/>
      <c r="AK68" s="284"/>
      <c r="AL68" s="303"/>
      <c r="AM68" s="286" t="str">
        <f t="shared" si="20"/>
        <v>Hallertau Blanc</v>
      </c>
      <c r="AN68" s="63"/>
      <c r="AO68" s="287"/>
      <c r="AP68" s="287"/>
      <c r="AQ68" s="287"/>
      <c r="AR68" s="287"/>
      <c r="AS68" s="287"/>
      <c r="AT68" s="304"/>
      <c r="AU68" s="304"/>
      <c r="AV68" s="288"/>
      <c r="AW68" s="263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</row>
    <row r="69">
      <c r="A69" s="259"/>
      <c r="B69" s="46"/>
      <c r="C69" s="260"/>
      <c r="D69" s="302" t="s">
        <v>96</v>
      </c>
      <c r="E69" s="63"/>
      <c r="F69" s="296">
        <v>0.2</v>
      </c>
      <c r="G69" s="296"/>
      <c r="H69" s="296"/>
      <c r="I69" s="296"/>
      <c r="J69" s="296"/>
      <c r="K69" s="296"/>
      <c r="L69" s="296"/>
      <c r="M69" s="285">
        <f t="shared" si="17"/>
        <v>0</v>
      </c>
      <c r="N69" s="296"/>
      <c r="O69" s="284"/>
      <c r="P69" s="294" t="str">
        <f t="shared" si="18"/>
        <v>Lactic Acid</v>
      </c>
      <c r="Q69" s="63"/>
      <c r="R69" s="296"/>
      <c r="S69" s="296"/>
      <c r="T69" s="296"/>
      <c r="U69" s="296"/>
      <c r="V69" s="296"/>
      <c r="W69" s="296"/>
      <c r="X69" s="296"/>
      <c r="Y69" s="277"/>
      <c r="Z69" s="262"/>
      <c r="AA69" s="263"/>
      <c r="AB69" s="294" t="str">
        <f t="shared" si="19"/>
        <v>Lactic Acid</v>
      </c>
      <c r="AC69" s="63"/>
      <c r="AD69" s="296"/>
      <c r="AE69" s="296"/>
      <c r="AF69" s="296"/>
      <c r="AG69" s="296"/>
      <c r="AH69" s="296"/>
      <c r="AI69" s="296"/>
      <c r="AJ69" s="296"/>
      <c r="AK69" s="284"/>
      <c r="AL69" s="303"/>
      <c r="AM69" s="294" t="str">
        <f t="shared" si="20"/>
        <v>Lactic Acid</v>
      </c>
      <c r="AN69" s="63"/>
      <c r="AO69" s="297"/>
      <c r="AP69" s="297"/>
      <c r="AQ69" s="297"/>
      <c r="AR69" s="297"/>
      <c r="AS69" s="297"/>
      <c r="AT69" s="297"/>
      <c r="AU69" s="297"/>
      <c r="AV69" s="298"/>
      <c r="AW69" s="263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</row>
    <row r="70">
      <c r="A70" s="259"/>
      <c r="B70" s="39"/>
      <c r="C70" s="260"/>
      <c r="D70" s="283"/>
      <c r="E70" s="63"/>
      <c r="F70" s="307"/>
      <c r="G70" s="307"/>
      <c r="H70" s="307"/>
      <c r="I70" s="307"/>
      <c r="J70" s="307"/>
      <c r="K70" s="307"/>
      <c r="L70" s="285"/>
      <c r="M70" s="285">
        <f t="shared" si="17"/>
        <v>0</v>
      </c>
      <c r="N70" s="285"/>
      <c r="O70" s="284"/>
      <c r="P70" s="286" t="str">
        <f t="shared" si="18"/>
        <v/>
      </c>
      <c r="Q70" s="63"/>
      <c r="R70" s="307"/>
      <c r="S70" s="307"/>
      <c r="T70" s="307"/>
      <c r="U70" s="285"/>
      <c r="V70" s="307"/>
      <c r="W70" s="307"/>
      <c r="X70" s="285"/>
      <c r="Y70" s="277"/>
      <c r="Z70" s="262"/>
      <c r="AA70" s="263"/>
      <c r="AB70" s="286" t="str">
        <f t="shared" si="19"/>
        <v/>
      </c>
      <c r="AC70" s="63"/>
      <c r="AD70" s="307"/>
      <c r="AE70" s="307"/>
      <c r="AF70" s="307"/>
      <c r="AG70" s="285"/>
      <c r="AH70" s="307"/>
      <c r="AI70" s="307"/>
      <c r="AJ70" s="285"/>
      <c r="AK70" s="284"/>
      <c r="AL70" s="303"/>
      <c r="AM70" s="286" t="str">
        <f t="shared" si="20"/>
        <v/>
      </c>
      <c r="AN70" s="63"/>
      <c r="AO70" s="304"/>
      <c r="AP70" s="304"/>
      <c r="AQ70" s="304"/>
      <c r="AR70" s="304"/>
      <c r="AS70" s="304"/>
      <c r="AT70" s="304"/>
      <c r="AU70" s="287"/>
      <c r="AV70" s="288"/>
      <c r="AW70" s="263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</row>
    <row r="71">
      <c r="A71" s="259"/>
      <c r="B71" s="50"/>
      <c r="C71" s="260"/>
      <c r="D71" s="302"/>
      <c r="E71" s="63"/>
      <c r="F71" s="313"/>
      <c r="G71" s="313"/>
      <c r="H71" s="313"/>
      <c r="I71" s="313"/>
      <c r="J71" s="313"/>
      <c r="K71" s="313"/>
      <c r="L71" s="313"/>
      <c r="M71" s="285">
        <f t="shared" si="17"/>
        <v>0</v>
      </c>
      <c r="N71" s="318"/>
      <c r="O71" s="284"/>
      <c r="P71" s="294" t="str">
        <f t="shared" si="18"/>
        <v/>
      </c>
      <c r="Q71" s="63"/>
      <c r="R71" s="313"/>
      <c r="S71" s="313"/>
      <c r="T71" s="313"/>
      <c r="U71" s="296"/>
      <c r="V71" s="313"/>
      <c r="W71" s="313"/>
      <c r="X71" s="313"/>
      <c r="Y71" s="277"/>
      <c r="Z71" s="262"/>
      <c r="AA71" s="263"/>
      <c r="AB71" s="294" t="str">
        <f t="shared" si="19"/>
        <v/>
      </c>
      <c r="AC71" s="63"/>
      <c r="AD71" s="313"/>
      <c r="AE71" s="313"/>
      <c r="AF71" s="313"/>
      <c r="AG71" s="296"/>
      <c r="AH71" s="313"/>
      <c r="AI71" s="313"/>
      <c r="AJ71" s="313"/>
      <c r="AK71" s="314"/>
      <c r="AL71" s="303"/>
      <c r="AM71" s="294" t="str">
        <f t="shared" si="20"/>
        <v/>
      </c>
      <c r="AN71" s="63"/>
      <c r="AO71" s="315"/>
      <c r="AP71" s="315"/>
      <c r="AQ71" s="315"/>
      <c r="AR71" s="315"/>
      <c r="AS71" s="315"/>
      <c r="AT71" s="315"/>
      <c r="AU71" s="297"/>
      <c r="AV71" s="298"/>
      <c r="AW71" s="263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</row>
    <row r="72">
      <c r="A72" s="259"/>
      <c r="B72" s="50"/>
      <c r="C72" s="260"/>
      <c r="D72" s="283"/>
      <c r="E72" s="63"/>
      <c r="F72" s="307"/>
      <c r="G72" s="307"/>
      <c r="H72" s="307"/>
      <c r="I72" s="307"/>
      <c r="J72" s="307"/>
      <c r="K72" s="307"/>
      <c r="L72" s="307"/>
      <c r="M72" s="285">
        <f t="shared" si="17"/>
        <v>0</v>
      </c>
      <c r="N72" s="285"/>
      <c r="O72" s="284"/>
      <c r="P72" s="286" t="str">
        <f t="shared" si="18"/>
        <v/>
      </c>
      <c r="Q72" s="63"/>
      <c r="R72" s="307"/>
      <c r="S72" s="307"/>
      <c r="T72" s="307"/>
      <c r="U72" s="285"/>
      <c r="V72" s="307"/>
      <c r="W72" s="307"/>
      <c r="X72" s="307"/>
      <c r="Y72" s="277"/>
      <c r="Z72" s="262"/>
      <c r="AA72" s="263"/>
      <c r="AB72" s="286" t="str">
        <f t="shared" si="19"/>
        <v/>
      </c>
      <c r="AC72" s="63"/>
      <c r="AD72" s="307"/>
      <c r="AE72" s="307"/>
      <c r="AF72" s="307"/>
      <c r="AG72" s="285"/>
      <c r="AH72" s="307"/>
      <c r="AI72" s="307"/>
      <c r="AJ72" s="307"/>
      <c r="AK72" s="314"/>
      <c r="AL72" s="303"/>
      <c r="AM72" s="286" t="str">
        <f t="shared" si="20"/>
        <v/>
      </c>
      <c r="AN72" s="63"/>
      <c r="AO72" s="316"/>
      <c r="AP72" s="316"/>
      <c r="AQ72" s="316"/>
      <c r="AR72" s="316"/>
      <c r="AS72" s="316"/>
      <c r="AT72" s="316"/>
      <c r="AU72" s="316"/>
      <c r="AV72" s="317"/>
      <c r="AW72" s="263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</row>
    <row r="73" ht="18.0" customHeight="1">
      <c r="A73" s="259"/>
      <c r="B73" s="46"/>
      <c r="C73" s="260"/>
      <c r="D73" s="302"/>
      <c r="E73" s="63"/>
      <c r="F73" s="313"/>
      <c r="G73" s="313"/>
      <c r="H73" s="313"/>
      <c r="I73" s="313"/>
      <c r="J73" s="313"/>
      <c r="K73" s="313"/>
      <c r="L73" s="313"/>
      <c r="M73" s="285">
        <f t="shared" si="17"/>
        <v>0</v>
      </c>
      <c r="N73" s="318"/>
      <c r="O73" s="284"/>
      <c r="P73" s="294" t="str">
        <f t="shared" si="18"/>
        <v/>
      </c>
      <c r="Q73" s="63"/>
      <c r="R73" s="313"/>
      <c r="S73" s="313"/>
      <c r="T73" s="313"/>
      <c r="U73" s="296"/>
      <c r="V73" s="313"/>
      <c r="W73" s="313"/>
      <c r="X73" s="313"/>
      <c r="Y73" s="277"/>
      <c r="Z73" s="262"/>
      <c r="AA73" s="263"/>
      <c r="AB73" s="294" t="str">
        <f t="shared" si="19"/>
        <v/>
      </c>
      <c r="AC73" s="63"/>
      <c r="AD73" s="313"/>
      <c r="AE73" s="313"/>
      <c r="AF73" s="313"/>
      <c r="AG73" s="296"/>
      <c r="AH73" s="313"/>
      <c r="AI73" s="313"/>
      <c r="AJ73" s="313"/>
      <c r="AK73" s="314"/>
      <c r="AL73" s="303"/>
      <c r="AM73" s="294" t="str">
        <f t="shared" si="20"/>
        <v/>
      </c>
      <c r="AN73" s="63"/>
      <c r="AO73" s="315"/>
      <c r="AP73" s="315"/>
      <c r="AQ73" s="315"/>
      <c r="AR73" s="315"/>
      <c r="AS73" s="315"/>
      <c r="AT73" s="315"/>
      <c r="AU73" s="315"/>
      <c r="AV73" s="317"/>
      <c r="AW73" s="263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</row>
    <row r="74">
      <c r="A74" s="259"/>
      <c r="B74" s="39"/>
      <c r="C74" s="260"/>
      <c r="D74" s="283"/>
      <c r="E74" s="63"/>
      <c r="F74" s="307"/>
      <c r="G74" s="307"/>
      <c r="H74" s="307"/>
      <c r="I74" s="307"/>
      <c r="J74" s="307"/>
      <c r="K74" s="307"/>
      <c r="L74" s="307"/>
      <c r="M74" s="285">
        <f t="shared" si="17"/>
        <v>0</v>
      </c>
      <c r="N74" s="285"/>
      <c r="O74" s="284"/>
      <c r="P74" s="286" t="str">
        <f t="shared" si="18"/>
        <v/>
      </c>
      <c r="Q74" s="63"/>
      <c r="R74" s="307"/>
      <c r="S74" s="307"/>
      <c r="T74" s="307"/>
      <c r="U74" s="285"/>
      <c r="V74" s="307"/>
      <c r="W74" s="307"/>
      <c r="X74" s="307"/>
      <c r="Y74" s="277"/>
      <c r="Z74" s="262"/>
      <c r="AA74" s="263"/>
      <c r="AB74" s="286" t="str">
        <f t="shared" si="19"/>
        <v/>
      </c>
      <c r="AC74" s="63"/>
      <c r="AD74" s="307"/>
      <c r="AE74" s="307"/>
      <c r="AF74" s="307"/>
      <c r="AG74" s="285"/>
      <c r="AH74" s="307"/>
      <c r="AI74" s="307"/>
      <c r="AJ74" s="307"/>
      <c r="AK74" s="314"/>
      <c r="AL74" s="303"/>
      <c r="AM74" s="286" t="str">
        <f t="shared" si="20"/>
        <v/>
      </c>
      <c r="AN74" s="63"/>
      <c r="AO74" s="316"/>
      <c r="AP74" s="316"/>
      <c r="AQ74" s="316"/>
      <c r="AR74" s="316"/>
      <c r="AS74" s="316"/>
      <c r="AT74" s="316"/>
      <c r="AU74" s="316"/>
      <c r="AV74" s="317"/>
      <c r="AW74" s="263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</row>
    <row r="75">
      <c r="A75" s="259"/>
      <c r="B75" s="50"/>
      <c r="C75" s="260"/>
      <c r="D75" s="302"/>
      <c r="E75" s="63"/>
      <c r="F75" s="313"/>
      <c r="G75" s="313"/>
      <c r="H75" s="313"/>
      <c r="I75" s="313"/>
      <c r="J75" s="313"/>
      <c r="K75" s="313"/>
      <c r="L75" s="313"/>
      <c r="M75" s="285">
        <f t="shared" si="17"/>
        <v>0</v>
      </c>
      <c r="N75" s="318"/>
      <c r="O75" s="284"/>
      <c r="P75" s="294" t="str">
        <f t="shared" si="18"/>
        <v/>
      </c>
      <c r="Q75" s="63"/>
      <c r="R75" s="313"/>
      <c r="S75" s="313"/>
      <c r="T75" s="313"/>
      <c r="U75" s="296"/>
      <c r="V75" s="313"/>
      <c r="W75" s="313"/>
      <c r="X75" s="313"/>
      <c r="Y75" s="277"/>
      <c r="Z75" s="262"/>
      <c r="AA75" s="263"/>
      <c r="AB75" s="294" t="str">
        <f t="shared" si="19"/>
        <v/>
      </c>
      <c r="AC75" s="63"/>
      <c r="AD75" s="313"/>
      <c r="AE75" s="313"/>
      <c r="AF75" s="313"/>
      <c r="AG75" s="296"/>
      <c r="AH75" s="313"/>
      <c r="AI75" s="313"/>
      <c r="AJ75" s="313"/>
      <c r="AK75" s="314"/>
      <c r="AL75" s="303"/>
      <c r="AM75" s="294" t="str">
        <f t="shared" si="20"/>
        <v/>
      </c>
      <c r="AN75" s="63"/>
      <c r="AO75" s="315"/>
      <c r="AP75" s="315"/>
      <c r="AQ75" s="315"/>
      <c r="AR75" s="315"/>
      <c r="AS75" s="315"/>
      <c r="AT75" s="315"/>
      <c r="AU75" s="315"/>
      <c r="AV75" s="317"/>
      <c r="AW75" s="263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</row>
    <row r="76">
      <c r="A76" s="259"/>
      <c r="B76" s="50"/>
      <c r="C76" s="260"/>
      <c r="D76" s="283"/>
      <c r="E76" s="63"/>
      <c r="F76" s="307"/>
      <c r="G76" s="307"/>
      <c r="H76" s="307"/>
      <c r="I76" s="307"/>
      <c r="J76" s="307"/>
      <c r="K76" s="307"/>
      <c r="L76" s="307"/>
      <c r="M76" s="285">
        <f t="shared" si="17"/>
        <v>0</v>
      </c>
      <c r="N76" s="285"/>
      <c r="O76" s="284"/>
      <c r="P76" s="286" t="str">
        <f t="shared" si="18"/>
        <v/>
      </c>
      <c r="Q76" s="63"/>
      <c r="R76" s="307"/>
      <c r="S76" s="307"/>
      <c r="T76" s="307"/>
      <c r="U76" s="285"/>
      <c r="V76" s="307"/>
      <c r="W76" s="307"/>
      <c r="X76" s="307"/>
      <c r="Y76" s="277"/>
      <c r="Z76" s="262"/>
      <c r="AA76" s="263"/>
      <c r="AB76" s="286" t="str">
        <f t="shared" si="19"/>
        <v/>
      </c>
      <c r="AC76" s="63"/>
      <c r="AD76" s="307"/>
      <c r="AE76" s="307"/>
      <c r="AF76" s="307"/>
      <c r="AG76" s="285"/>
      <c r="AH76" s="307"/>
      <c r="AI76" s="307"/>
      <c r="AJ76" s="307"/>
      <c r="AK76" s="314"/>
      <c r="AL76" s="303"/>
      <c r="AM76" s="286" t="str">
        <f t="shared" si="20"/>
        <v/>
      </c>
      <c r="AN76" s="63"/>
      <c r="AO76" s="316"/>
      <c r="AP76" s="316"/>
      <c r="AQ76" s="316"/>
      <c r="AR76" s="316"/>
      <c r="AS76" s="316"/>
      <c r="AT76" s="316"/>
      <c r="AU76" s="316"/>
      <c r="AV76" s="317"/>
      <c r="AW76" s="263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</row>
    <row r="77">
      <c r="A77" s="259"/>
      <c r="B77" s="46"/>
      <c r="C77" s="260"/>
      <c r="D77" s="302" t="s">
        <v>133</v>
      </c>
      <c r="E77" s="63"/>
      <c r="F77" s="313"/>
      <c r="G77" s="313"/>
      <c r="H77" s="313"/>
      <c r="I77" s="296">
        <v>0.05</v>
      </c>
      <c r="J77" s="313"/>
      <c r="K77" s="313"/>
      <c r="L77" s="313"/>
      <c r="M77" s="285">
        <f t="shared" si="17"/>
        <v>0</v>
      </c>
      <c r="N77" s="296"/>
      <c r="O77" s="284"/>
      <c r="P77" s="322" t="str">
        <f t="shared" si="18"/>
        <v>Yeast Nutrient</v>
      </c>
      <c r="Q77" s="63"/>
      <c r="R77" s="326"/>
      <c r="S77" s="326"/>
      <c r="T77" s="326"/>
      <c r="U77" s="327"/>
      <c r="V77" s="326"/>
      <c r="W77" s="326"/>
      <c r="X77" s="326"/>
      <c r="Y77" s="277"/>
      <c r="Z77" s="262"/>
      <c r="AA77" s="263"/>
      <c r="AB77" s="294" t="str">
        <f t="shared" si="19"/>
        <v>Yeast Nutrient</v>
      </c>
      <c r="AC77" s="63"/>
      <c r="AD77" s="313"/>
      <c r="AE77" s="313"/>
      <c r="AF77" s="313"/>
      <c r="AG77" s="296"/>
      <c r="AH77" s="313"/>
      <c r="AI77" s="313"/>
      <c r="AJ77" s="313"/>
      <c r="AK77" s="314"/>
      <c r="AL77" s="303"/>
      <c r="AM77" s="294" t="str">
        <f t="shared" si="20"/>
        <v>Yeast Nutrient</v>
      </c>
      <c r="AN77" s="63"/>
      <c r="AO77" s="315"/>
      <c r="AP77" s="315"/>
      <c r="AQ77" s="315"/>
      <c r="AR77" s="315"/>
      <c r="AS77" s="315"/>
      <c r="AT77" s="315"/>
      <c r="AU77" s="315"/>
      <c r="AV77" s="317"/>
      <c r="AW77" s="263"/>
      <c r="AX77" s="267"/>
      <c r="AY77" s="267"/>
      <c r="AZ77" s="267"/>
      <c r="BA77" s="267"/>
      <c r="BB77" s="267"/>
      <c r="BC77" s="267"/>
      <c r="BD77" s="267"/>
      <c r="BE77" s="267"/>
      <c r="BF77" s="267"/>
      <c r="BG77" s="267"/>
      <c r="BH77" s="267"/>
      <c r="BI77" s="267"/>
      <c r="BJ77" s="267"/>
      <c r="BK77" s="267"/>
      <c r="BL77" s="267"/>
    </row>
    <row r="78">
      <c r="A78" s="259"/>
      <c r="B78" s="39"/>
      <c r="C78" s="260"/>
      <c r="D78" s="283" t="s">
        <v>134</v>
      </c>
      <c r="E78" s="63"/>
      <c r="F78" s="307"/>
      <c r="G78" s="307"/>
      <c r="H78" s="307"/>
      <c r="I78" s="285">
        <v>0.05</v>
      </c>
      <c r="J78" s="307"/>
      <c r="K78" s="307"/>
      <c r="L78" s="307"/>
      <c r="M78" s="285">
        <f t="shared" si="17"/>
        <v>0</v>
      </c>
      <c r="N78" s="285"/>
      <c r="O78" s="324"/>
      <c r="P78" s="286" t="str">
        <f t="shared" si="18"/>
        <v>Whirlfloc</v>
      </c>
      <c r="Q78" s="63"/>
      <c r="R78" s="307"/>
      <c r="S78" s="307"/>
      <c r="T78" s="307"/>
      <c r="U78" s="285"/>
      <c r="V78" s="307"/>
      <c r="W78" s="307"/>
      <c r="X78" s="307"/>
      <c r="Y78" s="277"/>
      <c r="Z78" s="262"/>
      <c r="AA78" s="263"/>
      <c r="AB78" s="286" t="str">
        <f t="shared" si="19"/>
        <v>Whirlfloc</v>
      </c>
      <c r="AC78" s="63"/>
      <c r="AD78" s="307"/>
      <c r="AE78" s="307"/>
      <c r="AF78" s="307"/>
      <c r="AG78" s="285"/>
      <c r="AH78" s="307"/>
      <c r="AI78" s="307"/>
      <c r="AJ78" s="307"/>
      <c r="AK78" s="314"/>
      <c r="AL78" s="303"/>
      <c r="AM78" s="286" t="str">
        <f t="shared" si="20"/>
        <v>Whirlfloc</v>
      </c>
      <c r="AN78" s="63"/>
      <c r="AO78" s="316"/>
      <c r="AP78" s="316"/>
      <c r="AQ78" s="316"/>
      <c r="AR78" s="316"/>
      <c r="AS78" s="316"/>
      <c r="AT78" s="316"/>
      <c r="AU78" s="316"/>
      <c r="AV78" s="317"/>
      <c r="AW78" s="263"/>
      <c r="AX78" s="267"/>
      <c r="AY78" s="267"/>
      <c r="AZ78" s="267"/>
      <c r="BA78" s="267"/>
      <c r="BB78" s="267"/>
      <c r="BC78" s="267"/>
      <c r="BD78" s="267"/>
      <c r="BE78" s="267"/>
      <c r="BF78" s="267"/>
      <c r="BG78" s="267"/>
      <c r="BH78" s="267"/>
      <c r="BI78" s="267"/>
      <c r="BJ78" s="267"/>
      <c r="BK78" s="267"/>
      <c r="BL78" s="267"/>
    </row>
    <row r="79">
      <c r="A79" s="259"/>
      <c r="B79" s="50"/>
      <c r="C79" s="260"/>
      <c r="D79" s="302" t="s">
        <v>135</v>
      </c>
      <c r="E79" s="63"/>
      <c r="F79" s="325" t="s">
        <v>306</v>
      </c>
      <c r="G79" s="62"/>
      <c r="H79" s="62"/>
      <c r="I79" s="62"/>
      <c r="J79" s="62"/>
      <c r="K79" s="62"/>
      <c r="L79" s="62"/>
      <c r="M79" s="62"/>
      <c r="N79" s="63"/>
      <c r="O79" s="284"/>
      <c r="P79" s="322" t="str">
        <f t="shared" si="18"/>
        <v>Yeast</v>
      </c>
      <c r="Q79" s="63"/>
      <c r="R79" s="326"/>
      <c r="S79" s="326"/>
      <c r="T79" s="326"/>
      <c r="U79" s="327"/>
      <c r="V79" s="326"/>
      <c r="W79" s="326"/>
      <c r="X79" s="326"/>
      <c r="Y79" s="277"/>
      <c r="Z79" s="262"/>
      <c r="AA79" s="263"/>
      <c r="AB79" s="294" t="str">
        <f t="shared" si="19"/>
        <v>Yeast</v>
      </c>
      <c r="AC79" s="63"/>
      <c r="AD79" s="313"/>
      <c r="AE79" s="313"/>
      <c r="AF79" s="313"/>
      <c r="AG79" s="296"/>
      <c r="AH79" s="313"/>
      <c r="AI79" s="313"/>
      <c r="AJ79" s="313"/>
      <c r="AK79" s="314"/>
      <c r="AL79" s="303"/>
      <c r="AM79" s="294" t="str">
        <f t="shared" si="20"/>
        <v>Yeast</v>
      </c>
      <c r="AN79" s="63"/>
      <c r="AO79" s="315"/>
      <c r="AP79" s="315"/>
      <c r="AQ79" s="315"/>
      <c r="AR79" s="315"/>
      <c r="AS79" s="315"/>
      <c r="AT79" s="315"/>
      <c r="AU79" s="315"/>
      <c r="AV79" s="317"/>
      <c r="AW79" s="263"/>
      <c r="AX79" s="267"/>
      <c r="AY79" s="267"/>
      <c r="AZ79" s="267"/>
      <c r="BA79" s="267"/>
      <c r="BB79" s="267"/>
      <c r="BC79" s="267"/>
      <c r="BD79" s="267"/>
      <c r="BE79" s="267"/>
      <c r="BF79" s="267"/>
      <c r="BG79" s="267"/>
      <c r="BH79" s="267"/>
      <c r="BI79" s="267"/>
      <c r="BJ79" s="267"/>
      <c r="BK79" s="267"/>
      <c r="BL79" s="267"/>
    </row>
    <row r="80">
      <c r="A80" s="259"/>
      <c r="B80" s="50"/>
      <c r="C80" s="260"/>
      <c r="D80" s="283" t="s">
        <v>138</v>
      </c>
      <c r="E80" s="63"/>
      <c r="F80" s="328" t="s">
        <v>139</v>
      </c>
      <c r="G80" s="62"/>
      <c r="H80" s="62"/>
      <c r="I80" s="62"/>
      <c r="J80" s="62"/>
      <c r="K80" s="62"/>
      <c r="L80" s="62"/>
      <c r="M80" s="62"/>
      <c r="N80" s="63"/>
      <c r="O80" s="324"/>
      <c r="P80" s="329"/>
      <c r="Q80" s="63"/>
      <c r="R80" s="330"/>
      <c r="S80" s="330"/>
      <c r="T80" s="330"/>
      <c r="U80" s="331"/>
      <c r="V80" s="330"/>
      <c r="W80" s="330"/>
      <c r="X80" s="330"/>
      <c r="Y80" s="253"/>
      <c r="Z80" s="262"/>
      <c r="AA80" s="263"/>
      <c r="AB80" s="329"/>
      <c r="AC80" s="63"/>
      <c r="AD80" s="330"/>
      <c r="AE80" s="330"/>
      <c r="AF80" s="330"/>
      <c r="AG80" s="331"/>
      <c r="AH80" s="330"/>
      <c r="AI80" s="330"/>
      <c r="AJ80" s="330"/>
      <c r="AK80" s="314"/>
      <c r="AL80" s="303"/>
      <c r="AM80" s="329"/>
      <c r="AN80" s="63"/>
      <c r="AO80" s="333"/>
      <c r="AP80" s="333"/>
      <c r="AQ80" s="333"/>
      <c r="AR80" s="333"/>
      <c r="AS80" s="333"/>
      <c r="AT80" s="333"/>
      <c r="AU80" s="333"/>
      <c r="AV80" s="317"/>
      <c r="AW80" s="263"/>
      <c r="AX80" s="267"/>
      <c r="AY80" s="267"/>
      <c r="AZ80" s="267"/>
      <c r="BA80" s="267"/>
      <c r="BB80" s="267"/>
      <c r="BC80" s="267"/>
      <c r="BD80" s="267"/>
      <c r="BE80" s="267"/>
      <c r="BF80" s="267"/>
      <c r="BG80" s="267"/>
      <c r="BH80" s="267"/>
      <c r="BI80" s="267"/>
      <c r="BJ80" s="267"/>
      <c r="BK80" s="267"/>
      <c r="BL80" s="267"/>
    </row>
    <row r="81">
      <c r="A81" s="1"/>
      <c r="B81" s="46"/>
      <c r="C81" s="334"/>
      <c r="D81" s="283" t="s">
        <v>141</v>
      </c>
      <c r="E81" s="63"/>
      <c r="F81" s="328" t="s">
        <v>188</v>
      </c>
      <c r="G81" s="62"/>
      <c r="H81" s="62"/>
      <c r="I81" s="62"/>
      <c r="J81" s="62"/>
      <c r="K81" s="62"/>
      <c r="L81" s="62"/>
      <c r="M81" s="62"/>
      <c r="N81" s="63"/>
      <c r="O81" s="234"/>
      <c r="P81" s="234"/>
      <c r="Q81" s="238"/>
      <c r="R81" s="238"/>
      <c r="S81" s="238"/>
      <c r="T81" s="238"/>
      <c r="U81" s="234"/>
      <c r="V81" s="335"/>
      <c r="W81" s="238"/>
      <c r="X81" s="238"/>
      <c r="Y81" s="238"/>
      <c r="Z81" s="303"/>
      <c r="AA81" s="303"/>
      <c r="AB81" s="171"/>
      <c r="AC81" s="173"/>
      <c r="AD81" s="173"/>
      <c r="AE81" s="173"/>
      <c r="AF81" s="173"/>
      <c r="AG81" s="171"/>
      <c r="AH81" s="171"/>
      <c r="AI81" s="171"/>
      <c r="AJ81" s="171"/>
      <c r="AK81" s="234"/>
      <c r="AL81" s="303"/>
      <c r="AM81" s="66"/>
      <c r="AN81" s="171"/>
      <c r="AO81" s="171"/>
      <c r="AP81" s="173"/>
      <c r="AQ81" s="173"/>
      <c r="AR81" s="173"/>
      <c r="AS81" s="173"/>
      <c r="AT81" s="171"/>
      <c r="AU81" s="171"/>
      <c r="AV81" s="171"/>
      <c r="AW81" s="171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>
      <c r="A82" s="1"/>
      <c r="B82" s="46"/>
      <c r="C82" s="334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4"/>
      <c r="O82" s="234"/>
      <c r="P82" s="234"/>
      <c r="Q82" s="238"/>
      <c r="R82" s="238"/>
      <c r="S82" s="238"/>
      <c r="T82" s="238"/>
      <c r="U82" s="234"/>
      <c r="V82" s="335"/>
      <c r="W82" s="238"/>
      <c r="X82" s="238"/>
      <c r="Y82" s="238"/>
      <c r="Z82" s="303"/>
      <c r="AA82" s="303"/>
      <c r="AB82" s="171"/>
      <c r="AC82" s="173"/>
      <c r="AD82" s="173"/>
      <c r="AE82" s="173"/>
      <c r="AF82" s="173"/>
      <c r="AG82" s="171"/>
      <c r="AH82" s="171"/>
      <c r="AI82" s="171"/>
      <c r="AJ82" s="171"/>
      <c r="AK82" s="234"/>
      <c r="AL82" s="303"/>
      <c r="AM82" s="66"/>
      <c r="AN82" s="171"/>
      <c r="AO82" s="171"/>
      <c r="AP82" s="173"/>
      <c r="AQ82" s="173"/>
      <c r="AR82" s="173"/>
      <c r="AS82" s="173"/>
      <c r="AT82" s="171"/>
      <c r="AU82" s="171"/>
      <c r="AV82" s="171"/>
      <c r="AW82" s="171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 hidden="1">
      <c r="A83" s="1"/>
      <c r="B83" s="39"/>
      <c r="C83" s="336"/>
      <c r="D83" s="337"/>
      <c r="E83" s="63"/>
      <c r="F83" s="338"/>
      <c r="G83" s="338"/>
      <c r="H83" s="338"/>
      <c r="I83" s="338"/>
      <c r="J83" s="338"/>
      <c r="K83" s="338"/>
      <c r="L83" s="338"/>
      <c r="M83" s="338"/>
      <c r="N83" s="339"/>
      <c r="O83" s="338"/>
      <c r="P83" s="338"/>
      <c r="Q83" s="340"/>
      <c r="R83" s="336"/>
      <c r="S83" s="336"/>
      <c r="T83" s="336"/>
      <c r="U83" s="336"/>
      <c r="V83" s="341"/>
      <c r="W83" s="341"/>
      <c r="X83" s="341"/>
      <c r="Y83" s="341"/>
      <c r="Z83" s="303"/>
      <c r="AA83" s="303"/>
      <c r="AB83" s="342"/>
      <c r="AC83" s="342"/>
      <c r="AD83" s="342"/>
      <c r="AE83" s="342"/>
      <c r="AF83" s="342"/>
      <c r="AG83" s="343"/>
      <c r="AH83" s="343"/>
      <c r="AI83" s="342"/>
      <c r="AJ83" s="344"/>
      <c r="AK83" s="63"/>
      <c r="AL83" s="303"/>
      <c r="AM83" s="345" t="str">
        <f t="shared" ref="AM83:AM84" si="21">IF(AL83&gt;0,AL83/$M$76,"")</f>
        <v/>
      </c>
      <c r="AN83" s="342"/>
      <c r="AO83" s="342"/>
      <c r="AP83" s="342"/>
      <c r="AQ83" s="342"/>
      <c r="AR83" s="342"/>
      <c r="AS83" s="342"/>
      <c r="AT83" s="342"/>
      <c r="AU83" s="342"/>
      <c r="AV83" s="342"/>
      <c r="AW83" s="263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 ht="28.5" hidden="1" customHeight="1">
      <c r="A84" s="1"/>
      <c r="B84" s="50"/>
      <c r="C84" s="336"/>
      <c r="D84" s="346"/>
      <c r="E84" s="63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0"/>
      <c r="R84" s="336"/>
      <c r="S84" s="336"/>
      <c r="T84" s="336"/>
      <c r="U84" s="336"/>
      <c r="V84" s="341"/>
      <c r="W84" s="341"/>
      <c r="X84" s="341"/>
      <c r="Y84" s="341"/>
      <c r="Z84" s="303"/>
      <c r="AA84" s="303"/>
      <c r="AB84" s="342"/>
      <c r="AC84" s="342"/>
      <c r="AD84" s="342"/>
      <c r="AE84" s="342"/>
      <c r="AF84" s="342"/>
      <c r="AG84" s="343"/>
      <c r="AH84" s="343"/>
      <c r="AI84" s="342"/>
      <c r="AJ84" s="344"/>
      <c r="AK84" s="63"/>
      <c r="AL84" s="303"/>
      <c r="AM84" s="345" t="str">
        <f t="shared" si="21"/>
        <v/>
      </c>
      <c r="AN84" s="342"/>
      <c r="AO84" s="342"/>
      <c r="AP84" s="342"/>
      <c r="AQ84" s="342"/>
      <c r="AR84" s="342"/>
      <c r="AS84" s="342"/>
      <c r="AT84" s="342"/>
      <c r="AU84" s="342"/>
      <c r="AV84" s="342"/>
      <c r="AW84" s="171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>
      <c r="A85" s="1"/>
      <c r="B85" s="50"/>
      <c r="C85" s="348">
        <v>1.0</v>
      </c>
      <c r="D85" s="144"/>
      <c r="E85" s="144"/>
      <c r="F85" s="144"/>
      <c r="G85" s="144"/>
      <c r="H85" s="182"/>
      <c r="I85" s="349"/>
      <c r="J85" s="144"/>
      <c r="K85" s="144"/>
      <c r="L85" s="144"/>
      <c r="M85" s="144"/>
      <c r="N85" s="182"/>
      <c r="O85" s="173"/>
      <c r="P85" s="350">
        <v>2.0</v>
      </c>
      <c r="Q85" s="144"/>
      <c r="R85" s="144"/>
      <c r="S85" s="144"/>
      <c r="T85" s="144"/>
      <c r="U85" s="182"/>
      <c r="V85" s="156"/>
      <c r="W85" s="156"/>
      <c r="X85" s="156"/>
      <c r="Y85" s="156"/>
      <c r="Z85" s="303"/>
      <c r="AA85" s="303"/>
      <c r="AB85" s="303"/>
      <c r="AC85" s="350">
        <v>3.0</v>
      </c>
      <c r="AD85" s="144"/>
      <c r="AE85" s="144"/>
      <c r="AF85" s="144"/>
      <c r="AG85" s="144"/>
      <c r="AH85" s="182"/>
      <c r="AI85" s="351"/>
      <c r="AJ85" s="351"/>
      <c r="AK85" s="175"/>
      <c r="AL85" s="63"/>
      <c r="AM85" s="303"/>
      <c r="AN85" s="350">
        <v>4.0</v>
      </c>
      <c r="AO85" s="144"/>
      <c r="AP85" s="144"/>
      <c r="AQ85" s="144"/>
      <c r="AR85" s="144"/>
      <c r="AS85" s="144"/>
      <c r="AT85" s="156"/>
      <c r="AU85" s="156"/>
      <c r="AV85" s="156"/>
      <c r="AW85" s="156"/>
      <c r="AX85" s="263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L85" s="194"/>
    </row>
    <row r="86">
      <c r="A86" s="1"/>
      <c r="B86" s="50"/>
      <c r="C86" s="184"/>
      <c r="D86" s="52"/>
      <c r="E86" s="52"/>
      <c r="F86" s="52"/>
      <c r="G86" s="52"/>
      <c r="H86" s="132"/>
      <c r="I86" s="184"/>
      <c r="J86" s="52"/>
      <c r="K86" s="52"/>
      <c r="L86" s="52"/>
      <c r="M86" s="52"/>
      <c r="N86" s="132"/>
      <c r="O86" s="173"/>
      <c r="P86" s="184"/>
      <c r="Q86" s="52"/>
      <c r="R86" s="52"/>
      <c r="S86" s="52"/>
      <c r="T86" s="52"/>
      <c r="U86" s="132"/>
      <c r="V86" s="156"/>
      <c r="W86" s="156"/>
      <c r="X86" s="156"/>
      <c r="Y86" s="156"/>
      <c r="Z86" s="303"/>
      <c r="AA86" s="303"/>
      <c r="AB86" s="303"/>
      <c r="AC86" s="184"/>
      <c r="AD86" s="52"/>
      <c r="AE86" s="52"/>
      <c r="AF86" s="52"/>
      <c r="AG86" s="52"/>
      <c r="AH86" s="132"/>
      <c r="AI86" s="234"/>
      <c r="AJ86" s="234"/>
      <c r="AK86" s="175"/>
      <c r="AL86" s="63"/>
      <c r="AM86" s="303"/>
      <c r="AN86" s="184"/>
      <c r="AO86" s="52"/>
      <c r="AP86" s="52"/>
      <c r="AQ86" s="52"/>
      <c r="AR86" s="52"/>
      <c r="AS86" s="52"/>
      <c r="AT86" s="156"/>
      <c r="AU86" s="156"/>
      <c r="AV86" s="156"/>
      <c r="AW86" s="156"/>
      <c r="AX86" s="171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L86" s="194"/>
    </row>
    <row r="87" ht="21.75" customHeight="1">
      <c r="A87" s="1"/>
      <c r="B87" s="50"/>
      <c r="C87" s="341"/>
      <c r="D87" s="352" t="s">
        <v>144</v>
      </c>
      <c r="E87" s="353"/>
      <c r="F87" s="354" t="s">
        <v>145</v>
      </c>
      <c r="G87" s="63"/>
      <c r="H87" s="355"/>
      <c r="I87" s="356"/>
      <c r="J87" s="356"/>
      <c r="K87" s="156"/>
      <c r="L87" s="156"/>
      <c r="M87" s="156"/>
      <c r="N87" s="171"/>
      <c r="O87" s="171"/>
      <c r="P87" s="341"/>
      <c r="Q87" s="352" t="s">
        <v>144</v>
      </c>
      <c r="R87" s="353"/>
      <c r="S87" s="354" t="s">
        <v>145</v>
      </c>
      <c r="T87" s="63"/>
      <c r="U87" s="355"/>
      <c r="V87" s="156"/>
      <c r="W87" s="156"/>
      <c r="X87" s="156"/>
      <c r="Y87" s="156"/>
      <c r="Z87" s="303"/>
      <c r="AA87" s="303"/>
      <c r="AB87" s="303"/>
      <c r="AC87" s="341"/>
      <c r="AD87" s="352" t="s">
        <v>144</v>
      </c>
      <c r="AE87" s="353"/>
      <c r="AF87" s="354" t="s">
        <v>145</v>
      </c>
      <c r="AG87" s="63"/>
      <c r="AH87" s="355"/>
      <c r="AI87" s="234"/>
      <c r="AJ87" s="234"/>
      <c r="AK87" s="175"/>
      <c r="AL87" s="63"/>
      <c r="AM87" s="303"/>
      <c r="AN87" s="341"/>
      <c r="AO87" s="352" t="s">
        <v>144</v>
      </c>
      <c r="AP87" s="353"/>
      <c r="AQ87" s="354" t="s">
        <v>145</v>
      </c>
      <c r="AR87" s="63"/>
      <c r="AS87" s="355"/>
      <c r="AT87" s="156"/>
      <c r="AU87" s="156"/>
      <c r="AV87" s="156"/>
      <c r="AW87" s="156"/>
      <c r="AX87" s="263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L87" s="194"/>
    </row>
    <row r="88">
      <c r="A88" s="357"/>
      <c r="B88" s="50"/>
      <c r="C88" s="358" t="s">
        <v>146</v>
      </c>
      <c r="D88" s="359">
        <f>$F$52+7</f>
        <v>7</v>
      </c>
      <c r="E88" s="62"/>
      <c r="F88" s="62"/>
      <c r="G88" s="62"/>
      <c r="H88" s="63"/>
      <c r="I88" s="360"/>
      <c r="J88" s="360"/>
      <c r="K88" s="156"/>
      <c r="L88" s="156"/>
      <c r="M88" s="156"/>
      <c r="N88" s="303"/>
      <c r="O88" s="361"/>
      <c r="P88" s="358" t="s">
        <v>146</v>
      </c>
      <c r="Q88" s="359">
        <f>$F$52+7</f>
        <v>7</v>
      </c>
      <c r="R88" s="62"/>
      <c r="S88" s="62"/>
      <c r="T88" s="62"/>
      <c r="U88" s="63"/>
      <c r="V88" s="156"/>
      <c r="W88" s="156"/>
      <c r="X88" s="156"/>
      <c r="Y88" s="156"/>
      <c r="Z88" s="303"/>
      <c r="AA88" s="303"/>
      <c r="AB88" s="303"/>
      <c r="AC88" s="358" t="s">
        <v>146</v>
      </c>
      <c r="AD88" s="359">
        <f>$F$52+7</f>
        <v>7</v>
      </c>
      <c r="AE88" s="62"/>
      <c r="AF88" s="62"/>
      <c r="AG88" s="62"/>
      <c r="AH88" s="63"/>
      <c r="AI88" s="234"/>
      <c r="AJ88" s="234"/>
      <c r="AK88" s="234"/>
      <c r="AL88" s="234"/>
      <c r="AM88" s="303"/>
      <c r="AN88" s="358" t="s">
        <v>146</v>
      </c>
      <c r="AO88" s="359">
        <f>$F$52+7</f>
        <v>7</v>
      </c>
      <c r="AP88" s="62"/>
      <c r="AQ88" s="62"/>
      <c r="AR88" s="62"/>
      <c r="AS88" s="63"/>
      <c r="AT88" s="156"/>
      <c r="AU88" s="156"/>
      <c r="AV88" s="156"/>
      <c r="AW88" s="156"/>
      <c r="AX88" s="171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L88" s="194"/>
    </row>
    <row r="89" ht="27.0" customHeight="1">
      <c r="A89" s="362"/>
      <c r="B89" s="50"/>
      <c r="C89" s="363" t="s">
        <v>149</v>
      </c>
      <c r="D89" s="364">
        <f>K57</f>
        <v>1350</v>
      </c>
      <c r="E89" s="62"/>
      <c r="F89" s="62"/>
      <c r="G89" s="62"/>
      <c r="H89" s="63"/>
      <c r="I89" s="365"/>
      <c r="J89" s="365"/>
      <c r="K89" s="156"/>
      <c r="L89" s="156"/>
      <c r="M89" s="156"/>
      <c r="N89" s="303"/>
      <c r="O89" s="366"/>
      <c r="P89" s="367" t="s">
        <v>151</v>
      </c>
      <c r="Q89" s="364" t="str">
        <f>X57</f>
        <v/>
      </c>
      <c r="R89" s="62"/>
      <c r="S89" s="62"/>
      <c r="T89" s="62"/>
      <c r="U89" s="63"/>
      <c r="V89" s="156"/>
      <c r="W89" s="156"/>
      <c r="X89" s="156"/>
      <c r="Y89" s="156"/>
      <c r="Z89" s="303"/>
      <c r="AA89" s="303"/>
      <c r="AB89" s="303"/>
      <c r="AC89" s="367" t="s">
        <v>151</v>
      </c>
      <c r="AD89" s="364" t="str">
        <f>AK57</f>
        <v>Litres</v>
      </c>
      <c r="AE89" s="62"/>
      <c r="AF89" s="62"/>
      <c r="AG89" s="62"/>
      <c r="AH89" s="63"/>
      <c r="AI89" s="234"/>
      <c r="AJ89" s="234"/>
      <c r="AK89" s="234"/>
      <c r="AL89" s="234"/>
      <c r="AM89" s="303"/>
      <c r="AN89" s="367" t="s">
        <v>151</v>
      </c>
      <c r="AO89" s="364" t="str">
        <f>AV57</f>
        <v>Litres</v>
      </c>
      <c r="AP89" s="62"/>
      <c r="AQ89" s="62"/>
      <c r="AR89" s="62"/>
      <c r="AS89" s="63"/>
      <c r="AT89" s="156"/>
      <c r="AU89" s="156"/>
      <c r="AV89" s="156"/>
      <c r="AW89" s="156"/>
      <c r="AX89" s="263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L89" s="194"/>
    </row>
    <row r="90" ht="27.75" customHeight="1">
      <c r="A90" s="362"/>
      <c r="B90" s="50"/>
      <c r="C90" s="367" t="s">
        <v>152</v>
      </c>
      <c r="D90" s="368"/>
      <c r="E90" s="367" t="s">
        <v>153</v>
      </c>
      <c r="F90" s="364"/>
      <c r="G90" s="62"/>
      <c r="H90" s="63"/>
      <c r="I90" s="365"/>
      <c r="J90" s="365"/>
      <c r="K90" s="156"/>
      <c r="L90" s="156"/>
      <c r="M90" s="156"/>
      <c r="N90" s="303"/>
      <c r="O90" s="366"/>
      <c r="P90" s="367" t="s">
        <v>152</v>
      </c>
      <c r="Q90" s="368"/>
      <c r="R90" s="367" t="s">
        <v>153</v>
      </c>
      <c r="S90" s="364"/>
      <c r="T90" s="63"/>
      <c r="U90" s="342"/>
      <c r="V90" s="156"/>
      <c r="W90" s="156"/>
      <c r="X90" s="156"/>
      <c r="Y90" s="156"/>
      <c r="Z90" s="303"/>
      <c r="AA90" s="303"/>
      <c r="AB90" s="303"/>
      <c r="AC90" s="367" t="s">
        <v>152</v>
      </c>
      <c r="AD90" s="368"/>
      <c r="AE90" s="367" t="s">
        <v>153</v>
      </c>
      <c r="AF90" s="364"/>
      <c r="AG90" s="63"/>
      <c r="AH90" s="342"/>
      <c r="AI90" s="234"/>
      <c r="AJ90" s="234"/>
      <c r="AK90" s="234"/>
      <c r="AL90" s="234"/>
      <c r="AM90" s="303"/>
      <c r="AN90" s="367" t="s">
        <v>152</v>
      </c>
      <c r="AO90" s="368"/>
      <c r="AP90" s="367" t="s">
        <v>153</v>
      </c>
      <c r="AQ90" s="364"/>
      <c r="AR90" s="63"/>
      <c r="AS90" s="342"/>
      <c r="AT90" s="156"/>
      <c r="AU90" s="156"/>
      <c r="AV90" s="156"/>
      <c r="AW90" s="156"/>
      <c r="AX90" s="171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L90" s="194"/>
    </row>
    <row r="91">
      <c r="A91" s="357"/>
      <c r="B91" s="50"/>
      <c r="C91" s="358" t="s">
        <v>154</v>
      </c>
      <c r="D91" s="369"/>
      <c r="E91" s="63"/>
      <c r="F91" s="370" t="s">
        <v>155</v>
      </c>
      <c r="G91" s="63"/>
      <c r="H91" s="371" t="s">
        <v>156</v>
      </c>
      <c r="I91" s="372"/>
      <c r="J91" s="372"/>
      <c r="K91" s="156"/>
      <c r="L91" s="156"/>
      <c r="M91" s="156"/>
      <c r="N91" s="171"/>
      <c r="O91" s="361"/>
      <c r="P91" s="358" t="s">
        <v>154</v>
      </c>
      <c r="Q91" s="373"/>
      <c r="R91" s="340"/>
      <c r="S91" s="370" t="s">
        <v>155</v>
      </c>
      <c r="T91" s="63"/>
      <c r="U91" s="371" t="s">
        <v>156</v>
      </c>
      <c r="V91" s="156"/>
      <c r="W91" s="156"/>
      <c r="X91" s="156"/>
      <c r="Y91" s="156"/>
      <c r="Z91" s="303"/>
      <c r="AA91" s="303"/>
      <c r="AB91" s="303"/>
      <c r="AC91" s="358" t="s">
        <v>154</v>
      </c>
      <c r="AD91" s="373"/>
      <c r="AE91" s="340"/>
      <c r="AF91" s="370" t="s">
        <v>155</v>
      </c>
      <c r="AG91" s="63"/>
      <c r="AH91" s="371" t="s">
        <v>156</v>
      </c>
      <c r="AI91" s="234"/>
      <c r="AJ91" s="234"/>
      <c r="AK91" s="234"/>
      <c r="AL91" s="234"/>
      <c r="AM91" s="303"/>
      <c r="AN91" s="358" t="s">
        <v>154</v>
      </c>
      <c r="AO91" s="373"/>
      <c r="AP91" s="340"/>
      <c r="AQ91" s="370" t="s">
        <v>155</v>
      </c>
      <c r="AR91" s="63"/>
      <c r="AS91" s="371" t="s">
        <v>156</v>
      </c>
      <c r="AT91" s="156"/>
      <c r="AU91" s="156"/>
      <c r="AV91" s="156"/>
      <c r="AW91" s="156"/>
      <c r="AX91" s="171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L91" s="194"/>
    </row>
    <row r="92">
      <c r="A92" s="357"/>
      <c r="B92" s="50"/>
      <c r="C92" s="358" t="s">
        <v>158</v>
      </c>
      <c r="D92" s="374"/>
      <c r="E92" s="375" t="s">
        <v>159</v>
      </c>
      <c r="F92" s="376"/>
      <c r="G92" s="63"/>
      <c r="H92" s="377"/>
      <c r="I92" s="378"/>
      <c r="J92" s="378"/>
      <c r="K92" s="156"/>
      <c r="L92" s="156"/>
      <c r="M92" s="156"/>
      <c r="N92" s="381"/>
      <c r="O92" s="361"/>
      <c r="P92" s="358" t="s">
        <v>158</v>
      </c>
      <c r="Q92" s="374"/>
      <c r="R92" s="375" t="s">
        <v>159</v>
      </c>
      <c r="S92" s="376"/>
      <c r="T92" s="63"/>
      <c r="U92" s="377"/>
      <c r="V92" s="156"/>
      <c r="W92" s="156"/>
      <c r="X92" s="156"/>
      <c r="Y92" s="156"/>
      <c r="Z92" s="303"/>
      <c r="AA92" s="303"/>
      <c r="AB92" s="303"/>
      <c r="AC92" s="358" t="s">
        <v>158</v>
      </c>
      <c r="AD92" s="374"/>
      <c r="AE92" s="375" t="s">
        <v>159</v>
      </c>
      <c r="AF92" s="376"/>
      <c r="AG92" s="63"/>
      <c r="AH92" s="377"/>
      <c r="AI92" s="386"/>
      <c r="AJ92" s="386"/>
      <c r="AK92" s="386"/>
      <c r="AL92" s="386"/>
      <c r="AM92" s="303"/>
      <c r="AN92" s="358" t="s">
        <v>158</v>
      </c>
      <c r="AO92" s="374"/>
      <c r="AP92" s="375" t="s">
        <v>159</v>
      </c>
      <c r="AQ92" s="376"/>
      <c r="AR92" s="63"/>
      <c r="AS92" s="377"/>
      <c r="AT92" s="156"/>
      <c r="AU92" s="156"/>
      <c r="AV92" s="156"/>
      <c r="AW92" s="156"/>
      <c r="AX92" s="263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L92" s="194"/>
    </row>
    <row r="93">
      <c r="A93" s="357"/>
      <c r="B93" s="50"/>
      <c r="C93" s="358" t="s">
        <v>164</v>
      </c>
      <c r="D93" s="373"/>
      <c r="E93" s="375" t="s">
        <v>165</v>
      </c>
      <c r="F93" s="376"/>
      <c r="G93" s="63"/>
      <c r="H93" s="377"/>
      <c r="I93" s="378"/>
      <c r="J93" s="378"/>
      <c r="K93" s="156"/>
      <c r="L93" s="156"/>
      <c r="M93" s="156"/>
      <c r="N93" s="381"/>
      <c r="O93" s="361"/>
      <c r="P93" s="358" t="s">
        <v>164</v>
      </c>
      <c r="Q93" s="373"/>
      <c r="R93" s="375" t="s">
        <v>165</v>
      </c>
      <c r="S93" s="376"/>
      <c r="T93" s="63"/>
      <c r="U93" s="377"/>
      <c r="V93" s="156"/>
      <c r="W93" s="156"/>
      <c r="X93" s="156"/>
      <c r="Y93" s="156"/>
      <c r="Z93" s="303"/>
      <c r="AA93" s="303"/>
      <c r="AB93" s="303"/>
      <c r="AC93" s="358" t="s">
        <v>164</v>
      </c>
      <c r="AD93" s="373"/>
      <c r="AE93" s="375" t="s">
        <v>165</v>
      </c>
      <c r="AF93" s="376"/>
      <c r="AG93" s="63"/>
      <c r="AH93" s="377"/>
      <c r="AI93" s="386"/>
      <c r="AJ93" s="386"/>
      <c r="AK93" s="386"/>
      <c r="AL93" s="386"/>
      <c r="AM93" s="303"/>
      <c r="AN93" s="358" t="s">
        <v>164</v>
      </c>
      <c r="AO93" s="373"/>
      <c r="AP93" s="375" t="s">
        <v>165</v>
      </c>
      <c r="AQ93" s="376"/>
      <c r="AR93" s="63"/>
      <c r="AS93" s="377"/>
      <c r="AT93" s="156"/>
      <c r="AU93" s="156"/>
      <c r="AV93" s="156"/>
      <c r="AW93" s="156"/>
      <c r="AX93" s="263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L93" s="194"/>
    </row>
    <row r="94">
      <c r="A94" s="357"/>
      <c r="B94" s="50"/>
      <c r="C94" s="358" t="s">
        <v>168</v>
      </c>
      <c r="D94" s="391"/>
      <c r="E94" s="62"/>
      <c r="F94" s="62"/>
      <c r="G94" s="62"/>
      <c r="H94" s="63"/>
      <c r="I94" s="392"/>
      <c r="J94" s="392"/>
      <c r="K94" s="156"/>
      <c r="L94" s="156"/>
      <c r="M94" s="156"/>
      <c r="N94" s="381"/>
      <c r="O94" s="361"/>
      <c r="P94" s="358" t="s">
        <v>168</v>
      </c>
      <c r="Q94" s="391"/>
      <c r="R94" s="62"/>
      <c r="S94" s="62"/>
      <c r="T94" s="62"/>
      <c r="U94" s="63"/>
      <c r="V94" s="156"/>
      <c r="W94" s="156"/>
      <c r="X94" s="156"/>
      <c r="Y94" s="156"/>
      <c r="Z94" s="303"/>
      <c r="AA94" s="303"/>
      <c r="AB94" s="303"/>
      <c r="AC94" s="358" t="s">
        <v>168</v>
      </c>
      <c r="AD94" s="391"/>
      <c r="AE94" s="62"/>
      <c r="AF94" s="62"/>
      <c r="AG94" s="62"/>
      <c r="AH94" s="63"/>
      <c r="AI94" s="394"/>
      <c r="AJ94" s="394"/>
      <c r="AK94" s="386"/>
      <c r="AL94" s="386"/>
      <c r="AM94" s="303"/>
      <c r="AN94" s="358" t="s">
        <v>168</v>
      </c>
      <c r="AO94" s="391"/>
      <c r="AP94" s="62"/>
      <c r="AQ94" s="62"/>
      <c r="AR94" s="62"/>
      <c r="AS94" s="63"/>
      <c r="AT94" s="156"/>
      <c r="AU94" s="156"/>
      <c r="AV94" s="156"/>
      <c r="AW94" s="156"/>
      <c r="AX94" s="263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L94" s="194"/>
    </row>
    <row r="95">
      <c r="A95" s="357"/>
      <c r="B95" s="50"/>
      <c r="C95" s="358" t="s">
        <v>169</v>
      </c>
      <c r="D95" s="369"/>
      <c r="E95" s="62"/>
      <c r="F95" s="62"/>
      <c r="G95" s="62"/>
      <c r="H95" s="63"/>
      <c r="I95" s="392"/>
      <c r="J95" s="392"/>
      <c r="K95" s="156"/>
      <c r="L95" s="156"/>
      <c r="M95" s="156"/>
      <c r="N95" s="381"/>
      <c r="O95" s="361"/>
      <c r="P95" s="358" t="s">
        <v>169</v>
      </c>
      <c r="Q95" s="369"/>
      <c r="R95" s="62"/>
      <c r="S95" s="62"/>
      <c r="T95" s="62"/>
      <c r="U95" s="63"/>
      <c r="V95" s="156"/>
      <c r="W95" s="156"/>
      <c r="X95" s="156"/>
      <c r="Y95" s="156"/>
      <c r="Z95" s="303"/>
      <c r="AA95" s="303"/>
      <c r="AB95" s="303"/>
      <c r="AC95" s="358" t="s">
        <v>169</v>
      </c>
      <c r="AD95" s="369"/>
      <c r="AE95" s="62"/>
      <c r="AF95" s="62"/>
      <c r="AG95" s="62"/>
      <c r="AH95" s="63"/>
      <c r="AI95" s="386"/>
      <c r="AJ95" s="386"/>
      <c r="AK95" s="386"/>
      <c r="AL95" s="386"/>
      <c r="AM95" s="303"/>
      <c r="AN95" s="358" t="s">
        <v>169</v>
      </c>
      <c r="AO95" s="369"/>
      <c r="AP95" s="62"/>
      <c r="AQ95" s="62"/>
      <c r="AR95" s="62"/>
      <c r="AS95" s="63"/>
      <c r="AT95" s="156"/>
      <c r="AU95" s="156"/>
      <c r="AV95" s="156"/>
      <c r="AW95" s="156"/>
      <c r="AX95" s="171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L95" s="194"/>
    </row>
    <row r="96">
      <c r="A96" s="397"/>
      <c r="B96" s="50"/>
      <c r="C96" s="398" t="s">
        <v>170</v>
      </c>
      <c r="D96" s="391"/>
      <c r="E96" s="62"/>
      <c r="F96" s="62"/>
      <c r="G96" s="62"/>
      <c r="H96" s="63"/>
      <c r="I96" s="396"/>
      <c r="J96" s="396"/>
      <c r="K96" s="156"/>
      <c r="L96" s="156"/>
      <c r="M96" s="156"/>
      <c r="N96" s="381"/>
      <c r="O96" s="399"/>
      <c r="P96" s="398" t="s">
        <v>170</v>
      </c>
      <c r="Q96" s="391"/>
      <c r="R96" s="62"/>
      <c r="S96" s="62"/>
      <c r="T96" s="62"/>
      <c r="U96" s="63"/>
      <c r="V96" s="156"/>
      <c r="W96" s="156"/>
      <c r="X96" s="156"/>
      <c r="Y96" s="156"/>
      <c r="Z96" s="303"/>
      <c r="AA96" s="303"/>
      <c r="AB96" s="303"/>
      <c r="AC96" s="398" t="s">
        <v>170</v>
      </c>
      <c r="AD96" s="391"/>
      <c r="AE96" s="62"/>
      <c r="AF96" s="62"/>
      <c r="AG96" s="62"/>
      <c r="AH96" s="63"/>
      <c r="AI96" s="156"/>
      <c r="AJ96" s="156"/>
      <c r="AK96" s="156"/>
      <c r="AL96" s="156"/>
      <c r="AM96" s="303"/>
      <c r="AN96" s="398" t="s">
        <v>170</v>
      </c>
      <c r="AO96" s="391"/>
      <c r="AP96" s="62"/>
      <c r="AQ96" s="62"/>
      <c r="AR96" s="62"/>
      <c r="AS96" s="63"/>
      <c r="AT96" s="156"/>
      <c r="AU96" s="156"/>
      <c r="AV96" s="156"/>
      <c r="AW96" s="156"/>
      <c r="AX96" s="171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L96" s="194"/>
    </row>
    <row r="97">
      <c r="A97" s="397"/>
      <c r="B97" s="50"/>
      <c r="C97" s="398" t="s">
        <v>171</v>
      </c>
      <c r="D97" s="373"/>
      <c r="E97" s="358" t="s">
        <v>172</v>
      </c>
      <c r="F97" s="400"/>
      <c r="G97" s="62"/>
      <c r="H97" s="63"/>
      <c r="I97" s="401"/>
      <c r="J97" s="401"/>
      <c r="K97" s="156"/>
      <c r="L97" s="156"/>
      <c r="M97" s="156"/>
      <c r="N97" s="171"/>
      <c r="O97" s="399"/>
      <c r="P97" s="398" t="s">
        <v>171</v>
      </c>
      <c r="Q97" s="373"/>
      <c r="R97" s="358" t="s">
        <v>172</v>
      </c>
      <c r="S97" s="400"/>
      <c r="T97" s="62"/>
      <c r="U97" s="63"/>
      <c r="V97" s="156"/>
      <c r="W97" s="156"/>
      <c r="X97" s="156"/>
      <c r="Y97" s="156"/>
      <c r="Z97" s="303"/>
      <c r="AA97" s="303"/>
      <c r="AB97" s="303"/>
      <c r="AC97" s="398" t="s">
        <v>171</v>
      </c>
      <c r="AD97" s="373"/>
      <c r="AE97" s="358" t="s">
        <v>172</v>
      </c>
      <c r="AF97" s="400"/>
      <c r="AG97" s="62"/>
      <c r="AH97" s="63"/>
      <c r="AI97" s="156"/>
      <c r="AJ97" s="156"/>
      <c r="AK97" s="156"/>
      <c r="AL97" s="156"/>
      <c r="AM97" s="303"/>
      <c r="AN97" s="398" t="s">
        <v>171</v>
      </c>
      <c r="AO97" s="373"/>
      <c r="AP97" s="358" t="s">
        <v>172</v>
      </c>
      <c r="AQ97" s="400"/>
      <c r="AR97" s="62"/>
      <c r="AS97" s="63"/>
      <c r="AT97" s="156"/>
      <c r="AU97" s="156"/>
      <c r="AV97" s="156"/>
      <c r="AW97" s="156"/>
      <c r="AX97" s="263"/>
      <c r="BA97" s="402"/>
      <c r="BB97" s="194"/>
      <c r="BC97" s="194"/>
      <c r="BD97" s="194"/>
      <c r="BE97" s="194"/>
      <c r="BF97" s="194"/>
      <c r="BG97" s="194"/>
      <c r="BH97" s="194"/>
      <c r="BI97" s="194"/>
      <c r="BJ97" s="194"/>
      <c r="BL97" s="194"/>
    </row>
    <row r="98">
      <c r="A98" s="357"/>
      <c r="B98" s="50"/>
      <c r="C98" s="358" t="s">
        <v>173</v>
      </c>
      <c r="D98" s="403"/>
      <c r="E98" s="62"/>
      <c r="F98" s="62"/>
      <c r="G98" s="62"/>
      <c r="H98" s="63"/>
      <c r="I98" s="404"/>
      <c r="J98" s="404"/>
      <c r="K98" s="156"/>
      <c r="L98" s="156"/>
      <c r="M98" s="156"/>
      <c r="N98" s="171"/>
      <c r="O98" s="361"/>
      <c r="P98" s="358" t="s">
        <v>173</v>
      </c>
      <c r="Q98" s="403"/>
      <c r="R98" s="62"/>
      <c r="S98" s="62"/>
      <c r="T98" s="62"/>
      <c r="U98" s="63"/>
      <c r="V98" s="156"/>
      <c r="W98" s="156"/>
      <c r="X98" s="156"/>
      <c r="Y98" s="156"/>
      <c r="Z98" s="303"/>
      <c r="AA98" s="303"/>
      <c r="AB98" s="303"/>
      <c r="AC98" s="358" t="s">
        <v>173</v>
      </c>
      <c r="AD98" s="403"/>
      <c r="AE98" s="62"/>
      <c r="AF98" s="62"/>
      <c r="AG98" s="62"/>
      <c r="AH98" s="63"/>
      <c r="AI98" s="156"/>
      <c r="AJ98" s="156"/>
      <c r="AK98" s="156"/>
      <c r="AL98" s="156"/>
      <c r="AM98" s="303"/>
      <c r="AN98" s="358" t="s">
        <v>173</v>
      </c>
      <c r="AO98" s="403"/>
      <c r="AP98" s="62"/>
      <c r="AQ98" s="62"/>
      <c r="AR98" s="62"/>
      <c r="AS98" s="63"/>
      <c r="AT98" s="156"/>
      <c r="AU98" s="156"/>
      <c r="AV98" s="156"/>
      <c r="AW98" s="156"/>
      <c r="AX98" s="171"/>
      <c r="BA98" s="405"/>
      <c r="BB98" s="194"/>
      <c r="BC98" s="194"/>
      <c r="BD98" s="194"/>
      <c r="BE98" s="194"/>
      <c r="BF98" s="194"/>
      <c r="BG98" s="194"/>
      <c r="BH98" s="194"/>
      <c r="BI98" s="194"/>
      <c r="BJ98" s="194"/>
      <c r="BL98" s="194"/>
    </row>
    <row r="99">
      <c r="A99" s="357"/>
      <c r="B99" s="50"/>
      <c r="C99" s="358" t="s">
        <v>174</v>
      </c>
      <c r="D99" s="406"/>
      <c r="E99" s="358" t="s">
        <v>175</v>
      </c>
      <c r="F99" s="407"/>
      <c r="G99" s="62"/>
      <c r="H99" s="63"/>
      <c r="I99" s="404"/>
      <c r="J99" s="404"/>
      <c r="K99" s="156"/>
      <c r="L99" s="156"/>
      <c r="M99" s="156"/>
      <c r="N99" s="139"/>
      <c r="O99" s="361"/>
      <c r="P99" s="358" t="s">
        <v>174</v>
      </c>
      <c r="Q99" s="406"/>
      <c r="R99" s="358" t="s">
        <v>175</v>
      </c>
      <c r="S99" s="407"/>
      <c r="T99" s="62"/>
      <c r="U99" s="63"/>
      <c r="V99" s="156"/>
      <c r="W99" s="156"/>
      <c r="X99" s="156"/>
      <c r="Y99" s="156"/>
      <c r="Z99" s="303"/>
      <c r="AA99" s="303"/>
      <c r="AB99" s="303"/>
      <c r="AC99" s="358" t="s">
        <v>174</v>
      </c>
      <c r="AD99" s="406"/>
      <c r="AE99" s="358" t="s">
        <v>175</v>
      </c>
      <c r="AF99" s="407"/>
      <c r="AG99" s="62"/>
      <c r="AH99" s="63"/>
      <c r="AI99" s="156"/>
      <c r="AJ99" s="156"/>
      <c r="AK99" s="156"/>
      <c r="AL99" s="156"/>
      <c r="AM99" s="303"/>
      <c r="AN99" s="358" t="s">
        <v>174</v>
      </c>
      <c r="AO99" s="406"/>
      <c r="AP99" s="358" t="s">
        <v>175</v>
      </c>
      <c r="AQ99" s="407"/>
      <c r="AR99" s="62"/>
      <c r="AS99" s="63"/>
      <c r="AT99" s="156"/>
      <c r="AU99" s="156"/>
      <c r="AV99" s="156"/>
      <c r="AW99" s="156"/>
      <c r="AX99" s="171"/>
      <c r="BA99" s="405"/>
      <c r="BB99" s="194"/>
      <c r="BC99" s="194"/>
      <c r="BD99" s="194"/>
      <c r="BE99" s="194"/>
      <c r="BF99" s="194"/>
      <c r="BG99" s="194"/>
      <c r="BH99" s="194"/>
      <c r="BI99" s="194"/>
      <c r="BJ99" s="194"/>
      <c r="BL99" s="194"/>
    </row>
    <row r="100">
      <c r="A100" s="357"/>
      <c r="B100" s="50"/>
      <c r="C100" s="358" t="s">
        <v>177</v>
      </c>
      <c r="D100" s="410"/>
      <c r="E100" s="62"/>
      <c r="F100" s="62"/>
      <c r="G100" s="62"/>
      <c r="H100" s="63"/>
      <c r="I100" s="171"/>
      <c r="J100" s="171"/>
      <c r="K100" s="156"/>
      <c r="L100" s="156"/>
      <c r="M100" s="156"/>
      <c r="N100" s="139"/>
      <c r="O100" s="361"/>
      <c r="P100" s="358" t="s">
        <v>177</v>
      </c>
      <c r="Q100" s="410"/>
      <c r="R100" s="62"/>
      <c r="S100" s="62"/>
      <c r="T100" s="62"/>
      <c r="U100" s="63"/>
      <c r="V100" s="156"/>
      <c r="W100" s="156"/>
      <c r="X100" s="156"/>
      <c r="Y100" s="156"/>
      <c r="Z100" s="303"/>
      <c r="AA100" s="303"/>
      <c r="AB100" s="303"/>
      <c r="AC100" s="358" t="s">
        <v>177</v>
      </c>
      <c r="AD100" s="410"/>
      <c r="AE100" s="62"/>
      <c r="AF100" s="62"/>
      <c r="AG100" s="62"/>
      <c r="AH100" s="63"/>
      <c r="AI100" s="156"/>
      <c r="AJ100" s="156"/>
      <c r="AK100" s="156"/>
      <c r="AL100" s="156"/>
      <c r="AM100" s="303"/>
      <c r="AN100" s="358" t="s">
        <v>177</v>
      </c>
      <c r="AO100" s="410"/>
      <c r="AP100" s="62"/>
      <c r="AQ100" s="62"/>
      <c r="AR100" s="62"/>
      <c r="AS100" s="63"/>
      <c r="AT100" s="156"/>
      <c r="AU100" s="156"/>
      <c r="AV100" s="156"/>
      <c r="AW100" s="156"/>
      <c r="AX100" s="263"/>
      <c r="BA100" s="405"/>
      <c r="BB100" s="194"/>
      <c r="BC100" s="194"/>
      <c r="BD100" s="194"/>
      <c r="BE100" s="194"/>
      <c r="BF100" s="194"/>
      <c r="BG100" s="194"/>
      <c r="BH100" s="194"/>
      <c r="BI100" s="194"/>
      <c r="BJ100" s="194"/>
      <c r="BL100" s="194"/>
    </row>
    <row r="101">
      <c r="A101" s="412"/>
      <c r="B101" s="50"/>
      <c r="C101" s="414" t="s">
        <v>180</v>
      </c>
      <c r="D101" s="415" t="s">
        <v>181</v>
      </c>
      <c r="E101" s="415" t="s">
        <v>156</v>
      </c>
      <c r="F101" s="416" t="s">
        <v>182</v>
      </c>
      <c r="G101" s="62"/>
      <c r="H101" s="63"/>
      <c r="I101" s="417"/>
      <c r="J101" s="417"/>
      <c r="K101" s="156"/>
      <c r="L101" s="156"/>
      <c r="M101" s="156"/>
      <c r="N101" s="139"/>
      <c r="O101" s="303"/>
      <c r="P101" s="414" t="s">
        <v>180</v>
      </c>
      <c r="Q101" s="415" t="s">
        <v>181</v>
      </c>
      <c r="R101" s="415" t="s">
        <v>156</v>
      </c>
      <c r="S101" s="416" t="s">
        <v>182</v>
      </c>
      <c r="T101" s="62"/>
      <c r="U101" s="63"/>
      <c r="V101" s="156"/>
      <c r="W101" s="156"/>
      <c r="X101" s="156"/>
      <c r="Y101" s="156"/>
      <c r="Z101" s="303"/>
      <c r="AA101" s="303"/>
      <c r="AB101" s="303"/>
      <c r="AC101" s="414" t="s">
        <v>180</v>
      </c>
      <c r="AD101" s="415" t="s">
        <v>181</v>
      </c>
      <c r="AE101" s="415" t="s">
        <v>156</v>
      </c>
      <c r="AF101" s="416" t="s">
        <v>182</v>
      </c>
      <c r="AG101" s="62"/>
      <c r="AH101" s="63"/>
      <c r="AI101" s="156"/>
      <c r="AJ101" s="156"/>
      <c r="AK101" s="156"/>
      <c r="AL101" s="156"/>
      <c r="AM101" s="303"/>
      <c r="AN101" s="414" t="s">
        <v>180</v>
      </c>
      <c r="AO101" s="415" t="s">
        <v>181</v>
      </c>
      <c r="AP101" s="415" t="s">
        <v>156</v>
      </c>
      <c r="AQ101" s="416" t="s">
        <v>182</v>
      </c>
      <c r="AR101" s="62"/>
      <c r="AS101" s="63"/>
      <c r="AT101" s="156"/>
      <c r="AU101" s="156"/>
      <c r="AV101" s="156"/>
      <c r="AW101" s="156"/>
      <c r="AX101" s="263"/>
      <c r="BA101" s="405"/>
      <c r="BB101" s="194"/>
      <c r="BC101" s="194"/>
      <c r="BD101" s="194"/>
      <c r="BE101" s="194"/>
      <c r="BF101" s="194"/>
      <c r="BG101" s="194"/>
      <c r="BH101" s="194"/>
      <c r="BI101" s="194"/>
      <c r="BJ101" s="194"/>
      <c r="BL101" s="194"/>
    </row>
    <row r="102">
      <c r="A102" s="412"/>
      <c r="B102" s="50"/>
      <c r="C102" s="253"/>
      <c r="D102" s="421"/>
      <c r="E102" s="423"/>
      <c r="F102" s="424"/>
      <c r="G102" s="62"/>
      <c r="H102" s="63"/>
      <c r="I102" s="361"/>
      <c r="J102" s="361"/>
      <c r="K102" s="156"/>
      <c r="L102" s="156"/>
      <c r="M102" s="156"/>
      <c r="N102" s="139"/>
      <c r="O102" s="303"/>
      <c r="P102" s="253"/>
      <c r="Q102" s="421"/>
      <c r="R102" s="423"/>
      <c r="S102" s="424"/>
      <c r="T102" s="62"/>
      <c r="U102" s="63"/>
      <c r="V102" s="156"/>
      <c r="W102" s="156"/>
      <c r="X102" s="156"/>
      <c r="Y102" s="156"/>
      <c r="Z102" s="303"/>
      <c r="AA102" s="303"/>
      <c r="AB102" s="303"/>
      <c r="AC102" s="253"/>
      <c r="AD102" s="421"/>
      <c r="AE102" s="423"/>
      <c r="AF102" s="424"/>
      <c r="AG102" s="62"/>
      <c r="AH102" s="63"/>
      <c r="AI102" s="234"/>
      <c r="AJ102" s="234"/>
      <c r="AK102" s="234"/>
      <c r="AL102" s="234"/>
      <c r="AM102" s="303"/>
      <c r="AN102" s="253"/>
      <c r="AO102" s="421"/>
      <c r="AP102" s="423"/>
      <c r="AQ102" s="424"/>
      <c r="AR102" s="62"/>
      <c r="AS102" s="63"/>
      <c r="AT102" s="156"/>
      <c r="AU102" s="156"/>
      <c r="AV102" s="156"/>
      <c r="AW102" s="156"/>
      <c r="AX102" s="171"/>
      <c r="AY102" s="427"/>
      <c r="AZ102" s="405"/>
      <c r="BA102" s="405"/>
      <c r="BB102" s="194"/>
      <c r="BC102" s="194"/>
      <c r="BD102" s="194"/>
      <c r="BE102" s="194"/>
      <c r="BF102" s="194"/>
      <c r="BG102" s="194"/>
      <c r="BH102" s="194"/>
      <c r="BI102" s="194"/>
      <c r="BJ102" s="194"/>
      <c r="BL102" s="194"/>
    </row>
    <row r="103">
      <c r="A103" s="428"/>
      <c r="B103" s="50"/>
      <c r="C103" s="429" t="s">
        <v>185</v>
      </c>
      <c r="D103" s="63"/>
      <c r="E103" s="431">
        <f>sum(F92/20.4)</f>
        <v>0</v>
      </c>
      <c r="F103" s="62"/>
      <c r="G103" s="62"/>
      <c r="H103" s="63"/>
      <c r="I103" s="432"/>
      <c r="J103" s="432"/>
      <c r="K103" s="432"/>
      <c r="L103" s="432"/>
      <c r="M103" s="432"/>
      <c r="N103" s="139"/>
      <c r="O103" s="303"/>
      <c r="P103" s="429" t="s">
        <v>185</v>
      </c>
      <c r="Q103" s="63"/>
      <c r="R103" s="431">
        <f>sum(S92/20.4)</f>
        <v>0</v>
      </c>
      <c r="S103" s="62"/>
      <c r="T103" s="62"/>
      <c r="U103" s="63"/>
      <c r="V103" s="156"/>
      <c r="W103" s="156"/>
      <c r="X103" s="156"/>
      <c r="Y103" s="156"/>
      <c r="Z103" s="303"/>
      <c r="AA103" s="303"/>
      <c r="AB103" s="303"/>
      <c r="AC103" s="429" t="s">
        <v>185</v>
      </c>
      <c r="AD103" s="63"/>
      <c r="AE103" s="431">
        <f>sum(AF92/20.4)</f>
        <v>0</v>
      </c>
      <c r="AF103" s="62"/>
      <c r="AG103" s="62"/>
      <c r="AH103" s="63"/>
      <c r="AI103" s="234"/>
      <c r="AJ103" s="234"/>
      <c r="AK103" s="234"/>
      <c r="AL103" s="234"/>
      <c r="AM103" s="303"/>
      <c r="AN103" s="429" t="s">
        <v>185</v>
      </c>
      <c r="AO103" s="63"/>
      <c r="AP103" s="431">
        <f>sum(AQ92/20.4)</f>
        <v>0</v>
      </c>
      <c r="AQ103" s="62"/>
      <c r="AR103" s="62"/>
      <c r="AS103" s="63"/>
      <c r="AT103" s="156"/>
      <c r="AU103" s="156"/>
      <c r="AV103" s="156"/>
      <c r="AW103" s="156"/>
      <c r="AX103" s="171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L103" s="194"/>
    </row>
    <row r="104">
      <c r="A104" s="428"/>
      <c r="B104" s="50"/>
      <c r="C104" s="436" t="s">
        <v>191</v>
      </c>
      <c r="D104" s="63"/>
      <c r="E104" s="438" t="str">
        <f>sum(D102*4)/(((((37.58*K40)/F100)*10)+(((34.5*K41)/F100)*10)+(((33.5*K42)/F100)*10)))</f>
        <v>#DIV/0!</v>
      </c>
      <c r="F104" s="62"/>
      <c r="G104" s="62"/>
      <c r="H104" s="63"/>
      <c r="I104" s="432"/>
      <c r="J104" s="432"/>
      <c r="K104" s="432"/>
      <c r="L104" s="432"/>
      <c r="M104" s="432"/>
      <c r="N104" s="139"/>
      <c r="O104" s="303"/>
      <c r="P104" s="436" t="s">
        <v>191</v>
      </c>
      <c r="Q104" s="63"/>
      <c r="R104" s="438" t="str">
        <f>sum(Q102*4)/(((((37.58*X40)/S100)*10)+(((34.5*X41)/S100)*10)+(((33.5*X42)/S100)*10)))</f>
        <v>#DIV/0!</v>
      </c>
      <c r="S104" s="62"/>
      <c r="T104" s="62"/>
      <c r="U104" s="63"/>
      <c r="V104" s="156"/>
      <c r="W104" s="156"/>
      <c r="X104" s="156"/>
      <c r="Y104" s="156"/>
      <c r="Z104" s="303"/>
      <c r="AA104" s="303"/>
      <c r="AB104" s="303"/>
      <c r="AC104" s="436" t="s">
        <v>191</v>
      </c>
      <c r="AD104" s="63"/>
      <c r="AE104" s="438" t="str">
        <f>sum(AD102*4)/(((((37.58*AK40)/AF100)*10)+(((34.5*AK41)/AF100)*10)+(((33.5*AK42)/AF100)*10)))</f>
        <v>#DIV/0!</v>
      </c>
      <c r="AF104" s="62"/>
      <c r="AG104" s="62"/>
      <c r="AH104" s="63"/>
      <c r="AI104" s="234"/>
      <c r="AJ104" s="234"/>
      <c r="AK104" s="234"/>
      <c r="AL104" s="234"/>
      <c r="AM104" s="303"/>
      <c r="AN104" s="436" t="s">
        <v>191</v>
      </c>
      <c r="AO104" s="63"/>
      <c r="AP104" s="438" t="str">
        <f>sum(AO102*4)/(((((37.58*AV40)/AQ100)*10)+(((34.5*AV41)/AQ100)*10)+(((33.5*AV42)/AQ100)*10)))</f>
        <v>#DIV/0!</v>
      </c>
      <c r="AQ104" s="62"/>
      <c r="AR104" s="62"/>
      <c r="AS104" s="63"/>
      <c r="AT104" s="156"/>
      <c r="AU104" s="156"/>
      <c r="AV104" s="156"/>
      <c r="AW104" s="156"/>
      <c r="AX104" s="171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L104" s="194"/>
    </row>
    <row r="105">
      <c r="A105" s="428"/>
      <c r="B105" s="50"/>
      <c r="C105" s="446"/>
      <c r="D105" s="144"/>
      <c r="E105" s="144"/>
      <c r="F105" s="144"/>
      <c r="G105" s="144"/>
      <c r="H105" s="182"/>
      <c r="I105" s="432"/>
      <c r="J105" s="432"/>
      <c r="K105" s="432"/>
      <c r="L105" s="432"/>
      <c r="M105" s="432"/>
      <c r="N105" s="139"/>
      <c r="O105" s="303"/>
      <c r="P105" s="446"/>
      <c r="Q105" s="144"/>
      <c r="R105" s="144"/>
      <c r="S105" s="144"/>
      <c r="T105" s="144"/>
      <c r="U105" s="182"/>
      <c r="V105" s="156"/>
      <c r="W105" s="156"/>
      <c r="X105" s="156"/>
      <c r="Y105" s="156"/>
      <c r="Z105" s="303"/>
      <c r="AA105" s="303"/>
      <c r="AB105" s="303"/>
      <c r="AC105" s="446"/>
      <c r="AD105" s="144"/>
      <c r="AE105" s="144"/>
      <c r="AF105" s="144"/>
      <c r="AG105" s="144"/>
      <c r="AH105" s="182"/>
      <c r="AI105" s="234"/>
      <c r="AJ105" s="234"/>
      <c r="AK105" s="234"/>
      <c r="AL105" s="234"/>
      <c r="AM105" s="303"/>
      <c r="AN105" s="446"/>
      <c r="AO105" s="144"/>
      <c r="AP105" s="144"/>
      <c r="AQ105" s="144"/>
      <c r="AR105" s="144"/>
      <c r="AS105" s="182"/>
      <c r="AT105" s="156"/>
      <c r="AU105" s="156"/>
      <c r="AV105" s="156"/>
      <c r="AW105" s="156"/>
      <c r="AX105" s="171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L105" s="194"/>
    </row>
    <row r="106" ht="19.5" customHeight="1">
      <c r="A106" s="428"/>
      <c r="B106" s="50"/>
      <c r="C106" s="448"/>
      <c r="H106" s="167"/>
      <c r="I106" s="432"/>
      <c r="J106" s="432"/>
      <c r="K106" s="432"/>
      <c r="L106" s="432"/>
      <c r="M106" s="432"/>
      <c r="N106" s="139"/>
      <c r="O106" s="303"/>
      <c r="P106" s="448"/>
      <c r="U106" s="167"/>
      <c r="V106" s="156"/>
      <c r="W106" s="156"/>
      <c r="X106" s="156"/>
      <c r="Y106" s="156"/>
      <c r="Z106" s="303"/>
      <c r="AA106" s="303"/>
      <c r="AB106" s="303"/>
      <c r="AC106" s="448"/>
      <c r="AH106" s="167"/>
      <c r="AI106" s="234"/>
      <c r="AJ106" s="234"/>
      <c r="AK106" s="234"/>
      <c r="AL106" s="234"/>
      <c r="AM106" s="303"/>
      <c r="AN106" s="448"/>
      <c r="AS106" s="167"/>
      <c r="AT106" s="156"/>
      <c r="AU106" s="156"/>
      <c r="AV106" s="156"/>
      <c r="AW106" s="156"/>
      <c r="AX106" s="263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L106" s="194"/>
    </row>
    <row r="107">
      <c r="A107" s="428"/>
      <c r="B107" s="50"/>
      <c r="C107" s="448"/>
      <c r="H107" s="167"/>
      <c r="I107" s="432"/>
      <c r="J107" s="432"/>
      <c r="K107" s="432"/>
      <c r="L107" s="432"/>
      <c r="M107" s="432"/>
      <c r="N107" s="139"/>
      <c r="O107" s="303"/>
      <c r="P107" s="448"/>
      <c r="U107" s="167"/>
      <c r="V107" s="156"/>
      <c r="W107" s="156"/>
      <c r="X107" s="156"/>
      <c r="Y107" s="156"/>
      <c r="Z107" s="303"/>
      <c r="AA107" s="303"/>
      <c r="AB107" s="303"/>
      <c r="AC107" s="448"/>
      <c r="AH107" s="167"/>
      <c r="AI107" s="234"/>
      <c r="AJ107" s="234"/>
      <c r="AK107" s="234"/>
      <c r="AL107" s="234"/>
      <c r="AM107" s="303"/>
      <c r="AN107" s="448"/>
      <c r="AS107" s="167"/>
      <c r="AT107" s="156"/>
      <c r="AU107" s="156"/>
      <c r="AV107" s="156"/>
      <c r="AW107" s="156"/>
      <c r="AX107" s="171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L107" s="194"/>
    </row>
    <row r="108">
      <c r="A108" s="428"/>
      <c r="B108" s="50"/>
      <c r="C108" s="184"/>
      <c r="D108" s="52"/>
      <c r="E108" s="52"/>
      <c r="F108" s="52"/>
      <c r="G108" s="52"/>
      <c r="H108" s="132"/>
      <c r="I108" s="432"/>
      <c r="J108" s="432"/>
      <c r="K108" s="432"/>
      <c r="L108" s="432"/>
      <c r="M108" s="432"/>
      <c r="N108" s="139"/>
      <c r="O108" s="303"/>
      <c r="P108" s="184"/>
      <c r="Q108" s="52"/>
      <c r="R108" s="52"/>
      <c r="S108" s="52"/>
      <c r="T108" s="52"/>
      <c r="U108" s="132"/>
      <c r="V108" s="156"/>
      <c r="W108" s="156"/>
      <c r="X108" s="156"/>
      <c r="Y108" s="156"/>
      <c r="Z108" s="303"/>
      <c r="AA108" s="303"/>
      <c r="AB108" s="303"/>
      <c r="AC108" s="184"/>
      <c r="AD108" s="52"/>
      <c r="AE108" s="52"/>
      <c r="AF108" s="52"/>
      <c r="AG108" s="52"/>
      <c r="AH108" s="132"/>
      <c r="AI108" s="234"/>
      <c r="AJ108" s="234"/>
      <c r="AK108" s="234"/>
      <c r="AL108" s="234"/>
      <c r="AM108" s="303"/>
      <c r="AN108" s="184"/>
      <c r="AO108" s="52"/>
      <c r="AP108" s="52"/>
      <c r="AQ108" s="52"/>
      <c r="AR108" s="52"/>
      <c r="AS108" s="132"/>
      <c r="AT108" s="156"/>
      <c r="AU108" s="156"/>
      <c r="AV108" s="156"/>
      <c r="AW108" s="156"/>
      <c r="AX108" s="263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L108" s="194"/>
    </row>
    <row r="109">
      <c r="A109" s="412"/>
      <c r="B109" s="47"/>
      <c r="C109" s="47"/>
      <c r="D109" s="47"/>
      <c r="E109" s="47"/>
      <c r="F109" s="47"/>
      <c r="G109" s="47"/>
      <c r="H109" s="47"/>
      <c r="I109" s="47"/>
      <c r="J109" s="48"/>
      <c r="K109" s="48"/>
      <c r="L109" s="303"/>
      <c r="M109" s="303"/>
      <c r="N109" s="171"/>
      <c r="O109" s="450"/>
      <c r="P109" s="171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173"/>
      <c r="AT109" s="173"/>
      <c r="AU109" s="173"/>
      <c r="AV109" s="173"/>
      <c r="AW109" s="171"/>
      <c r="AX109" s="194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</row>
    <row r="110">
      <c r="A110" s="412"/>
      <c r="B110" s="47"/>
      <c r="C110" s="47"/>
      <c r="D110" s="47"/>
      <c r="E110" s="47"/>
      <c r="F110" s="47"/>
      <c r="G110" s="47"/>
      <c r="H110" s="47"/>
      <c r="I110" s="47"/>
      <c r="J110" s="48"/>
      <c r="K110" s="48"/>
      <c r="L110" s="303"/>
      <c r="M110" s="303"/>
      <c r="N110" s="47"/>
      <c r="O110" s="450"/>
      <c r="P110" s="171"/>
      <c r="Q110" s="303"/>
      <c r="R110" s="303"/>
      <c r="S110" s="303"/>
      <c r="T110" s="303"/>
      <c r="U110" s="139"/>
      <c r="V110" s="303"/>
      <c r="W110" s="303"/>
      <c r="X110" s="303"/>
      <c r="Y110" s="303"/>
      <c r="Z110" s="303"/>
      <c r="AA110" s="171"/>
      <c r="AB110" s="303"/>
      <c r="AC110" s="303"/>
      <c r="AD110" s="303"/>
      <c r="AE110" s="303"/>
      <c r="AF110" s="303"/>
      <c r="AG110" s="171"/>
      <c r="AH110" s="234"/>
      <c r="AI110" s="234"/>
      <c r="AJ110" s="234"/>
      <c r="AK110" s="234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94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</row>
    <row r="111">
      <c r="A111" s="412"/>
      <c r="B111" s="47"/>
      <c r="C111" s="47"/>
      <c r="D111" s="47"/>
      <c r="E111" s="47"/>
      <c r="F111" s="47"/>
      <c r="G111" s="47"/>
      <c r="H111" s="47"/>
      <c r="I111" s="47"/>
      <c r="J111" s="48"/>
      <c r="K111" s="48"/>
      <c r="L111" s="303"/>
      <c r="M111" s="303"/>
      <c r="N111" s="47"/>
      <c r="O111" s="450"/>
      <c r="P111" s="171"/>
      <c r="Q111" s="303"/>
      <c r="R111" s="303"/>
      <c r="S111" s="303"/>
      <c r="T111" s="303"/>
      <c r="U111" s="139"/>
      <c r="V111" s="303"/>
      <c r="W111" s="303"/>
      <c r="X111" s="303"/>
      <c r="Y111" s="303"/>
      <c r="Z111" s="303"/>
      <c r="AA111" s="171"/>
      <c r="AB111" s="303"/>
      <c r="AC111" s="303"/>
      <c r="AD111" s="303"/>
      <c r="AE111" s="303"/>
      <c r="AF111" s="303"/>
      <c r="AG111" s="171"/>
      <c r="AH111" s="234"/>
      <c r="AI111" s="234"/>
      <c r="AJ111" s="234"/>
      <c r="AK111" s="234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94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</row>
    <row r="112">
      <c r="A112" s="412"/>
      <c r="B112" s="47"/>
      <c r="C112" s="47"/>
      <c r="D112" s="47"/>
      <c r="E112" s="47"/>
      <c r="F112" s="47"/>
      <c r="G112" s="47"/>
      <c r="H112" s="47"/>
      <c r="I112" s="47"/>
      <c r="J112" s="48"/>
      <c r="K112" s="48"/>
      <c r="L112" s="303"/>
      <c r="M112" s="303"/>
      <c r="N112" s="47"/>
      <c r="O112" s="450"/>
      <c r="P112" s="171"/>
      <c r="Q112" s="303"/>
      <c r="R112" s="303"/>
      <c r="S112" s="303"/>
      <c r="T112" s="303"/>
      <c r="U112" s="139"/>
      <c r="V112" s="303"/>
      <c r="W112" s="303"/>
      <c r="X112" s="303"/>
      <c r="Y112" s="303"/>
      <c r="Z112" s="303"/>
      <c r="AA112" s="171"/>
      <c r="AB112" s="303"/>
      <c r="AC112" s="303"/>
      <c r="AD112" s="303"/>
      <c r="AE112" s="303"/>
      <c r="AF112" s="303"/>
      <c r="AG112" s="171"/>
      <c r="AH112" s="234"/>
      <c r="AI112" s="234"/>
      <c r="AJ112" s="234"/>
      <c r="AK112" s="234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94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</row>
    <row r="113">
      <c r="A113" s="412"/>
      <c r="B113" s="47"/>
      <c r="C113" s="47"/>
      <c r="D113" s="47"/>
      <c r="E113" s="47"/>
      <c r="F113" s="47"/>
      <c r="G113" s="47"/>
      <c r="H113" s="47"/>
      <c r="I113" s="47"/>
      <c r="J113" s="48"/>
      <c r="K113" s="48"/>
      <c r="L113" s="303"/>
      <c r="M113" s="303"/>
      <c r="N113" s="47"/>
      <c r="O113" s="450"/>
      <c r="P113" s="171"/>
      <c r="Q113" s="303"/>
      <c r="R113" s="303"/>
      <c r="S113" s="303"/>
      <c r="T113" s="303"/>
      <c r="U113" s="139"/>
      <c r="V113" s="303"/>
      <c r="W113" s="303"/>
      <c r="X113" s="303"/>
      <c r="Y113" s="303"/>
      <c r="Z113" s="303"/>
      <c r="AA113" s="171"/>
      <c r="AB113" s="303"/>
      <c r="AC113" s="303"/>
      <c r="AD113" s="303"/>
      <c r="AE113" s="303"/>
      <c r="AF113" s="303"/>
      <c r="AG113" s="171"/>
      <c r="AH113" s="234"/>
      <c r="AI113" s="234"/>
      <c r="AJ113" s="234"/>
      <c r="AK113" s="234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</row>
    <row r="114">
      <c r="A114" s="412"/>
      <c r="B114" s="47"/>
      <c r="C114" s="47"/>
      <c r="D114" s="47"/>
      <c r="E114" s="47"/>
      <c r="F114" s="47"/>
      <c r="G114" s="47"/>
      <c r="H114" s="47"/>
      <c r="I114" s="47"/>
      <c r="J114" s="48"/>
      <c r="K114" s="48"/>
      <c r="L114" s="303"/>
      <c r="M114" s="303"/>
      <c r="N114" s="47"/>
      <c r="O114" s="450"/>
      <c r="P114" s="171"/>
      <c r="Q114" s="303"/>
      <c r="R114" s="303"/>
      <c r="S114" s="303"/>
      <c r="T114" s="303"/>
      <c r="U114" s="139"/>
      <c r="V114" s="303"/>
      <c r="W114" s="303"/>
      <c r="X114" s="303"/>
      <c r="Y114" s="303"/>
      <c r="Z114" s="303"/>
      <c r="AA114" s="171"/>
      <c r="AB114" s="303"/>
      <c r="AC114" s="303"/>
      <c r="AD114" s="303"/>
      <c r="AE114" s="303"/>
      <c r="AF114" s="303"/>
      <c r="AG114" s="171"/>
      <c r="AH114" s="234"/>
      <c r="AI114" s="234"/>
      <c r="AJ114" s="234"/>
      <c r="AK114" s="234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</row>
    <row r="115">
      <c r="A115" s="412"/>
      <c r="B115" s="47"/>
      <c r="C115" s="47"/>
      <c r="D115" s="47"/>
      <c r="E115" s="47"/>
      <c r="F115" s="47"/>
      <c r="G115" s="47"/>
      <c r="H115" s="47"/>
      <c r="I115" s="47"/>
      <c r="J115" s="48"/>
      <c r="K115" s="48"/>
      <c r="L115" s="303"/>
      <c r="M115" s="303"/>
      <c r="N115" s="47"/>
      <c r="O115" s="450"/>
      <c r="P115" s="171"/>
      <c r="Q115" s="303"/>
      <c r="R115" s="303"/>
      <c r="S115" s="303"/>
      <c r="T115" s="303"/>
      <c r="U115" s="139"/>
      <c r="V115" s="303"/>
      <c r="W115" s="303"/>
      <c r="X115" s="303"/>
      <c r="Y115" s="303"/>
      <c r="Z115" s="303"/>
      <c r="AA115" s="171"/>
      <c r="AB115" s="303"/>
      <c r="AC115" s="303"/>
      <c r="AD115" s="303"/>
      <c r="AE115" s="303"/>
      <c r="AF115" s="303"/>
      <c r="AG115" s="171"/>
      <c r="AH115" s="234"/>
      <c r="AI115" s="234"/>
      <c r="AJ115" s="234"/>
      <c r="AK115" s="234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</row>
    <row r="116">
      <c r="A116" s="412"/>
      <c r="B116" s="47"/>
      <c r="C116" s="47"/>
      <c r="D116" s="47"/>
      <c r="E116" s="47"/>
      <c r="F116" s="47"/>
      <c r="G116" s="47"/>
      <c r="H116" s="47"/>
      <c r="I116" s="47"/>
      <c r="J116" s="48"/>
      <c r="K116" s="48"/>
      <c r="L116" s="303"/>
      <c r="M116" s="303"/>
      <c r="N116" s="47"/>
      <c r="O116" s="457"/>
      <c r="P116" s="171"/>
      <c r="Q116" s="303"/>
      <c r="R116" s="303"/>
      <c r="S116" s="303"/>
      <c r="T116" s="303"/>
      <c r="U116" s="139"/>
      <c r="V116" s="303"/>
      <c r="W116" s="303"/>
      <c r="X116" s="303"/>
      <c r="Y116" s="303"/>
      <c r="Z116" s="303"/>
      <c r="AA116" s="171"/>
      <c r="AB116" s="303"/>
      <c r="AC116" s="303"/>
      <c r="AD116" s="303"/>
      <c r="AE116" s="303"/>
      <c r="AF116" s="303"/>
      <c r="AG116" s="171"/>
      <c r="AH116" s="234"/>
      <c r="AI116" s="234"/>
      <c r="AJ116" s="234"/>
      <c r="AK116" s="234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</row>
    <row r="117">
      <c r="A117" s="412"/>
      <c r="B117" s="47"/>
      <c r="C117" s="458" t="s">
        <v>199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3"/>
      <c r="P117" s="47"/>
      <c r="Q117" s="463"/>
      <c r="R117" s="463"/>
      <c r="S117" s="463"/>
      <c r="T117" s="464"/>
      <c r="U117" s="509"/>
      <c r="V117" s="462"/>
      <c r="W117" s="463"/>
      <c r="X117" s="463"/>
      <c r="Y117" s="463"/>
      <c r="Z117" s="464"/>
      <c r="AA117" s="460"/>
      <c r="AB117" s="462"/>
      <c r="AC117" s="463"/>
      <c r="AD117" s="463"/>
      <c r="AE117" s="463"/>
      <c r="AF117" s="464"/>
      <c r="AG117" s="460"/>
      <c r="AH117" s="466"/>
      <c r="AI117" s="468"/>
      <c r="AJ117" s="468"/>
      <c r="AK117" s="468"/>
      <c r="AL117" s="470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</row>
    <row r="118">
      <c r="A118" s="412"/>
      <c r="B118" s="47"/>
      <c r="C118" s="471" t="s">
        <v>202</v>
      </c>
      <c r="D118" s="63"/>
      <c r="E118" s="472" t="s">
        <v>203</v>
      </c>
      <c r="F118" s="473" t="s">
        <v>100</v>
      </c>
      <c r="G118" s="474" t="s">
        <v>204</v>
      </c>
      <c r="H118" s="63"/>
      <c r="I118" s="475" t="s">
        <v>85</v>
      </c>
      <c r="J118" s="63"/>
      <c r="K118" s="476"/>
      <c r="L118" s="476"/>
      <c r="M118" s="477"/>
      <c r="N118" s="476"/>
      <c r="O118" s="478"/>
      <c r="P118" s="47"/>
      <c r="Q118" s="486"/>
      <c r="R118" s="486"/>
      <c r="S118" s="486"/>
      <c r="T118" s="487"/>
      <c r="U118" s="2"/>
      <c r="V118" s="485"/>
      <c r="W118" s="486"/>
      <c r="X118" s="486"/>
      <c r="Y118" s="486"/>
      <c r="Z118" s="487"/>
      <c r="AA118" s="484"/>
      <c r="AB118" s="485"/>
      <c r="AC118" s="486"/>
      <c r="AD118" s="486"/>
      <c r="AE118" s="486"/>
      <c r="AF118" s="487"/>
      <c r="AG118" s="484"/>
      <c r="AH118" s="488"/>
      <c r="AI118" s="405"/>
      <c r="AJ118" s="405"/>
      <c r="AK118" s="405"/>
      <c r="AL118" s="470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</row>
    <row r="119">
      <c r="A119" s="412"/>
      <c r="B119" s="47"/>
      <c r="C119" s="489" t="s">
        <v>213</v>
      </c>
      <c r="D119" s="63"/>
      <c r="E119" s="508" t="str">
        <f t="shared" ref="E119:E121" si="22">U8</f>
        <v/>
      </c>
      <c r="F119" s="492">
        <v>50.0</v>
      </c>
      <c r="G119" s="493">
        <f t="shared" ref="G119:G122" si="23">E119*F119</f>
        <v>0</v>
      </c>
      <c r="H119" s="132"/>
      <c r="I119" s="496" t="str">
        <f t="shared" ref="I119:I122" si="24">IF(ISBLANK(E119)=false , G119/$G$123,"")</f>
        <v/>
      </c>
      <c r="J119" s="132"/>
      <c r="K119" s="497"/>
      <c r="L119" s="498"/>
      <c r="M119" s="499"/>
      <c r="N119" s="497"/>
      <c r="O119" s="500"/>
      <c r="P119" s="47"/>
      <c r="Q119" s="486"/>
      <c r="R119" s="486"/>
      <c r="S119" s="486"/>
      <c r="T119" s="487"/>
      <c r="U119" s="2"/>
      <c r="V119" s="485"/>
      <c r="W119" s="486"/>
      <c r="X119" s="486"/>
      <c r="Y119" s="486"/>
      <c r="Z119" s="487"/>
      <c r="AA119" s="484"/>
      <c r="AB119" s="485"/>
      <c r="AC119" s="486"/>
      <c r="AD119" s="486"/>
      <c r="AE119" s="486"/>
      <c r="AF119" s="487"/>
      <c r="AG119" s="484"/>
      <c r="AH119" s="488"/>
      <c r="AI119" s="405"/>
      <c r="AJ119" s="405"/>
      <c r="AK119" s="405"/>
      <c r="AL119" s="470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</row>
    <row r="120">
      <c r="A120" s="412"/>
      <c r="B120" s="47"/>
      <c r="C120" s="489" t="s">
        <v>214</v>
      </c>
      <c r="D120" s="63"/>
      <c r="E120" s="508" t="str">
        <f t="shared" si="22"/>
        <v/>
      </c>
      <c r="F120" s="492">
        <v>50.0</v>
      </c>
      <c r="G120" s="493">
        <f t="shared" si="23"/>
        <v>0</v>
      </c>
      <c r="H120" s="132"/>
      <c r="I120" s="496" t="str">
        <f t="shared" si="24"/>
        <v/>
      </c>
      <c r="J120" s="132"/>
      <c r="K120" s="497"/>
      <c r="L120" s="498"/>
      <c r="M120" s="499"/>
      <c r="N120" s="497"/>
      <c r="O120" s="500"/>
      <c r="P120" s="47"/>
      <c r="Q120" s="486"/>
      <c r="R120" s="486"/>
      <c r="S120" s="486"/>
      <c r="T120" s="487"/>
      <c r="U120" s="2"/>
      <c r="V120" s="485"/>
      <c r="W120" s="486"/>
      <c r="X120" s="486"/>
      <c r="Y120" s="486"/>
      <c r="Z120" s="487"/>
      <c r="AA120" s="8"/>
      <c r="AB120" s="485"/>
      <c r="AC120" s="486"/>
      <c r="AD120" s="486"/>
      <c r="AE120" s="486"/>
      <c r="AF120" s="487"/>
      <c r="AG120" s="8"/>
      <c r="AH120" s="405"/>
      <c r="AI120" s="405"/>
      <c r="AJ120" s="405"/>
      <c r="AK120" s="405"/>
      <c r="AL120" s="470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</row>
    <row r="121">
      <c r="A121" s="412"/>
      <c r="B121" s="47"/>
      <c r="C121" s="513" t="s">
        <v>215</v>
      </c>
      <c r="D121" s="182"/>
      <c r="E121" s="550" t="str">
        <f t="shared" si="22"/>
        <v/>
      </c>
      <c r="F121" s="492">
        <v>50.0</v>
      </c>
      <c r="G121" s="551">
        <f t="shared" si="23"/>
        <v>0</v>
      </c>
      <c r="H121" s="132"/>
      <c r="I121" s="496" t="str">
        <f t="shared" si="24"/>
        <v/>
      </c>
      <c r="J121" s="132"/>
      <c r="K121" s="497"/>
      <c r="L121" s="498"/>
      <c r="M121" s="499"/>
      <c r="N121" s="497"/>
      <c r="O121" s="515"/>
      <c r="P121" s="47"/>
      <c r="Q121" s="486"/>
      <c r="R121" s="486"/>
      <c r="S121" s="486"/>
      <c r="T121" s="487"/>
      <c r="U121" s="2"/>
      <c r="V121" s="485"/>
      <c r="W121" s="486"/>
      <c r="X121" s="486"/>
      <c r="Y121" s="486"/>
      <c r="Z121" s="487"/>
      <c r="AA121" s="8"/>
      <c r="AB121" s="485"/>
      <c r="AC121" s="486"/>
      <c r="AD121" s="486"/>
      <c r="AE121" s="486"/>
      <c r="AF121" s="487"/>
      <c r="AG121" s="8"/>
      <c r="AH121" s="405"/>
      <c r="AI121" s="405"/>
      <c r="AJ121" s="405"/>
      <c r="AK121" s="405"/>
      <c r="AL121" s="470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</row>
    <row r="122">
      <c r="A122" s="412"/>
      <c r="B122" s="47"/>
      <c r="C122" s="516" t="s">
        <v>216</v>
      </c>
      <c r="D122" s="182"/>
      <c r="E122" s="508" t="str">
        <f>U12</f>
        <v/>
      </c>
      <c r="F122" s="517">
        <v>9.0</v>
      </c>
      <c r="G122" s="493">
        <f t="shared" si="23"/>
        <v>0</v>
      </c>
      <c r="H122" s="132"/>
      <c r="I122" s="496" t="str">
        <f t="shared" si="24"/>
        <v/>
      </c>
      <c r="J122" s="132"/>
      <c r="K122" s="497"/>
      <c r="L122" s="498"/>
      <c r="M122" s="499"/>
      <c r="N122" s="497"/>
      <c r="O122" s="515"/>
      <c r="P122" s="47"/>
      <c r="Q122" s="486"/>
      <c r="R122" s="486"/>
      <c r="S122" s="486"/>
      <c r="T122" s="487"/>
      <c r="U122" s="2"/>
      <c r="V122" s="485"/>
      <c r="W122" s="486"/>
      <c r="X122" s="486"/>
      <c r="Y122" s="486"/>
      <c r="Z122" s="487"/>
      <c r="AA122" s="8"/>
      <c r="AB122" s="485"/>
      <c r="AC122" s="486"/>
      <c r="AD122" s="486"/>
      <c r="AE122" s="486"/>
      <c r="AF122" s="487"/>
      <c r="AG122" s="8"/>
      <c r="AH122" s="506"/>
      <c r="AI122" s="485"/>
      <c r="AJ122" s="486"/>
      <c r="AK122" s="486"/>
      <c r="AL122" s="486"/>
      <c r="AM122" s="487"/>
      <c r="AN122" s="521"/>
      <c r="AO122" s="485"/>
      <c r="AP122" s="486"/>
      <c r="AQ122" s="486"/>
      <c r="AR122" s="486"/>
      <c r="AS122" s="487"/>
      <c r="AT122" s="521"/>
      <c r="AU122" s="485"/>
      <c r="AV122" s="486"/>
      <c r="AW122" s="486"/>
      <c r="AX122" s="486"/>
      <c r="AY122" s="487"/>
      <c r="AZ122" s="487"/>
      <c r="BA122" s="487"/>
      <c r="BB122" s="487"/>
      <c r="BC122" s="521"/>
      <c r="BD122" s="485"/>
      <c r="BE122" s="486"/>
      <c r="BF122" s="486"/>
      <c r="BG122" s="486"/>
      <c r="BH122" s="487"/>
      <c r="BI122" s="522"/>
      <c r="BJ122" s="522"/>
      <c r="BK122" s="522"/>
      <c r="BL122" s="522"/>
    </row>
    <row r="123">
      <c r="A123" s="412"/>
      <c r="B123" s="47"/>
      <c r="C123" s="523" t="s">
        <v>217</v>
      </c>
      <c r="D123" s="62"/>
      <c r="E123" s="524"/>
      <c r="F123" s="524"/>
      <c r="G123" s="525">
        <f>SUM(G119:G122)</f>
        <v>0</v>
      </c>
      <c r="H123" s="132"/>
      <c r="I123" s="526"/>
      <c r="K123" s="497"/>
      <c r="L123" s="498"/>
      <c r="M123" s="499"/>
      <c r="N123" s="499"/>
      <c r="O123" s="527"/>
      <c r="P123" s="47"/>
      <c r="Q123" s="486"/>
      <c r="R123" s="486"/>
      <c r="S123" s="486"/>
      <c r="T123" s="487"/>
      <c r="U123" s="2"/>
      <c r="V123" s="485"/>
      <c r="W123" s="486"/>
      <c r="X123" s="486"/>
      <c r="Y123" s="486"/>
      <c r="Z123" s="487"/>
      <c r="AA123" s="8"/>
      <c r="AB123" s="485"/>
      <c r="AC123" s="486"/>
      <c r="AD123" s="486"/>
      <c r="AE123" s="486"/>
      <c r="AF123" s="487"/>
      <c r="AG123" s="8"/>
      <c r="AH123" s="506"/>
      <c r="AI123" s="485"/>
      <c r="AJ123" s="486"/>
      <c r="AK123" s="486"/>
      <c r="AL123" s="486"/>
      <c r="AM123" s="487"/>
      <c r="AN123" s="521"/>
      <c r="AO123" s="485"/>
      <c r="AP123" s="486"/>
      <c r="AQ123" s="486"/>
      <c r="AR123" s="486"/>
      <c r="AS123" s="487"/>
      <c r="AT123" s="521"/>
      <c r="AU123" s="485"/>
      <c r="AV123" s="486"/>
      <c r="AW123" s="486"/>
      <c r="AX123" s="486"/>
      <c r="AY123" s="487"/>
      <c r="AZ123" s="487"/>
      <c r="BA123" s="487"/>
      <c r="BB123" s="487"/>
      <c r="BC123" s="521"/>
      <c r="BD123" s="485"/>
      <c r="BE123" s="486"/>
      <c r="BF123" s="486"/>
      <c r="BG123" s="486"/>
      <c r="BH123" s="487"/>
      <c r="BI123" s="522"/>
      <c r="BJ123" s="522"/>
      <c r="BK123" s="522"/>
      <c r="BL123" s="522"/>
    </row>
    <row r="124">
      <c r="A124" s="412"/>
      <c r="B124" s="47"/>
      <c r="C124" s="530"/>
      <c r="D124" s="530"/>
      <c r="E124" s="530"/>
      <c r="F124" s="530"/>
      <c r="G124" s="531"/>
      <c r="H124" s="531"/>
      <c r="I124" s="531"/>
      <c r="J124" s="532"/>
      <c r="K124" s="533"/>
      <c r="L124" s="534"/>
      <c r="M124" s="534"/>
      <c r="N124" s="534"/>
      <c r="O124" s="533"/>
      <c r="P124" s="47"/>
      <c r="Q124" s="486"/>
      <c r="R124" s="486"/>
      <c r="S124" s="486"/>
      <c r="T124" s="487"/>
      <c r="U124" s="2"/>
      <c r="V124" s="485"/>
      <c r="W124" s="486"/>
      <c r="X124" s="486"/>
      <c r="Y124" s="486"/>
      <c r="Z124" s="487"/>
      <c r="AA124" s="8"/>
      <c r="AB124" s="485"/>
      <c r="AC124" s="486"/>
      <c r="AD124" s="486"/>
      <c r="AE124" s="486"/>
      <c r="AF124" s="487"/>
      <c r="AG124" s="8"/>
      <c r="AH124" s="506"/>
      <c r="AI124" s="485"/>
      <c r="AJ124" s="486"/>
      <c r="AK124" s="486"/>
      <c r="AL124" s="486"/>
      <c r="AM124" s="487"/>
      <c r="AN124" s="521"/>
      <c r="AO124" s="485"/>
      <c r="AP124" s="486"/>
      <c r="AQ124" s="486"/>
      <c r="AR124" s="486"/>
      <c r="AS124" s="487"/>
      <c r="AT124" s="521"/>
      <c r="AU124" s="485"/>
      <c r="AV124" s="486"/>
      <c r="AW124" s="486"/>
      <c r="AX124" s="486"/>
      <c r="AY124" s="487"/>
      <c r="AZ124" s="487"/>
      <c r="BA124" s="487"/>
      <c r="BB124" s="487"/>
      <c r="BC124" s="521"/>
      <c r="BD124" s="485"/>
      <c r="BE124" s="486"/>
      <c r="BF124" s="486"/>
      <c r="BG124" s="486"/>
      <c r="BH124" s="487"/>
      <c r="BI124" s="522"/>
      <c r="BJ124" s="522"/>
      <c r="BK124" s="522"/>
      <c r="BL124" s="522"/>
    </row>
    <row r="125">
      <c r="A125" s="412"/>
      <c r="B125" s="47"/>
      <c r="C125" s="471" t="s">
        <v>219</v>
      </c>
      <c r="D125" s="62"/>
      <c r="E125" s="62"/>
      <c r="F125" s="63"/>
      <c r="G125" s="537" t="s">
        <v>203</v>
      </c>
      <c r="H125" s="132"/>
      <c r="I125" s="538" t="s">
        <v>220</v>
      </c>
      <c r="J125" s="132"/>
      <c r="K125" s="539" t="s">
        <v>221</v>
      </c>
      <c r="L125" s="538" t="s">
        <v>222</v>
      </c>
      <c r="M125" s="132"/>
      <c r="N125" s="540" t="s">
        <v>216</v>
      </c>
      <c r="O125" s="132"/>
      <c r="P125" s="47"/>
      <c r="Q125" s="486"/>
      <c r="R125" s="486"/>
      <c r="S125" s="486"/>
      <c r="T125" s="487"/>
      <c r="U125" s="2"/>
      <c r="V125" s="485"/>
      <c r="W125" s="486"/>
      <c r="X125" s="486"/>
      <c r="Y125" s="486"/>
      <c r="Z125" s="487"/>
      <c r="AA125" s="8"/>
      <c r="AB125" s="485"/>
      <c r="AC125" s="486"/>
      <c r="AD125" s="486"/>
      <c r="AE125" s="486"/>
      <c r="AF125" s="487"/>
      <c r="AG125" s="8"/>
      <c r="AH125" s="506"/>
      <c r="AI125" s="485"/>
      <c r="AJ125" s="486"/>
      <c r="AK125" s="486"/>
      <c r="AL125" s="486"/>
      <c r="AM125" s="487"/>
      <c r="AN125" s="521"/>
      <c r="AO125" s="485"/>
      <c r="AP125" s="486"/>
      <c r="AQ125" s="486"/>
      <c r="AR125" s="486"/>
      <c r="AS125" s="487"/>
      <c r="AT125" s="521"/>
      <c r="AU125" s="485"/>
      <c r="AV125" s="486"/>
      <c r="AW125" s="486"/>
      <c r="AX125" s="486"/>
      <c r="AY125" s="487"/>
      <c r="AZ125" s="487"/>
      <c r="BA125" s="487"/>
      <c r="BB125" s="487"/>
      <c r="BC125" s="521"/>
      <c r="BD125" s="485"/>
      <c r="BE125" s="486"/>
      <c r="BF125" s="486"/>
      <c r="BG125" s="486"/>
      <c r="BH125" s="487"/>
      <c r="BI125" s="522"/>
      <c r="BJ125" s="522"/>
      <c r="BK125" s="522"/>
      <c r="BL125" s="522"/>
    </row>
    <row r="126">
      <c r="A126" s="412"/>
      <c r="B126" s="47"/>
      <c r="C126" s="541"/>
      <c r="D126" s="62"/>
      <c r="E126" s="62"/>
      <c r="F126" s="63"/>
      <c r="G126" s="537"/>
      <c r="H126" s="132"/>
      <c r="I126" s="542">
        <f t="shared" ref="I126:I166" si="25">G126*$I$119</f>
        <v>0</v>
      </c>
      <c r="J126" s="132"/>
      <c r="K126" s="543">
        <f t="shared" ref="K126:K166" si="26">G126*$I$120</f>
        <v>0</v>
      </c>
      <c r="L126" s="544">
        <f t="shared" ref="L126:L166" si="27">G126*$I$121</f>
        <v>0</v>
      </c>
      <c r="M126" s="132"/>
      <c r="N126" s="545">
        <f t="shared" ref="N126:N166" si="28">G126*$I$122</f>
        <v>0</v>
      </c>
      <c r="O126" s="132"/>
      <c r="P126" s="47"/>
      <c r="Q126" s="486"/>
      <c r="R126" s="486"/>
      <c r="S126" s="486"/>
      <c r="T126" s="487"/>
      <c r="U126" s="2"/>
      <c r="V126" s="485"/>
      <c r="W126" s="486"/>
      <c r="X126" s="486"/>
      <c r="Y126" s="486"/>
      <c r="Z126" s="487"/>
      <c r="AA126" s="8"/>
      <c r="AB126" s="485"/>
      <c r="AC126" s="486"/>
      <c r="AD126" s="486"/>
      <c r="AE126" s="486"/>
      <c r="AF126" s="487"/>
      <c r="AG126" s="8"/>
      <c r="AH126" s="506"/>
      <c r="AI126" s="485"/>
      <c r="AJ126" s="486"/>
      <c r="AK126" s="486"/>
      <c r="AL126" s="486"/>
      <c r="AM126" s="487"/>
      <c r="AN126" s="521"/>
      <c r="AO126" s="485"/>
      <c r="AP126" s="486"/>
      <c r="AQ126" s="486"/>
      <c r="AR126" s="486"/>
      <c r="AS126" s="487"/>
      <c r="AT126" s="521"/>
      <c r="AU126" s="485"/>
      <c r="AV126" s="486"/>
      <c r="AW126" s="486"/>
      <c r="AX126" s="486"/>
      <c r="AY126" s="487"/>
      <c r="AZ126" s="487"/>
      <c r="BA126" s="487"/>
      <c r="BB126" s="487"/>
      <c r="BC126" s="521"/>
      <c r="BD126" s="485"/>
      <c r="BE126" s="486"/>
      <c r="BF126" s="486"/>
      <c r="BG126" s="486"/>
      <c r="BH126" s="487"/>
      <c r="BI126" s="522"/>
      <c r="BJ126" s="522"/>
      <c r="BK126" s="522"/>
      <c r="BL126" s="522"/>
    </row>
    <row r="127">
      <c r="A127" s="412"/>
      <c r="B127" s="47"/>
      <c r="C127" s="541"/>
      <c r="D127" s="62"/>
      <c r="E127" s="62"/>
      <c r="F127" s="63"/>
      <c r="G127" s="546"/>
      <c r="H127" s="132"/>
      <c r="I127" s="542">
        <f t="shared" si="25"/>
        <v>0</v>
      </c>
      <c r="J127" s="132"/>
      <c r="K127" s="543">
        <f t="shared" si="26"/>
        <v>0</v>
      </c>
      <c r="L127" s="544">
        <f t="shared" si="27"/>
        <v>0</v>
      </c>
      <c r="M127" s="132"/>
      <c r="N127" s="545">
        <f t="shared" si="28"/>
        <v>0</v>
      </c>
      <c r="O127" s="132"/>
      <c r="P127" s="47"/>
      <c r="Q127" s="486"/>
      <c r="R127" s="486"/>
      <c r="S127" s="486"/>
      <c r="T127" s="487"/>
      <c r="U127" s="2"/>
      <c r="V127" s="485"/>
      <c r="W127" s="486"/>
      <c r="X127" s="486"/>
      <c r="Y127" s="486"/>
      <c r="Z127" s="487"/>
      <c r="AA127" s="8"/>
      <c r="AB127" s="485"/>
      <c r="AC127" s="486"/>
      <c r="AD127" s="486"/>
      <c r="AE127" s="486"/>
      <c r="AF127" s="487"/>
      <c r="AG127" s="8"/>
      <c r="AH127" s="506"/>
      <c r="AI127" s="485"/>
      <c r="AJ127" s="486"/>
      <c r="AK127" s="486"/>
      <c r="AL127" s="486"/>
      <c r="AM127" s="487"/>
      <c r="AN127" s="521"/>
      <c r="AO127" s="485"/>
      <c r="AP127" s="486"/>
      <c r="AQ127" s="486"/>
      <c r="AR127" s="486"/>
      <c r="AS127" s="487"/>
      <c r="AT127" s="521"/>
      <c r="AU127" s="485"/>
      <c r="AV127" s="486"/>
      <c r="AW127" s="486"/>
      <c r="AX127" s="486"/>
      <c r="AY127" s="487"/>
      <c r="AZ127" s="487"/>
      <c r="BA127" s="487"/>
      <c r="BB127" s="487"/>
      <c r="BC127" s="521"/>
      <c r="BD127" s="485"/>
      <c r="BE127" s="486"/>
      <c r="BF127" s="486"/>
      <c r="BG127" s="486"/>
      <c r="BH127" s="487"/>
      <c r="BI127" s="522"/>
      <c r="BJ127" s="522"/>
      <c r="BK127" s="522"/>
      <c r="BL127" s="522"/>
    </row>
    <row r="128">
      <c r="A128" s="412"/>
      <c r="B128" s="47"/>
      <c r="C128" s="541"/>
      <c r="D128" s="62"/>
      <c r="E128" s="62"/>
      <c r="F128" s="63"/>
      <c r="G128" s="546"/>
      <c r="H128" s="132"/>
      <c r="I128" s="542">
        <f t="shared" si="25"/>
        <v>0</v>
      </c>
      <c r="J128" s="132"/>
      <c r="K128" s="543">
        <f t="shared" si="26"/>
        <v>0</v>
      </c>
      <c r="L128" s="544">
        <f t="shared" si="27"/>
        <v>0</v>
      </c>
      <c r="M128" s="132"/>
      <c r="N128" s="545">
        <f t="shared" si="28"/>
        <v>0</v>
      </c>
      <c r="O128" s="132"/>
      <c r="P128" s="47"/>
      <c r="Q128" s="486"/>
      <c r="R128" s="486"/>
      <c r="S128" s="486"/>
      <c r="T128" s="487"/>
      <c r="U128" s="2"/>
      <c r="V128" s="485"/>
      <c r="W128" s="486"/>
      <c r="X128" s="486"/>
      <c r="Y128" s="486"/>
      <c r="Z128" s="487"/>
      <c r="AA128" s="8"/>
      <c r="AB128" s="485"/>
      <c r="AC128" s="486"/>
      <c r="AD128" s="486"/>
      <c r="AE128" s="486"/>
      <c r="AF128" s="487"/>
      <c r="AG128" s="8"/>
      <c r="AH128" s="506"/>
      <c r="AI128" s="485"/>
      <c r="AJ128" s="486"/>
      <c r="AK128" s="486"/>
      <c r="AL128" s="486"/>
      <c r="AM128" s="487"/>
      <c r="AN128" s="521"/>
      <c r="AO128" s="485"/>
      <c r="AP128" s="486"/>
      <c r="AQ128" s="486"/>
      <c r="AR128" s="486"/>
      <c r="AS128" s="487"/>
      <c r="AT128" s="521"/>
      <c r="AU128" s="485"/>
      <c r="AV128" s="486"/>
      <c r="AW128" s="486"/>
      <c r="AX128" s="486"/>
      <c r="AY128" s="487"/>
      <c r="AZ128" s="487"/>
      <c r="BA128" s="487"/>
      <c r="BB128" s="487"/>
      <c r="BC128" s="521"/>
      <c r="BD128" s="485"/>
      <c r="BE128" s="486"/>
      <c r="BF128" s="486"/>
      <c r="BG128" s="486"/>
      <c r="BH128" s="487"/>
      <c r="BI128" s="522"/>
      <c r="BJ128" s="522"/>
      <c r="BK128" s="522"/>
      <c r="BL128" s="522"/>
    </row>
    <row r="129">
      <c r="A129" s="412"/>
      <c r="B129" s="47"/>
      <c r="C129" s="541"/>
      <c r="D129" s="62"/>
      <c r="E129" s="62"/>
      <c r="F129" s="63"/>
      <c r="G129" s="546"/>
      <c r="H129" s="132"/>
      <c r="I129" s="542">
        <f t="shared" si="25"/>
        <v>0</v>
      </c>
      <c r="J129" s="132"/>
      <c r="K129" s="543">
        <f t="shared" si="26"/>
        <v>0</v>
      </c>
      <c r="L129" s="544">
        <f t="shared" si="27"/>
        <v>0</v>
      </c>
      <c r="M129" s="132"/>
      <c r="N129" s="545">
        <f t="shared" si="28"/>
        <v>0</v>
      </c>
      <c r="O129" s="132"/>
      <c r="P129" s="47"/>
      <c r="Q129" s="486"/>
      <c r="R129" s="486"/>
      <c r="S129" s="486"/>
      <c r="T129" s="487"/>
      <c r="U129" s="2"/>
      <c r="V129" s="485"/>
      <c r="W129" s="486"/>
      <c r="X129" s="486"/>
      <c r="Y129" s="486"/>
      <c r="Z129" s="487"/>
      <c r="AA129" s="8"/>
      <c r="AB129" s="485"/>
      <c r="AC129" s="486"/>
      <c r="AD129" s="486"/>
      <c r="AE129" s="486"/>
      <c r="AF129" s="487"/>
      <c r="AG129" s="8"/>
      <c r="AH129" s="506"/>
      <c r="AI129" s="485"/>
      <c r="AJ129" s="486"/>
      <c r="AK129" s="486"/>
      <c r="AL129" s="486"/>
      <c r="AM129" s="487"/>
      <c r="AN129" s="521"/>
      <c r="AO129" s="485"/>
      <c r="AP129" s="486"/>
      <c r="AQ129" s="486"/>
      <c r="AR129" s="486"/>
      <c r="AS129" s="487"/>
      <c r="AT129" s="521"/>
      <c r="AU129" s="485"/>
      <c r="AV129" s="486"/>
      <c r="AW129" s="486"/>
      <c r="AX129" s="486"/>
      <c r="AY129" s="487"/>
      <c r="AZ129" s="487"/>
      <c r="BA129" s="487"/>
      <c r="BB129" s="487"/>
      <c r="BC129" s="521"/>
      <c r="BD129" s="485"/>
      <c r="BE129" s="486"/>
      <c r="BF129" s="486"/>
      <c r="BG129" s="486"/>
      <c r="BH129" s="487"/>
      <c r="BI129" s="522"/>
      <c r="BJ129" s="522"/>
      <c r="BK129" s="522"/>
      <c r="BL129" s="522"/>
    </row>
    <row r="130">
      <c r="A130" s="412"/>
      <c r="B130" s="47"/>
      <c r="C130" s="541"/>
      <c r="D130" s="62"/>
      <c r="E130" s="62"/>
      <c r="F130" s="63"/>
      <c r="G130" s="546"/>
      <c r="H130" s="132"/>
      <c r="I130" s="542">
        <f t="shared" si="25"/>
        <v>0</v>
      </c>
      <c r="J130" s="132"/>
      <c r="K130" s="543">
        <f t="shared" si="26"/>
        <v>0</v>
      </c>
      <c r="L130" s="544">
        <f t="shared" si="27"/>
        <v>0</v>
      </c>
      <c r="M130" s="132"/>
      <c r="N130" s="545">
        <f t="shared" si="28"/>
        <v>0</v>
      </c>
      <c r="O130" s="132"/>
      <c r="P130" s="47"/>
      <c r="Q130" s="486"/>
      <c r="R130" s="486"/>
      <c r="S130" s="486"/>
      <c r="T130" s="487"/>
      <c r="U130" s="2"/>
      <c r="V130" s="485"/>
      <c r="W130" s="486"/>
      <c r="X130" s="486"/>
      <c r="Y130" s="486"/>
      <c r="Z130" s="487"/>
      <c r="AA130" s="8"/>
      <c r="AB130" s="485"/>
      <c r="AC130" s="486"/>
      <c r="AD130" s="486"/>
      <c r="AE130" s="486"/>
      <c r="AF130" s="487"/>
      <c r="AG130" s="8"/>
      <c r="AH130" s="506"/>
      <c r="AI130" s="485"/>
      <c r="AJ130" s="486"/>
      <c r="AK130" s="486"/>
      <c r="AL130" s="486"/>
      <c r="AM130" s="487"/>
      <c r="AN130" s="521"/>
      <c r="AO130" s="485"/>
      <c r="AP130" s="486"/>
      <c r="AQ130" s="486"/>
      <c r="AR130" s="486"/>
      <c r="AS130" s="487"/>
      <c r="AT130" s="521"/>
      <c r="AU130" s="485"/>
      <c r="AV130" s="486"/>
      <c r="AW130" s="486"/>
      <c r="AX130" s="486"/>
      <c r="AY130" s="487"/>
      <c r="AZ130" s="487"/>
      <c r="BA130" s="487"/>
      <c r="BB130" s="487"/>
      <c r="BC130" s="521"/>
      <c r="BD130" s="485"/>
      <c r="BE130" s="486"/>
      <c r="BF130" s="486"/>
      <c r="BG130" s="486"/>
      <c r="BH130" s="487"/>
      <c r="BI130" s="522"/>
      <c r="BJ130" s="522"/>
      <c r="BK130" s="522"/>
      <c r="BL130" s="522"/>
    </row>
    <row r="131">
      <c r="A131" s="412"/>
      <c r="B131" s="47"/>
      <c r="C131" s="541"/>
      <c r="D131" s="62"/>
      <c r="E131" s="62"/>
      <c r="F131" s="63"/>
      <c r="G131" s="546"/>
      <c r="H131" s="132"/>
      <c r="I131" s="542">
        <f t="shared" si="25"/>
        <v>0</v>
      </c>
      <c r="J131" s="132"/>
      <c r="K131" s="543">
        <f t="shared" si="26"/>
        <v>0</v>
      </c>
      <c r="L131" s="544">
        <f t="shared" si="27"/>
        <v>0</v>
      </c>
      <c r="M131" s="132"/>
      <c r="N131" s="545">
        <f t="shared" si="28"/>
        <v>0</v>
      </c>
      <c r="O131" s="132"/>
      <c r="P131" s="47"/>
      <c r="Q131" s="486"/>
      <c r="R131" s="486"/>
      <c r="S131" s="486"/>
      <c r="T131" s="487"/>
      <c r="U131" s="2"/>
      <c r="V131" s="485"/>
      <c r="W131" s="486"/>
      <c r="X131" s="486"/>
      <c r="Y131" s="486"/>
      <c r="Z131" s="487"/>
      <c r="AA131" s="8"/>
      <c r="AB131" s="485"/>
      <c r="AC131" s="486"/>
      <c r="AD131" s="486"/>
      <c r="AE131" s="486"/>
      <c r="AF131" s="487"/>
      <c r="AG131" s="8"/>
      <c r="AH131" s="506"/>
      <c r="AI131" s="485"/>
      <c r="AJ131" s="486"/>
      <c r="AK131" s="486"/>
      <c r="AL131" s="486"/>
      <c r="AM131" s="487"/>
      <c r="AN131" s="521"/>
      <c r="AO131" s="485"/>
      <c r="AP131" s="486"/>
      <c r="AQ131" s="486"/>
      <c r="AR131" s="486"/>
      <c r="AS131" s="487"/>
      <c r="AT131" s="521"/>
      <c r="AU131" s="485"/>
      <c r="AV131" s="486"/>
      <c r="AW131" s="486"/>
      <c r="AX131" s="486"/>
      <c r="AY131" s="487"/>
      <c r="AZ131" s="487"/>
      <c r="BA131" s="487"/>
      <c r="BB131" s="487"/>
      <c r="BC131" s="521"/>
      <c r="BD131" s="485"/>
      <c r="BE131" s="486"/>
      <c r="BF131" s="486"/>
      <c r="BG131" s="486"/>
      <c r="BH131" s="487"/>
      <c r="BI131" s="522"/>
      <c r="BJ131" s="522"/>
      <c r="BK131" s="522"/>
      <c r="BL131" s="522"/>
    </row>
    <row r="132">
      <c r="A132" s="412"/>
      <c r="B132" s="47"/>
      <c r="C132" s="541"/>
      <c r="D132" s="62"/>
      <c r="E132" s="62"/>
      <c r="F132" s="63"/>
      <c r="G132" s="546"/>
      <c r="H132" s="132"/>
      <c r="I132" s="542">
        <f t="shared" si="25"/>
        <v>0</v>
      </c>
      <c r="J132" s="132"/>
      <c r="K132" s="543">
        <f t="shared" si="26"/>
        <v>0</v>
      </c>
      <c r="L132" s="544">
        <f t="shared" si="27"/>
        <v>0</v>
      </c>
      <c r="M132" s="132"/>
      <c r="N132" s="545">
        <f t="shared" si="28"/>
        <v>0</v>
      </c>
      <c r="O132" s="132"/>
      <c r="P132" s="47"/>
      <c r="Q132" s="486"/>
      <c r="R132" s="486"/>
      <c r="S132" s="486"/>
      <c r="T132" s="487"/>
      <c r="U132" s="2"/>
      <c r="V132" s="485"/>
      <c r="W132" s="486"/>
      <c r="X132" s="486"/>
      <c r="Y132" s="486"/>
      <c r="Z132" s="487"/>
      <c r="AA132" s="8"/>
      <c r="AB132" s="485"/>
      <c r="AC132" s="486"/>
      <c r="AD132" s="486"/>
      <c r="AE132" s="486"/>
      <c r="AF132" s="487"/>
      <c r="AG132" s="8"/>
      <c r="AH132" s="506"/>
      <c r="AI132" s="485"/>
      <c r="AJ132" s="486"/>
      <c r="AK132" s="486"/>
      <c r="AL132" s="486"/>
      <c r="AM132" s="487"/>
      <c r="AN132" s="521"/>
      <c r="AO132" s="485"/>
      <c r="AP132" s="486"/>
      <c r="AQ132" s="486"/>
      <c r="AR132" s="486"/>
      <c r="AS132" s="487"/>
      <c r="AT132" s="521"/>
      <c r="AU132" s="485"/>
      <c r="AV132" s="486"/>
      <c r="AW132" s="486"/>
      <c r="AX132" s="486"/>
      <c r="AY132" s="487"/>
      <c r="AZ132" s="487"/>
      <c r="BA132" s="487"/>
      <c r="BB132" s="487"/>
      <c r="BC132" s="521"/>
      <c r="BD132" s="485"/>
      <c r="BE132" s="486"/>
      <c r="BF132" s="486"/>
      <c r="BG132" s="486"/>
      <c r="BH132" s="487"/>
      <c r="BI132" s="522"/>
      <c r="BJ132" s="522"/>
      <c r="BK132" s="522"/>
      <c r="BL132" s="522"/>
    </row>
    <row r="133">
      <c r="A133" s="412"/>
      <c r="B133" s="47"/>
      <c r="C133" s="541"/>
      <c r="D133" s="62"/>
      <c r="E133" s="62"/>
      <c r="F133" s="63"/>
      <c r="G133" s="546"/>
      <c r="H133" s="132"/>
      <c r="I133" s="542">
        <f t="shared" si="25"/>
        <v>0</v>
      </c>
      <c r="J133" s="132"/>
      <c r="K133" s="543">
        <f t="shared" si="26"/>
        <v>0</v>
      </c>
      <c r="L133" s="544">
        <f t="shared" si="27"/>
        <v>0</v>
      </c>
      <c r="M133" s="132"/>
      <c r="N133" s="545">
        <f t="shared" si="28"/>
        <v>0</v>
      </c>
      <c r="O133" s="132"/>
      <c r="P133" s="47"/>
      <c r="Q133" s="486"/>
      <c r="R133" s="486"/>
      <c r="S133" s="486"/>
      <c r="T133" s="487"/>
      <c r="U133" s="2"/>
      <c r="V133" s="485"/>
      <c r="W133" s="486"/>
      <c r="X133" s="486"/>
      <c r="Y133" s="486"/>
      <c r="Z133" s="487"/>
      <c r="AA133" s="8"/>
      <c r="AB133" s="485"/>
      <c r="AC133" s="486"/>
      <c r="AD133" s="486"/>
      <c r="AE133" s="486"/>
      <c r="AF133" s="487"/>
      <c r="AG133" s="8"/>
      <c r="AH133" s="506"/>
      <c r="AI133" s="485"/>
      <c r="AJ133" s="486"/>
      <c r="AK133" s="486"/>
      <c r="AL133" s="486"/>
      <c r="AM133" s="487"/>
      <c r="AN133" s="521"/>
      <c r="AO133" s="485"/>
      <c r="AP133" s="486"/>
      <c r="AQ133" s="486"/>
      <c r="AR133" s="486"/>
      <c r="AS133" s="487"/>
      <c r="AT133" s="521"/>
      <c r="AU133" s="485"/>
      <c r="AV133" s="486"/>
      <c r="AW133" s="486"/>
      <c r="AX133" s="486"/>
      <c r="AY133" s="487"/>
      <c r="AZ133" s="487"/>
      <c r="BA133" s="487"/>
      <c r="BB133" s="487"/>
      <c r="BC133" s="521"/>
      <c r="BD133" s="485"/>
      <c r="BE133" s="486"/>
      <c r="BF133" s="486"/>
      <c r="BG133" s="486"/>
      <c r="BH133" s="487"/>
      <c r="BI133" s="522"/>
      <c r="BJ133" s="522"/>
      <c r="BK133" s="522"/>
      <c r="BL133" s="522"/>
    </row>
    <row r="134">
      <c r="A134" s="1"/>
      <c r="B134" s="47"/>
      <c r="C134" s="541"/>
      <c r="D134" s="62"/>
      <c r="E134" s="62"/>
      <c r="F134" s="63"/>
      <c r="G134" s="546"/>
      <c r="H134" s="132"/>
      <c r="I134" s="542">
        <f t="shared" si="25"/>
        <v>0</v>
      </c>
      <c r="J134" s="132"/>
      <c r="K134" s="543">
        <f t="shared" si="26"/>
        <v>0</v>
      </c>
      <c r="L134" s="544">
        <f t="shared" si="27"/>
        <v>0</v>
      </c>
      <c r="M134" s="132"/>
      <c r="N134" s="545">
        <f t="shared" si="28"/>
        <v>0</v>
      </c>
      <c r="O134" s="132"/>
      <c r="P134" s="47"/>
      <c r="Q134" s="486"/>
      <c r="R134" s="486"/>
      <c r="S134" s="486"/>
      <c r="T134" s="487"/>
      <c r="U134" s="2"/>
      <c r="V134" s="485"/>
      <c r="W134" s="486"/>
      <c r="X134" s="486"/>
      <c r="Y134" s="486"/>
      <c r="Z134" s="487"/>
      <c r="AA134" s="8"/>
      <c r="AB134" s="485"/>
      <c r="AC134" s="486"/>
      <c r="AD134" s="486"/>
      <c r="AE134" s="486"/>
      <c r="AF134" s="487"/>
      <c r="AG134" s="8"/>
      <c r="AH134" s="506"/>
      <c r="AI134" s="485"/>
      <c r="AJ134" s="486"/>
      <c r="AK134" s="486"/>
      <c r="AL134" s="486"/>
      <c r="AM134" s="487"/>
      <c r="AN134" s="521"/>
      <c r="AO134" s="485"/>
      <c r="AP134" s="486"/>
      <c r="AQ134" s="486"/>
      <c r="AR134" s="486"/>
      <c r="AS134" s="487"/>
      <c r="AT134" s="521"/>
      <c r="AU134" s="485"/>
      <c r="AV134" s="486"/>
      <c r="AW134" s="486"/>
      <c r="AX134" s="486"/>
      <c r="AY134" s="487"/>
      <c r="AZ134" s="487"/>
      <c r="BA134" s="487"/>
      <c r="BB134" s="487"/>
      <c r="BC134" s="521"/>
      <c r="BD134" s="485"/>
      <c r="BE134" s="486"/>
      <c r="BF134" s="486"/>
      <c r="BG134" s="486"/>
      <c r="BH134" s="487"/>
      <c r="BI134" s="522"/>
      <c r="BJ134" s="522"/>
      <c r="BK134" s="522"/>
      <c r="BL134" s="522"/>
    </row>
    <row r="135">
      <c r="A135" s="194"/>
      <c r="B135" s="47"/>
      <c r="C135" s="541"/>
      <c r="D135" s="62"/>
      <c r="E135" s="62"/>
      <c r="F135" s="63"/>
      <c r="G135" s="546"/>
      <c r="H135" s="132"/>
      <c r="I135" s="542">
        <f t="shared" si="25"/>
        <v>0</v>
      </c>
      <c r="J135" s="132"/>
      <c r="K135" s="543">
        <f t="shared" si="26"/>
        <v>0</v>
      </c>
      <c r="L135" s="544">
        <f t="shared" si="27"/>
        <v>0</v>
      </c>
      <c r="M135" s="132"/>
      <c r="N135" s="545">
        <f t="shared" si="28"/>
        <v>0</v>
      </c>
      <c r="O135" s="132"/>
      <c r="P135" s="47"/>
      <c r="Q135" s="486"/>
      <c r="R135" s="486"/>
      <c r="S135" s="486"/>
      <c r="T135" s="487"/>
      <c r="U135" s="2"/>
      <c r="V135" s="485"/>
      <c r="W135" s="486"/>
      <c r="X135" s="486"/>
      <c r="Y135" s="486"/>
      <c r="Z135" s="487"/>
      <c r="AA135" s="8"/>
      <c r="AB135" s="485"/>
      <c r="AC135" s="486"/>
      <c r="AD135" s="486"/>
      <c r="AE135" s="486"/>
      <c r="AF135" s="487"/>
      <c r="AG135" s="8"/>
      <c r="AH135" s="506"/>
      <c r="AI135" s="485"/>
      <c r="AJ135" s="486"/>
      <c r="AK135" s="486"/>
      <c r="AL135" s="486"/>
      <c r="AM135" s="487"/>
      <c r="AN135" s="521"/>
      <c r="AO135" s="485"/>
      <c r="AP135" s="486"/>
      <c r="AQ135" s="486"/>
      <c r="AR135" s="486"/>
      <c r="AS135" s="487"/>
      <c r="AT135" s="521"/>
      <c r="AU135" s="485"/>
      <c r="AV135" s="486"/>
      <c r="AW135" s="486"/>
      <c r="AX135" s="486"/>
      <c r="AY135" s="487"/>
      <c r="AZ135" s="487"/>
      <c r="BA135" s="487"/>
      <c r="BB135" s="487"/>
      <c r="BC135" s="521"/>
      <c r="BD135" s="485"/>
      <c r="BE135" s="486"/>
      <c r="BF135" s="486"/>
      <c r="BG135" s="486"/>
      <c r="BH135" s="487"/>
      <c r="BI135" s="522"/>
      <c r="BJ135" s="522"/>
      <c r="BK135" s="522"/>
      <c r="BL135" s="522"/>
    </row>
    <row r="136">
      <c r="A136" s="194"/>
      <c r="B136" s="47"/>
      <c r="C136" s="541"/>
      <c r="D136" s="62"/>
      <c r="E136" s="62"/>
      <c r="F136" s="63"/>
      <c r="G136" s="546"/>
      <c r="H136" s="132"/>
      <c r="I136" s="542">
        <f t="shared" si="25"/>
        <v>0</v>
      </c>
      <c r="J136" s="132"/>
      <c r="K136" s="543">
        <f t="shared" si="26"/>
        <v>0</v>
      </c>
      <c r="L136" s="544">
        <f t="shared" si="27"/>
        <v>0</v>
      </c>
      <c r="M136" s="132"/>
      <c r="N136" s="545">
        <f t="shared" si="28"/>
        <v>0</v>
      </c>
      <c r="O136" s="132"/>
      <c r="P136" s="47"/>
      <c r="Q136" s="486"/>
      <c r="R136" s="486"/>
      <c r="S136" s="486"/>
      <c r="T136" s="487"/>
      <c r="U136" s="2"/>
      <c r="V136" s="485"/>
      <c r="W136" s="486"/>
      <c r="X136" s="486"/>
      <c r="Y136" s="486"/>
      <c r="Z136" s="487"/>
      <c r="AA136" s="8"/>
      <c r="AB136" s="485"/>
      <c r="AC136" s="486"/>
      <c r="AD136" s="486"/>
      <c r="AE136" s="486"/>
      <c r="AF136" s="487"/>
      <c r="AG136" s="8"/>
      <c r="AH136" s="506"/>
      <c r="AI136" s="485"/>
      <c r="AJ136" s="486"/>
      <c r="AK136" s="486"/>
      <c r="AL136" s="486"/>
      <c r="AM136" s="487"/>
      <c r="AN136" s="521"/>
      <c r="AO136" s="485"/>
      <c r="AP136" s="486"/>
      <c r="AQ136" s="486"/>
      <c r="AR136" s="486"/>
      <c r="AS136" s="487"/>
      <c r="AT136" s="521"/>
      <c r="AU136" s="485"/>
      <c r="AV136" s="486"/>
      <c r="AW136" s="486"/>
      <c r="AX136" s="486"/>
      <c r="AY136" s="487"/>
      <c r="AZ136" s="487"/>
      <c r="BA136" s="487"/>
      <c r="BB136" s="487"/>
      <c r="BC136" s="521"/>
      <c r="BD136" s="485"/>
      <c r="BE136" s="486"/>
      <c r="BF136" s="486"/>
      <c r="BG136" s="486"/>
      <c r="BH136" s="487"/>
      <c r="BI136" s="522"/>
      <c r="BJ136" s="522"/>
      <c r="BK136" s="522"/>
      <c r="BL136" s="522"/>
    </row>
    <row r="137">
      <c r="A137" s="194"/>
      <c r="B137" s="47"/>
      <c r="C137" s="541"/>
      <c r="D137" s="62"/>
      <c r="E137" s="62"/>
      <c r="F137" s="63"/>
      <c r="G137" s="547"/>
      <c r="H137" s="63"/>
      <c r="I137" s="542">
        <f t="shared" si="25"/>
        <v>0</v>
      </c>
      <c r="J137" s="132"/>
      <c r="K137" s="543">
        <f t="shared" si="26"/>
        <v>0</v>
      </c>
      <c r="L137" s="544">
        <f t="shared" si="27"/>
        <v>0</v>
      </c>
      <c r="M137" s="132"/>
      <c r="N137" s="545">
        <f t="shared" si="28"/>
        <v>0</v>
      </c>
      <c r="O137" s="132"/>
      <c r="P137" s="47"/>
      <c r="Q137" s="486"/>
      <c r="R137" s="486"/>
      <c r="S137" s="486"/>
      <c r="T137" s="487"/>
      <c r="U137" s="2"/>
      <c r="V137" s="485"/>
      <c r="W137" s="486"/>
      <c r="X137" s="486"/>
      <c r="Y137" s="486"/>
      <c r="Z137" s="487"/>
      <c r="AA137" s="8"/>
      <c r="AB137" s="485"/>
      <c r="AC137" s="486"/>
      <c r="AD137" s="486"/>
      <c r="AE137" s="486"/>
      <c r="AF137" s="487"/>
      <c r="AG137" s="8"/>
      <c r="AH137" s="506"/>
      <c r="AI137" s="485"/>
      <c r="AJ137" s="486"/>
      <c r="AK137" s="486"/>
      <c r="AL137" s="486"/>
      <c r="AM137" s="487"/>
      <c r="AN137" s="521"/>
      <c r="AO137" s="485"/>
      <c r="AP137" s="486"/>
      <c r="AQ137" s="486"/>
      <c r="AR137" s="486"/>
      <c r="AS137" s="487"/>
      <c r="AT137" s="521"/>
      <c r="AU137" s="485"/>
      <c r="AV137" s="486"/>
      <c r="AW137" s="486"/>
      <c r="AX137" s="486"/>
      <c r="AY137" s="487"/>
      <c r="AZ137" s="487"/>
      <c r="BA137" s="487"/>
      <c r="BB137" s="487"/>
      <c r="BC137" s="521"/>
      <c r="BD137" s="485"/>
      <c r="BE137" s="486"/>
      <c r="BF137" s="486"/>
      <c r="BG137" s="486"/>
      <c r="BH137" s="487"/>
      <c r="BI137" s="522"/>
      <c r="BJ137" s="522"/>
      <c r="BK137" s="522"/>
      <c r="BL137" s="522"/>
    </row>
    <row r="138">
      <c r="A138" s="194"/>
      <c r="B138" s="47"/>
      <c r="C138" s="541"/>
      <c r="D138" s="62"/>
      <c r="E138" s="62"/>
      <c r="F138" s="63"/>
      <c r="G138" s="547"/>
      <c r="H138" s="63"/>
      <c r="I138" s="542">
        <f t="shared" si="25"/>
        <v>0</v>
      </c>
      <c r="J138" s="132"/>
      <c r="K138" s="543">
        <f t="shared" si="26"/>
        <v>0</v>
      </c>
      <c r="L138" s="544">
        <f t="shared" si="27"/>
        <v>0</v>
      </c>
      <c r="M138" s="132"/>
      <c r="N138" s="545">
        <f t="shared" si="28"/>
        <v>0</v>
      </c>
      <c r="O138" s="132"/>
      <c r="P138" s="47"/>
      <c r="Q138" s="486"/>
      <c r="R138" s="486"/>
      <c r="S138" s="486"/>
      <c r="T138" s="487"/>
      <c r="U138" s="2"/>
      <c r="V138" s="485"/>
      <c r="W138" s="486"/>
      <c r="X138" s="486"/>
      <c r="Y138" s="486"/>
      <c r="Z138" s="487"/>
      <c r="AA138" s="8"/>
      <c r="AB138" s="485"/>
      <c r="AC138" s="486"/>
      <c r="AD138" s="486"/>
      <c r="AE138" s="486"/>
      <c r="AF138" s="487"/>
      <c r="AG138" s="8"/>
      <c r="AH138" s="506"/>
      <c r="AI138" s="485"/>
      <c r="AJ138" s="486"/>
      <c r="AK138" s="486"/>
      <c r="AL138" s="486"/>
      <c r="AM138" s="487"/>
      <c r="AN138" s="521"/>
      <c r="AO138" s="485"/>
      <c r="AP138" s="486"/>
      <c r="AQ138" s="486"/>
      <c r="AR138" s="486"/>
      <c r="AS138" s="487"/>
      <c r="AT138" s="521"/>
      <c r="AU138" s="485"/>
      <c r="AV138" s="486"/>
      <c r="AW138" s="486"/>
      <c r="AX138" s="486"/>
      <c r="AY138" s="487"/>
      <c r="AZ138" s="487"/>
      <c r="BA138" s="487"/>
      <c r="BB138" s="487"/>
      <c r="BC138" s="521"/>
      <c r="BD138" s="485"/>
      <c r="BE138" s="486"/>
      <c r="BF138" s="486"/>
      <c r="BG138" s="486"/>
      <c r="BH138" s="487"/>
      <c r="BI138" s="522"/>
      <c r="BJ138" s="522"/>
      <c r="BK138" s="522"/>
      <c r="BL138" s="522"/>
    </row>
    <row r="139">
      <c r="A139" s="194"/>
      <c r="B139" s="47"/>
      <c r="C139" s="541"/>
      <c r="D139" s="62"/>
      <c r="E139" s="62"/>
      <c r="F139" s="63"/>
      <c r="G139" s="547"/>
      <c r="H139" s="63"/>
      <c r="I139" s="542">
        <f t="shared" si="25"/>
        <v>0</v>
      </c>
      <c r="J139" s="132"/>
      <c r="K139" s="543">
        <f t="shared" si="26"/>
        <v>0</v>
      </c>
      <c r="L139" s="544">
        <f t="shared" si="27"/>
        <v>0</v>
      </c>
      <c r="M139" s="132"/>
      <c r="N139" s="545">
        <f t="shared" si="28"/>
        <v>0</v>
      </c>
      <c r="O139" s="132"/>
      <c r="P139" s="47"/>
      <c r="Q139" s="486"/>
      <c r="R139" s="486"/>
      <c r="S139" s="486"/>
      <c r="T139" s="487"/>
      <c r="U139" s="2"/>
      <c r="V139" s="485"/>
      <c r="W139" s="486"/>
      <c r="X139" s="486"/>
      <c r="Y139" s="486"/>
      <c r="Z139" s="487"/>
      <c r="AA139" s="8"/>
      <c r="AB139" s="485"/>
      <c r="AC139" s="486"/>
      <c r="AD139" s="486"/>
      <c r="AE139" s="486"/>
      <c r="AF139" s="487"/>
      <c r="AG139" s="8"/>
      <c r="AH139" s="506"/>
      <c r="AI139" s="485"/>
      <c r="AJ139" s="486"/>
      <c r="AK139" s="486"/>
      <c r="AL139" s="486"/>
      <c r="AM139" s="487"/>
      <c r="AN139" s="521"/>
      <c r="AO139" s="485"/>
      <c r="AP139" s="486"/>
      <c r="AQ139" s="486"/>
      <c r="AR139" s="486"/>
      <c r="AS139" s="487"/>
      <c r="AT139" s="521"/>
      <c r="AU139" s="485"/>
      <c r="AV139" s="486"/>
      <c r="AW139" s="486"/>
      <c r="AX139" s="486"/>
      <c r="AY139" s="487"/>
      <c r="AZ139" s="487"/>
      <c r="BA139" s="487"/>
      <c r="BB139" s="487"/>
      <c r="BC139" s="521"/>
      <c r="BD139" s="485"/>
      <c r="BE139" s="486"/>
      <c r="BF139" s="486"/>
      <c r="BG139" s="486"/>
      <c r="BH139" s="487"/>
      <c r="BI139" s="522"/>
      <c r="BJ139" s="522"/>
      <c r="BK139" s="522"/>
      <c r="BL139" s="522"/>
    </row>
    <row r="140">
      <c r="A140" s="194"/>
      <c r="B140" s="47"/>
      <c r="C140" s="541"/>
      <c r="D140" s="62"/>
      <c r="E140" s="62"/>
      <c r="F140" s="63"/>
      <c r="G140" s="547"/>
      <c r="H140" s="63"/>
      <c r="I140" s="542">
        <f t="shared" si="25"/>
        <v>0</v>
      </c>
      <c r="J140" s="132"/>
      <c r="K140" s="543">
        <f t="shared" si="26"/>
        <v>0</v>
      </c>
      <c r="L140" s="544">
        <f t="shared" si="27"/>
        <v>0</v>
      </c>
      <c r="M140" s="132"/>
      <c r="N140" s="545">
        <f t="shared" si="28"/>
        <v>0</v>
      </c>
      <c r="O140" s="132"/>
      <c r="P140" s="47"/>
      <c r="Q140" s="486"/>
      <c r="R140" s="486"/>
      <c r="S140" s="486"/>
      <c r="T140" s="487"/>
      <c r="U140" s="2"/>
      <c r="V140" s="485"/>
      <c r="W140" s="486"/>
      <c r="X140" s="486"/>
      <c r="Y140" s="486"/>
      <c r="Z140" s="487"/>
      <c r="AA140" s="8"/>
      <c r="AB140" s="485"/>
      <c r="AC140" s="486"/>
      <c r="AD140" s="486"/>
      <c r="AE140" s="486"/>
      <c r="AF140" s="487"/>
      <c r="AG140" s="8"/>
      <c r="AH140" s="506"/>
      <c r="AI140" s="485"/>
      <c r="AJ140" s="486"/>
      <c r="AK140" s="486"/>
      <c r="AL140" s="486"/>
      <c r="AM140" s="487"/>
      <c r="AN140" s="521"/>
      <c r="AO140" s="485"/>
      <c r="AP140" s="486"/>
      <c r="AQ140" s="486"/>
      <c r="AR140" s="486"/>
      <c r="AS140" s="487"/>
      <c r="AT140" s="521"/>
      <c r="AU140" s="485"/>
      <c r="AV140" s="486"/>
      <c r="AW140" s="486"/>
      <c r="AX140" s="486"/>
      <c r="AY140" s="487"/>
      <c r="AZ140" s="487"/>
      <c r="BA140" s="487"/>
      <c r="BB140" s="487"/>
      <c r="BC140" s="521"/>
      <c r="BD140" s="485"/>
      <c r="BE140" s="486"/>
      <c r="BF140" s="486"/>
      <c r="BG140" s="486"/>
      <c r="BH140" s="487"/>
      <c r="BI140" s="522"/>
      <c r="BJ140" s="522"/>
      <c r="BK140" s="522"/>
      <c r="BL140" s="522"/>
    </row>
    <row r="141">
      <c r="A141" s="194"/>
      <c r="B141" s="47"/>
      <c r="C141" s="541"/>
      <c r="D141" s="62"/>
      <c r="E141" s="62"/>
      <c r="F141" s="63"/>
      <c r="G141" s="547"/>
      <c r="H141" s="63"/>
      <c r="I141" s="542">
        <f t="shared" si="25"/>
        <v>0</v>
      </c>
      <c r="J141" s="132"/>
      <c r="K141" s="543">
        <f t="shared" si="26"/>
        <v>0</v>
      </c>
      <c r="L141" s="544">
        <f t="shared" si="27"/>
        <v>0</v>
      </c>
      <c r="M141" s="132"/>
      <c r="N141" s="545">
        <f t="shared" si="28"/>
        <v>0</v>
      </c>
      <c r="O141" s="132"/>
      <c r="P141" s="548"/>
      <c r="Q141" s="486"/>
      <c r="R141" s="486"/>
      <c r="S141" s="486"/>
      <c r="T141" s="487"/>
      <c r="U141" s="2"/>
      <c r="V141" s="485"/>
      <c r="W141" s="486"/>
      <c r="X141" s="486"/>
      <c r="Y141" s="486"/>
      <c r="Z141" s="487"/>
      <c r="AA141" s="8"/>
      <c r="AB141" s="485"/>
      <c r="AC141" s="486"/>
      <c r="AD141" s="486"/>
      <c r="AE141" s="486"/>
      <c r="AF141" s="487"/>
      <c r="AG141" s="8"/>
      <c r="AH141" s="506"/>
      <c r="AI141" s="485"/>
      <c r="AJ141" s="486"/>
      <c r="AK141" s="486"/>
      <c r="AL141" s="486"/>
      <c r="AM141" s="487"/>
      <c r="AN141" s="521"/>
      <c r="AO141" s="485"/>
      <c r="AP141" s="486"/>
      <c r="AQ141" s="486"/>
      <c r="AR141" s="486"/>
      <c r="AS141" s="487"/>
      <c r="AT141" s="521"/>
      <c r="AU141" s="485"/>
      <c r="AV141" s="486"/>
      <c r="AW141" s="486"/>
      <c r="AX141" s="486"/>
      <c r="AY141" s="487"/>
      <c r="AZ141" s="487"/>
      <c r="BA141" s="487"/>
      <c r="BB141" s="487"/>
      <c r="BC141" s="521"/>
      <c r="BD141" s="485"/>
      <c r="BE141" s="486"/>
      <c r="BF141" s="486"/>
      <c r="BG141" s="486"/>
      <c r="BH141" s="487"/>
      <c r="BI141" s="522"/>
      <c r="BJ141" s="522"/>
      <c r="BK141" s="522"/>
      <c r="BL141" s="522"/>
    </row>
    <row r="142">
      <c r="A142" s="194"/>
      <c r="B142" s="47"/>
      <c r="C142" s="549"/>
      <c r="D142" s="62"/>
      <c r="E142" s="62"/>
      <c r="F142" s="63"/>
      <c r="G142" s="547"/>
      <c r="H142" s="63"/>
      <c r="I142" s="542">
        <f t="shared" si="25"/>
        <v>0</v>
      </c>
      <c r="J142" s="132"/>
      <c r="K142" s="543">
        <f t="shared" si="26"/>
        <v>0</v>
      </c>
      <c r="L142" s="544">
        <f t="shared" si="27"/>
        <v>0</v>
      </c>
      <c r="M142" s="132"/>
      <c r="N142" s="545">
        <f t="shared" si="28"/>
        <v>0</v>
      </c>
      <c r="O142" s="132"/>
      <c r="P142" s="548"/>
      <c r="Q142" s="486"/>
      <c r="R142" s="486"/>
      <c r="S142" s="486"/>
      <c r="T142" s="487"/>
      <c r="U142" s="2"/>
      <c r="V142" s="485"/>
      <c r="W142" s="486"/>
      <c r="X142" s="486"/>
      <c r="Y142" s="486"/>
      <c r="Z142" s="487"/>
      <c r="AA142" s="8"/>
      <c r="AB142" s="485"/>
      <c r="AC142" s="486"/>
      <c r="AD142" s="486"/>
      <c r="AE142" s="486"/>
      <c r="AF142" s="487"/>
      <c r="AG142" s="8"/>
      <c r="AH142" s="506"/>
      <c r="AI142" s="485"/>
      <c r="AJ142" s="486"/>
      <c r="AK142" s="486"/>
      <c r="AL142" s="486"/>
      <c r="AM142" s="487"/>
      <c r="AN142" s="521"/>
      <c r="AO142" s="485"/>
      <c r="AP142" s="486"/>
      <c r="AQ142" s="486"/>
      <c r="AR142" s="486"/>
      <c r="AS142" s="487"/>
      <c r="AT142" s="521"/>
      <c r="AU142" s="485"/>
      <c r="AV142" s="486"/>
      <c r="AW142" s="486"/>
      <c r="AX142" s="486"/>
      <c r="AY142" s="487"/>
      <c r="AZ142" s="487"/>
      <c r="BA142" s="487"/>
      <c r="BB142" s="487"/>
      <c r="BC142" s="521"/>
      <c r="BD142" s="485"/>
      <c r="BE142" s="486"/>
      <c r="BF142" s="486"/>
      <c r="BG142" s="486"/>
      <c r="BH142" s="487"/>
      <c r="BI142" s="522"/>
      <c r="BJ142" s="522"/>
      <c r="BK142" s="522"/>
      <c r="BL142" s="522"/>
    </row>
    <row r="143">
      <c r="A143" s="194"/>
      <c r="B143" s="47"/>
      <c r="C143" s="549"/>
      <c r="D143" s="62"/>
      <c r="E143" s="62"/>
      <c r="F143" s="63"/>
      <c r="G143" s="547"/>
      <c r="H143" s="63"/>
      <c r="I143" s="542">
        <f t="shared" si="25"/>
        <v>0</v>
      </c>
      <c r="J143" s="132"/>
      <c r="K143" s="543">
        <f t="shared" si="26"/>
        <v>0</v>
      </c>
      <c r="L143" s="544">
        <f t="shared" si="27"/>
        <v>0</v>
      </c>
      <c r="M143" s="132"/>
      <c r="N143" s="545">
        <f t="shared" si="28"/>
        <v>0</v>
      </c>
      <c r="O143" s="132"/>
      <c r="P143" s="548"/>
      <c r="Q143" s="5"/>
      <c r="R143" s="5"/>
      <c r="S143" s="5"/>
      <c r="T143" s="5"/>
      <c r="U143" s="2"/>
      <c r="V143" s="5"/>
      <c r="W143" s="5"/>
      <c r="X143" s="5"/>
      <c r="Y143" s="5"/>
      <c r="Z143" s="7"/>
      <c r="AA143" s="8"/>
      <c r="AB143" s="7"/>
      <c r="AC143" s="7"/>
      <c r="AD143" s="7"/>
      <c r="AE143" s="7"/>
      <c r="AF143" s="7"/>
      <c r="AG143" s="9"/>
      <c r="AH143" s="7"/>
      <c r="AI143" s="7"/>
      <c r="AJ143" s="7"/>
      <c r="AK143" s="7"/>
      <c r="AL143" s="9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>
      <c r="A144" s="194"/>
      <c r="B144" s="47"/>
      <c r="C144" s="549"/>
      <c r="D144" s="62"/>
      <c r="E144" s="62"/>
      <c r="F144" s="63"/>
      <c r="G144" s="547"/>
      <c r="H144" s="63"/>
      <c r="I144" s="542">
        <f t="shared" si="25"/>
        <v>0</v>
      </c>
      <c r="J144" s="132"/>
      <c r="K144" s="543">
        <f t="shared" si="26"/>
        <v>0</v>
      </c>
      <c r="L144" s="544">
        <f t="shared" si="27"/>
        <v>0</v>
      </c>
      <c r="M144" s="132"/>
      <c r="N144" s="545">
        <f t="shared" si="28"/>
        <v>0</v>
      </c>
      <c r="O144" s="132"/>
      <c r="P144" s="548"/>
      <c r="Q144" s="194"/>
      <c r="R144" s="194"/>
      <c r="S144" s="194"/>
      <c r="T144" s="194"/>
      <c r="U144" s="470"/>
      <c r="V144" s="194"/>
      <c r="W144" s="194"/>
      <c r="X144" s="194"/>
      <c r="Y144" s="194"/>
      <c r="Z144" s="194"/>
      <c r="AA144" s="470"/>
      <c r="AB144" s="194"/>
      <c r="AC144" s="194"/>
      <c r="AD144" s="194"/>
      <c r="AE144" s="194"/>
      <c r="AF144" s="194"/>
      <c r="AG144" s="470"/>
      <c r="AH144" s="194"/>
      <c r="AI144" s="194"/>
      <c r="AJ144" s="194"/>
      <c r="AK144" s="194"/>
      <c r="AL144" s="470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</row>
    <row r="145">
      <c r="A145" s="194"/>
      <c r="B145" s="47"/>
      <c r="C145" s="549"/>
      <c r="D145" s="62"/>
      <c r="E145" s="62"/>
      <c r="F145" s="63"/>
      <c r="G145" s="547"/>
      <c r="H145" s="63"/>
      <c r="I145" s="542">
        <f t="shared" si="25"/>
        <v>0</v>
      </c>
      <c r="J145" s="132"/>
      <c r="K145" s="543">
        <f t="shared" si="26"/>
        <v>0</v>
      </c>
      <c r="L145" s="544">
        <f t="shared" si="27"/>
        <v>0</v>
      </c>
      <c r="M145" s="132"/>
      <c r="N145" s="545">
        <f t="shared" si="28"/>
        <v>0</v>
      </c>
      <c r="O145" s="132"/>
      <c r="P145" s="548"/>
      <c r="Q145" s="194"/>
      <c r="R145" s="194"/>
      <c r="S145" s="194"/>
      <c r="T145" s="194"/>
      <c r="U145" s="470"/>
      <c r="V145" s="194"/>
      <c r="W145" s="194"/>
      <c r="X145" s="194"/>
      <c r="Y145" s="194"/>
      <c r="Z145" s="194"/>
      <c r="AA145" s="470"/>
      <c r="AB145" s="194"/>
      <c r="AC145" s="194"/>
      <c r="AD145" s="194"/>
      <c r="AE145" s="194"/>
      <c r="AF145" s="194"/>
      <c r="AG145" s="470"/>
      <c r="AH145" s="194"/>
      <c r="AI145" s="194"/>
      <c r="AJ145" s="194"/>
      <c r="AK145" s="194"/>
      <c r="AL145" s="470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</row>
    <row r="146">
      <c r="A146" s="194"/>
      <c r="B146" s="47"/>
      <c r="C146" s="549"/>
      <c r="D146" s="62"/>
      <c r="E146" s="62"/>
      <c r="F146" s="63"/>
      <c r="G146" s="547"/>
      <c r="H146" s="63"/>
      <c r="I146" s="542">
        <f t="shared" si="25"/>
        <v>0</v>
      </c>
      <c r="J146" s="132"/>
      <c r="K146" s="543">
        <f t="shared" si="26"/>
        <v>0</v>
      </c>
      <c r="L146" s="544">
        <f t="shared" si="27"/>
        <v>0</v>
      </c>
      <c r="M146" s="132"/>
      <c r="N146" s="545">
        <f t="shared" si="28"/>
        <v>0</v>
      </c>
      <c r="O146" s="132"/>
      <c r="P146" s="548"/>
      <c r="Q146" s="194"/>
      <c r="R146" s="194"/>
      <c r="S146" s="194"/>
      <c r="T146" s="194"/>
      <c r="U146" s="470"/>
      <c r="V146" s="194"/>
      <c r="W146" s="194"/>
      <c r="X146" s="194"/>
      <c r="Y146" s="194"/>
      <c r="Z146" s="194"/>
      <c r="AA146" s="470"/>
      <c r="AB146" s="194"/>
      <c r="AC146" s="194"/>
      <c r="AD146" s="194"/>
      <c r="AE146" s="194"/>
      <c r="AF146" s="194"/>
      <c r="AG146" s="470"/>
      <c r="AH146" s="194"/>
      <c r="AI146" s="194"/>
      <c r="AJ146" s="194"/>
      <c r="AK146" s="194"/>
      <c r="AL146" s="470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</row>
    <row r="147">
      <c r="A147" s="194"/>
      <c r="B147" s="47"/>
      <c r="C147" s="549"/>
      <c r="D147" s="62"/>
      <c r="E147" s="62"/>
      <c r="F147" s="63"/>
      <c r="G147" s="547"/>
      <c r="H147" s="63"/>
      <c r="I147" s="542">
        <f t="shared" si="25"/>
        <v>0</v>
      </c>
      <c r="J147" s="132"/>
      <c r="K147" s="543">
        <f t="shared" si="26"/>
        <v>0</v>
      </c>
      <c r="L147" s="544">
        <f t="shared" si="27"/>
        <v>0</v>
      </c>
      <c r="M147" s="132"/>
      <c r="N147" s="545">
        <f t="shared" si="28"/>
        <v>0</v>
      </c>
      <c r="O147" s="132"/>
      <c r="P147" s="548"/>
      <c r="Q147" s="194"/>
      <c r="R147" s="194"/>
      <c r="S147" s="194"/>
      <c r="T147" s="194"/>
      <c r="U147" s="470"/>
      <c r="V147" s="194"/>
      <c r="W147" s="194"/>
      <c r="X147" s="194"/>
      <c r="Y147" s="194"/>
      <c r="Z147" s="194"/>
      <c r="AA147" s="470"/>
      <c r="AB147" s="194"/>
      <c r="AC147" s="194"/>
      <c r="AD147" s="194"/>
      <c r="AE147" s="194"/>
      <c r="AF147" s="194"/>
      <c r="AG147" s="470"/>
      <c r="AH147" s="194"/>
      <c r="AI147" s="194"/>
      <c r="AJ147" s="194"/>
      <c r="AK147" s="194"/>
      <c r="AL147" s="470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</row>
    <row r="148">
      <c r="A148" s="194"/>
      <c r="B148" s="47"/>
      <c r="C148" s="549"/>
      <c r="D148" s="62"/>
      <c r="E148" s="62"/>
      <c r="F148" s="63"/>
      <c r="G148" s="547"/>
      <c r="H148" s="63"/>
      <c r="I148" s="542">
        <f t="shared" si="25"/>
        <v>0</v>
      </c>
      <c r="J148" s="132"/>
      <c r="K148" s="543">
        <f t="shared" si="26"/>
        <v>0</v>
      </c>
      <c r="L148" s="544">
        <f t="shared" si="27"/>
        <v>0</v>
      </c>
      <c r="M148" s="132"/>
      <c r="N148" s="545">
        <f t="shared" si="28"/>
        <v>0</v>
      </c>
      <c r="O148" s="132"/>
      <c r="P148" s="548"/>
      <c r="Q148" s="194"/>
      <c r="R148" s="194"/>
      <c r="S148" s="194"/>
      <c r="T148" s="194"/>
      <c r="U148" s="470"/>
      <c r="V148" s="194"/>
      <c r="W148" s="194"/>
      <c r="X148" s="194"/>
      <c r="Y148" s="194"/>
      <c r="Z148" s="194"/>
      <c r="AA148" s="470"/>
      <c r="AB148" s="194"/>
      <c r="AC148" s="194"/>
      <c r="AD148" s="194"/>
      <c r="AE148" s="194"/>
      <c r="AF148" s="194"/>
      <c r="AG148" s="470"/>
      <c r="AH148" s="194"/>
      <c r="AI148" s="194"/>
      <c r="AJ148" s="194"/>
      <c r="AK148" s="194"/>
      <c r="AL148" s="470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</row>
    <row r="149">
      <c r="A149" s="194"/>
      <c r="B149" s="47"/>
      <c r="C149" s="549"/>
      <c r="D149" s="62"/>
      <c r="E149" s="62"/>
      <c r="F149" s="63"/>
      <c r="G149" s="547"/>
      <c r="H149" s="63"/>
      <c r="I149" s="542">
        <f t="shared" si="25"/>
        <v>0</v>
      </c>
      <c r="J149" s="132"/>
      <c r="K149" s="543">
        <f t="shared" si="26"/>
        <v>0</v>
      </c>
      <c r="L149" s="544">
        <f t="shared" si="27"/>
        <v>0</v>
      </c>
      <c r="M149" s="132"/>
      <c r="N149" s="545">
        <f t="shared" si="28"/>
        <v>0</v>
      </c>
      <c r="O149" s="132"/>
      <c r="P149" s="548"/>
      <c r="Q149" s="194"/>
      <c r="R149" s="194"/>
      <c r="S149" s="194"/>
      <c r="T149" s="194"/>
      <c r="U149" s="470"/>
      <c r="V149" s="194"/>
      <c r="W149" s="194"/>
      <c r="X149" s="194"/>
      <c r="Y149" s="194"/>
      <c r="Z149" s="194"/>
      <c r="AA149" s="470"/>
      <c r="AB149" s="194"/>
      <c r="AC149" s="194"/>
      <c r="AD149" s="194"/>
      <c r="AE149" s="194"/>
      <c r="AF149" s="194"/>
      <c r="AG149" s="470"/>
      <c r="AH149" s="194"/>
      <c r="AI149" s="194"/>
      <c r="AJ149" s="194"/>
      <c r="AK149" s="194"/>
      <c r="AL149" s="470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</row>
    <row r="150">
      <c r="A150" s="194"/>
      <c r="B150" s="47"/>
      <c r="C150" s="549"/>
      <c r="D150" s="62"/>
      <c r="E150" s="62"/>
      <c r="F150" s="63"/>
      <c r="G150" s="547"/>
      <c r="H150" s="63"/>
      <c r="I150" s="542">
        <f t="shared" si="25"/>
        <v>0</v>
      </c>
      <c r="J150" s="132"/>
      <c r="K150" s="543">
        <f t="shared" si="26"/>
        <v>0</v>
      </c>
      <c r="L150" s="544">
        <f t="shared" si="27"/>
        <v>0</v>
      </c>
      <c r="M150" s="132"/>
      <c r="N150" s="545">
        <f t="shared" si="28"/>
        <v>0</v>
      </c>
      <c r="O150" s="132"/>
      <c r="P150" s="548"/>
      <c r="Q150" s="194"/>
      <c r="R150" s="194"/>
      <c r="S150" s="194"/>
      <c r="T150" s="194"/>
      <c r="U150" s="470"/>
      <c r="V150" s="194"/>
      <c r="W150" s="194"/>
      <c r="X150" s="194"/>
      <c r="Y150" s="194"/>
      <c r="Z150" s="194"/>
      <c r="AA150" s="470"/>
      <c r="AB150" s="194"/>
      <c r="AC150" s="194"/>
      <c r="AD150" s="194"/>
      <c r="AE150" s="194"/>
      <c r="AF150" s="194"/>
      <c r="AG150" s="470"/>
      <c r="AH150" s="194"/>
      <c r="AI150" s="194"/>
      <c r="AJ150" s="194"/>
      <c r="AK150" s="194"/>
      <c r="AL150" s="470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</row>
    <row r="151">
      <c r="A151" s="194"/>
      <c r="B151" s="47"/>
      <c r="C151" s="549"/>
      <c r="D151" s="62"/>
      <c r="E151" s="62"/>
      <c r="F151" s="63"/>
      <c r="G151" s="547"/>
      <c r="H151" s="63"/>
      <c r="I151" s="542">
        <f t="shared" si="25"/>
        <v>0</v>
      </c>
      <c r="J151" s="132"/>
      <c r="K151" s="543">
        <f t="shared" si="26"/>
        <v>0</v>
      </c>
      <c r="L151" s="544">
        <f t="shared" si="27"/>
        <v>0</v>
      </c>
      <c r="M151" s="132"/>
      <c r="N151" s="545">
        <f t="shared" si="28"/>
        <v>0</v>
      </c>
      <c r="O151" s="132"/>
      <c r="P151" s="548"/>
      <c r="Q151" s="194"/>
      <c r="R151" s="194"/>
      <c r="S151" s="194"/>
      <c r="T151" s="194"/>
      <c r="U151" s="470"/>
      <c r="V151" s="194"/>
      <c r="W151" s="194"/>
      <c r="X151" s="194"/>
      <c r="Y151" s="194"/>
      <c r="Z151" s="194"/>
      <c r="AA151" s="470"/>
      <c r="AB151" s="194"/>
      <c r="AC151" s="194"/>
      <c r="AD151" s="194"/>
      <c r="AE151" s="194"/>
      <c r="AF151" s="194"/>
      <c r="AG151" s="470"/>
      <c r="AH151" s="194"/>
      <c r="AI151" s="194"/>
      <c r="AJ151" s="194"/>
      <c r="AK151" s="194"/>
      <c r="AL151" s="470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</row>
    <row r="152">
      <c r="A152" s="194"/>
      <c r="B152" s="47"/>
      <c r="C152" s="549"/>
      <c r="D152" s="62"/>
      <c r="E152" s="62"/>
      <c r="F152" s="63"/>
      <c r="G152" s="547"/>
      <c r="H152" s="63"/>
      <c r="I152" s="542">
        <f t="shared" si="25"/>
        <v>0</v>
      </c>
      <c r="J152" s="132"/>
      <c r="K152" s="543">
        <f t="shared" si="26"/>
        <v>0</v>
      </c>
      <c r="L152" s="544">
        <f t="shared" si="27"/>
        <v>0</v>
      </c>
      <c r="M152" s="132"/>
      <c r="N152" s="545">
        <f t="shared" si="28"/>
        <v>0</v>
      </c>
      <c r="O152" s="132"/>
      <c r="P152" s="548"/>
      <c r="Q152" s="194"/>
      <c r="R152" s="194"/>
      <c r="S152" s="194"/>
      <c r="T152" s="194"/>
      <c r="U152" s="470"/>
      <c r="V152" s="194"/>
      <c r="W152" s="194"/>
      <c r="X152" s="194"/>
      <c r="Y152" s="194"/>
      <c r="Z152" s="194"/>
      <c r="AA152" s="470"/>
      <c r="AB152" s="194"/>
      <c r="AC152" s="194"/>
      <c r="AD152" s="194"/>
      <c r="AE152" s="194"/>
      <c r="AF152" s="194"/>
      <c r="AG152" s="470"/>
      <c r="AH152" s="194"/>
      <c r="AI152" s="194"/>
      <c r="AJ152" s="194"/>
      <c r="AK152" s="194"/>
      <c r="AL152" s="470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</row>
    <row r="153">
      <c r="A153" s="194"/>
      <c r="B153" s="47"/>
      <c r="C153" s="549"/>
      <c r="D153" s="62"/>
      <c r="E153" s="62"/>
      <c r="F153" s="63"/>
      <c r="G153" s="547"/>
      <c r="H153" s="63"/>
      <c r="I153" s="542">
        <f t="shared" si="25"/>
        <v>0</v>
      </c>
      <c r="J153" s="132"/>
      <c r="K153" s="543">
        <f t="shared" si="26"/>
        <v>0</v>
      </c>
      <c r="L153" s="544">
        <f t="shared" si="27"/>
        <v>0</v>
      </c>
      <c r="M153" s="132"/>
      <c r="N153" s="545">
        <f t="shared" si="28"/>
        <v>0</v>
      </c>
      <c r="O153" s="132"/>
      <c r="P153" s="548"/>
      <c r="Q153" s="194"/>
      <c r="R153" s="194"/>
      <c r="S153" s="194"/>
      <c r="T153" s="194"/>
      <c r="U153" s="470"/>
      <c r="V153" s="194"/>
      <c r="W153" s="194"/>
      <c r="X153" s="194"/>
      <c r="Y153" s="194"/>
      <c r="Z153" s="194"/>
      <c r="AA153" s="470"/>
      <c r="AB153" s="194"/>
      <c r="AC153" s="194"/>
      <c r="AD153" s="194"/>
      <c r="AE153" s="194"/>
      <c r="AF153" s="194"/>
      <c r="AG153" s="470"/>
      <c r="AH153" s="194"/>
      <c r="AI153" s="194"/>
      <c r="AJ153" s="194"/>
      <c r="AK153" s="194"/>
      <c r="AL153" s="470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</row>
    <row r="154">
      <c r="A154" s="194"/>
      <c r="B154" s="47"/>
      <c r="C154" s="549"/>
      <c r="D154" s="62"/>
      <c r="E154" s="62"/>
      <c r="F154" s="63"/>
      <c r="G154" s="547"/>
      <c r="H154" s="63"/>
      <c r="I154" s="542">
        <f t="shared" si="25"/>
        <v>0</v>
      </c>
      <c r="J154" s="132"/>
      <c r="K154" s="543">
        <f t="shared" si="26"/>
        <v>0</v>
      </c>
      <c r="L154" s="544">
        <f t="shared" si="27"/>
        <v>0</v>
      </c>
      <c r="M154" s="132"/>
      <c r="N154" s="545">
        <f t="shared" si="28"/>
        <v>0</v>
      </c>
      <c r="O154" s="132"/>
      <c r="P154" s="548"/>
      <c r="Q154" s="194"/>
      <c r="R154" s="194"/>
      <c r="S154" s="194"/>
      <c r="T154" s="194"/>
      <c r="U154" s="470"/>
      <c r="V154" s="194"/>
      <c r="W154" s="194"/>
      <c r="X154" s="194"/>
      <c r="Y154" s="194"/>
      <c r="Z154" s="194"/>
      <c r="AA154" s="470"/>
      <c r="AB154" s="194"/>
      <c r="AC154" s="194"/>
      <c r="AD154" s="194"/>
      <c r="AE154" s="194"/>
      <c r="AF154" s="194"/>
      <c r="AG154" s="470"/>
      <c r="AH154" s="194"/>
      <c r="AI154" s="194"/>
      <c r="AJ154" s="194"/>
      <c r="AK154" s="194"/>
      <c r="AL154" s="470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</row>
    <row r="155">
      <c r="A155" s="194"/>
      <c r="B155" s="47"/>
      <c r="C155" s="549"/>
      <c r="D155" s="62"/>
      <c r="E155" s="62"/>
      <c r="F155" s="63"/>
      <c r="G155" s="547"/>
      <c r="H155" s="63"/>
      <c r="I155" s="542">
        <f t="shared" si="25"/>
        <v>0</v>
      </c>
      <c r="J155" s="132"/>
      <c r="K155" s="543">
        <f t="shared" si="26"/>
        <v>0</v>
      </c>
      <c r="L155" s="544">
        <f t="shared" si="27"/>
        <v>0</v>
      </c>
      <c r="M155" s="132"/>
      <c r="N155" s="545">
        <f t="shared" si="28"/>
        <v>0</v>
      </c>
      <c r="O155" s="132"/>
      <c r="P155" s="548"/>
      <c r="Q155" s="194"/>
      <c r="R155" s="194"/>
      <c r="S155" s="194"/>
      <c r="T155" s="194"/>
      <c r="U155" s="470"/>
      <c r="V155" s="194"/>
      <c r="W155" s="194"/>
      <c r="X155" s="194"/>
      <c r="Y155" s="194"/>
      <c r="Z155" s="194"/>
      <c r="AA155" s="470"/>
      <c r="AB155" s="194"/>
      <c r="AC155" s="194"/>
      <c r="AD155" s="194"/>
      <c r="AE155" s="194"/>
      <c r="AF155" s="194"/>
      <c r="AG155" s="470"/>
      <c r="AH155" s="194"/>
      <c r="AI155" s="194"/>
      <c r="AJ155" s="194"/>
      <c r="AK155" s="194"/>
      <c r="AL155" s="470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</row>
    <row r="156">
      <c r="A156" s="194"/>
      <c r="B156" s="47"/>
      <c r="C156" s="549"/>
      <c r="D156" s="62"/>
      <c r="E156" s="62"/>
      <c r="F156" s="63"/>
      <c r="G156" s="547"/>
      <c r="H156" s="63"/>
      <c r="I156" s="542">
        <f t="shared" si="25"/>
        <v>0</v>
      </c>
      <c r="J156" s="132"/>
      <c r="K156" s="543">
        <f t="shared" si="26"/>
        <v>0</v>
      </c>
      <c r="L156" s="544">
        <f t="shared" si="27"/>
        <v>0</v>
      </c>
      <c r="M156" s="132"/>
      <c r="N156" s="545">
        <f t="shared" si="28"/>
        <v>0</v>
      </c>
      <c r="O156" s="132"/>
      <c r="P156" s="548"/>
      <c r="Q156" s="194"/>
      <c r="R156" s="194"/>
      <c r="S156" s="194"/>
      <c r="T156" s="194"/>
      <c r="U156" s="470"/>
      <c r="V156" s="194"/>
      <c r="W156" s="194"/>
      <c r="X156" s="194"/>
      <c r="Y156" s="194"/>
      <c r="Z156" s="194"/>
      <c r="AA156" s="470"/>
      <c r="AB156" s="194"/>
      <c r="AC156" s="194"/>
      <c r="AD156" s="194"/>
      <c r="AE156" s="194"/>
      <c r="AF156" s="194"/>
      <c r="AG156" s="470"/>
      <c r="AH156" s="194"/>
      <c r="AI156" s="194"/>
      <c r="AJ156" s="194"/>
      <c r="AK156" s="194"/>
      <c r="AL156" s="470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</row>
    <row r="157">
      <c r="A157" s="194"/>
      <c r="B157" s="47"/>
      <c r="C157" s="549"/>
      <c r="D157" s="62"/>
      <c r="E157" s="62"/>
      <c r="F157" s="63"/>
      <c r="G157" s="547"/>
      <c r="H157" s="63"/>
      <c r="I157" s="542">
        <f t="shared" si="25"/>
        <v>0</v>
      </c>
      <c r="J157" s="132"/>
      <c r="K157" s="543">
        <f t="shared" si="26"/>
        <v>0</v>
      </c>
      <c r="L157" s="544">
        <f t="shared" si="27"/>
        <v>0</v>
      </c>
      <c r="M157" s="132"/>
      <c r="N157" s="545">
        <f t="shared" si="28"/>
        <v>0</v>
      </c>
      <c r="O157" s="132"/>
      <c r="P157" s="548"/>
      <c r="Q157" s="194"/>
      <c r="R157" s="194"/>
      <c r="S157" s="194"/>
      <c r="T157" s="194"/>
      <c r="U157" s="470"/>
      <c r="V157" s="194"/>
      <c r="W157" s="194"/>
      <c r="X157" s="194"/>
      <c r="Y157" s="194"/>
      <c r="Z157" s="194"/>
      <c r="AA157" s="470"/>
      <c r="AB157" s="194"/>
      <c r="AC157" s="194"/>
      <c r="AD157" s="194"/>
      <c r="AE157" s="194"/>
      <c r="AF157" s="194"/>
      <c r="AG157" s="470"/>
      <c r="AH157" s="194"/>
      <c r="AI157" s="194"/>
      <c r="AJ157" s="194"/>
      <c r="AK157" s="194"/>
      <c r="AL157" s="470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</row>
    <row r="158">
      <c r="A158" s="194"/>
      <c r="B158" s="47"/>
      <c r="C158" s="549"/>
      <c r="D158" s="62"/>
      <c r="E158" s="62"/>
      <c r="F158" s="63"/>
      <c r="G158" s="547"/>
      <c r="H158" s="63"/>
      <c r="I158" s="542">
        <f t="shared" si="25"/>
        <v>0</v>
      </c>
      <c r="J158" s="132"/>
      <c r="K158" s="543">
        <f t="shared" si="26"/>
        <v>0</v>
      </c>
      <c r="L158" s="544">
        <f t="shared" si="27"/>
        <v>0</v>
      </c>
      <c r="M158" s="132"/>
      <c r="N158" s="545">
        <f t="shared" si="28"/>
        <v>0</v>
      </c>
      <c r="O158" s="132"/>
      <c r="P158" s="548"/>
      <c r="Q158" s="194"/>
      <c r="R158" s="194"/>
      <c r="S158" s="194"/>
      <c r="T158" s="194"/>
      <c r="U158" s="470"/>
      <c r="V158" s="194"/>
      <c r="W158" s="194"/>
      <c r="X158" s="194"/>
      <c r="Y158" s="194"/>
      <c r="Z158" s="194"/>
      <c r="AA158" s="470"/>
      <c r="AB158" s="194"/>
      <c r="AC158" s="194"/>
      <c r="AD158" s="194"/>
      <c r="AE158" s="194"/>
      <c r="AF158" s="194"/>
      <c r="AG158" s="470"/>
      <c r="AH158" s="194"/>
      <c r="AI158" s="194"/>
      <c r="AJ158" s="194"/>
      <c r="AK158" s="194"/>
      <c r="AL158" s="470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</row>
    <row r="159">
      <c r="A159" s="194"/>
      <c r="B159" s="47"/>
      <c r="C159" s="549"/>
      <c r="D159" s="62"/>
      <c r="E159" s="62"/>
      <c r="F159" s="63"/>
      <c r="G159" s="547"/>
      <c r="H159" s="63"/>
      <c r="I159" s="542">
        <f t="shared" si="25"/>
        <v>0</v>
      </c>
      <c r="J159" s="132"/>
      <c r="K159" s="543">
        <f t="shared" si="26"/>
        <v>0</v>
      </c>
      <c r="L159" s="544">
        <f t="shared" si="27"/>
        <v>0</v>
      </c>
      <c r="M159" s="132"/>
      <c r="N159" s="545">
        <f t="shared" si="28"/>
        <v>0</v>
      </c>
      <c r="O159" s="132"/>
      <c r="P159" s="548"/>
      <c r="Q159" s="194"/>
      <c r="R159" s="194"/>
      <c r="S159" s="194"/>
      <c r="T159" s="194"/>
      <c r="U159" s="470"/>
      <c r="V159" s="194"/>
      <c r="W159" s="194"/>
      <c r="X159" s="194"/>
      <c r="Y159" s="194"/>
      <c r="Z159" s="194"/>
      <c r="AA159" s="470"/>
      <c r="AB159" s="194"/>
      <c r="AC159" s="194"/>
      <c r="AD159" s="194"/>
      <c r="AE159" s="194"/>
      <c r="AF159" s="194"/>
      <c r="AG159" s="470"/>
      <c r="AH159" s="194"/>
      <c r="AI159" s="194"/>
      <c r="AJ159" s="194"/>
      <c r="AK159" s="194"/>
      <c r="AL159" s="470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</row>
    <row r="160">
      <c r="A160" s="194"/>
      <c r="B160" s="47"/>
      <c r="C160" s="549"/>
      <c r="D160" s="62"/>
      <c r="E160" s="62"/>
      <c r="F160" s="63"/>
      <c r="G160" s="547"/>
      <c r="H160" s="63"/>
      <c r="I160" s="542">
        <f t="shared" si="25"/>
        <v>0</v>
      </c>
      <c r="J160" s="132"/>
      <c r="K160" s="543">
        <f t="shared" si="26"/>
        <v>0</v>
      </c>
      <c r="L160" s="544">
        <f t="shared" si="27"/>
        <v>0</v>
      </c>
      <c r="M160" s="132"/>
      <c r="N160" s="545">
        <f t="shared" si="28"/>
        <v>0</v>
      </c>
      <c r="O160" s="132"/>
      <c r="P160" s="548"/>
      <c r="Q160" s="194"/>
      <c r="R160" s="194"/>
      <c r="S160" s="194"/>
      <c r="T160" s="194"/>
      <c r="U160" s="470"/>
      <c r="V160" s="194"/>
      <c r="W160" s="194"/>
      <c r="X160" s="194"/>
      <c r="Y160" s="194"/>
      <c r="Z160" s="194"/>
      <c r="AA160" s="470"/>
      <c r="AB160" s="194"/>
      <c r="AC160" s="194"/>
      <c r="AD160" s="194"/>
      <c r="AE160" s="194"/>
      <c r="AF160" s="194"/>
      <c r="AG160" s="470"/>
      <c r="AH160" s="194"/>
      <c r="AI160" s="194"/>
      <c r="AJ160" s="194"/>
      <c r="AK160" s="194"/>
      <c r="AL160" s="470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</row>
    <row r="161">
      <c r="A161" s="194"/>
      <c r="B161" s="47"/>
      <c r="C161" s="549"/>
      <c r="D161" s="62"/>
      <c r="E161" s="62"/>
      <c r="F161" s="63"/>
      <c r="G161" s="547"/>
      <c r="H161" s="63"/>
      <c r="I161" s="542">
        <f t="shared" si="25"/>
        <v>0</v>
      </c>
      <c r="J161" s="132"/>
      <c r="K161" s="543">
        <f t="shared" si="26"/>
        <v>0</v>
      </c>
      <c r="L161" s="544">
        <f t="shared" si="27"/>
        <v>0</v>
      </c>
      <c r="M161" s="132"/>
      <c r="N161" s="545">
        <f t="shared" si="28"/>
        <v>0</v>
      </c>
      <c r="O161" s="132"/>
      <c r="P161" s="548"/>
      <c r="Q161" s="194"/>
      <c r="R161" s="194"/>
      <c r="S161" s="194"/>
      <c r="T161" s="194"/>
      <c r="U161" s="470"/>
      <c r="V161" s="194"/>
      <c r="W161" s="194"/>
      <c r="X161" s="194"/>
      <c r="Y161" s="194"/>
      <c r="Z161" s="194"/>
      <c r="AA161" s="470"/>
      <c r="AB161" s="194"/>
      <c r="AC161" s="194"/>
      <c r="AD161" s="194"/>
      <c r="AE161" s="194"/>
      <c r="AF161" s="194"/>
      <c r="AG161" s="470"/>
      <c r="AH161" s="194"/>
      <c r="AI161" s="194"/>
      <c r="AJ161" s="194"/>
      <c r="AK161" s="194"/>
      <c r="AL161" s="470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</row>
    <row r="162">
      <c r="A162" s="194"/>
      <c r="B162" s="47"/>
      <c r="C162" s="549"/>
      <c r="D162" s="62"/>
      <c r="E162" s="62"/>
      <c r="F162" s="63"/>
      <c r="G162" s="547"/>
      <c r="H162" s="63"/>
      <c r="I162" s="542">
        <f t="shared" si="25"/>
        <v>0</v>
      </c>
      <c r="J162" s="132"/>
      <c r="K162" s="543">
        <f t="shared" si="26"/>
        <v>0</v>
      </c>
      <c r="L162" s="544">
        <f t="shared" si="27"/>
        <v>0</v>
      </c>
      <c r="M162" s="132"/>
      <c r="N162" s="545">
        <f t="shared" si="28"/>
        <v>0</v>
      </c>
      <c r="O162" s="132"/>
      <c r="P162" s="548"/>
      <c r="Q162" s="194"/>
      <c r="R162" s="194"/>
      <c r="S162" s="194"/>
      <c r="T162" s="194"/>
      <c r="U162" s="470"/>
      <c r="V162" s="194"/>
      <c r="W162" s="194"/>
      <c r="X162" s="194"/>
      <c r="Y162" s="194"/>
      <c r="Z162" s="194"/>
      <c r="AA162" s="470"/>
      <c r="AB162" s="194"/>
      <c r="AC162" s="194"/>
      <c r="AD162" s="194"/>
      <c r="AE162" s="194"/>
      <c r="AF162" s="194"/>
      <c r="AG162" s="470"/>
      <c r="AH162" s="194"/>
      <c r="AI162" s="194"/>
      <c r="AJ162" s="194"/>
      <c r="AK162" s="194"/>
      <c r="AL162" s="470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</row>
    <row r="163">
      <c r="A163" s="194"/>
      <c r="B163" s="47"/>
      <c r="C163" s="549"/>
      <c r="D163" s="62"/>
      <c r="E163" s="62"/>
      <c r="F163" s="63"/>
      <c r="G163" s="547"/>
      <c r="H163" s="63"/>
      <c r="I163" s="542">
        <f t="shared" si="25"/>
        <v>0</v>
      </c>
      <c r="J163" s="132"/>
      <c r="K163" s="543">
        <f t="shared" si="26"/>
        <v>0</v>
      </c>
      <c r="L163" s="544">
        <f t="shared" si="27"/>
        <v>0</v>
      </c>
      <c r="M163" s="132"/>
      <c r="N163" s="545">
        <f t="shared" si="28"/>
        <v>0</v>
      </c>
      <c r="O163" s="132"/>
      <c r="P163" s="548"/>
      <c r="Q163" s="194"/>
      <c r="R163" s="194"/>
      <c r="S163" s="194"/>
      <c r="T163" s="194"/>
      <c r="U163" s="470"/>
      <c r="V163" s="194"/>
      <c r="W163" s="194"/>
      <c r="X163" s="194"/>
      <c r="Y163" s="194"/>
      <c r="Z163" s="194"/>
      <c r="AA163" s="470"/>
      <c r="AB163" s="194"/>
      <c r="AC163" s="194"/>
      <c r="AD163" s="194"/>
      <c r="AE163" s="194"/>
      <c r="AF163" s="194"/>
      <c r="AG163" s="470"/>
      <c r="AH163" s="194"/>
      <c r="AI163" s="194"/>
      <c r="AJ163" s="194"/>
      <c r="AK163" s="194"/>
      <c r="AL163" s="470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</row>
    <row r="164">
      <c r="A164" s="194"/>
      <c r="B164" s="47"/>
      <c r="C164" s="549"/>
      <c r="D164" s="62"/>
      <c r="E164" s="62"/>
      <c r="F164" s="63"/>
      <c r="G164" s="547"/>
      <c r="H164" s="63"/>
      <c r="I164" s="542">
        <f t="shared" si="25"/>
        <v>0</v>
      </c>
      <c r="J164" s="132"/>
      <c r="K164" s="543">
        <f t="shared" si="26"/>
        <v>0</v>
      </c>
      <c r="L164" s="544">
        <f t="shared" si="27"/>
        <v>0</v>
      </c>
      <c r="M164" s="132"/>
      <c r="N164" s="545">
        <f t="shared" si="28"/>
        <v>0</v>
      </c>
      <c r="O164" s="132"/>
      <c r="P164" s="548"/>
      <c r="Q164" s="194"/>
      <c r="R164" s="194"/>
      <c r="S164" s="194"/>
      <c r="T164" s="194"/>
      <c r="U164" s="470"/>
      <c r="V164" s="194"/>
      <c r="W164" s="194"/>
      <c r="X164" s="194"/>
      <c r="Y164" s="194"/>
      <c r="Z164" s="194"/>
      <c r="AA164" s="470"/>
      <c r="AB164" s="194"/>
      <c r="AC164" s="194"/>
      <c r="AD164" s="194"/>
      <c r="AE164" s="194"/>
      <c r="AF164" s="194"/>
      <c r="AG164" s="470"/>
      <c r="AH164" s="194"/>
      <c r="AI164" s="194"/>
      <c r="AJ164" s="194"/>
      <c r="AK164" s="194"/>
      <c r="AL164" s="470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</row>
    <row r="165">
      <c r="A165" s="194"/>
      <c r="B165" s="47"/>
      <c r="C165" s="549"/>
      <c r="D165" s="62"/>
      <c r="E165" s="62"/>
      <c r="F165" s="63"/>
      <c r="G165" s="547"/>
      <c r="H165" s="63"/>
      <c r="I165" s="542">
        <f t="shared" si="25"/>
        <v>0</v>
      </c>
      <c r="J165" s="132"/>
      <c r="K165" s="543">
        <f t="shared" si="26"/>
        <v>0</v>
      </c>
      <c r="L165" s="544">
        <f t="shared" si="27"/>
        <v>0</v>
      </c>
      <c r="M165" s="132"/>
      <c r="N165" s="545">
        <f t="shared" si="28"/>
        <v>0</v>
      </c>
      <c r="O165" s="132"/>
      <c r="P165" s="548"/>
      <c r="Q165" s="194"/>
      <c r="R165" s="194"/>
      <c r="S165" s="194"/>
      <c r="T165" s="194"/>
      <c r="U165" s="470"/>
      <c r="V165" s="194"/>
      <c r="W165" s="194"/>
      <c r="X165" s="194"/>
      <c r="Y165" s="194"/>
      <c r="Z165" s="194"/>
      <c r="AA165" s="470"/>
      <c r="AB165" s="194"/>
      <c r="AC165" s="194"/>
      <c r="AD165" s="194"/>
      <c r="AE165" s="194"/>
      <c r="AF165" s="194"/>
      <c r="AG165" s="470"/>
      <c r="AH165" s="194"/>
      <c r="AI165" s="194"/>
      <c r="AJ165" s="194"/>
      <c r="AK165" s="194"/>
      <c r="AL165" s="470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</row>
    <row r="166">
      <c r="A166" s="194"/>
      <c r="B166" s="47"/>
      <c r="C166" s="549"/>
      <c r="D166" s="62"/>
      <c r="E166" s="62"/>
      <c r="F166" s="63"/>
      <c r="G166" s="547"/>
      <c r="H166" s="63"/>
      <c r="I166" s="542">
        <f t="shared" si="25"/>
        <v>0</v>
      </c>
      <c r="J166" s="132"/>
      <c r="K166" s="543">
        <f t="shared" si="26"/>
        <v>0</v>
      </c>
      <c r="L166" s="544">
        <f t="shared" si="27"/>
        <v>0</v>
      </c>
      <c r="M166" s="132"/>
      <c r="N166" s="545">
        <f t="shared" si="28"/>
        <v>0</v>
      </c>
      <c r="O166" s="132"/>
      <c r="P166" s="548"/>
      <c r="Q166" s="194"/>
      <c r="R166" s="194"/>
      <c r="S166" s="194"/>
      <c r="T166" s="194"/>
      <c r="U166" s="470"/>
      <c r="V166" s="194"/>
      <c r="W166" s="194"/>
      <c r="X166" s="194"/>
      <c r="Y166" s="194"/>
      <c r="Z166" s="194"/>
      <c r="AA166" s="470"/>
      <c r="AB166" s="194"/>
      <c r="AC166" s="194"/>
      <c r="AD166" s="194"/>
      <c r="AE166" s="194"/>
      <c r="AF166" s="194"/>
      <c r="AG166" s="470"/>
      <c r="AH166" s="194"/>
      <c r="AI166" s="194"/>
      <c r="AJ166" s="194"/>
      <c r="AK166" s="194"/>
      <c r="AL166" s="470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</row>
    <row r="167">
      <c r="A167" s="194"/>
      <c r="B167" s="194"/>
      <c r="C167" s="194"/>
      <c r="G167" s="194"/>
      <c r="H167" s="194"/>
      <c r="I167" s="194"/>
      <c r="J167" s="194"/>
      <c r="K167" s="194"/>
      <c r="L167" s="194"/>
      <c r="M167" s="194"/>
      <c r="N167" s="470"/>
      <c r="O167" s="194"/>
      <c r="P167" s="194"/>
      <c r="Q167" s="194"/>
      <c r="R167" s="194"/>
      <c r="S167" s="194"/>
      <c r="T167" s="194"/>
      <c r="U167" s="470"/>
      <c r="V167" s="194"/>
      <c r="W167" s="194"/>
      <c r="X167" s="194"/>
      <c r="Y167" s="194"/>
      <c r="Z167" s="194"/>
      <c r="AA167" s="470"/>
      <c r="AB167" s="194"/>
      <c r="AC167" s="194"/>
      <c r="AD167" s="194"/>
      <c r="AE167" s="194"/>
      <c r="AF167" s="194"/>
      <c r="AG167" s="470"/>
      <c r="AH167" s="194"/>
      <c r="AI167" s="194"/>
      <c r="AJ167" s="194"/>
      <c r="AK167" s="194"/>
      <c r="AL167" s="470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</row>
    <row r="168">
      <c r="A168" s="194"/>
      <c r="B168" s="194"/>
      <c r="C168" s="194"/>
      <c r="G168" s="194"/>
      <c r="H168" s="194"/>
      <c r="I168" s="194"/>
      <c r="J168" s="194"/>
      <c r="K168" s="194"/>
      <c r="L168" s="194"/>
      <c r="M168" s="194"/>
      <c r="N168" s="470"/>
      <c r="O168" s="194"/>
      <c r="P168" s="194"/>
      <c r="Q168" s="194"/>
      <c r="R168" s="194"/>
      <c r="S168" s="194"/>
      <c r="T168" s="194"/>
      <c r="U168" s="470"/>
      <c r="V168" s="194"/>
      <c r="W168" s="194"/>
      <c r="X168" s="194"/>
      <c r="Y168" s="194"/>
      <c r="Z168" s="194"/>
      <c r="AA168" s="470"/>
      <c r="AB168" s="194"/>
      <c r="AC168" s="194"/>
      <c r="AD168" s="194"/>
      <c r="AE168" s="194"/>
      <c r="AF168" s="194"/>
      <c r="AG168" s="470"/>
      <c r="AH168" s="194"/>
      <c r="AI168" s="194"/>
      <c r="AJ168" s="194"/>
      <c r="AK168" s="194"/>
      <c r="AL168" s="470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</row>
    <row r="169">
      <c r="A169" s="194"/>
      <c r="B169" s="194"/>
      <c r="C169" s="552" t="s">
        <v>224</v>
      </c>
      <c r="D169" s="553"/>
      <c r="E169" s="554"/>
      <c r="F169" s="194"/>
      <c r="G169" s="194"/>
      <c r="H169" s="194"/>
      <c r="I169" s="194"/>
      <c r="J169" s="194"/>
      <c r="K169" s="194"/>
      <c r="L169" s="194"/>
      <c r="M169" s="194"/>
      <c r="N169" s="470"/>
      <c r="O169" s="194"/>
      <c r="P169" s="194"/>
      <c r="Q169" s="194"/>
      <c r="R169" s="194"/>
      <c r="S169" s="194"/>
      <c r="T169" s="194"/>
      <c r="U169" s="470"/>
      <c r="V169" s="194"/>
      <c r="W169" s="194"/>
      <c r="X169" s="194"/>
      <c r="Y169" s="194"/>
      <c r="Z169" s="194"/>
      <c r="AA169" s="470"/>
      <c r="AB169" s="194"/>
      <c r="AC169" s="194"/>
      <c r="AD169" s="194"/>
      <c r="AE169" s="194"/>
      <c r="AF169" s="194"/>
      <c r="AG169" s="470"/>
      <c r="AH169" s="194"/>
      <c r="AI169" s="194"/>
      <c r="AJ169" s="194"/>
      <c r="AK169" s="194"/>
      <c r="AL169" s="470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</row>
    <row r="170">
      <c r="A170" s="194"/>
      <c r="B170" s="194"/>
      <c r="C170" s="555" t="s">
        <v>225</v>
      </c>
      <c r="D170" s="556"/>
      <c r="E170" s="557"/>
      <c r="F170" s="194"/>
      <c r="G170" s="194"/>
      <c r="H170" s="194"/>
      <c r="I170" s="194"/>
      <c r="J170" s="194"/>
      <c r="K170" s="194"/>
      <c r="L170" s="194"/>
      <c r="M170" s="194"/>
      <c r="N170" s="470"/>
      <c r="O170" s="194"/>
      <c r="P170" s="194"/>
      <c r="Q170" s="194"/>
      <c r="R170" s="194"/>
      <c r="S170" s="194"/>
      <c r="T170" s="194"/>
      <c r="U170" s="470"/>
      <c r="V170" s="194"/>
      <c r="W170" s="194"/>
      <c r="X170" s="194"/>
      <c r="Y170" s="194"/>
      <c r="Z170" s="194"/>
      <c r="AA170" s="470"/>
      <c r="AB170" s="194"/>
      <c r="AC170" s="194"/>
      <c r="AD170" s="194"/>
      <c r="AE170" s="194"/>
      <c r="AF170" s="194"/>
      <c r="AG170" s="470"/>
      <c r="AH170" s="194"/>
      <c r="AI170" s="194"/>
      <c r="AJ170" s="194"/>
      <c r="AK170" s="194"/>
      <c r="AL170" s="470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</row>
    <row r="171">
      <c r="A171" s="194"/>
      <c r="B171" s="194"/>
      <c r="C171" s="555" t="s">
        <v>226</v>
      </c>
      <c r="D171" s="556"/>
      <c r="E171" s="558"/>
      <c r="F171" s="194"/>
      <c r="G171" s="194"/>
      <c r="H171" s="194"/>
      <c r="I171" s="194"/>
      <c r="J171" s="194"/>
      <c r="K171" s="194"/>
      <c r="L171" s="194"/>
      <c r="M171" s="194"/>
      <c r="N171" s="470"/>
      <c r="O171" s="194"/>
      <c r="P171" s="194"/>
      <c r="Q171" s="194"/>
      <c r="R171" s="194"/>
      <c r="S171" s="194"/>
      <c r="T171" s="194"/>
      <c r="U171" s="470"/>
      <c r="V171" s="194"/>
      <c r="W171" s="194"/>
      <c r="X171" s="194"/>
      <c r="Y171" s="194"/>
      <c r="Z171" s="194"/>
      <c r="AA171" s="470"/>
      <c r="AB171" s="194"/>
      <c r="AC171" s="194"/>
      <c r="AD171" s="194"/>
      <c r="AE171" s="194"/>
      <c r="AF171" s="194"/>
      <c r="AG171" s="470"/>
      <c r="AH171" s="194"/>
      <c r="AI171" s="194"/>
      <c r="AJ171" s="194"/>
      <c r="AK171" s="194"/>
      <c r="AL171" s="470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</row>
    <row r="172">
      <c r="A172" s="194"/>
      <c r="B172" s="194"/>
      <c r="C172" s="555" t="s">
        <v>227</v>
      </c>
      <c r="D172" s="556"/>
      <c r="E172" s="558"/>
      <c r="F172" s="194"/>
      <c r="G172" s="194"/>
      <c r="H172" s="194"/>
      <c r="I172" s="194"/>
      <c r="J172" s="194"/>
      <c r="K172" s="194"/>
      <c r="L172" s="194"/>
      <c r="M172" s="194"/>
      <c r="N172" s="470"/>
      <c r="O172" s="194"/>
      <c r="P172" s="194"/>
      <c r="Q172" s="194"/>
      <c r="R172" s="194"/>
      <c r="S172" s="194"/>
      <c r="T172" s="194"/>
      <c r="U172" s="470"/>
      <c r="V172" s="194"/>
      <c r="W172" s="194"/>
      <c r="X172" s="194"/>
      <c r="Y172" s="194"/>
      <c r="Z172" s="194"/>
      <c r="AA172" s="470"/>
      <c r="AB172" s="194"/>
      <c r="AC172" s="194"/>
      <c r="AD172" s="194"/>
      <c r="AE172" s="194"/>
      <c r="AF172" s="194"/>
      <c r="AG172" s="470"/>
      <c r="AH172" s="194"/>
      <c r="AI172" s="194"/>
      <c r="AJ172" s="194"/>
      <c r="AK172" s="194"/>
      <c r="AL172" s="470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</row>
    <row r="173">
      <c r="A173" s="194"/>
      <c r="B173" s="194"/>
      <c r="C173" s="559" t="s">
        <v>228</v>
      </c>
      <c r="D173" s="556"/>
      <c r="E173" s="558"/>
      <c r="F173" s="194"/>
      <c r="G173" s="194"/>
      <c r="H173" s="194"/>
      <c r="I173" s="194"/>
      <c r="J173" s="194"/>
      <c r="K173" s="194"/>
      <c r="L173" s="194"/>
      <c r="M173" s="194"/>
      <c r="N173" s="470"/>
      <c r="O173" s="194"/>
      <c r="P173" s="194"/>
      <c r="Q173" s="194"/>
      <c r="R173" s="194"/>
      <c r="S173" s="194"/>
      <c r="T173" s="194"/>
      <c r="U173" s="470"/>
      <c r="V173" s="194"/>
      <c r="W173" s="194"/>
      <c r="X173" s="194"/>
      <c r="Y173" s="194"/>
      <c r="Z173" s="194"/>
      <c r="AA173" s="470"/>
      <c r="AB173" s="194"/>
      <c r="AC173" s="194"/>
      <c r="AD173" s="194"/>
      <c r="AE173" s="194"/>
      <c r="AF173" s="194"/>
      <c r="AG173" s="470"/>
      <c r="AH173" s="194"/>
      <c r="AI173" s="194"/>
      <c r="AJ173" s="194"/>
      <c r="AK173" s="194"/>
      <c r="AL173" s="470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</row>
    <row r="174">
      <c r="A174" s="194"/>
      <c r="B174" s="194"/>
      <c r="C174" s="555" t="s">
        <v>229</v>
      </c>
      <c r="D174" s="556"/>
      <c r="E174" s="558"/>
      <c r="F174" s="194"/>
      <c r="G174" s="194"/>
      <c r="H174" s="194"/>
      <c r="I174" s="194"/>
      <c r="J174" s="194"/>
      <c r="K174" s="194"/>
      <c r="L174" s="194"/>
      <c r="M174" s="194"/>
      <c r="N174" s="470"/>
      <c r="O174" s="194"/>
      <c r="P174" s="194"/>
      <c r="Q174" s="194"/>
      <c r="R174" s="194"/>
      <c r="S174" s="194"/>
      <c r="T174" s="194"/>
      <c r="U174" s="470"/>
      <c r="V174" s="194"/>
      <c r="W174" s="194"/>
      <c r="X174" s="194"/>
      <c r="Y174" s="194"/>
      <c r="Z174" s="194"/>
      <c r="AA174" s="470"/>
      <c r="AB174" s="194"/>
      <c r="AC174" s="194"/>
      <c r="AD174" s="194"/>
      <c r="AE174" s="194"/>
      <c r="AF174" s="194"/>
      <c r="AG174" s="470"/>
      <c r="AH174" s="194"/>
      <c r="AI174" s="194"/>
      <c r="AJ174" s="194"/>
      <c r="AK174" s="194"/>
      <c r="AL174" s="470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</row>
    <row r="175">
      <c r="A175" s="194"/>
      <c r="B175" s="194"/>
      <c r="C175" s="559" t="s">
        <v>230</v>
      </c>
      <c r="D175" s="556"/>
      <c r="E175" s="560"/>
      <c r="F175" s="194"/>
      <c r="G175" s="194"/>
      <c r="H175" s="194"/>
      <c r="I175" s="194"/>
      <c r="J175" s="194"/>
      <c r="K175" s="194"/>
      <c r="L175" s="194"/>
      <c r="M175" s="194"/>
      <c r="N175" s="470"/>
      <c r="O175" s="194"/>
      <c r="P175" s="194"/>
      <c r="Q175" s="194"/>
      <c r="R175" s="194"/>
      <c r="S175" s="194"/>
      <c r="T175" s="194"/>
      <c r="U175" s="470"/>
      <c r="V175" s="194"/>
      <c r="W175" s="194"/>
      <c r="X175" s="194"/>
      <c r="Y175" s="194"/>
      <c r="Z175" s="194"/>
      <c r="AA175" s="470"/>
      <c r="AB175" s="194"/>
      <c r="AC175" s="194"/>
      <c r="AD175" s="194"/>
      <c r="AE175" s="194"/>
      <c r="AF175" s="194"/>
      <c r="AG175" s="470"/>
      <c r="AH175" s="194"/>
      <c r="AI175" s="194"/>
      <c r="AJ175" s="194"/>
      <c r="AK175" s="194"/>
      <c r="AL175" s="470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</row>
    <row r="176">
      <c r="A176" s="194"/>
      <c r="B176" s="194"/>
      <c r="C176" s="559" t="s">
        <v>231</v>
      </c>
      <c r="D176" s="556"/>
      <c r="E176" s="558"/>
      <c r="F176" s="194"/>
      <c r="G176" s="194"/>
      <c r="H176" s="194"/>
      <c r="I176" s="194"/>
      <c r="J176" s="194"/>
      <c r="K176" s="194"/>
      <c r="L176" s="194"/>
      <c r="M176" s="194"/>
      <c r="N176" s="470"/>
      <c r="O176" s="194"/>
      <c r="P176" s="194"/>
      <c r="Q176" s="194"/>
      <c r="R176" s="194"/>
      <c r="S176" s="194"/>
      <c r="T176" s="194"/>
      <c r="U176" s="470"/>
      <c r="V176" s="194"/>
      <c r="W176" s="194"/>
      <c r="X176" s="194"/>
      <c r="Y176" s="194"/>
      <c r="Z176" s="194"/>
      <c r="AA176" s="470"/>
      <c r="AB176" s="194"/>
      <c r="AC176" s="194"/>
      <c r="AD176" s="194"/>
      <c r="AE176" s="194"/>
      <c r="AF176" s="194"/>
      <c r="AG176" s="470"/>
      <c r="AH176" s="194"/>
      <c r="AI176" s="194"/>
      <c r="AJ176" s="194"/>
      <c r="AK176" s="194"/>
      <c r="AL176" s="470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</row>
    <row r="177">
      <c r="A177" s="194"/>
      <c r="B177" s="194"/>
      <c r="C177" s="561" t="s">
        <v>232</v>
      </c>
      <c r="D177" s="562"/>
      <c r="E177" s="563"/>
      <c r="F177" s="194"/>
      <c r="G177" s="194"/>
      <c r="H177" s="194"/>
      <c r="I177" s="194"/>
      <c r="J177" s="194"/>
      <c r="K177" s="194"/>
      <c r="L177" s="194"/>
      <c r="M177" s="194"/>
      <c r="N177" s="470"/>
      <c r="O177" s="194"/>
      <c r="P177" s="194"/>
      <c r="Q177" s="194"/>
      <c r="R177" s="194"/>
      <c r="S177" s="194"/>
      <c r="T177" s="194"/>
      <c r="U177" s="470"/>
      <c r="V177" s="194"/>
      <c r="W177" s="194"/>
      <c r="X177" s="194"/>
      <c r="Y177" s="194"/>
      <c r="Z177" s="194"/>
      <c r="AA177" s="470"/>
      <c r="AB177" s="194"/>
      <c r="AC177" s="194"/>
      <c r="AD177" s="194"/>
      <c r="AE177" s="194"/>
      <c r="AF177" s="194"/>
      <c r="AG177" s="470"/>
      <c r="AH177" s="194"/>
      <c r="AI177" s="194"/>
      <c r="AJ177" s="194"/>
      <c r="AK177" s="194"/>
      <c r="AL177" s="470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</row>
    <row r="178">
      <c r="A178" s="194"/>
      <c r="B178" s="194"/>
      <c r="C178" s="194"/>
      <c r="G178" s="194"/>
      <c r="H178" s="194"/>
      <c r="I178" s="194"/>
      <c r="J178" s="194"/>
      <c r="K178" s="194"/>
      <c r="L178" s="194"/>
      <c r="M178" s="194"/>
      <c r="N178" s="470"/>
      <c r="O178" s="194"/>
      <c r="P178" s="194"/>
      <c r="Q178" s="194"/>
      <c r="R178" s="194"/>
      <c r="S178" s="194"/>
      <c r="T178" s="194"/>
      <c r="U178" s="470"/>
      <c r="V178" s="194"/>
      <c r="W178" s="194"/>
      <c r="X178" s="194"/>
      <c r="Y178" s="194"/>
      <c r="Z178" s="194"/>
      <c r="AA178" s="470"/>
      <c r="AB178" s="194"/>
      <c r="AC178" s="194"/>
      <c r="AD178" s="194"/>
      <c r="AE178" s="194"/>
      <c r="AF178" s="194"/>
      <c r="AG178" s="470"/>
      <c r="AH178" s="194"/>
      <c r="AI178" s="194"/>
      <c r="AJ178" s="194"/>
      <c r="AK178" s="194"/>
      <c r="AL178" s="470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</row>
    <row r="179">
      <c r="A179" s="194"/>
      <c r="B179" s="194"/>
      <c r="C179" s="194"/>
      <c r="G179" s="194"/>
      <c r="H179" s="194"/>
      <c r="I179" s="194"/>
      <c r="J179" s="194"/>
      <c r="K179" s="194"/>
      <c r="L179" s="194"/>
      <c r="M179" s="194"/>
      <c r="N179" s="470"/>
      <c r="O179" s="194"/>
      <c r="P179" s="194"/>
      <c r="Q179" s="194"/>
      <c r="R179" s="194"/>
      <c r="S179" s="194"/>
      <c r="T179" s="194"/>
      <c r="U179" s="470"/>
      <c r="V179" s="194"/>
      <c r="W179" s="194"/>
      <c r="X179" s="194"/>
      <c r="Y179" s="194"/>
      <c r="Z179" s="194"/>
      <c r="AA179" s="470"/>
      <c r="AB179" s="194"/>
      <c r="AC179" s="194"/>
      <c r="AD179" s="194"/>
      <c r="AE179" s="194"/>
      <c r="AF179" s="194"/>
      <c r="AG179" s="470"/>
      <c r="AH179" s="194"/>
      <c r="AI179" s="194"/>
      <c r="AJ179" s="194"/>
      <c r="AK179" s="194"/>
      <c r="AL179" s="470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</row>
    <row r="180">
      <c r="A180" s="194"/>
      <c r="B180" s="194"/>
      <c r="C180" s="194"/>
      <c r="G180" s="194"/>
      <c r="H180" s="194"/>
      <c r="I180" s="194"/>
      <c r="J180" s="194"/>
      <c r="K180" s="194"/>
      <c r="L180" s="194"/>
      <c r="M180" s="194"/>
      <c r="N180" s="470"/>
      <c r="O180" s="194"/>
      <c r="P180" s="194"/>
      <c r="Q180" s="194"/>
      <c r="R180" s="194"/>
      <c r="S180" s="194"/>
      <c r="T180" s="194"/>
      <c r="U180" s="470"/>
      <c r="V180" s="194"/>
      <c r="W180" s="194"/>
      <c r="X180" s="194"/>
      <c r="Y180" s="194"/>
      <c r="Z180" s="194"/>
      <c r="AA180" s="470"/>
      <c r="AB180" s="194"/>
      <c r="AC180" s="194"/>
      <c r="AD180" s="194"/>
      <c r="AE180" s="194"/>
      <c r="AF180" s="194"/>
      <c r="AG180" s="470"/>
      <c r="AH180" s="194"/>
      <c r="AI180" s="194"/>
      <c r="AJ180" s="194"/>
      <c r="AK180" s="194"/>
      <c r="AL180" s="470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</row>
    <row r="181">
      <c r="A181" s="194"/>
      <c r="B181" s="194"/>
      <c r="C181" s="194"/>
      <c r="G181" s="194"/>
      <c r="H181" s="194"/>
      <c r="I181" s="194"/>
      <c r="J181" s="194"/>
      <c r="K181" s="194"/>
      <c r="L181" s="194"/>
      <c r="M181" s="194"/>
      <c r="N181" s="470"/>
      <c r="O181" s="194"/>
      <c r="P181" s="194"/>
      <c r="Q181" s="194"/>
      <c r="R181" s="194"/>
      <c r="S181" s="194"/>
      <c r="T181" s="194"/>
      <c r="U181" s="470"/>
      <c r="V181" s="194"/>
      <c r="W181" s="194"/>
      <c r="X181" s="194"/>
      <c r="Y181" s="194"/>
      <c r="Z181" s="194"/>
      <c r="AA181" s="470"/>
      <c r="AB181" s="194"/>
      <c r="AC181" s="194"/>
      <c r="AD181" s="194"/>
      <c r="AE181" s="194"/>
      <c r="AF181" s="194"/>
      <c r="AG181" s="470"/>
      <c r="AH181" s="194"/>
      <c r="AI181" s="194"/>
      <c r="AJ181" s="194"/>
      <c r="AK181" s="194"/>
      <c r="AL181" s="470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</row>
    <row r="182">
      <c r="A182" s="194"/>
      <c r="B182" s="194"/>
      <c r="C182" s="194"/>
      <c r="G182" s="194"/>
      <c r="H182" s="194"/>
      <c r="I182" s="194"/>
      <c r="J182" s="194"/>
      <c r="K182" s="194"/>
      <c r="L182" s="194"/>
      <c r="M182" s="194"/>
      <c r="N182" s="470"/>
      <c r="O182" s="194"/>
      <c r="P182" s="194"/>
      <c r="Q182" s="194"/>
      <c r="R182" s="194"/>
      <c r="S182" s="194"/>
      <c r="T182" s="194"/>
      <c r="U182" s="470"/>
      <c r="V182" s="194"/>
      <c r="W182" s="194"/>
      <c r="X182" s="194"/>
      <c r="Y182" s="194"/>
      <c r="Z182" s="194"/>
      <c r="AA182" s="470"/>
      <c r="AB182" s="194"/>
      <c r="AC182" s="194"/>
      <c r="AD182" s="194"/>
      <c r="AE182" s="194"/>
      <c r="AF182" s="194"/>
      <c r="AG182" s="470"/>
      <c r="AH182" s="194"/>
      <c r="AI182" s="194"/>
      <c r="AJ182" s="194"/>
      <c r="AK182" s="194"/>
      <c r="AL182" s="470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</row>
    <row r="183">
      <c r="A183" s="194"/>
      <c r="B183" s="194"/>
      <c r="C183" s="194"/>
      <c r="G183" s="194"/>
      <c r="H183" s="194"/>
      <c r="I183" s="194"/>
      <c r="J183" s="194"/>
      <c r="K183" s="194"/>
      <c r="L183" s="194"/>
      <c r="M183" s="194"/>
      <c r="N183" s="470"/>
      <c r="O183" s="194"/>
      <c r="P183" s="194"/>
      <c r="Q183" s="194"/>
      <c r="R183" s="194"/>
      <c r="S183" s="194"/>
      <c r="T183" s="194"/>
      <c r="U183" s="470"/>
      <c r="V183" s="194"/>
      <c r="W183" s="194"/>
      <c r="X183" s="194"/>
      <c r="Y183" s="194"/>
      <c r="Z183" s="194"/>
      <c r="AA183" s="470"/>
      <c r="AB183" s="194"/>
      <c r="AC183" s="194"/>
      <c r="AD183" s="194"/>
      <c r="AE183" s="194"/>
      <c r="AF183" s="194"/>
      <c r="AG183" s="470"/>
      <c r="AH183" s="194"/>
      <c r="AI183" s="194"/>
      <c r="AJ183" s="194"/>
      <c r="AK183" s="194"/>
      <c r="AL183" s="470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</row>
    <row r="184">
      <c r="A184" s="194"/>
      <c r="B184" s="194"/>
      <c r="C184" s="194"/>
      <c r="G184" s="194"/>
      <c r="H184" s="194"/>
      <c r="I184" s="194"/>
      <c r="J184" s="194"/>
      <c r="K184" s="194"/>
      <c r="L184" s="194"/>
      <c r="M184" s="194"/>
      <c r="N184" s="470"/>
      <c r="O184" s="194"/>
      <c r="P184" s="194"/>
      <c r="Q184" s="194"/>
      <c r="R184" s="194"/>
      <c r="S184" s="194"/>
      <c r="T184" s="194"/>
      <c r="U184" s="470"/>
      <c r="V184" s="194"/>
      <c r="W184" s="194"/>
      <c r="X184" s="194"/>
      <c r="Y184" s="194"/>
      <c r="Z184" s="194"/>
      <c r="AA184" s="470"/>
      <c r="AB184" s="194"/>
      <c r="AC184" s="194"/>
      <c r="AD184" s="194"/>
      <c r="AE184" s="194"/>
      <c r="AF184" s="194"/>
      <c r="AG184" s="470"/>
      <c r="AH184" s="194"/>
      <c r="AI184" s="194"/>
      <c r="AJ184" s="194"/>
      <c r="AK184" s="194"/>
      <c r="AL184" s="470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</row>
    <row r="185">
      <c r="A185" s="194"/>
      <c r="B185" s="194"/>
      <c r="C185" s="194"/>
      <c r="G185" s="194"/>
      <c r="H185" s="194"/>
      <c r="I185" s="194"/>
      <c r="J185" s="194"/>
      <c r="K185" s="194"/>
      <c r="L185" s="194"/>
      <c r="M185" s="194"/>
      <c r="N185" s="470"/>
      <c r="O185" s="194"/>
      <c r="P185" s="194"/>
      <c r="Q185" s="194"/>
      <c r="R185" s="194"/>
      <c r="S185" s="194"/>
      <c r="T185" s="194"/>
      <c r="U185" s="470"/>
      <c r="V185" s="194"/>
      <c r="W185" s="194"/>
      <c r="X185" s="194"/>
      <c r="Y185" s="194"/>
      <c r="Z185" s="194"/>
      <c r="AA185" s="470"/>
      <c r="AB185" s="194"/>
      <c r="AC185" s="194"/>
      <c r="AD185" s="194"/>
      <c r="AE185" s="194"/>
      <c r="AF185" s="194"/>
      <c r="AG185" s="470"/>
      <c r="AH185" s="194"/>
      <c r="AI185" s="194"/>
      <c r="AJ185" s="194"/>
      <c r="AK185" s="194"/>
      <c r="AL185" s="470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</row>
    <row r="186">
      <c r="A186" s="194"/>
      <c r="B186" s="194"/>
      <c r="C186" s="194"/>
      <c r="G186" s="194"/>
      <c r="H186" s="194"/>
      <c r="I186" s="194"/>
      <c r="J186" s="194"/>
      <c r="K186" s="194"/>
      <c r="L186" s="194"/>
      <c r="M186" s="194"/>
      <c r="N186" s="470"/>
      <c r="O186" s="194"/>
      <c r="P186" s="194"/>
      <c r="Q186" s="194"/>
      <c r="R186" s="194"/>
      <c r="S186" s="194"/>
      <c r="T186" s="194"/>
      <c r="U186" s="470"/>
      <c r="V186" s="194"/>
      <c r="W186" s="194"/>
      <c r="X186" s="194"/>
      <c r="Y186" s="194"/>
      <c r="Z186" s="194"/>
      <c r="AA186" s="470"/>
      <c r="AB186" s="194"/>
      <c r="AC186" s="194"/>
      <c r="AD186" s="194"/>
      <c r="AE186" s="194"/>
      <c r="AF186" s="194"/>
      <c r="AG186" s="470"/>
      <c r="AH186" s="194"/>
      <c r="AI186" s="194"/>
      <c r="AJ186" s="194"/>
      <c r="AK186" s="194"/>
      <c r="AL186" s="470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</row>
    <row r="187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470"/>
      <c r="O187" s="194"/>
      <c r="P187" s="194"/>
      <c r="Q187" s="194"/>
      <c r="R187" s="194"/>
      <c r="S187" s="194"/>
      <c r="T187" s="194"/>
      <c r="U187" s="470"/>
      <c r="V187" s="194"/>
      <c r="W187" s="194"/>
      <c r="X187" s="194"/>
      <c r="Y187" s="194"/>
      <c r="Z187" s="194"/>
      <c r="AA187" s="470"/>
      <c r="AB187" s="194"/>
      <c r="AC187" s="194"/>
      <c r="AD187" s="194"/>
      <c r="AE187" s="194"/>
      <c r="AF187" s="194"/>
      <c r="AG187" s="470"/>
      <c r="AH187" s="194"/>
      <c r="AI187" s="194"/>
      <c r="AJ187" s="194"/>
      <c r="AK187" s="194"/>
      <c r="AL187" s="470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</row>
    <row r="188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470"/>
      <c r="O188" s="194"/>
      <c r="P188" s="194"/>
      <c r="Q188" s="194"/>
      <c r="R188" s="194"/>
      <c r="S188" s="194"/>
      <c r="T188" s="194"/>
      <c r="U188" s="470"/>
      <c r="V188" s="194"/>
      <c r="W188" s="194"/>
      <c r="X188" s="194"/>
      <c r="Y188" s="194"/>
      <c r="Z188" s="194"/>
      <c r="AA188" s="470"/>
      <c r="AB188" s="194"/>
      <c r="AC188" s="194"/>
      <c r="AD188" s="194"/>
      <c r="AE188" s="194"/>
      <c r="AF188" s="194"/>
      <c r="AG188" s="470"/>
      <c r="AH188" s="194"/>
      <c r="AI188" s="194"/>
      <c r="AJ188" s="194"/>
      <c r="AK188" s="194"/>
      <c r="AL188" s="470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470"/>
      <c r="O189" s="194"/>
      <c r="P189" s="194"/>
      <c r="Q189" s="194"/>
      <c r="R189" s="194"/>
      <c r="S189" s="194"/>
      <c r="T189" s="194"/>
      <c r="U189" s="470"/>
      <c r="V189" s="194"/>
      <c r="W189" s="194"/>
      <c r="X189" s="194"/>
      <c r="Y189" s="194"/>
      <c r="Z189" s="194"/>
      <c r="AA189" s="470"/>
      <c r="AB189" s="194"/>
      <c r="AC189" s="194"/>
      <c r="AD189" s="194"/>
      <c r="AE189" s="194"/>
      <c r="AF189" s="194"/>
      <c r="AG189" s="470"/>
      <c r="AH189" s="194"/>
      <c r="AI189" s="194"/>
      <c r="AJ189" s="194"/>
      <c r="AK189" s="194"/>
      <c r="AL189" s="470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470"/>
      <c r="O190" s="194"/>
      <c r="P190" s="194"/>
      <c r="Q190" s="194"/>
      <c r="R190" s="194"/>
      <c r="S190" s="194"/>
      <c r="T190" s="194"/>
      <c r="U190" s="470"/>
      <c r="V190" s="194"/>
      <c r="W190" s="194"/>
      <c r="X190" s="194"/>
      <c r="Y190" s="194"/>
      <c r="Z190" s="194"/>
      <c r="AA190" s="470"/>
      <c r="AB190" s="194"/>
      <c r="AC190" s="194"/>
      <c r="AD190" s="194"/>
      <c r="AE190" s="194"/>
      <c r="AF190" s="194"/>
      <c r="AG190" s="470"/>
      <c r="AH190" s="194"/>
      <c r="AI190" s="194"/>
      <c r="AJ190" s="194"/>
      <c r="AK190" s="194"/>
      <c r="AL190" s="470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470"/>
      <c r="O191" s="194"/>
      <c r="P191" s="194"/>
      <c r="Q191" s="194"/>
      <c r="R191" s="194"/>
      <c r="S191" s="194"/>
      <c r="T191" s="194"/>
      <c r="U191" s="470"/>
      <c r="V191" s="194"/>
      <c r="W191" s="194"/>
      <c r="X191" s="194"/>
      <c r="Y191" s="194"/>
      <c r="Z191" s="194"/>
      <c r="AA191" s="470"/>
      <c r="AB191" s="194"/>
      <c r="AC191" s="194"/>
      <c r="AD191" s="194"/>
      <c r="AE191" s="194"/>
      <c r="AF191" s="194"/>
      <c r="AG191" s="470"/>
      <c r="AH191" s="194"/>
      <c r="AI191" s="194"/>
      <c r="AJ191" s="194"/>
      <c r="AK191" s="194"/>
      <c r="AL191" s="470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470"/>
      <c r="O192" s="194"/>
      <c r="P192" s="194"/>
      <c r="Q192" s="194"/>
      <c r="R192" s="194"/>
      <c r="S192" s="194"/>
      <c r="T192" s="194"/>
      <c r="U192" s="470"/>
      <c r="V192" s="194"/>
      <c r="W192" s="194"/>
      <c r="X192" s="194"/>
      <c r="Y192" s="194"/>
      <c r="Z192" s="194"/>
      <c r="AA192" s="470"/>
      <c r="AB192" s="194"/>
      <c r="AC192" s="194"/>
      <c r="AD192" s="194"/>
      <c r="AE192" s="194"/>
      <c r="AF192" s="194"/>
      <c r="AG192" s="470"/>
      <c r="AH192" s="194"/>
      <c r="AI192" s="194"/>
      <c r="AJ192" s="194"/>
      <c r="AK192" s="194"/>
      <c r="AL192" s="470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470"/>
      <c r="O193" s="194"/>
      <c r="P193" s="194"/>
      <c r="Q193" s="194"/>
      <c r="R193" s="194"/>
      <c r="S193" s="194"/>
      <c r="T193" s="194"/>
      <c r="U193" s="470"/>
      <c r="V193" s="194"/>
      <c r="W193" s="194"/>
      <c r="X193" s="194"/>
      <c r="Y193" s="194"/>
      <c r="Z193" s="194"/>
      <c r="AA193" s="470"/>
      <c r="AB193" s="194"/>
      <c r="AC193" s="194"/>
      <c r="AD193" s="194"/>
      <c r="AE193" s="194"/>
      <c r="AF193" s="194"/>
      <c r="AG193" s="470"/>
      <c r="AH193" s="194"/>
      <c r="AI193" s="194"/>
      <c r="AJ193" s="194"/>
      <c r="AK193" s="194"/>
      <c r="AL193" s="470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470"/>
      <c r="O194" s="194"/>
      <c r="P194" s="194"/>
      <c r="Q194" s="194"/>
      <c r="R194" s="194"/>
      <c r="S194" s="194"/>
      <c r="T194" s="194"/>
      <c r="U194" s="470"/>
      <c r="V194" s="194"/>
      <c r="W194" s="194"/>
      <c r="X194" s="194"/>
      <c r="Y194" s="194"/>
      <c r="Z194" s="194"/>
      <c r="AA194" s="470"/>
      <c r="AB194" s="194"/>
      <c r="AC194" s="194"/>
      <c r="AD194" s="194"/>
      <c r="AE194" s="194"/>
      <c r="AF194" s="194"/>
      <c r="AG194" s="470"/>
      <c r="AH194" s="194"/>
      <c r="AI194" s="194"/>
      <c r="AJ194" s="194"/>
      <c r="AK194" s="194"/>
      <c r="AL194" s="470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470"/>
      <c r="O195" s="194"/>
      <c r="P195" s="194"/>
      <c r="Q195" s="194"/>
      <c r="R195" s="194"/>
      <c r="S195" s="194"/>
      <c r="T195" s="194"/>
      <c r="U195" s="470"/>
      <c r="V195" s="194"/>
      <c r="W195" s="194"/>
      <c r="X195" s="194"/>
      <c r="Y195" s="194"/>
      <c r="Z195" s="194"/>
      <c r="AA195" s="470"/>
      <c r="AB195" s="194"/>
      <c r="AC195" s="194"/>
      <c r="AD195" s="194"/>
      <c r="AE195" s="194"/>
      <c r="AF195" s="194"/>
      <c r="AG195" s="470"/>
      <c r="AH195" s="194"/>
      <c r="AI195" s="194"/>
      <c r="AJ195" s="194"/>
      <c r="AK195" s="194"/>
      <c r="AL195" s="470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470"/>
      <c r="O196" s="194"/>
      <c r="P196" s="194"/>
      <c r="Q196" s="194"/>
      <c r="R196" s="194"/>
      <c r="S196" s="194"/>
      <c r="T196" s="194"/>
      <c r="U196" s="470"/>
      <c r="V196" s="194"/>
      <c r="W196" s="194"/>
      <c r="X196" s="194"/>
      <c r="Y196" s="194"/>
      <c r="Z196" s="194"/>
      <c r="AA196" s="470"/>
      <c r="AB196" s="194"/>
      <c r="AC196" s="194"/>
      <c r="AD196" s="194"/>
      <c r="AE196" s="194"/>
      <c r="AF196" s="194"/>
      <c r="AG196" s="470"/>
      <c r="AH196" s="194"/>
      <c r="AI196" s="194"/>
      <c r="AJ196" s="194"/>
      <c r="AK196" s="194"/>
      <c r="AL196" s="470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470"/>
      <c r="O197" s="194"/>
      <c r="P197" s="194"/>
      <c r="Q197" s="194"/>
      <c r="R197" s="194"/>
      <c r="S197" s="194"/>
      <c r="T197" s="194"/>
      <c r="U197" s="470"/>
      <c r="V197" s="194"/>
      <c r="W197" s="194"/>
      <c r="X197" s="194"/>
      <c r="Y197" s="194"/>
      <c r="Z197" s="194"/>
      <c r="AA197" s="470"/>
      <c r="AB197" s="194"/>
      <c r="AC197" s="194"/>
      <c r="AD197" s="194"/>
      <c r="AE197" s="194"/>
      <c r="AF197" s="194"/>
      <c r="AG197" s="470"/>
      <c r="AH197" s="194"/>
      <c r="AI197" s="194"/>
      <c r="AJ197" s="194"/>
      <c r="AK197" s="194"/>
      <c r="AL197" s="470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470"/>
      <c r="O198" s="194"/>
      <c r="P198" s="194"/>
      <c r="Q198" s="194"/>
      <c r="R198" s="194"/>
      <c r="S198" s="194"/>
      <c r="T198" s="194"/>
      <c r="U198" s="470"/>
      <c r="V198" s="194"/>
      <c r="W198" s="194"/>
      <c r="X198" s="194"/>
      <c r="Y198" s="194"/>
      <c r="Z198" s="194"/>
      <c r="AA198" s="470"/>
      <c r="AB198" s="194"/>
      <c r="AC198" s="194"/>
      <c r="AD198" s="194"/>
      <c r="AE198" s="194"/>
      <c r="AF198" s="194"/>
      <c r="AG198" s="470"/>
      <c r="AH198" s="194"/>
      <c r="AI198" s="194"/>
      <c r="AJ198" s="194"/>
      <c r="AK198" s="194"/>
      <c r="AL198" s="470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470"/>
      <c r="O199" s="194"/>
      <c r="P199" s="194"/>
      <c r="Q199" s="194"/>
      <c r="R199" s="194"/>
      <c r="S199" s="194"/>
      <c r="T199" s="194"/>
      <c r="U199" s="470"/>
      <c r="V199" s="194"/>
      <c r="W199" s="194"/>
      <c r="X199" s="194"/>
      <c r="Y199" s="194"/>
      <c r="Z199" s="194"/>
      <c r="AA199" s="470"/>
      <c r="AB199" s="194"/>
      <c r="AC199" s="194"/>
      <c r="AD199" s="194"/>
      <c r="AE199" s="194"/>
      <c r="AF199" s="194"/>
      <c r="AG199" s="470"/>
      <c r="AH199" s="194"/>
      <c r="AI199" s="194"/>
      <c r="AJ199" s="194"/>
      <c r="AK199" s="194"/>
      <c r="AL199" s="470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470"/>
      <c r="O200" s="194"/>
      <c r="P200" s="194"/>
      <c r="Q200" s="194"/>
      <c r="R200" s="194"/>
      <c r="S200" s="194"/>
      <c r="T200" s="194"/>
      <c r="U200" s="470"/>
      <c r="V200" s="194"/>
      <c r="W200" s="194"/>
      <c r="X200" s="194"/>
      <c r="Y200" s="194"/>
      <c r="Z200" s="194"/>
      <c r="AA200" s="470"/>
      <c r="AB200" s="194"/>
      <c r="AC200" s="194"/>
      <c r="AD200" s="194"/>
      <c r="AE200" s="194"/>
      <c r="AF200" s="194"/>
      <c r="AG200" s="470"/>
      <c r="AH200" s="194"/>
      <c r="AI200" s="194"/>
      <c r="AJ200" s="194"/>
      <c r="AK200" s="194"/>
      <c r="AL200" s="470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470"/>
      <c r="O201" s="194"/>
      <c r="P201" s="194"/>
      <c r="Q201" s="194"/>
      <c r="R201" s="194"/>
      <c r="S201" s="194"/>
      <c r="T201" s="194"/>
      <c r="U201" s="470"/>
      <c r="V201" s="194"/>
      <c r="W201" s="194"/>
      <c r="X201" s="194"/>
      <c r="Y201" s="194"/>
      <c r="Z201" s="194"/>
      <c r="AA201" s="470"/>
      <c r="AB201" s="194"/>
      <c r="AC201" s="194"/>
      <c r="AD201" s="194"/>
      <c r="AE201" s="194"/>
      <c r="AF201" s="194"/>
      <c r="AG201" s="470"/>
      <c r="AH201" s="194"/>
      <c r="AI201" s="194"/>
      <c r="AJ201" s="194"/>
      <c r="AK201" s="194"/>
      <c r="AL201" s="470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470"/>
      <c r="O202" s="194"/>
      <c r="P202" s="194"/>
      <c r="Q202" s="194"/>
      <c r="R202" s="194"/>
      <c r="S202" s="194"/>
      <c r="T202" s="194"/>
      <c r="U202" s="470"/>
      <c r="V202" s="194"/>
      <c r="W202" s="194"/>
      <c r="X202" s="194"/>
      <c r="Y202" s="194"/>
      <c r="Z202" s="194"/>
      <c r="AA202" s="470"/>
      <c r="AB202" s="194"/>
      <c r="AC202" s="194"/>
      <c r="AD202" s="194"/>
      <c r="AE202" s="194"/>
      <c r="AF202" s="194"/>
      <c r="AG202" s="470"/>
      <c r="AH202" s="194"/>
      <c r="AI202" s="194"/>
      <c r="AJ202" s="194"/>
      <c r="AK202" s="194"/>
      <c r="AL202" s="470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470"/>
      <c r="O203" s="194"/>
      <c r="P203" s="194"/>
      <c r="Q203" s="194"/>
      <c r="R203" s="194"/>
      <c r="S203" s="194"/>
      <c r="T203" s="194"/>
      <c r="U203" s="470"/>
      <c r="V203" s="194"/>
      <c r="W203" s="194"/>
      <c r="X203" s="194"/>
      <c r="Y203" s="194"/>
      <c r="Z203" s="194"/>
      <c r="AA203" s="470"/>
      <c r="AB203" s="194"/>
      <c r="AC203" s="194"/>
      <c r="AD203" s="194"/>
      <c r="AE203" s="194"/>
      <c r="AF203" s="194"/>
      <c r="AG203" s="470"/>
      <c r="AH203" s="194"/>
      <c r="AI203" s="194"/>
      <c r="AJ203" s="194"/>
      <c r="AK203" s="194"/>
      <c r="AL203" s="470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470"/>
      <c r="O204" s="194"/>
      <c r="P204" s="194"/>
      <c r="Q204" s="194"/>
      <c r="R204" s="194"/>
      <c r="S204" s="194"/>
      <c r="T204" s="194"/>
      <c r="U204" s="470"/>
      <c r="V204" s="194"/>
      <c r="W204" s="194"/>
      <c r="X204" s="194"/>
      <c r="Y204" s="194"/>
      <c r="Z204" s="194"/>
      <c r="AA204" s="470"/>
      <c r="AB204" s="194"/>
      <c r="AC204" s="194"/>
      <c r="AD204" s="194"/>
      <c r="AE204" s="194"/>
      <c r="AF204" s="194"/>
      <c r="AG204" s="470"/>
      <c r="AH204" s="194"/>
      <c r="AI204" s="194"/>
      <c r="AJ204" s="194"/>
      <c r="AK204" s="194"/>
      <c r="AL204" s="470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470"/>
      <c r="O205" s="194"/>
      <c r="P205" s="194"/>
      <c r="Q205" s="194"/>
      <c r="R205" s="194"/>
      <c r="S205" s="194"/>
      <c r="T205" s="194"/>
      <c r="U205" s="470"/>
      <c r="V205" s="194"/>
      <c r="W205" s="194"/>
      <c r="X205" s="194"/>
      <c r="Y205" s="194"/>
      <c r="Z205" s="194"/>
      <c r="AA205" s="470"/>
      <c r="AB205" s="194"/>
      <c r="AC205" s="194"/>
      <c r="AD205" s="194"/>
      <c r="AE205" s="194"/>
      <c r="AF205" s="194"/>
      <c r="AG205" s="470"/>
      <c r="AH205" s="194"/>
      <c r="AI205" s="194"/>
      <c r="AJ205" s="194"/>
      <c r="AK205" s="194"/>
      <c r="AL205" s="470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470"/>
      <c r="O206" s="194"/>
      <c r="P206" s="194"/>
      <c r="Q206" s="194"/>
      <c r="R206" s="194"/>
      <c r="S206" s="194"/>
      <c r="T206" s="194"/>
      <c r="U206" s="470"/>
      <c r="V206" s="194"/>
      <c r="W206" s="194"/>
      <c r="X206" s="194"/>
      <c r="Y206" s="194"/>
      <c r="Z206" s="194"/>
      <c r="AA206" s="470"/>
      <c r="AB206" s="194"/>
      <c r="AC206" s="194"/>
      <c r="AD206" s="194"/>
      <c r="AE206" s="194"/>
      <c r="AF206" s="194"/>
      <c r="AG206" s="470"/>
      <c r="AH206" s="194"/>
      <c r="AI206" s="194"/>
      <c r="AJ206" s="194"/>
      <c r="AK206" s="194"/>
      <c r="AL206" s="470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470"/>
      <c r="O207" s="194"/>
      <c r="P207" s="194"/>
      <c r="Q207" s="194"/>
      <c r="R207" s="194"/>
      <c r="S207" s="194"/>
      <c r="T207" s="194"/>
      <c r="U207" s="470"/>
      <c r="V207" s="194"/>
      <c r="W207" s="194"/>
      <c r="X207" s="194"/>
      <c r="Y207" s="194"/>
      <c r="Z207" s="194"/>
      <c r="AA207" s="470"/>
      <c r="AB207" s="194"/>
      <c r="AC207" s="194"/>
      <c r="AD207" s="194"/>
      <c r="AE207" s="194"/>
      <c r="AF207" s="194"/>
      <c r="AG207" s="470"/>
      <c r="AH207" s="194"/>
      <c r="AI207" s="194"/>
      <c r="AJ207" s="194"/>
      <c r="AK207" s="194"/>
      <c r="AL207" s="470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470"/>
      <c r="O208" s="194"/>
      <c r="P208" s="194"/>
      <c r="Q208" s="194"/>
      <c r="R208" s="194"/>
      <c r="S208" s="194"/>
      <c r="T208" s="194"/>
      <c r="U208" s="470"/>
      <c r="V208" s="194"/>
      <c r="W208" s="194"/>
      <c r="X208" s="194"/>
      <c r="Y208" s="194"/>
      <c r="Z208" s="194"/>
      <c r="AA208" s="470"/>
      <c r="AB208" s="194"/>
      <c r="AC208" s="194"/>
      <c r="AD208" s="194"/>
      <c r="AE208" s="194"/>
      <c r="AF208" s="194"/>
      <c r="AG208" s="470"/>
      <c r="AH208" s="194"/>
      <c r="AI208" s="194"/>
      <c r="AJ208" s="194"/>
      <c r="AK208" s="194"/>
      <c r="AL208" s="470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470"/>
      <c r="O209" s="194"/>
      <c r="P209" s="194"/>
      <c r="Q209" s="194"/>
      <c r="R209" s="194"/>
      <c r="S209" s="194"/>
      <c r="T209" s="194"/>
      <c r="U209" s="470"/>
      <c r="V209" s="194"/>
      <c r="W209" s="194"/>
      <c r="X209" s="194"/>
      <c r="Y209" s="194"/>
      <c r="Z209" s="194"/>
      <c r="AA209" s="470"/>
      <c r="AB209" s="194"/>
      <c r="AC209" s="194"/>
      <c r="AD209" s="194"/>
      <c r="AE209" s="194"/>
      <c r="AF209" s="194"/>
      <c r="AG209" s="470"/>
      <c r="AH209" s="194"/>
      <c r="AI209" s="194"/>
      <c r="AJ209" s="194"/>
      <c r="AK209" s="194"/>
      <c r="AL209" s="470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470"/>
      <c r="O210" s="194"/>
      <c r="P210" s="194"/>
      <c r="Q210" s="194"/>
      <c r="R210" s="194"/>
      <c r="S210" s="194"/>
      <c r="T210" s="194"/>
      <c r="U210" s="470"/>
      <c r="V210" s="194"/>
      <c r="W210" s="194"/>
      <c r="X210" s="194"/>
      <c r="Y210" s="194"/>
      <c r="Z210" s="194"/>
      <c r="AA210" s="470"/>
      <c r="AB210" s="194"/>
      <c r="AC210" s="194"/>
      <c r="AD210" s="194"/>
      <c r="AE210" s="194"/>
      <c r="AF210" s="194"/>
      <c r="AG210" s="470"/>
      <c r="AH210" s="194"/>
      <c r="AI210" s="194"/>
      <c r="AJ210" s="194"/>
      <c r="AK210" s="194"/>
      <c r="AL210" s="470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470"/>
      <c r="O211" s="194"/>
      <c r="P211" s="194"/>
      <c r="Q211" s="194"/>
      <c r="R211" s="194"/>
      <c r="S211" s="194"/>
      <c r="T211" s="194"/>
      <c r="U211" s="470"/>
      <c r="V211" s="194"/>
      <c r="W211" s="194"/>
      <c r="X211" s="194"/>
      <c r="Y211" s="194"/>
      <c r="Z211" s="194"/>
      <c r="AA211" s="470"/>
      <c r="AB211" s="194"/>
      <c r="AC211" s="194"/>
      <c r="AD211" s="194"/>
      <c r="AE211" s="194"/>
      <c r="AF211" s="194"/>
      <c r="AG211" s="470"/>
      <c r="AH211" s="194"/>
      <c r="AI211" s="194"/>
      <c r="AJ211" s="194"/>
      <c r="AK211" s="194"/>
      <c r="AL211" s="470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470"/>
      <c r="O212" s="194"/>
      <c r="P212" s="194"/>
      <c r="Q212" s="194"/>
      <c r="R212" s="194"/>
      <c r="S212" s="194"/>
      <c r="T212" s="194"/>
      <c r="U212" s="470"/>
      <c r="V212" s="194"/>
      <c r="W212" s="194"/>
      <c r="X212" s="194"/>
      <c r="Y212" s="194"/>
      <c r="Z212" s="194"/>
      <c r="AA212" s="470"/>
      <c r="AB212" s="194"/>
      <c r="AC212" s="194"/>
      <c r="AD212" s="194"/>
      <c r="AE212" s="194"/>
      <c r="AF212" s="194"/>
      <c r="AG212" s="470"/>
      <c r="AH212" s="194"/>
      <c r="AI212" s="194"/>
      <c r="AJ212" s="194"/>
      <c r="AK212" s="194"/>
      <c r="AL212" s="470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470"/>
      <c r="O213" s="194"/>
      <c r="P213" s="194"/>
      <c r="Q213" s="194"/>
      <c r="R213" s="194"/>
      <c r="S213" s="194"/>
      <c r="T213" s="194"/>
      <c r="U213" s="470"/>
      <c r="V213" s="194"/>
      <c r="W213" s="194"/>
      <c r="X213" s="194"/>
      <c r="Y213" s="194"/>
      <c r="Z213" s="194"/>
      <c r="AA213" s="470"/>
      <c r="AB213" s="194"/>
      <c r="AC213" s="194"/>
      <c r="AD213" s="194"/>
      <c r="AE213" s="194"/>
      <c r="AF213" s="194"/>
      <c r="AG213" s="470"/>
      <c r="AH213" s="194"/>
      <c r="AI213" s="194"/>
      <c r="AJ213" s="194"/>
      <c r="AK213" s="194"/>
      <c r="AL213" s="470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470"/>
      <c r="O214" s="194"/>
      <c r="P214" s="194"/>
      <c r="Q214" s="194"/>
      <c r="R214" s="194"/>
      <c r="S214" s="194"/>
      <c r="T214" s="194"/>
      <c r="U214" s="470"/>
      <c r="V214" s="194"/>
      <c r="W214" s="194"/>
      <c r="X214" s="194"/>
      <c r="Y214" s="194"/>
      <c r="Z214" s="194"/>
      <c r="AA214" s="470"/>
      <c r="AB214" s="194"/>
      <c r="AC214" s="194"/>
      <c r="AD214" s="194"/>
      <c r="AE214" s="194"/>
      <c r="AF214" s="194"/>
      <c r="AG214" s="470"/>
      <c r="AH214" s="194"/>
      <c r="AI214" s="194"/>
      <c r="AJ214" s="194"/>
      <c r="AK214" s="194"/>
      <c r="AL214" s="470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470"/>
      <c r="O215" s="194"/>
      <c r="P215" s="194"/>
      <c r="Q215" s="194"/>
      <c r="R215" s="194"/>
      <c r="S215" s="194"/>
      <c r="T215" s="194"/>
      <c r="U215" s="470"/>
      <c r="V215" s="194"/>
      <c r="W215" s="194"/>
      <c r="X215" s="194"/>
      <c r="Y215" s="194"/>
      <c r="Z215" s="194"/>
      <c r="AA215" s="470"/>
      <c r="AB215" s="194"/>
      <c r="AC215" s="194"/>
      <c r="AD215" s="194"/>
      <c r="AE215" s="194"/>
      <c r="AF215" s="194"/>
      <c r="AG215" s="470"/>
      <c r="AH215" s="194"/>
      <c r="AI215" s="194"/>
      <c r="AJ215" s="194"/>
      <c r="AK215" s="194"/>
      <c r="AL215" s="470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470"/>
      <c r="O216" s="194"/>
      <c r="P216" s="194"/>
      <c r="Q216" s="194"/>
      <c r="R216" s="194"/>
      <c r="S216" s="194"/>
      <c r="T216" s="194"/>
      <c r="U216" s="470"/>
      <c r="V216" s="194"/>
      <c r="W216" s="194"/>
      <c r="X216" s="194"/>
      <c r="Y216" s="194"/>
      <c r="Z216" s="194"/>
      <c r="AA216" s="470"/>
      <c r="AB216" s="194"/>
      <c r="AC216" s="194"/>
      <c r="AD216" s="194"/>
      <c r="AE216" s="194"/>
      <c r="AF216" s="194"/>
      <c r="AG216" s="470"/>
      <c r="AH216" s="194"/>
      <c r="AI216" s="194"/>
      <c r="AJ216" s="194"/>
      <c r="AK216" s="194"/>
      <c r="AL216" s="470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470"/>
      <c r="O217" s="194"/>
      <c r="P217" s="194"/>
      <c r="Q217" s="194"/>
      <c r="R217" s="194"/>
      <c r="S217" s="194"/>
      <c r="T217" s="194"/>
      <c r="U217" s="470"/>
      <c r="V217" s="194"/>
      <c r="W217" s="194"/>
      <c r="X217" s="194"/>
      <c r="Y217" s="194"/>
      <c r="Z217" s="194"/>
      <c r="AA217" s="470"/>
      <c r="AB217" s="194"/>
      <c r="AC217" s="194"/>
      <c r="AD217" s="194"/>
      <c r="AE217" s="194"/>
      <c r="AF217" s="194"/>
      <c r="AG217" s="470"/>
      <c r="AH217" s="194"/>
      <c r="AI217" s="194"/>
      <c r="AJ217" s="194"/>
      <c r="AK217" s="194"/>
      <c r="AL217" s="470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470"/>
      <c r="O218" s="194"/>
      <c r="P218" s="194"/>
      <c r="Q218" s="194"/>
      <c r="R218" s="194"/>
      <c r="S218" s="194"/>
      <c r="T218" s="194"/>
      <c r="U218" s="470"/>
      <c r="V218" s="194"/>
      <c r="W218" s="194"/>
      <c r="X218" s="194"/>
      <c r="Y218" s="194"/>
      <c r="Z218" s="194"/>
      <c r="AA218" s="470"/>
      <c r="AB218" s="194"/>
      <c r="AC218" s="194"/>
      <c r="AD218" s="194"/>
      <c r="AE218" s="194"/>
      <c r="AF218" s="194"/>
      <c r="AG218" s="470"/>
      <c r="AH218" s="194"/>
      <c r="AI218" s="194"/>
      <c r="AJ218" s="194"/>
      <c r="AK218" s="194"/>
      <c r="AL218" s="470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470"/>
      <c r="O219" s="194"/>
      <c r="P219" s="194"/>
      <c r="Q219" s="194"/>
      <c r="R219" s="194"/>
      <c r="S219" s="194"/>
      <c r="T219" s="194"/>
      <c r="U219" s="470"/>
      <c r="V219" s="194"/>
      <c r="W219" s="194"/>
      <c r="X219" s="194"/>
      <c r="Y219" s="194"/>
      <c r="Z219" s="194"/>
      <c r="AA219" s="470"/>
      <c r="AB219" s="194"/>
      <c r="AC219" s="194"/>
      <c r="AD219" s="194"/>
      <c r="AE219" s="194"/>
      <c r="AF219" s="194"/>
      <c r="AG219" s="470"/>
      <c r="AH219" s="194"/>
      <c r="AI219" s="194"/>
      <c r="AJ219" s="194"/>
      <c r="AK219" s="194"/>
      <c r="AL219" s="470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470"/>
      <c r="O220" s="194"/>
      <c r="P220" s="194"/>
      <c r="Q220" s="194"/>
      <c r="R220" s="194"/>
      <c r="S220" s="194"/>
      <c r="T220" s="194"/>
      <c r="U220" s="470"/>
      <c r="V220" s="194"/>
      <c r="W220" s="194"/>
      <c r="X220" s="194"/>
      <c r="Y220" s="194"/>
      <c r="Z220" s="194"/>
      <c r="AA220" s="470"/>
      <c r="AB220" s="194"/>
      <c r="AC220" s="194"/>
      <c r="AD220" s="194"/>
      <c r="AE220" s="194"/>
      <c r="AF220" s="194"/>
      <c r="AG220" s="470"/>
      <c r="AH220" s="194"/>
      <c r="AI220" s="194"/>
      <c r="AJ220" s="194"/>
      <c r="AK220" s="194"/>
      <c r="AL220" s="470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470"/>
      <c r="O221" s="194"/>
      <c r="P221" s="194"/>
      <c r="Q221" s="194"/>
      <c r="R221" s="194"/>
      <c r="S221" s="194"/>
      <c r="T221" s="194"/>
      <c r="U221" s="470"/>
      <c r="V221" s="194"/>
      <c r="W221" s="194"/>
      <c r="X221" s="194"/>
      <c r="Y221" s="194"/>
      <c r="Z221" s="194"/>
      <c r="AA221" s="470"/>
      <c r="AB221" s="194"/>
      <c r="AC221" s="194"/>
      <c r="AD221" s="194"/>
      <c r="AE221" s="194"/>
      <c r="AF221" s="194"/>
      <c r="AG221" s="470"/>
      <c r="AH221" s="194"/>
      <c r="AI221" s="194"/>
      <c r="AJ221" s="194"/>
      <c r="AK221" s="194"/>
      <c r="AL221" s="470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470"/>
      <c r="O222" s="194"/>
      <c r="P222" s="194"/>
      <c r="Q222" s="194"/>
      <c r="R222" s="194"/>
      <c r="S222" s="194"/>
      <c r="T222" s="194"/>
      <c r="U222" s="470"/>
      <c r="V222" s="194"/>
      <c r="W222" s="194"/>
      <c r="X222" s="194"/>
      <c r="Y222" s="194"/>
      <c r="Z222" s="194"/>
      <c r="AA222" s="470"/>
      <c r="AB222" s="194"/>
      <c r="AC222" s="194"/>
      <c r="AD222" s="194"/>
      <c r="AE222" s="194"/>
      <c r="AF222" s="194"/>
      <c r="AG222" s="470"/>
      <c r="AH222" s="194"/>
      <c r="AI222" s="194"/>
      <c r="AJ222" s="194"/>
      <c r="AK222" s="194"/>
      <c r="AL222" s="470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470"/>
      <c r="O223" s="194"/>
      <c r="P223" s="194"/>
      <c r="Q223" s="194"/>
      <c r="R223" s="194"/>
      <c r="S223" s="194"/>
      <c r="T223" s="194"/>
      <c r="U223" s="470"/>
      <c r="V223" s="194"/>
      <c r="W223" s="194"/>
      <c r="X223" s="194"/>
      <c r="Y223" s="194"/>
      <c r="Z223" s="194"/>
      <c r="AA223" s="470"/>
      <c r="AB223" s="194"/>
      <c r="AC223" s="194"/>
      <c r="AD223" s="194"/>
      <c r="AE223" s="194"/>
      <c r="AF223" s="194"/>
      <c r="AG223" s="470"/>
      <c r="AH223" s="194"/>
      <c r="AI223" s="194"/>
      <c r="AJ223" s="194"/>
      <c r="AK223" s="194"/>
      <c r="AL223" s="470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470"/>
      <c r="O224" s="194"/>
      <c r="P224" s="194"/>
      <c r="Q224" s="194"/>
      <c r="R224" s="194"/>
      <c r="S224" s="194"/>
      <c r="T224" s="194"/>
      <c r="U224" s="470"/>
      <c r="V224" s="194"/>
      <c r="W224" s="194"/>
      <c r="X224" s="194"/>
      <c r="Y224" s="194"/>
      <c r="Z224" s="194"/>
      <c r="AA224" s="470"/>
      <c r="AB224" s="194"/>
      <c r="AC224" s="194"/>
      <c r="AD224" s="194"/>
      <c r="AE224" s="194"/>
      <c r="AF224" s="194"/>
      <c r="AG224" s="470"/>
      <c r="AH224" s="194"/>
      <c r="AI224" s="194"/>
      <c r="AJ224" s="194"/>
      <c r="AK224" s="194"/>
      <c r="AL224" s="470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470"/>
      <c r="O225" s="194"/>
      <c r="P225" s="194"/>
      <c r="Q225" s="194"/>
      <c r="R225" s="194"/>
      <c r="S225" s="194"/>
      <c r="T225" s="194"/>
      <c r="U225" s="470"/>
      <c r="V225" s="194"/>
      <c r="W225" s="194"/>
      <c r="X225" s="194"/>
      <c r="Y225" s="194"/>
      <c r="Z225" s="194"/>
      <c r="AA225" s="470"/>
      <c r="AB225" s="194"/>
      <c r="AC225" s="194"/>
      <c r="AD225" s="194"/>
      <c r="AE225" s="194"/>
      <c r="AF225" s="194"/>
      <c r="AG225" s="470"/>
      <c r="AH225" s="194"/>
      <c r="AI225" s="194"/>
      <c r="AJ225" s="194"/>
      <c r="AK225" s="194"/>
      <c r="AL225" s="470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470"/>
      <c r="O226" s="194"/>
      <c r="P226" s="194"/>
      <c r="Q226" s="194"/>
      <c r="R226" s="194"/>
      <c r="S226" s="194"/>
      <c r="T226" s="194"/>
      <c r="U226" s="470"/>
      <c r="V226" s="194"/>
      <c r="W226" s="194"/>
      <c r="X226" s="194"/>
      <c r="Y226" s="194"/>
      <c r="Z226" s="194"/>
      <c r="AA226" s="470"/>
      <c r="AB226" s="194"/>
      <c r="AC226" s="194"/>
      <c r="AD226" s="194"/>
      <c r="AE226" s="194"/>
      <c r="AF226" s="194"/>
      <c r="AG226" s="470"/>
      <c r="AH226" s="194"/>
      <c r="AI226" s="194"/>
      <c r="AJ226" s="194"/>
      <c r="AK226" s="194"/>
      <c r="AL226" s="470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470"/>
      <c r="O227" s="194"/>
      <c r="P227" s="194"/>
      <c r="Q227" s="194"/>
      <c r="R227" s="194"/>
      <c r="S227" s="194"/>
      <c r="T227" s="194"/>
      <c r="U227" s="470"/>
      <c r="V227" s="194"/>
      <c r="W227" s="194"/>
      <c r="X227" s="194"/>
      <c r="Y227" s="194"/>
      <c r="Z227" s="194"/>
      <c r="AA227" s="470"/>
      <c r="AB227" s="194"/>
      <c r="AC227" s="194"/>
      <c r="AD227" s="194"/>
      <c r="AE227" s="194"/>
      <c r="AF227" s="194"/>
      <c r="AG227" s="470"/>
      <c r="AH227" s="194"/>
      <c r="AI227" s="194"/>
      <c r="AJ227" s="194"/>
      <c r="AK227" s="194"/>
      <c r="AL227" s="470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470"/>
      <c r="O228" s="194"/>
      <c r="P228" s="194"/>
      <c r="Q228" s="194"/>
      <c r="R228" s="194"/>
      <c r="S228" s="194"/>
      <c r="T228" s="194"/>
      <c r="U228" s="470"/>
      <c r="V228" s="194"/>
      <c r="W228" s="194"/>
      <c r="X228" s="194"/>
      <c r="Y228" s="194"/>
      <c r="Z228" s="194"/>
      <c r="AA228" s="470"/>
      <c r="AB228" s="194"/>
      <c r="AC228" s="194"/>
      <c r="AD228" s="194"/>
      <c r="AE228" s="194"/>
      <c r="AF228" s="194"/>
      <c r="AG228" s="470"/>
      <c r="AH228" s="194"/>
      <c r="AI228" s="194"/>
      <c r="AJ228" s="194"/>
      <c r="AK228" s="194"/>
      <c r="AL228" s="470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470"/>
      <c r="O229" s="194"/>
      <c r="P229" s="194"/>
      <c r="Q229" s="194"/>
      <c r="R229" s="194"/>
      <c r="S229" s="194"/>
      <c r="T229" s="194"/>
      <c r="U229" s="470"/>
      <c r="V229" s="194"/>
      <c r="W229" s="194"/>
      <c r="X229" s="194"/>
      <c r="Y229" s="194"/>
      <c r="Z229" s="194"/>
      <c r="AA229" s="470"/>
      <c r="AB229" s="194"/>
      <c r="AC229" s="194"/>
      <c r="AD229" s="194"/>
      <c r="AE229" s="194"/>
      <c r="AF229" s="194"/>
      <c r="AG229" s="470"/>
      <c r="AH229" s="194"/>
      <c r="AI229" s="194"/>
      <c r="AJ229" s="194"/>
      <c r="AK229" s="194"/>
      <c r="AL229" s="470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470"/>
      <c r="O230" s="194"/>
      <c r="P230" s="194"/>
      <c r="Q230" s="194"/>
      <c r="R230" s="194"/>
      <c r="S230" s="194"/>
      <c r="T230" s="194"/>
      <c r="U230" s="470"/>
      <c r="V230" s="194"/>
      <c r="W230" s="194"/>
      <c r="X230" s="194"/>
      <c r="Y230" s="194"/>
      <c r="Z230" s="194"/>
      <c r="AA230" s="470"/>
      <c r="AB230" s="194"/>
      <c r="AC230" s="194"/>
      <c r="AD230" s="194"/>
      <c r="AE230" s="194"/>
      <c r="AF230" s="194"/>
      <c r="AG230" s="470"/>
      <c r="AH230" s="194"/>
      <c r="AI230" s="194"/>
      <c r="AJ230" s="194"/>
      <c r="AK230" s="194"/>
      <c r="AL230" s="470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470"/>
      <c r="O231" s="194"/>
      <c r="P231" s="194"/>
      <c r="Q231" s="194"/>
      <c r="R231" s="194"/>
      <c r="S231" s="194"/>
      <c r="T231" s="194"/>
      <c r="U231" s="470"/>
      <c r="V231" s="194"/>
      <c r="W231" s="194"/>
      <c r="X231" s="194"/>
      <c r="Y231" s="194"/>
      <c r="Z231" s="194"/>
      <c r="AA231" s="470"/>
      <c r="AB231" s="194"/>
      <c r="AC231" s="194"/>
      <c r="AD231" s="194"/>
      <c r="AE231" s="194"/>
      <c r="AF231" s="194"/>
      <c r="AG231" s="470"/>
      <c r="AH231" s="194"/>
      <c r="AI231" s="194"/>
      <c r="AJ231" s="194"/>
      <c r="AK231" s="194"/>
      <c r="AL231" s="470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470"/>
      <c r="O232" s="194"/>
      <c r="P232" s="194"/>
      <c r="Q232" s="194"/>
      <c r="R232" s="194"/>
      <c r="S232" s="194"/>
      <c r="T232" s="194"/>
      <c r="U232" s="470"/>
      <c r="V232" s="194"/>
      <c r="W232" s="194"/>
      <c r="X232" s="194"/>
      <c r="Y232" s="194"/>
      <c r="Z232" s="194"/>
      <c r="AA232" s="470"/>
      <c r="AB232" s="194"/>
      <c r="AC232" s="194"/>
      <c r="AD232" s="194"/>
      <c r="AE232" s="194"/>
      <c r="AF232" s="194"/>
      <c r="AG232" s="470"/>
      <c r="AH232" s="194"/>
      <c r="AI232" s="194"/>
      <c r="AJ232" s="194"/>
      <c r="AK232" s="194"/>
      <c r="AL232" s="470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470"/>
      <c r="O233" s="194"/>
      <c r="P233" s="194"/>
      <c r="Q233" s="194"/>
      <c r="R233" s="194"/>
      <c r="S233" s="194"/>
      <c r="T233" s="194"/>
      <c r="U233" s="470"/>
      <c r="V233" s="194"/>
      <c r="W233" s="194"/>
      <c r="X233" s="194"/>
      <c r="Y233" s="194"/>
      <c r="Z233" s="194"/>
      <c r="AA233" s="470"/>
      <c r="AB233" s="194"/>
      <c r="AC233" s="194"/>
      <c r="AD233" s="194"/>
      <c r="AE233" s="194"/>
      <c r="AF233" s="194"/>
      <c r="AG233" s="470"/>
      <c r="AH233" s="194"/>
      <c r="AI233" s="194"/>
      <c r="AJ233" s="194"/>
      <c r="AK233" s="194"/>
      <c r="AL233" s="470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470"/>
      <c r="O234" s="194"/>
      <c r="P234" s="194"/>
      <c r="Q234" s="194"/>
      <c r="R234" s="194"/>
      <c r="S234" s="194"/>
      <c r="T234" s="194"/>
      <c r="U234" s="470"/>
      <c r="V234" s="194"/>
      <c r="W234" s="194"/>
      <c r="X234" s="194"/>
      <c r="Y234" s="194"/>
      <c r="Z234" s="194"/>
      <c r="AA234" s="470"/>
      <c r="AB234" s="194"/>
      <c r="AC234" s="194"/>
      <c r="AD234" s="194"/>
      <c r="AE234" s="194"/>
      <c r="AF234" s="194"/>
      <c r="AG234" s="470"/>
      <c r="AH234" s="194"/>
      <c r="AI234" s="194"/>
      <c r="AJ234" s="194"/>
      <c r="AK234" s="194"/>
      <c r="AL234" s="470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470"/>
      <c r="O235" s="194"/>
      <c r="P235" s="194"/>
      <c r="Q235" s="194"/>
      <c r="R235" s="194"/>
      <c r="S235" s="194"/>
      <c r="T235" s="194"/>
      <c r="U235" s="470"/>
      <c r="V235" s="194"/>
      <c r="W235" s="194"/>
      <c r="X235" s="194"/>
      <c r="Y235" s="194"/>
      <c r="Z235" s="194"/>
      <c r="AA235" s="470"/>
      <c r="AB235" s="194"/>
      <c r="AC235" s="194"/>
      <c r="AD235" s="194"/>
      <c r="AE235" s="194"/>
      <c r="AF235" s="194"/>
      <c r="AG235" s="470"/>
      <c r="AH235" s="194"/>
      <c r="AI235" s="194"/>
      <c r="AJ235" s="194"/>
      <c r="AK235" s="194"/>
      <c r="AL235" s="470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470"/>
      <c r="O236" s="194"/>
      <c r="P236" s="194"/>
      <c r="Q236" s="194"/>
      <c r="R236" s="194"/>
      <c r="S236" s="194"/>
      <c r="T236" s="194"/>
      <c r="U236" s="470"/>
      <c r="V236" s="194"/>
      <c r="W236" s="194"/>
      <c r="X236" s="194"/>
      <c r="Y236" s="194"/>
      <c r="Z236" s="194"/>
      <c r="AA236" s="470"/>
      <c r="AB236" s="194"/>
      <c r="AC236" s="194"/>
      <c r="AD236" s="194"/>
      <c r="AE236" s="194"/>
      <c r="AF236" s="194"/>
      <c r="AG236" s="470"/>
      <c r="AH236" s="194"/>
      <c r="AI236" s="194"/>
      <c r="AJ236" s="194"/>
      <c r="AK236" s="194"/>
      <c r="AL236" s="470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470"/>
      <c r="O237" s="194"/>
      <c r="P237" s="194"/>
      <c r="Q237" s="194"/>
      <c r="R237" s="194"/>
      <c r="S237" s="194"/>
      <c r="T237" s="194"/>
      <c r="U237" s="470"/>
      <c r="V237" s="194"/>
      <c r="W237" s="194"/>
      <c r="X237" s="194"/>
      <c r="Y237" s="194"/>
      <c r="Z237" s="194"/>
      <c r="AA237" s="470"/>
      <c r="AB237" s="194"/>
      <c r="AC237" s="194"/>
      <c r="AD237" s="194"/>
      <c r="AE237" s="194"/>
      <c r="AF237" s="194"/>
      <c r="AG237" s="470"/>
      <c r="AH237" s="194"/>
      <c r="AI237" s="194"/>
      <c r="AJ237" s="194"/>
      <c r="AK237" s="194"/>
      <c r="AL237" s="470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470"/>
      <c r="O238" s="194"/>
      <c r="P238" s="194"/>
      <c r="Q238" s="194"/>
      <c r="R238" s="194"/>
      <c r="S238" s="194"/>
      <c r="T238" s="194"/>
      <c r="U238" s="470"/>
      <c r="V238" s="194"/>
      <c r="W238" s="194"/>
      <c r="X238" s="194"/>
      <c r="Y238" s="194"/>
      <c r="Z238" s="194"/>
      <c r="AA238" s="470"/>
      <c r="AB238" s="194"/>
      <c r="AC238" s="194"/>
      <c r="AD238" s="194"/>
      <c r="AE238" s="194"/>
      <c r="AF238" s="194"/>
      <c r="AG238" s="470"/>
      <c r="AH238" s="194"/>
      <c r="AI238" s="194"/>
      <c r="AJ238" s="194"/>
      <c r="AK238" s="194"/>
      <c r="AL238" s="470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470"/>
      <c r="O239" s="194"/>
      <c r="P239" s="194"/>
      <c r="Q239" s="194"/>
      <c r="R239" s="194"/>
      <c r="S239" s="194"/>
      <c r="T239" s="194"/>
      <c r="U239" s="470"/>
      <c r="V239" s="194"/>
      <c r="W239" s="194"/>
      <c r="X239" s="194"/>
      <c r="Y239" s="194"/>
      <c r="Z239" s="194"/>
      <c r="AA239" s="470"/>
      <c r="AB239" s="194"/>
      <c r="AC239" s="194"/>
      <c r="AD239" s="194"/>
      <c r="AE239" s="194"/>
      <c r="AF239" s="194"/>
      <c r="AG239" s="470"/>
      <c r="AH239" s="194"/>
      <c r="AI239" s="194"/>
      <c r="AJ239" s="194"/>
      <c r="AK239" s="194"/>
      <c r="AL239" s="470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470"/>
      <c r="O240" s="194"/>
      <c r="P240" s="194"/>
      <c r="Q240" s="194"/>
      <c r="R240" s="194"/>
      <c r="S240" s="194"/>
      <c r="T240" s="194"/>
      <c r="U240" s="470"/>
      <c r="V240" s="194"/>
      <c r="W240" s="194"/>
      <c r="X240" s="194"/>
      <c r="Y240" s="194"/>
      <c r="Z240" s="194"/>
      <c r="AA240" s="470"/>
      <c r="AB240" s="194"/>
      <c r="AC240" s="194"/>
      <c r="AD240" s="194"/>
      <c r="AE240" s="194"/>
      <c r="AF240" s="194"/>
      <c r="AG240" s="470"/>
      <c r="AH240" s="194"/>
      <c r="AI240" s="194"/>
      <c r="AJ240" s="194"/>
      <c r="AK240" s="194"/>
      <c r="AL240" s="470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470"/>
      <c r="O241" s="194"/>
      <c r="P241" s="194"/>
      <c r="Q241" s="194"/>
      <c r="R241" s="194"/>
      <c r="S241" s="194"/>
      <c r="T241" s="194"/>
      <c r="U241" s="470"/>
      <c r="V241" s="194"/>
      <c r="W241" s="194"/>
      <c r="X241" s="194"/>
      <c r="Y241" s="194"/>
      <c r="Z241" s="194"/>
      <c r="AA241" s="470"/>
      <c r="AB241" s="194"/>
      <c r="AC241" s="194"/>
      <c r="AD241" s="194"/>
      <c r="AE241" s="194"/>
      <c r="AF241" s="194"/>
      <c r="AG241" s="470"/>
      <c r="AH241" s="194"/>
      <c r="AI241" s="194"/>
      <c r="AJ241" s="194"/>
      <c r="AK241" s="194"/>
      <c r="AL241" s="470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470"/>
      <c r="O242" s="194"/>
      <c r="P242" s="194"/>
      <c r="Q242" s="194"/>
      <c r="R242" s="194"/>
      <c r="S242" s="194"/>
      <c r="T242" s="194"/>
      <c r="U242" s="470"/>
      <c r="V242" s="194"/>
      <c r="W242" s="194"/>
      <c r="X242" s="194"/>
      <c r="Y242" s="194"/>
      <c r="Z242" s="194"/>
      <c r="AA242" s="470"/>
      <c r="AB242" s="194"/>
      <c r="AC242" s="194"/>
      <c r="AD242" s="194"/>
      <c r="AE242" s="194"/>
      <c r="AF242" s="194"/>
      <c r="AG242" s="470"/>
      <c r="AH242" s="194"/>
      <c r="AI242" s="194"/>
      <c r="AJ242" s="194"/>
      <c r="AK242" s="194"/>
      <c r="AL242" s="470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470"/>
      <c r="O243" s="194"/>
      <c r="P243" s="194"/>
      <c r="Q243" s="194"/>
      <c r="R243" s="194"/>
      <c r="S243" s="194"/>
      <c r="T243" s="194"/>
      <c r="U243" s="470"/>
      <c r="V243" s="194"/>
      <c r="W243" s="194"/>
      <c r="X243" s="194"/>
      <c r="Y243" s="194"/>
      <c r="Z243" s="194"/>
      <c r="AA243" s="470"/>
      <c r="AB243" s="194"/>
      <c r="AC243" s="194"/>
      <c r="AD243" s="194"/>
      <c r="AE243" s="194"/>
      <c r="AF243" s="194"/>
      <c r="AG243" s="470"/>
      <c r="AH243" s="194"/>
      <c r="AI243" s="194"/>
      <c r="AJ243" s="194"/>
      <c r="AK243" s="194"/>
      <c r="AL243" s="470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470"/>
      <c r="O244" s="194"/>
      <c r="P244" s="194"/>
      <c r="Q244" s="194"/>
      <c r="R244" s="194"/>
      <c r="S244" s="194"/>
      <c r="T244" s="194"/>
      <c r="U244" s="470"/>
      <c r="V244" s="194"/>
      <c r="W244" s="194"/>
      <c r="X244" s="194"/>
      <c r="Y244" s="194"/>
      <c r="Z244" s="194"/>
      <c r="AA244" s="470"/>
      <c r="AB244" s="194"/>
      <c r="AC244" s="194"/>
      <c r="AD244" s="194"/>
      <c r="AE244" s="194"/>
      <c r="AF244" s="194"/>
      <c r="AG244" s="470"/>
      <c r="AH244" s="194"/>
      <c r="AI244" s="194"/>
      <c r="AJ244" s="194"/>
      <c r="AK244" s="194"/>
      <c r="AL244" s="470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470"/>
      <c r="O245" s="194"/>
      <c r="P245" s="194"/>
      <c r="Q245" s="194"/>
      <c r="R245" s="194"/>
      <c r="S245" s="194"/>
      <c r="T245" s="194"/>
      <c r="U245" s="470"/>
      <c r="V245" s="194"/>
      <c r="W245" s="194"/>
      <c r="X245" s="194"/>
      <c r="Y245" s="194"/>
      <c r="Z245" s="194"/>
      <c r="AA245" s="470"/>
      <c r="AB245" s="194"/>
      <c r="AC245" s="194"/>
      <c r="AD245" s="194"/>
      <c r="AE245" s="194"/>
      <c r="AF245" s="194"/>
      <c r="AG245" s="470"/>
      <c r="AH245" s="194"/>
      <c r="AI245" s="194"/>
      <c r="AJ245" s="194"/>
      <c r="AK245" s="194"/>
      <c r="AL245" s="470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470"/>
      <c r="O246" s="194"/>
      <c r="P246" s="194"/>
      <c r="Q246" s="194"/>
      <c r="R246" s="194"/>
      <c r="S246" s="194"/>
      <c r="T246" s="194"/>
      <c r="U246" s="470"/>
      <c r="V246" s="194"/>
      <c r="W246" s="194"/>
      <c r="X246" s="194"/>
      <c r="Y246" s="194"/>
      <c r="Z246" s="194"/>
      <c r="AA246" s="470"/>
      <c r="AB246" s="194"/>
      <c r="AC246" s="194"/>
      <c r="AD246" s="194"/>
      <c r="AE246" s="194"/>
      <c r="AF246" s="194"/>
      <c r="AG246" s="470"/>
      <c r="AH246" s="194"/>
      <c r="AI246" s="194"/>
      <c r="AJ246" s="194"/>
      <c r="AK246" s="194"/>
      <c r="AL246" s="470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470"/>
      <c r="O247" s="194"/>
      <c r="P247" s="194"/>
      <c r="Q247" s="194"/>
      <c r="R247" s="194"/>
      <c r="S247" s="194"/>
      <c r="T247" s="194"/>
      <c r="U247" s="470"/>
      <c r="V247" s="194"/>
      <c r="W247" s="194"/>
      <c r="X247" s="194"/>
      <c r="Y247" s="194"/>
      <c r="Z247" s="194"/>
      <c r="AA247" s="470"/>
      <c r="AB247" s="194"/>
      <c r="AC247" s="194"/>
      <c r="AD247" s="194"/>
      <c r="AE247" s="194"/>
      <c r="AF247" s="194"/>
      <c r="AG247" s="470"/>
      <c r="AH247" s="194"/>
      <c r="AI247" s="194"/>
      <c r="AJ247" s="194"/>
      <c r="AK247" s="194"/>
      <c r="AL247" s="470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470"/>
      <c r="O248" s="194"/>
      <c r="P248" s="194"/>
      <c r="Q248" s="194"/>
      <c r="R248" s="194"/>
      <c r="S248" s="194"/>
      <c r="T248" s="194"/>
      <c r="U248" s="470"/>
      <c r="V248" s="194"/>
      <c r="W248" s="194"/>
      <c r="X248" s="194"/>
      <c r="Y248" s="194"/>
      <c r="Z248" s="194"/>
      <c r="AA248" s="470"/>
      <c r="AB248" s="194"/>
      <c r="AC248" s="194"/>
      <c r="AD248" s="194"/>
      <c r="AE248" s="194"/>
      <c r="AF248" s="194"/>
      <c r="AG248" s="470"/>
      <c r="AH248" s="194"/>
      <c r="AI248" s="194"/>
      <c r="AJ248" s="194"/>
      <c r="AK248" s="194"/>
      <c r="AL248" s="470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470"/>
      <c r="O249" s="194"/>
      <c r="P249" s="194"/>
      <c r="Q249" s="194"/>
      <c r="R249" s="194"/>
      <c r="S249" s="194"/>
      <c r="T249" s="194"/>
      <c r="U249" s="470"/>
      <c r="V249" s="194"/>
      <c r="W249" s="194"/>
      <c r="X249" s="194"/>
      <c r="Y249" s="194"/>
      <c r="Z249" s="194"/>
      <c r="AA249" s="470"/>
      <c r="AB249" s="194"/>
      <c r="AC249" s="194"/>
      <c r="AD249" s="194"/>
      <c r="AE249" s="194"/>
      <c r="AF249" s="194"/>
      <c r="AG249" s="470"/>
      <c r="AH249" s="194"/>
      <c r="AI249" s="194"/>
      <c r="AJ249" s="194"/>
      <c r="AK249" s="194"/>
      <c r="AL249" s="470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470"/>
      <c r="O250" s="194"/>
      <c r="P250" s="194"/>
      <c r="Q250" s="194"/>
      <c r="R250" s="194"/>
      <c r="S250" s="194"/>
      <c r="T250" s="194"/>
      <c r="U250" s="470"/>
      <c r="V250" s="194"/>
      <c r="W250" s="194"/>
      <c r="X250" s="194"/>
      <c r="Y250" s="194"/>
      <c r="Z250" s="194"/>
      <c r="AA250" s="470"/>
      <c r="AB250" s="194"/>
      <c r="AC250" s="194"/>
      <c r="AD250" s="194"/>
      <c r="AE250" s="194"/>
      <c r="AF250" s="194"/>
      <c r="AG250" s="470"/>
      <c r="AH250" s="194"/>
      <c r="AI250" s="194"/>
      <c r="AJ250" s="194"/>
      <c r="AK250" s="194"/>
      <c r="AL250" s="470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470"/>
      <c r="O251" s="194"/>
      <c r="P251" s="194"/>
      <c r="Q251" s="194"/>
      <c r="R251" s="194"/>
      <c r="S251" s="194"/>
      <c r="T251" s="194"/>
      <c r="U251" s="470"/>
      <c r="V251" s="194"/>
      <c r="W251" s="194"/>
      <c r="X251" s="194"/>
      <c r="Y251" s="194"/>
      <c r="Z251" s="194"/>
      <c r="AA251" s="470"/>
      <c r="AB251" s="194"/>
      <c r="AC251" s="194"/>
      <c r="AD251" s="194"/>
      <c r="AE251" s="194"/>
      <c r="AF251" s="194"/>
      <c r="AG251" s="470"/>
      <c r="AH251" s="194"/>
      <c r="AI251" s="194"/>
      <c r="AJ251" s="194"/>
      <c r="AK251" s="194"/>
      <c r="AL251" s="470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470"/>
      <c r="O252" s="194"/>
      <c r="P252" s="194"/>
      <c r="Q252" s="194"/>
      <c r="R252" s="194"/>
      <c r="S252" s="194"/>
      <c r="T252" s="194"/>
      <c r="U252" s="470"/>
      <c r="V252" s="194"/>
      <c r="W252" s="194"/>
      <c r="X252" s="194"/>
      <c r="Y252" s="194"/>
      <c r="Z252" s="194"/>
      <c r="AA252" s="470"/>
      <c r="AB252" s="194"/>
      <c r="AC252" s="194"/>
      <c r="AD252" s="194"/>
      <c r="AE252" s="194"/>
      <c r="AF252" s="194"/>
      <c r="AG252" s="470"/>
      <c r="AH252" s="194"/>
      <c r="AI252" s="194"/>
      <c r="AJ252" s="194"/>
      <c r="AK252" s="194"/>
      <c r="AL252" s="470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470"/>
      <c r="O253" s="194"/>
      <c r="P253" s="194"/>
      <c r="Q253" s="194"/>
      <c r="R253" s="194"/>
      <c r="S253" s="194"/>
      <c r="T253" s="194"/>
      <c r="U253" s="470"/>
      <c r="V253" s="194"/>
      <c r="W253" s="194"/>
      <c r="X253" s="194"/>
      <c r="Y253" s="194"/>
      <c r="Z253" s="194"/>
      <c r="AA253" s="470"/>
      <c r="AB253" s="194"/>
      <c r="AC253" s="194"/>
      <c r="AD253" s="194"/>
      <c r="AE253" s="194"/>
      <c r="AF253" s="194"/>
      <c r="AG253" s="470"/>
      <c r="AH253" s="194"/>
      <c r="AI253" s="194"/>
      <c r="AJ253" s="194"/>
      <c r="AK253" s="194"/>
      <c r="AL253" s="470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470"/>
      <c r="O254" s="194"/>
      <c r="P254" s="194"/>
      <c r="Q254" s="194"/>
      <c r="R254" s="194"/>
      <c r="S254" s="194"/>
      <c r="T254" s="194"/>
      <c r="U254" s="470"/>
      <c r="V254" s="194"/>
      <c r="W254" s="194"/>
      <c r="X254" s="194"/>
      <c r="Y254" s="194"/>
      <c r="Z254" s="194"/>
      <c r="AA254" s="470"/>
      <c r="AB254" s="194"/>
      <c r="AC254" s="194"/>
      <c r="AD254" s="194"/>
      <c r="AE254" s="194"/>
      <c r="AF254" s="194"/>
      <c r="AG254" s="470"/>
      <c r="AH254" s="194"/>
      <c r="AI254" s="194"/>
      <c r="AJ254" s="194"/>
      <c r="AK254" s="194"/>
      <c r="AL254" s="470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470"/>
      <c r="O255" s="194"/>
      <c r="P255" s="194"/>
      <c r="Q255" s="194"/>
      <c r="R255" s="194"/>
      <c r="S255" s="194"/>
      <c r="T255" s="194"/>
      <c r="U255" s="470"/>
      <c r="V255" s="194"/>
      <c r="W255" s="194"/>
      <c r="X255" s="194"/>
      <c r="Y255" s="194"/>
      <c r="Z255" s="194"/>
      <c r="AA255" s="470"/>
      <c r="AB255" s="194"/>
      <c r="AC255" s="194"/>
      <c r="AD255" s="194"/>
      <c r="AE255" s="194"/>
      <c r="AF255" s="194"/>
      <c r="AG255" s="470"/>
      <c r="AH255" s="194"/>
      <c r="AI255" s="194"/>
      <c r="AJ255" s="194"/>
      <c r="AK255" s="194"/>
      <c r="AL255" s="470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470"/>
      <c r="O256" s="194"/>
      <c r="P256" s="194"/>
      <c r="Q256" s="194"/>
      <c r="R256" s="194"/>
      <c r="S256" s="194"/>
      <c r="T256" s="194"/>
      <c r="U256" s="470"/>
      <c r="V256" s="194"/>
      <c r="W256" s="194"/>
      <c r="X256" s="194"/>
      <c r="Y256" s="194"/>
      <c r="Z256" s="194"/>
      <c r="AA256" s="470"/>
      <c r="AB256" s="194"/>
      <c r="AC256" s="194"/>
      <c r="AD256" s="194"/>
      <c r="AE256" s="194"/>
      <c r="AF256" s="194"/>
      <c r="AG256" s="470"/>
      <c r="AH256" s="194"/>
      <c r="AI256" s="194"/>
      <c r="AJ256" s="194"/>
      <c r="AK256" s="194"/>
      <c r="AL256" s="470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470"/>
      <c r="O257" s="194"/>
      <c r="P257" s="194"/>
      <c r="Q257" s="194"/>
      <c r="R257" s="194"/>
      <c r="S257" s="194"/>
      <c r="T257" s="194"/>
      <c r="U257" s="470"/>
      <c r="V257" s="194"/>
      <c r="W257" s="194"/>
      <c r="X257" s="194"/>
      <c r="Y257" s="194"/>
      <c r="Z257" s="194"/>
      <c r="AA257" s="470"/>
      <c r="AB257" s="194"/>
      <c r="AC257" s="194"/>
      <c r="AD257" s="194"/>
      <c r="AE257" s="194"/>
      <c r="AF257" s="194"/>
      <c r="AG257" s="470"/>
      <c r="AH257" s="194"/>
      <c r="AI257" s="194"/>
      <c r="AJ257" s="194"/>
      <c r="AK257" s="194"/>
      <c r="AL257" s="470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470"/>
      <c r="O258" s="194"/>
      <c r="P258" s="194"/>
      <c r="Q258" s="194"/>
      <c r="R258" s="194"/>
      <c r="S258" s="194"/>
      <c r="T258" s="194"/>
      <c r="U258" s="470"/>
      <c r="V258" s="194"/>
      <c r="W258" s="194"/>
      <c r="X258" s="194"/>
      <c r="Y258" s="194"/>
      <c r="Z258" s="194"/>
      <c r="AA258" s="470"/>
      <c r="AB258" s="194"/>
      <c r="AC258" s="194"/>
      <c r="AD258" s="194"/>
      <c r="AE258" s="194"/>
      <c r="AF258" s="194"/>
      <c r="AG258" s="470"/>
      <c r="AH258" s="194"/>
      <c r="AI258" s="194"/>
      <c r="AJ258" s="194"/>
      <c r="AK258" s="194"/>
      <c r="AL258" s="470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470"/>
      <c r="O259" s="194"/>
      <c r="P259" s="194"/>
      <c r="Q259" s="194"/>
      <c r="R259" s="194"/>
      <c r="S259" s="194"/>
      <c r="T259" s="194"/>
      <c r="U259" s="470"/>
      <c r="V259" s="194"/>
      <c r="W259" s="194"/>
      <c r="X259" s="194"/>
      <c r="Y259" s="194"/>
      <c r="Z259" s="194"/>
      <c r="AA259" s="470"/>
      <c r="AB259" s="194"/>
      <c r="AC259" s="194"/>
      <c r="AD259" s="194"/>
      <c r="AE259" s="194"/>
      <c r="AF259" s="194"/>
      <c r="AG259" s="470"/>
      <c r="AH259" s="194"/>
      <c r="AI259" s="194"/>
      <c r="AJ259" s="194"/>
      <c r="AK259" s="194"/>
      <c r="AL259" s="470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470"/>
      <c r="O260" s="194"/>
      <c r="P260" s="194"/>
      <c r="Q260" s="194"/>
      <c r="R260" s="194"/>
      <c r="S260" s="194"/>
      <c r="T260" s="194"/>
      <c r="U260" s="470"/>
      <c r="V260" s="194"/>
      <c r="W260" s="194"/>
      <c r="X260" s="194"/>
      <c r="Y260" s="194"/>
      <c r="Z260" s="194"/>
      <c r="AA260" s="470"/>
      <c r="AB260" s="194"/>
      <c r="AC260" s="194"/>
      <c r="AD260" s="194"/>
      <c r="AE260" s="194"/>
      <c r="AF260" s="194"/>
      <c r="AG260" s="470"/>
      <c r="AH260" s="194"/>
      <c r="AI260" s="194"/>
      <c r="AJ260" s="194"/>
      <c r="AK260" s="194"/>
      <c r="AL260" s="470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470"/>
      <c r="O261" s="194"/>
      <c r="P261" s="194"/>
      <c r="Q261" s="194"/>
      <c r="R261" s="194"/>
      <c r="S261" s="194"/>
      <c r="T261" s="194"/>
      <c r="U261" s="470"/>
      <c r="V261" s="194"/>
      <c r="W261" s="194"/>
      <c r="X261" s="194"/>
      <c r="Y261" s="194"/>
      <c r="Z261" s="194"/>
      <c r="AA261" s="470"/>
      <c r="AB261" s="194"/>
      <c r="AC261" s="194"/>
      <c r="AD261" s="194"/>
      <c r="AE261" s="194"/>
      <c r="AF261" s="194"/>
      <c r="AG261" s="470"/>
      <c r="AH261" s="194"/>
      <c r="AI261" s="194"/>
      <c r="AJ261" s="194"/>
      <c r="AK261" s="194"/>
      <c r="AL261" s="470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470"/>
      <c r="O262" s="194"/>
      <c r="P262" s="194"/>
      <c r="Q262" s="194"/>
      <c r="R262" s="194"/>
      <c r="S262" s="194"/>
      <c r="T262" s="194"/>
      <c r="U262" s="470"/>
      <c r="V262" s="194"/>
      <c r="W262" s="194"/>
      <c r="X262" s="194"/>
      <c r="Y262" s="194"/>
      <c r="Z262" s="194"/>
      <c r="AA262" s="470"/>
      <c r="AB262" s="194"/>
      <c r="AC262" s="194"/>
      <c r="AD262" s="194"/>
      <c r="AE262" s="194"/>
      <c r="AF262" s="194"/>
      <c r="AG262" s="470"/>
      <c r="AH262" s="194"/>
      <c r="AI262" s="194"/>
      <c r="AJ262" s="194"/>
      <c r="AK262" s="194"/>
      <c r="AL262" s="470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470"/>
      <c r="O263" s="194"/>
      <c r="P263" s="194"/>
      <c r="Q263" s="194"/>
      <c r="R263" s="194"/>
      <c r="S263" s="194"/>
      <c r="T263" s="194"/>
      <c r="U263" s="470"/>
      <c r="V263" s="194"/>
      <c r="W263" s="194"/>
      <c r="X263" s="194"/>
      <c r="Y263" s="194"/>
      <c r="Z263" s="194"/>
      <c r="AA263" s="470"/>
      <c r="AB263" s="194"/>
      <c r="AC263" s="194"/>
      <c r="AD263" s="194"/>
      <c r="AE263" s="194"/>
      <c r="AF263" s="194"/>
      <c r="AG263" s="470"/>
      <c r="AH263" s="194"/>
      <c r="AI263" s="194"/>
      <c r="AJ263" s="194"/>
      <c r="AK263" s="194"/>
      <c r="AL263" s="470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470"/>
      <c r="O264" s="194"/>
      <c r="P264" s="194"/>
      <c r="Q264" s="194"/>
      <c r="R264" s="194"/>
      <c r="S264" s="194"/>
      <c r="T264" s="194"/>
      <c r="U264" s="470"/>
      <c r="V264" s="194"/>
      <c r="W264" s="194"/>
      <c r="X264" s="194"/>
      <c r="Y264" s="194"/>
      <c r="Z264" s="194"/>
      <c r="AA264" s="470"/>
      <c r="AB264" s="194"/>
      <c r="AC264" s="194"/>
      <c r="AD264" s="194"/>
      <c r="AE264" s="194"/>
      <c r="AF264" s="194"/>
      <c r="AG264" s="470"/>
      <c r="AH264" s="194"/>
      <c r="AI264" s="194"/>
      <c r="AJ264" s="194"/>
      <c r="AK264" s="194"/>
      <c r="AL264" s="470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470"/>
      <c r="O265" s="194"/>
      <c r="P265" s="194"/>
      <c r="Q265" s="194"/>
      <c r="R265" s="194"/>
      <c r="S265" s="194"/>
      <c r="T265" s="194"/>
      <c r="U265" s="470"/>
      <c r="V265" s="194"/>
      <c r="W265" s="194"/>
      <c r="X265" s="194"/>
      <c r="Y265" s="194"/>
      <c r="Z265" s="194"/>
      <c r="AA265" s="470"/>
      <c r="AB265" s="194"/>
      <c r="AC265" s="194"/>
      <c r="AD265" s="194"/>
      <c r="AE265" s="194"/>
      <c r="AF265" s="194"/>
      <c r="AG265" s="470"/>
      <c r="AH265" s="194"/>
      <c r="AI265" s="194"/>
      <c r="AJ265" s="194"/>
      <c r="AK265" s="194"/>
      <c r="AL265" s="470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470"/>
      <c r="O266" s="194"/>
      <c r="P266" s="194"/>
      <c r="Q266" s="194"/>
      <c r="R266" s="194"/>
      <c r="S266" s="194"/>
      <c r="T266" s="194"/>
      <c r="U266" s="470"/>
      <c r="V266" s="194"/>
      <c r="W266" s="194"/>
      <c r="X266" s="194"/>
      <c r="Y266" s="194"/>
      <c r="Z266" s="194"/>
      <c r="AA266" s="470"/>
      <c r="AB266" s="194"/>
      <c r="AC266" s="194"/>
      <c r="AD266" s="194"/>
      <c r="AE266" s="194"/>
      <c r="AF266" s="194"/>
      <c r="AG266" s="470"/>
      <c r="AH266" s="194"/>
      <c r="AI266" s="194"/>
      <c r="AJ266" s="194"/>
      <c r="AK266" s="194"/>
      <c r="AL266" s="470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470"/>
      <c r="O267" s="194"/>
      <c r="P267" s="194"/>
      <c r="Q267" s="194"/>
      <c r="R267" s="194"/>
      <c r="S267" s="194"/>
      <c r="T267" s="194"/>
      <c r="U267" s="470"/>
      <c r="V267" s="194"/>
      <c r="W267" s="194"/>
      <c r="X267" s="194"/>
      <c r="Y267" s="194"/>
      <c r="Z267" s="194"/>
      <c r="AA267" s="470"/>
      <c r="AB267" s="194"/>
      <c r="AC267" s="194"/>
      <c r="AD267" s="194"/>
      <c r="AE267" s="194"/>
      <c r="AF267" s="194"/>
      <c r="AG267" s="470"/>
      <c r="AH267" s="194"/>
      <c r="AI267" s="194"/>
      <c r="AJ267" s="194"/>
      <c r="AK267" s="194"/>
      <c r="AL267" s="470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470"/>
      <c r="O268" s="194"/>
      <c r="P268" s="194"/>
      <c r="Q268" s="194"/>
      <c r="R268" s="194"/>
      <c r="S268" s="194"/>
      <c r="T268" s="194"/>
      <c r="U268" s="470"/>
      <c r="V268" s="194"/>
      <c r="W268" s="194"/>
      <c r="X268" s="194"/>
      <c r="Y268" s="194"/>
      <c r="Z268" s="194"/>
      <c r="AA268" s="470"/>
      <c r="AB268" s="194"/>
      <c r="AC268" s="194"/>
      <c r="AD268" s="194"/>
      <c r="AE268" s="194"/>
      <c r="AF268" s="194"/>
      <c r="AG268" s="470"/>
      <c r="AH268" s="194"/>
      <c r="AI268" s="194"/>
      <c r="AJ268" s="194"/>
      <c r="AK268" s="194"/>
      <c r="AL268" s="470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470"/>
      <c r="O269" s="194"/>
      <c r="P269" s="194"/>
      <c r="Q269" s="194"/>
      <c r="R269" s="194"/>
      <c r="S269" s="194"/>
      <c r="T269" s="194"/>
      <c r="U269" s="470"/>
      <c r="V269" s="194"/>
      <c r="W269" s="194"/>
      <c r="X269" s="194"/>
      <c r="Y269" s="194"/>
      <c r="Z269" s="194"/>
      <c r="AA269" s="470"/>
      <c r="AB269" s="194"/>
      <c r="AC269" s="194"/>
      <c r="AD269" s="194"/>
      <c r="AE269" s="194"/>
      <c r="AF269" s="194"/>
      <c r="AG269" s="470"/>
      <c r="AH269" s="194"/>
      <c r="AI269" s="194"/>
      <c r="AJ269" s="194"/>
      <c r="AK269" s="194"/>
      <c r="AL269" s="470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470"/>
      <c r="O270" s="194"/>
      <c r="P270" s="194"/>
      <c r="Q270" s="194"/>
      <c r="R270" s="194"/>
      <c r="S270" s="194"/>
      <c r="T270" s="194"/>
      <c r="U270" s="470"/>
      <c r="V270" s="194"/>
      <c r="W270" s="194"/>
      <c r="X270" s="194"/>
      <c r="Y270" s="194"/>
      <c r="Z270" s="194"/>
      <c r="AA270" s="470"/>
      <c r="AB270" s="194"/>
      <c r="AC270" s="194"/>
      <c r="AD270" s="194"/>
      <c r="AE270" s="194"/>
      <c r="AF270" s="194"/>
      <c r="AG270" s="470"/>
      <c r="AH270" s="194"/>
      <c r="AI270" s="194"/>
      <c r="AJ270" s="194"/>
      <c r="AK270" s="194"/>
      <c r="AL270" s="470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470"/>
      <c r="O271" s="194"/>
      <c r="P271" s="194"/>
      <c r="Q271" s="194"/>
      <c r="R271" s="194"/>
      <c r="S271" s="194"/>
      <c r="T271" s="194"/>
      <c r="U271" s="470"/>
      <c r="V271" s="194"/>
      <c r="W271" s="194"/>
      <c r="X271" s="194"/>
      <c r="Y271" s="194"/>
      <c r="Z271" s="194"/>
      <c r="AA271" s="470"/>
      <c r="AB271" s="194"/>
      <c r="AC271" s="194"/>
      <c r="AD271" s="194"/>
      <c r="AE271" s="194"/>
      <c r="AF271" s="194"/>
      <c r="AG271" s="470"/>
      <c r="AH271" s="194"/>
      <c r="AI271" s="194"/>
      <c r="AJ271" s="194"/>
      <c r="AK271" s="194"/>
      <c r="AL271" s="470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470"/>
      <c r="O272" s="194"/>
      <c r="P272" s="194"/>
      <c r="Q272" s="194"/>
      <c r="R272" s="194"/>
      <c r="S272" s="194"/>
      <c r="T272" s="194"/>
      <c r="U272" s="470"/>
      <c r="V272" s="194"/>
      <c r="W272" s="194"/>
      <c r="X272" s="194"/>
      <c r="Y272" s="194"/>
      <c r="Z272" s="194"/>
      <c r="AA272" s="470"/>
      <c r="AB272" s="194"/>
      <c r="AC272" s="194"/>
      <c r="AD272" s="194"/>
      <c r="AE272" s="194"/>
      <c r="AF272" s="194"/>
      <c r="AG272" s="470"/>
      <c r="AH272" s="194"/>
      <c r="AI272" s="194"/>
      <c r="AJ272" s="194"/>
      <c r="AK272" s="194"/>
      <c r="AL272" s="470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470"/>
      <c r="O273" s="194"/>
      <c r="P273" s="194"/>
      <c r="Q273" s="194"/>
      <c r="R273" s="194"/>
      <c r="S273" s="194"/>
      <c r="T273" s="194"/>
      <c r="U273" s="470"/>
      <c r="V273" s="194"/>
      <c r="W273" s="194"/>
      <c r="X273" s="194"/>
      <c r="Y273" s="194"/>
      <c r="Z273" s="194"/>
      <c r="AA273" s="470"/>
      <c r="AB273" s="194"/>
      <c r="AC273" s="194"/>
      <c r="AD273" s="194"/>
      <c r="AE273" s="194"/>
      <c r="AF273" s="194"/>
      <c r="AG273" s="470"/>
      <c r="AH273" s="194"/>
      <c r="AI273" s="194"/>
      <c r="AJ273" s="194"/>
      <c r="AK273" s="194"/>
      <c r="AL273" s="470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470"/>
      <c r="O274" s="194"/>
      <c r="P274" s="194"/>
      <c r="Q274" s="194"/>
      <c r="R274" s="194"/>
      <c r="S274" s="194"/>
      <c r="T274" s="194"/>
      <c r="U274" s="470"/>
      <c r="V274" s="194"/>
      <c r="W274" s="194"/>
      <c r="X274" s="194"/>
      <c r="Y274" s="194"/>
      <c r="Z274" s="194"/>
      <c r="AA274" s="470"/>
      <c r="AB274" s="194"/>
      <c r="AC274" s="194"/>
      <c r="AD274" s="194"/>
      <c r="AE274" s="194"/>
      <c r="AF274" s="194"/>
      <c r="AG274" s="470"/>
      <c r="AH274" s="194"/>
      <c r="AI274" s="194"/>
      <c r="AJ274" s="194"/>
      <c r="AK274" s="194"/>
      <c r="AL274" s="470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470"/>
      <c r="O275" s="194"/>
      <c r="P275" s="194"/>
      <c r="Q275" s="194"/>
      <c r="R275" s="194"/>
      <c r="S275" s="194"/>
      <c r="T275" s="194"/>
      <c r="U275" s="470"/>
      <c r="V275" s="194"/>
      <c r="W275" s="194"/>
      <c r="X275" s="194"/>
      <c r="Y275" s="194"/>
      <c r="Z275" s="194"/>
      <c r="AA275" s="470"/>
      <c r="AB275" s="194"/>
      <c r="AC275" s="194"/>
      <c r="AD275" s="194"/>
      <c r="AE275" s="194"/>
      <c r="AF275" s="194"/>
      <c r="AG275" s="470"/>
      <c r="AH275" s="194"/>
      <c r="AI275" s="194"/>
      <c r="AJ275" s="194"/>
      <c r="AK275" s="194"/>
      <c r="AL275" s="470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470"/>
      <c r="O276" s="194"/>
      <c r="P276" s="194"/>
      <c r="Q276" s="194"/>
      <c r="R276" s="194"/>
      <c r="S276" s="194"/>
      <c r="T276" s="194"/>
      <c r="U276" s="470"/>
      <c r="V276" s="194"/>
      <c r="W276" s="194"/>
      <c r="X276" s="194"/>
      <c r="Y276" s="194"/>
      <c r="Z276" s="194"/>
      <c r="AA276" s="470"/>
      <c r="AB276" s="194"/>
      <c r="AC276" s="194"/>
      <c r="AD276" s="194"/>
      <c r="AE276" s="194"/>
      <c r="AF276" s="194"/>
      <c r="AG276" s="470"/>
      <c r="AH276" s="194"/>
      <c r="AI276" s="194"/>
      <c r="AJ276" s="194"/>
      <c r="AK276" s="194"/>
      <c r="AL276" s="470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470"/>
      <c r="O277" s="194"/>
      <c r="P277" s="194"/>
      <c r="Q277" s="194"/>
      <c r="R277" s="194"/>
      <c r="S277" s="194"/>
      <c r="T277" s="194"/>
      <c r="U277" s="470"/>
      <c r="V277" s="194"/>
      <c r="W277" s="194"/>
      <c r="X277" s="194"/>
      <c r="Y277" s="194"/>
      <c r="Z277" s="194"/>
      <c r="AA277" s="470"/>
      <c r="AB277" s="194"/>
      <c r="AC277" s="194"/>
      <c r="AD277" s="194"/>
      <c r="AE277" s="194"/>
      <c r="AF277" s="194"/>
      <c r="AG277" s="470"/>
      <c r="AH277" s="194"/>
      <c r="AI277" s="194"/>
      <c r="AJ277" s="194"/>
      <c r="AK277" s="194"/>
      <c r="AL277" s="470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470"/>
      <c r="O278" s="194"/>
      <c r="P278" s="194"/>
      <c r="Q278" s="194"/>
      <c r="R278" s="194"/>
      <c r="S278" s="194"/>
      <c r="T278" s="194"/>
      <c r="U278" s="470"/>
      <c r="V278" s="194"/>
      <c r="W278" s="194"/>
      <c r="X278" s="194"/>
      <c r="Y278" s="194"/>
      <c r="Z278" s="194"/>
      <c r="AA278" s="470"/>
      <c r="AB278" s="194"/>
      <c r="AC278" s="194"/>
      <c r="AD278" s="194"/>
      <c r="AE278" s="194"/>
      <c r="AF278" s="194"/>
      <c r="AG278" s="470"/>
      <c r="AH278" s="194"/>
      <c r="AI278" s="194"/>
      <c r="AJ278" s="194"/>
      <c r="AK278" s="194"/>
      <c r="AL278" s="470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470"/>
      <c r="O279" s="194"/>
      <c r="P279" s="194"/>
      <c r="Q279" s="194"/>
      <c r="R279" s="194"/>
      <c r="S279" s="194"/>
      <c r="T279" s="194"/>
      <c r="U279" s="470"/>
      <c r="V279" s="194"/>
      <c r="W279" s="194"/>
      <c r="X279" s="194"/>
      <c r="Y279" s="194"/>
      <c r="Z279" s="194"/>
      <c r="AA279" s="470"/>
      <c r="AB279" s="194"/>
      <c r="AC279" s="194"/>
      <c r="AD279" s="194"/>
      <c r="AE279" s="194"/>
      <c r="AF279" s="194"/>
      <c r="AG279" s="470"/>
      <c r="AH279" s="194"/>
      <c r="AI279" s="194"/>
      <c r="AJ279" s="194"/>
      <c r="AK279" s="194"/>
      <c r="AL279" s="470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470"/>
      <c r="O280" s="194"/>
      <c r="P280" s="194"/>
      <c r="Q280" s="194"/>
      <c r="R280" s="194"/>
      <c r="S280" s="194"/>
      <c r="T280" s="194"/>
      <c r="U280" s="470"/>
      <c r="V280" s="194"/>
      <c r="W280" s="194"/>
      <c r="X280" s="194"/>
      <c r="Y280" s="194"/>
      <c r="Z280" s="194"/>
      <c r="AA280" s="470"/>
      <c r="AB280" s="194"/>
      <c r="AC280" s="194"/>
      <c r="AD280" s="194"/>
      <c r="AE280" s="194"/>
      <c r="AF280" s="194"/>
      <c r="AG280" s="470"/>
      <c r="AH280" s="194"/>
      <c r="AI280" s="194"/>
      <c r="AJ280" s="194"/>
      <c r="AK280" s="194"/>
      <c r="AL280" s="470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470"/>
      <c r="O281" s="194"/>
      <c r="P281" s="194"/>
      <c r="Q281" s="194"/>
      <c r="R281" s="194"/>
      <c r="S281" s="194"/>
      <c r="T281" s="194"/>
      <c r="U281" s="470"/>
      <c r="V281" s="194"/>
      <c r="W281" s="194"/>
      <c r="X281" s="194"/>
      <c r="Y281" s="194"/>
      <c r="Z281" s="194"/>
      <c r="AA281" s="470"/>
      <c r="AB281" s="194"/>
      <c r="AC281" s="194"/>
      <c r="AD281" s="194"/>
      <c r="AE281" s="194"/>
      <c r="AF281" s="194"/>
      <c r="AG281" s="470"/>
      <c r="AH281" s="194"/>
      <c r="AI281" s="194"/>
      <c r="AJ281" s="194"/>
      <c r="AK281" s="194"/>
      <c r="AL281" s="470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470"/>
      <c r="O282" s="194"/>
      <c r="P282" s="194"/>
      <c r="Q282" s="194"/>
      <c r="R282" s="194"/>
      <c r="S282" s="194"/>
      <c r="T282" s="194"/>
      <c r="U282" s="470"/>
      <c r="V282" s="194"/>
      <c r="W282" s="194"/>
      <c r="X282" s="194"/>
      <c r="Y282" s="194"/>
      <c r="Z282" s="194"/>
      <c r="AA282" s="470"/>
      <c r="AB282" s="194"/>
      <c r="AC282" s="194"/>
      <c r="AD282" s="194"/>
      <c r="AE282" s="194"/>
      <c r="AF282" s="194"/>
      <c r="AG282" s="470"/>
      <c r="AH282" s="194"/>
      <c r="AI282" s="194"/>
      <c r="AJ282" s="194"/>
      <c r="AK282" s="194"/>
      <c r="AL282" s="470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470"/>
      <c r="O283" s="194"/>
      <c r="P283" s="194"/>
      <c r="Q283" s="194"/>
      <c r="R283" s="194"/>
      <c r="S283" s="194"/>
      <c r="T283" s="194"/>
      <c r="U283" s="470"/>
      <c r="V283" s="194"/>
      <c r="W283" s="194"/>
      <c r="X283" s="194"/>
      <c r="Y283" s="194"/>
      <c r="Z283" s="194"/>
      <c r="AA283" s="470"/>
      <c r="AB283" s="194"/>
      <c r="AC283" s="194"/>
      <c r="AD283" s="194"/>
      <c r="AE283" s="194"/>
      <c r="AF283" s="194"/>
      <c r="AG283" s="470"/>
      <c r="AH283" s="194"/>
      <c r="AI283" s="194"/>
      <c r="AJ283" s="194"/>
      <c r="AK283" s="194"/>
      <c r="AL283" s="470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470"/>
      <c r="O284" s="194"/>
      <c r="P284" s="194"/>
      <c r="Q284" s="194"/>
      <c r="R284" s="194"/>
      <c r="S284" s="194"/>
      <c r="T284" s="194"/>
      <c r="U284" s="470"/>
      <c r="V284" s="194"/>
      <c r="W284" s="194"/>
      <c r="X284" s="194"/>
      <c r="Y284" s="194"/>
      <c r="Z284" s="194"/>
      <c r="AA284" s="470"/>
      <c r="AB284" s="194"/>
      <c r="AC284" s="194"/>
      <c r="AD284" s="194"/>
      <c r="AE284" s="194"/>
      <c r="AF284" s="194"/>
      <c r="AG284" s="470"/>
      <c r="AH284" s="194"/>
      <c r="AI284" s="194"/>
      <c r="AJ284" s="194"/>
      <c r="AK284" s="194"/>
      <c r="AL284" s="470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470"/>
      <c r="O285" s="194"/>
      <c r="P285" s="194"/>
      <c r="Q285" s="194"/>
      <c r="R285" s="194"/>
      <c r="S285" s="194"/>
      <c r="T285" s="194"/>
      <c r="U285" s="470"/>
      <c r="V285" s="194"/>
      <c r="W285" s="194"/>
      <c r="X285" s="194"/>
      <c r="Y285" s="194"/>
      <c r="Z285" s="194"/>
      <c r="AA285" s="470"/>
      <c r="AB285" s="194"/>
      <c r="AC285" s="194"/>
      <c r="AD285" s="194"/>
      <c r="AE285" s="194"/>
      <c r="AF285" s="194"/>
      <c r="AG285" s="470"/>
      <c r="AH285" s="194"/>
      <c r="AI285" s="194"/>
      <c r="AJ285" s="194"/>
      <c r="AK285" s="194"/>
      <c r="AL285" s="470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470"/>
      <c r="O286" s="194"/>
      <c r="P286" s="194"/>
      <c r="Q286" s="194"/>
      <c r="R286" s="194"/>
      <c r="S286" s="194"/>
      <c r="T286" s="194"/>
      <c r="U286" s="470"/>
      <c r="V286" s="194"/>
      <c r="W286" s="194"/>
      <c r="X286" s="194"/>
      <c r="Y286" s="194"/>
      <c r="Z286" s="194"/>
      <c r="AA286" s="470"/>
      <c r="AB286" s="194"/>
      <c r="AC286" s="194"/>
      <c r="AD286" s="194"/>
      <c r="AE286" s="194"/>
      <c r="AF286" s="194"/>
      <c r="AG286" s="470"/>
      <c r="AH286" s="194"/>
      <c r="AI286" s="194"/>
      <c r="AJ286" s="194"/>
      <c r="AK286" s="194"/>
      <c r="AL286" s="470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470"/>
      <c r="O287" s="194"/>
      <c r="P287" s="194"/>
      <c r="Q287" s="194"/>
      <c r="R287" s="194"/>
      <c r="S287" s="194"/>
      <c r="T287" s="194"/>
      <c r="U287" s="470"/>
      <c r="V287" s="194"/>
      <c r="W287" s="194"/>
      <c r="X287" s="194"/>
      <c r="Y287" s="194"/>
      <c r="Z287" s="194"/>
      <c r="AA287" s="470"/>
      <c r="AB287" s="194"/>
      <c r="AC287" s="194"/>
      <c r="AD287" s="194"/>
      <c r="AE287" s="194"/>
      <c r="AF287" s="194"/>
      <c r="AG287" s="470"/>
      <c r="AH287" s="194"/>
      <c r="AI287" s="194"/>
      <c r="AJ287" s="194"/>
      <c r="AK287" s="194"/>
      <c r="AL287" s="470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470"/>
      <c r="O288" s="194"/>
      <c r="P288" s="194"/>
      <c r="Q288" s="194"/>
      <c r="R288" s="194"/>
      <c r="S288" s="194"/>
      <c r="T288" s="194"/>
      <c r="U288" s="470"/>
      <c r="V288" s="194"/>
      <c r="W288" s="194"/>
      <c r="X288" s="194"/>
      <c r="Y288" s="194"/>
      <c r="Z288" s="194"/>
      <c r="AA288" s="470"/>
      <c r="AB288" s="194"/>
      <c r="AC288" s="194"/>
      <c r="AD288" s="194"/>
      <c r="AE288" s="194"/>
      <c r="AF288" s="194"/>
      <c r="AG288" s="470"/>
      <c r="AH288" s="194"/>
      <c r="AI288" s="194"/>
      <c r="AJ288" s="194"/>
      <c r="AK288" s="194"/>
      <c r="AL288" s="470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470"/>
      <c r="O289" s="194"/>
      <c r="P289" s="194"/>
      <c r="Q289" s="194"/>
      <c r="R289" s="194"/>
      <c r="S289" s="194"/>
      <c r="T289" s="194"/>
      <c r="U289" s="470"/>
      <c r="V289" s="194"/>
      <c r="W289" s="194"/>
      <c r="X289" s="194"/>
      <c r="Y289" s="194"/>
      <c r="Z289" s="194"/>
      <c r="AA289" s="470"/>
      <c r="AB289" s="194"/>
      <c r="AC289" s="194"/>
      <c r="AD289" s="194"/>
      <c r="AE289" s="194"/>
      <c r="AF289" s="194"/>
      <c r="AG289" s="470"/>
      <c r="AH289" s="194"/>
      <c r="AI289" s="194"/>
      <c r="AJ289" s="194"/>
      <c r="AK289" s="194"/>
      <c r="AL289" s="470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470"/>
      <c r="O290" s="194"/>
      <c r="P290" s="194"/>
      <c r="Q290" s="194"/>
      <c r="R290" s="194"/>
      <c r="S290" s="194"/>
      <c r="T290" s="194"/>
      <c r="U290" s="470"/>
      <c r="V290" s="194"/>
      <c r="W290" s="194"/>
      <c r="X290" s="194"/>
      <c r="Y290" s="194"/>
      <c r="Z290" s="194"/>
      <c r="AA290" s="470"/>
      <c r="AB290" s="194"/>
      <c r="AC290" s="194"/>
      <c r="AD290" s="194"/>
      <c r="AE290" s="194"/>
      <c r="AF290" s="194"/>
      <c r="AG290" s="470"/>
      <c r="AH290" s="194"/>
      <c r="AI290" s="194"/>
      <c r="AJ290" s="194"/>
      <c r="AK290" s="194"/>
      <c r="AL290" s="470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470"/>
      <c r="O291" s="194"/>
      <c r="P291" s="194"/>
      <c r="Q291" s="194"/>
      <c r="R291" s="194"/>
      <c r="S291" s="194"/>
      <c r="T291" s="194"/>
      <c r="U291" s="470"/>
      <c r="V291" s="194"/>
      <c r="W291" s="194"/>
      <c r="X291" s="194"/>
      <c r="Y291" s="194"/>
      <c r="Z291" s="194"/>
      <c r="AA291" s="470"/>
      <c r="AB291" s="194"/>
      <c r="AC291" s="194"/>
      <c r="AD291" s="194"/>
      <c r="AE291" s="194"/>
      <c r="AF291" s="194"/>
      <c r="AG291" s="470"/>
      <c r="AH291" s="194"/>
      <c r="AI291" s="194"/>
      <c r="AJ291" s="194"/>
      <c r="AK291" s="194"/>
      <c r="AL291" s="470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470"/>
      <c r="O292" s="194"/>
      <c r="P292" s="194"/>
      <c r="Q292" s="194"/>
      <c r="R292" s="194"/>
      <c r="S292" s="194"/>
      <c r="T292" s="194"/>
      <c r="U292" s="470"/>
      <c r="V292" s="194"/>
      <c r="W292" s="194"/>
      <c r="X292" s="194"/>
      <c r="Y292" s="194"/>
      <c r="Z292" s="194"/>
      <c r="AA292" s="470"/>
      <c r="AB292" s="194"/>
      <c r="AC292" s="194"/>
      <c r="AD292" s="194"/>
      <c r="AE292" s="194"/>
      <c r="AF292" s="194"/>
      <c r="AG292" s="470"/>
      <c r="AH292" s="194"/>
      <c r="AI292" s="194"/>
      <c r="AJ292" s="194"/>
      <c r="AK292" s="194"/>
      <c r="AL292" s="470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470"/>
      <c r="O293" s="194"/>
      <c r="P293" s="194"/>
      <c r="Q293" s="194"/>
      <c r="R293" s="194"/>
      <c r="S293" s="194"/>
      <c r="T293" s="194"/>
      <c r="U293" s="470"/>
      <c r="V293" s="194"/>
      <c r="W293" s="194"/>
      <c r="X293" s="194"/>
      <c r="Y293" s="194"/>
      <c r="Z293" s="194"/>
      <c r="AA293" s="470"/>
      <c r="AB293" s="194"/>
      <c r="AC293" s="194"/>
      <c r="AD293" s="194"/>
      <c r="AE293" s="194"/>
      <c r="AF293" s="194"/>
      <c r="AG293" s="470"/>
      <c r="AH293" s="194"/>
      <c r="AI293" s="194"/>
      <c r="AJ293" s="194"/>
      <c r="AK293" s="194"/>
      <c r="AL293" s="470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470"/>
      <c r="O294" s="194"/>
      <c r="P294" s="194"/>
      <c r="Q294" s="194"/>
      <c r="R294" s="194"/>
      <c r="S294" s="194"/>
      <c r="T294" s="194"/>
      <c r="U294" s="470"/>
      <c r="V294" s="194"/>
      <c r="W294" s="194"/>
      <c r="X294" s="194"/>
      <c r="Y294" s="194"/>
      <c r="Z294" s="194"/>
      <c r="AA294" s="470"/>
      <c r="AB294" s="194"/>
      <c r="AC294" s="194"/>
      <c r="AD294" s="194"/>
      <c r="AE294" s="194"/>
      <c r="AF294" s="194"/>
      <c r="AG294" s="470"/>
      <c r="AH294" s="194"/>
      <c r="AI294" s="194"/>
      <c r="AJ294" s="194"/>
      <c r="AK294" s="194"/>
      <c r="AL294" s="470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470"/>
      <c r="O295" s="194"/>
      <c r="P295" s="194"/>
      <c r="Q295" s="194"/>
      <c r="R295" s="194"/>
      <c r="S295" s="194"/>
      <c r="T295" s="194"/>
      <c r="U295" s="470"/>
      <c r="V295" s="194"/>
      <c r="W295" s="194"/>
      <c r="X295" s="194"/>
      <c r="Y295" s="194"/>
      <c r="Z295" s="194"/>
      <c r="AA295" s="470"/>
      <c r="AB295" s="194"/>
      <c r="AC295" s="194"/>
      <c r="AD295" s="194"/>
      <c r="AE295" s="194"/>
      <c r="AF295" s="194"/>
      <c r="AG295" s="470"/>
      <c r="AH295" s="194"/>
      <c r="AI295" s="194"/>
      <c r="AJ295" s="194"/>
      <c r="AK295" s="194"/>
      <c r="AL295" s="470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470"/>
      <c r="O296" s="194"/>
      <c r="P296" s="194"/>
      <c r="Q296" s="194"/>
      <c r="R296" s="194"/>
      <c r="S296" s="194"/>
      <c r="T296" s="194"/>
      <c r="U296" s="470"/>
      <c r="V296" s="194"/>
      <c r="W296" s="194"/>
      <c r="X296" s="194"/>
      <c r="Y296" s="194"/>
      <c r="Z296" s="194"/>
      <c r="AA296" s="470"/>
      <c r="AB296" s="194"/>
      <c r="AC296" s="194"/>
      <c r="AD296" s="194"/>
      <c r="AE296" s="194"/>
      <c r="AF296" s="194"/>
      <c r="AG296" s="470"/>
      <c r="AH296" s="194"/>
      <c r="AI296" s="194"/>
      <c r="AJ296" s="194"/>
      <c r="AK296" s="194"/>
      <c r="AL296" s="470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470"/>
      <c r="O297" s="194"/>
      <c r="P297" s="194"/>
      <c r="Q297" s="194"/>
      <c r="R297" s="194"/>
      <c r="S297" s="194"/>
      <c r="T297" s="194"/>
      <c r="U297" s="470"/>
      <c r="V297" s="194"/>
      <c r="W297" s="194"/>
      <c r="X297" s="194"/>
      <c r="Y297" s="194"/>
      <c r="Z297" s="194"/>
      <c r="AA297" s="470"/>
      <c r="AB297" s="194"/>
      <c r="AC297" s="194"/>
      <c r="AD297" s="194"/>
      <c r="AE297" s="194"/>
      <c r="AF297" s="194"/>
      <c r="AG297" s="470"/>
      <c r="AH297" s="194"/>
      <c r="AI297" s="194"/>
      <c r="AJ297" s="194"/>
      <c r="AK297" s="194"/>
      <c r="AL297" s="470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470"/>
      <c r="O298" s="194"/>
      <c r="P298" s="194"/>
      <c r="Q298" s="194"/>
      <c r="R298" s="194"/>
      <c r="S298" s="194"/>
      <c r="T298" s="194"/>
      <c r="U298" s="470"/>
      <c r="V298" s="194"/>
      <c r="W298" s="194"/>
      <c r="X298" s="194"/>
      <c r="Y298" s="194"/>
      <c r="Z298" s="194"/>
      <c r="AA298" s="470"/>
      <c r="AB298" s="194"/>
      <c r="AC298" s="194"/>
      <c r="AD298" s="194"/>
      <c r="AE298" s="194"/>
      <c r="AF298" s="194"/>
      <c r="AG298" s="470"/>
      <c r="AH298" s="194"/>
      <c r="AI298" s="194"/>
      <c r="AJ298" s="194"/>
      <c r="AK298" s="194"/>
      <c r="AL298" s="470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470"/>
      <c r="O299" s="194"/>
      <c r="P299" s="194"/>
      <c r="Q299" s="194"/>
      <c r="R299" s="194"/>
      <c r="S299" s="194"/>
      <c r="T299" s="194"/>
      <c r="U299" s="470"/>
      <c r="V299" s="194"/>
      <c r="W299" s="194"/>
      <c r="X299" s="194"/>
      <c r="Y299" s="194"/>
      <c r="Z299" s="194"/>
      <c r="AA299" s="470"/>
      <c r="AB299" s="194"/>
      <c r="AC299" s="194"/>
      <c r="AD299" s="194"/>
      <c r="AE299" s="194"/>
      <c r="AF299" s="194"/>
      <c r="AG299" s="470"/>
      <c r="AH299" s="194"/>
      <c r="AI299" s="194"/>
      <c r="AJ299" s="194"/>
      <c r="AK299" s="194"/>
      <c r="AL299" s="470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470"/>
      <c r="O300" s="194"/>
      <c r="P300" s="194"/>
      <c r="Q300" s="194"/>
      <c r="R300" s="194"/>
      <c r="S300" s="194"/>
      <c r="T300" s="194"/>
      <c r="U300" s="470"/>
      <c r="V300" s="194"/>
      <c r="W300" s="194"/>
      <c r="X300" s="194"/>
      <c r="Y300" s="194"/>
      <c r="Z300" s="194"/>
      <c r="AA300" s="470"/>
      <c r="AB300" s="194"/>
      <c r="AC300" s="194"/>
      <c r="AD300" s="194"/>
      <c r="AE300" s="194"/>
      <c r="AF300" s="194"/>
      <c r="AG300" s="470"/>
      <c r="AH300" s="194"/>
      <c r="AI300" s="194"/>
      <c r="AJ300" s="194"/>
      <c r="AK300" s="194"/>
      <c r="AL300" s="470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470"/>
      <c r="O301" s="194"/>
      <c r="P301" s="194"/>
      <c r="Q301" s="194"/>
      <c r="R301" s="194"/>
      <c r="S301" s="194"/>
      <c r="T301" s="194"/>
      <c r="U301" s="470"/>
      <c r="V301" s="194"/>
      <c r="W301" s="194"/>
      <c r="X301" s="194"/>
      <c r="Y301" s="194"/>
      <c r="Z301" s="194"/>
      <c r="AA301" s="470"/>
      <c r="AB301" s="194"/>
      <c r="AC301" s="194"/>
      <c r="AD301" s="194"/>
      <c r="AE301" s="194"/>
      <c r="AF301" s="194"/>
      <c r="AG301" s="470"/>
      <c r="AH301" s="194"/>
      <c r="AI301" s="194"/>
      <c r="AJ301" s="194"/>
      <c r="AK301" s="194"/>
      <c r="AL301" s="470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470"/>
      <c r="O302" s="194"/>
      <c r="P302" s="194"/>
      <c r="Q302" s="194"/>
      <c r="R302" s="194"/>
      <c r="S302" s="194"/>
      <c r="T302" s="194"/>
      <c r="U302" s="470"/>
      <c r="V302" s="194"/>
      <c r="W302" s="194"/>
      <c r="X302" s="194"/>
      <c r="Y302" s="194"/>
      <c r="Z302" s="194"/>
      <c r="AA302" s="470"/>
      <c r="AB302" s="194"/>
      <c r="AC302" s="194"/>
      <c r="AD302" s="194"/>
      <c r="AE302" s="194"/>
      <c r="AF302" s="194"/>
      <c r="AG302" s="470"/>
      <c r="AH302" s="194"/>
      <c r="AI302" s="194"/>
      <c r="AJ302" s="194"/>
      <c r="AK302" s="194"/>
      <c r="AL302" s="470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470"/>
      <c r="O303" s="194"/>
      <c r="P303" s="194"/>
      <c r="Q303" s="194"/>
      <c r="R303" s="194"/>
      <c r="S303" s="194"/>
      <c r="T303" s="194"/>
      <c r="U303" s="470"/>
      <c r="V303" s="194"/>
      <c r="W303" s="194"/>
      <c r="X303" s="194"/>
      <c r="Y303" s="194"/>
      <c r="Z303" s="194"/>
      <c r="AA303" s="470"/>
      <c r="AB303" s="194"/>
      <c r="AC303" s="194"/>
      <c r="AD303" s="194"/>
      <c r="AE303" s="194"/>
      <c r="AF303" s="194"/>
      <c r="AG303" s="470"/>
      <c r="AH303" s="194"/>
      <c r="AI303" s="194"/>
      <c r="AJ303" s="194"/>
      <c r="AK303" s="194"/>
      <c r="AL303" s="470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470"/>
      <c r="O304" s="194"/>
      <c r="P304" s="194"/>
      <c r="Q304" s="194"/>
      <c r="R304" s="194"/>
      <c r="S304" s="194"/>
      <c r="T304" s="194"/>
      <c r="U304" s="470"/>
      <c r="V304" s="194"/>
      <c r="W304" s="194"/>
      <c r="X304" s="194"/>
      <c r="Y304" s="194"/>
      <c r="Z304" s="194"/>
      <c r="AA304" s="470"/>
      <c r="AB304" s="194"/>
      <c r="AC304" s="194"/>
      <c r="AD304" s="194"/>
      <c r="AE304" s="194"/>
      <c r="AF304" s="194"/>
      <c r="AG304" s="470"/>
      <c r="AH304" s="194"/>
      <c r="AI304" s="194"/>
      <c r="AJ304" s="194"/>
      <c r="AK304" s="194"/>
      <c r="AL304" s="470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470"/>
      <c r="O305" s="194"/>
      <c r="P305" s="194"/>
      <c r="Q305" s="194"/>
      <c r="R305" s="194"/>
      <c r="S305" s="194"/>
      <c r="T305" s="194"/>
      <c r="U305" s="470"/>
      <c r="V305" s="194"/>
      <c r="W305" s="194"/>
      <c r="X305" s="194"/>
      <c r="Y305" s="194"/>
      <c r="Z305" s="194"/>
      <c r="AA305" s="470"/>
      <c r="AB305" s="194"/>
      <c r="AC305" s="194"/>
      <c r="AD305" s="194"/>
      <c r="AE305" s="194"/>
      <c r="AF305" s="194"/>
      <c r="AG305" s="470"/>
      <c r="AH305" s="194"/>
      <c r="AI305" s="194"/>
      <c r="AJ305" s="194"/>
      <c r="AK305" s="194"/>
      <c r="AL305" s="470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470"/>
      <c r="O306" s="194"/>
      <c r="P306" s="194"/>
      <c r="Q306" s="194"/>
      <c r="R306" s="194"/>
      <c r="S306" s="194"/>
      <c r="T306" s="194"/>
      <c r="U306" s="470"/>
      <c r="V306" s="194"/>
      <c r="W306" s="194"/>
      <c r="X306" s="194"/>
      <c r="Y306" s="194"/>
      <c r="Z306" s="194"/>
      <c r="AA306" s="470"/>
      <c r="AB306" s="194"/>
      <c r="AC306" s="194"/>
      <c r="AD306" s="194"/>
      <c r="AE306" s="194"/>
      <c r="AF306" s="194"/>
      <c r="AG306" s="470"/>
      <c r="AH306" s="194"/>
      <c r="AI306" s="194"/>
      <c r="AJ306" s="194"/>
      <c r="AK306" s="194"/>
      <c r="AL306" s="470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470"/>
      <c r="O307" s="194"/>
      <c r="P307" s="194"/>
      <c r="Q307" s="194"/>
      <c r="R307" s="194"/>
      <c r="S307" s="194"/>
      <c r="T307" s="194"/>
      <c r="U307" s="470"/>
      <c r="V307" s="194"/>
      <c r="W307" s="194"/>
      <c r="X307" s="194"/>
      <c r="Y307" s="194"/>
      <c r="Z307" s="194"/>
      <c r="AA307" s="470"/>
      <c r="AB307" s="194"/>
      <c r="AC307" s="194"/>
      <c r="AD307" s="194"/>
      <c r="AE307" s="194"/>
      <c r="AF307" s="194"/>
      <c r="AG307" s="470"/>
      <c r="AH307" s="194"/>
      <c r="AI307" s="194"/>
      <c r="AJ307" s="194"/>
      <c r="AK307" s="194"/>
      <c r="AL307" s="470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470"/>
      <c r="O308" s="194"/>
      <c r="P308" s="194"/>
      <c r="Q308" s="194"/>
      <c r="R308" s="194"/>
      <c r="S308" s="194"/>
      <c r="T308" s="194"/>
      <c r="U308" s="470"/>
      <c r="V308" s="194"/>
      <c r="W308" s="194"/>
      <c r="X308" s="194"/>
      <c r="Y308" s="194"/>
      <c r="Z308" s="194"/>
      <c r="AA308" s="470"/>
      <c r="AB308" s="194"/>
      <c r="AC308" s="194"/>
      <c r="AD308" s="194"/>
      <c r="AE308" s="194"/>
      <c r="AF308" s="194"/>
      <c r="AG308" s="470"/>
      <c r="AH308" s="194"/>
      <c r="AI308" s="194"/>
      <c r="AJ308" s="194"/>
      <c r="AK308" s="194"/>
      <c r="AL308" s="470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470"/>
      <c r="O309" s="194"/>
      <c r="P309" s="194"/>
      <c r="Q309" s="194"/>
      <c r="R309" s="194"/>
      <c r="S309" s="194"/>
      <c r="T309" s="194"/>
      <c r="U309" s="470"/>
      <c r="V309" s="194"/>
      <c r="W309" s="194"/>
      <c r="X309" s="194"/>
      <c r="Y309" s="194"/>
      <c r="Z309" s="194"/>
      <c r="AA309" s="470"/>
      <c r="AB309" s="194"/>
      <c r="AC309" s="194"/>
      <c r="AD309" s="194"/>
      <c r="AE309" s="194"/>
      <c r="AF309" s="194"/>
      <c r="AG309" s="470"/>
      <c r="AH309" s="194"/>
      <c r="AI309" s="194"/>
      <c r="AJ309" s="194"/>
      <c r="AK309" s="194"/>
      <c r="AL309" s="470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470"/>
      <c r="O310" s="194"/>
      <c r="P310" s="194"/>
      <c r="Q310" s="194"/>
      <c r="R310" s="194"/>
      <c r="S310" s="194"/>
      <c r="T310" s="194"/>
      <c r="U310" s="470"/>
      <c r="V310" s="194"/>
      <c r="W310" s="194"/>
      <c r="X310" s="194"/>
      <c r="Y310" s="194"/>
      <c r="Z310" s="194"/>
      <c r="AA310" s="470"/>
      <c r="AB310" s="194"/>
      <c r="AC310" s="194"/>
      <c r="AD310" s="194"/>
      <c r="AE310" s="194"/>
      <c r="AF310" s="194"/>
      <c r="AG310" s="470"/>
      <c r="AH310" s="194"/>
      <c r="AI310" s="194"/>
      <c r="AJ310" s="194"/>
      <c r="AK310" s="194"/>
      <c r="AL310" s="470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470"/>
      <c r="O311" s="194"/>
      <c r="P311" s="194"/>
      <c r="Q311" s="194"/>
      <c r="R311" s="194"/>
      <c r="S311" s="194"/>
      <c r="T311" s="194"/>
      <c r="U311" s="470"/>
      <c r="V311" s="194"/>
      <c r="W311" s="194"/>
      <c r="X311" s="194"/>
      <c r="Y311" s="194"/>
      <c r="Z311" s="194"/>
      <c r="AA311" s="470"/>
      <c r="AB311" s="194"/>
      <c r="AC311" s="194"/>
      <c r="AD311" s="194"/>
      <c r="AE311" s="194"/>
      <c r="AF311" s="194"/>
      <c r="AG311" s="470"/>
      <c r="AH311" s="194"/>
      <c r="AI311" s="194"/>
      <c r="AJ311" s="194"/>
      <c r="AK311" s="194"/>
      <c r="AL311" s="470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470"/>
      <c r="O312" s="194"/>
      <c r="P312" s="194"/>
      <c r="Q312" s="194"/>
      <c r="R312" s="194"/>
      <c r="S312" s="194"/>
      <c r="T312" s="194"/>
      <c r="U312" s="470"/>
      <c r="V312" s="194"/>
      <c r="W312" s="194"/>
      <c r="X312" s="194"/>
      <c r="Y312" s="194"/>
      <c r="Z312" s="194"/>
      <c r="AA312" s="470"/>
      <c r="AB312" s="194"/>
      <c r="AC312" s="194"/>
      <c r="AD312" s="194"/>
      <c r="AE312" s="194"/>
      <c r="AF312" s="194"/>
      <c r="AG312" s="470"/>
      <c r="AH312" s="194"/>
      <c r="AI312" s="194"/>
      <c r="AJ312" s="194"/>
      <c r="AK312" s="194"/>
      <c r="AL312" s="470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470"/>
      <c r="O313" s="194"/>
      <c r="P313" s="194"/>
      <c r="Q313" s="194"/>
      <c r="R313" s="194"/>
      <c r="S313" s="194"/>
      <c r="T313" s="194"/>
      <c r="U313" s="470"/>
      <c r="V313" s="194"/>
      <c r="W313" s="194"/>
      <c r="X313" s="194"/>
      <c r="Y313" s="194"/>
      <c r="Z313" s="194"/>
      <c r="AA313" s="470"/>
      <c r="AB313" s="194"/>
      <c r="AC313" s="194"/>
      <c r="AD313" s="194"/>
      <c r="AE313" s="194"/>
      <c r="AF313" s="194"/>
      <c r="AG313" s="470"/>
      <c r="AH313" s="194"/>
      <c r="AI313" s="194"/>
      <c r="AJ313" s="194"/>
      <c r="AK313" s="194"/>
      <c r="AL313" s="470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470"/>
      <c r="O314" s="194"/>
      <c r="P314" s="194"/>
      <c r="Q314" s="194"/>
      <c r="R314" s="194"/>
      <c r="S314" s="194"/>
      <c r="T314" s="194"/>
      <c r="U314" s="470"/>
      <c r="V314" s="194"/>
      <c r="W314" s="194"/>
      <c r="X314" s="194"/>
      <c r="Y314" s="194"/>
      <c r="Z314" s="194"/>
      <c r="AA314" s="470"/>
      <c r="AB314" s="194"/>
      <c r="AC314" s="194"/>
      <c r="AD314" s="194"/>
      <c r="AE314" s="194"/>
      <c r="AF314" s="194"/>
      <c r="AG314" s="470"/>
      <c r="AH314" s="194"/>
      <c r="AI314" s="194"/>
      <c r="AJ314" s="194"/>
      <c r="AK314" s="194"/>
      <c r="AL314" s="470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470"/>
      <c r="O315" s="194"/>
      <c r="P315" s="194"/>
      <c r="Q315" s="194"/>
      <c r="R315" s="194"/>
      <c r="S315" s="194"/>
      <c r="T315" s="194"/>
      <c r="U315" s="470"/>
      <c r="V315" s="194"/>
      <c r="W315" s="194"/>
      <c r="X315" s="194"/>
      <c r="Y315" s="194"/>
      <c r="Z315" s="194"/>
      <c r="AA315" s="470"/>
      <c r="AB315" s="194"/>
      <c r="AC315" s="194"/>
      <c r="AD315" s="194"/>
      <c r="AE315" s="194"/>
      <c r="AF315" s="194"/>
      <c r="AG315" s="470"/>
      <c r="AH315" s="194"/>
      <c r="AI315" s="194"/>
      <c r="AJ315" s="194"/>
      <c r="AK315" s="194"/>
      <c r="AL315" s="470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470"/>
      <c r="O316" s="194"/>
      <c r="P316" s="194"/>
      <c r="Q316" s="194"/>
      <c r="R316" s="194"/>
      <c r="S316" s="194"/>
      <c r="T316" s="194"/>
      <c r="U316" s="470"/>
      <c r="V316" s="194"/>
      <c r="W316" s="194"/>
      <c r="X316" s="194"/>
      <c r="Y316" s="194"/>
      <c r="Z316" s="194"/>
      <c r="AA316" s="470"/>
      <c r="AB316" s="194"/>
      <c r="AC316" s="194"/>
      <c r="AD316" s="194"/>
      <c r="AE316" s="194"/>
      <c r="AF316" s="194"/>
      <c r="AG316" s="470"/>
      <c r="AH316" s="194"/>
      <c r="AI316" s="194"/>
      <c r="AJ316" s="194"/>
      <c r="AK316" s="194"/>
      <c r="AL316" s="470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470"/>
      <c r="O317" s="194"/>
      <c r="P317" s="194"/>
      <c r="Q317" s="194"/>
      <c r="R317" s="194"/>
      <c r="S317" s="194"/>
      <c r="T317" s="194"/>
      <c r="U317" s="470"/>
      <c r="V317" s="194"/>
      <c r="W317" s="194"/>
      <c r="X317" s="194"/>
      <c r="Y317" s="194"/>
      <c r="Z317" s="194"/>
      <c r="AA317" s="470"/>
      <c r="AB317" s="194"/>
      <c r="AC317" s="194"/>
      <c r="AD317" s="194"/>
      <c r="AE317" s="194"/>
      <c r="AF317" s="194"/>
      <c r="AG317" s="470"/>
      <c r="AH317" s="194"/>
      <c r="AI317" s="194"/>
      <c r="AJ317" s="194"/>
      <c r="AK317" s="194"/>
      <c r="AL317" s="470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470"/>
      <c r="O318" s="194"/>
      <c r="P318" s="194"/>
      <c r="Q318" s="194"/>
      <c r="R318" s="194"/>
      <c r="S318" s="194"/>
      <c r="T318" s="194"/>
      <c r="U318" s="470"/>
      <c r="V318" s="194"/>
      <c r="W318" s="194"/>
      <c r="X318" s="194"/>
      <c r="Y318" s="194"/>
      <c r="Z318" s="194"/>
      <c r="AA318" s="470"/>
      <c r="AB318" s="194"/>
      <c r="AC318" s="194"/>
      <c r="AD318" s="194"/>
      <c r="AE318" s="194"/>
      <c r="AF318" s="194"/>
      <c r="AG318" s="470"/>
      <c r="AH318" s="194"/>
      <c r="AI318" s="194"/>
      <c r="AJ318" s="194"/>
      <c r="AK318" s="194"/>
      <c r="AL318" s="470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470"/>
      <c r="O319" s="194"/>
      <c r="P319" s="194"/>
      <c r="Q319" s="194"/>
      <c r="R319" s="194"/>
      <c r="S319" s="194"/>
      <c r="T319" s="194"/>
      <c r="U319" s="470"/>
      <c r="V319" s="194"/>
      <c r="W319" s="194"/>
      <c r="X319" s="194"/>
      <c r="Y319" s="194"/>
      <c r="Z319" s="194"/>
      <c r="AA319" s="470"/>
      <c r="AB319" s="194"/>
      <c r="AC319" s="194"/>
      <c r="AD319" s="194"/>
      <c r="AE319" s="194"/>
      <c r="AF319" s="194"/>
      <c r="AG319" s="470"/>
      <c r="AH319" s="194"/>
      <c r="AI319" s="194"/>
      <c r="AJ319" s="194"/>
      <c r="AK319" s="194"/>
      <c r="AL319" s="470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470"/>
      <c r="O320" s="194"/>
      <c r="P320" s="194"/>
      <c r="Q320" s="194"/>
      <c r="R320" s="194"/>
      <c r="S320" s="194"/>
      <c r="T320" s="194"/>
      <c r="U320" s="470"/>
      <c r="V320" s="194"/>
      <c r="W320" s="194"/>
      <c r="X320" s="194"/>
      <c r="Y320" s="194"/>
      <c r="Z320" s="194"/>
      <c r="AA320" s="470"/>
      <c r="AB320" s="194"/>
      <c r="AC320" s="194"/>
      <c r="AD320" s="194"/>
      <c r="AE320" s="194"/>
      <c r="AF320" s="194"/>
      <c r="AG320" s="470"/>
      <c r="AH320" s="194"/>
      <c r="AI320" s="194"/>
      <c r="AJ320" s="194"/>
      <c r="AK320" s="194"/>
      <c r="AL320" s="470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470"/>
      <c r="O321" s="194"/>
      <c r="P321" s="194"/>
      <c r="Q321" s="194"/>
      <c r="R321" s="194"/>
      <c r="S321" s="194"/>
      <c r="T321" s="194"/>
      <c r="U321" s="470"/>
      <c r="V321" s="194"/>
      <c r="W321" s="194"/>
      <c r="X321" s="194"/>
      <c r="Y321" s="194"/>
      <c r="Z321" s="194"/>
      <c r="AA321" s="470"/>
      <c r="AB321" s="194"/>
      <c r="AC321" s="194"/>
      <c r="AD321" s="194"/>
      <c r="AE321" s="194"/>
      <c r="AF321" s="194"/>
      <c r="AG321" s="470"/>
      <c r="AH321" s="194"/>
      <c r="AI321" s="194"/>
      <c r="AJ321" s="194"/>
      <c r="AK321" s="194"/>
      <c r="AL321" s="470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470"/>
      <c r="O322" s="194"/>
      <c r="P322" s="194"/>
      <c r="Q322" s="194"/>
      <c r="R322" s="194"/>
      <c r="S322" s="194"/>
      <c r="T322" s="194"/>
      <c r="U322" s="470"/>
      <c r="V322" s="194"/>
      <c r="W322" s="194"/>
      <c r="X322" s="194"/>
      <c r="Y322" s="194"/>
      <c r="Z322" s="194"/>
      <c r="AA322" s="470"/>
      <c r="AB322" s="194"/>
      <c r="AC322" s="194"/>
      <c r="AD322" s="194"/>
      <c r="AE322" s="194"/>
      <c r="AF322" s="194"/>
      <c r="AG322" s="470"/>
      <c r="AH322" s="194"/>
      <c r="AI322" s="194"/>
      <c r="AJ322" s="194"/>
      <c r="AK322" s="194"/>
      <c r="AL322" s="470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470"/>
      <c r="O323" s="194"/>
      <c r="P323" s="194"/>
      <c r="Q323" s="194"/>
      <c r="R323" s="194"/>
      <c r="S323" s="194"/>
      <c r="T323" s="194"/>
      <c r="U323" s="470"/>
      <c r="V323" s="194"/>
      <c r="W323" s="194"/>
      <c r="X323" s="194"/>
      <c r="Y323" s="194"/>
      <c r="Z323" s="194"/>
      <c r="AA323" s="470"/>
      <c r="AB323" s="194"/>
      <c r="AC323" s="194"/>
      <c r="AD323" s="194"/>
      <c r="AE323" s="194"/>
      <c r="AF323" s="194"/>
      <c r="AG323" s="470"/>
      <c r="AH323" s="194"/>
      <c r="AI323" s="194"/>
      <c r="AJ323" s="194"/>
      <c r="AK323" s="194"/>
      <c r="AL323" s="470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470"/>
      <c r="O324" s="194"/>
      <c r="P324" s="194"/>
      <c r="Q324" s="194"/>
      <c r="R324" s="194"/>
      <c r="S324" s="194"/>
      <c r="T324" s="194"/>
      <c r="U324" s="470"/>
      <c r="V324" s="194"/>
      <c r="W324" s="194"/>
      <c r="X324" s="194"/>
      <c r="Y324" s="194"/>
      <c r="Z324" s="194"/>
      <c r="AA324" s="470"/>
      <c r="AB324" s="194"/>
      <c r="AC324" s="194"/>
      <c r="AD324" s="194"/>
      <c r="AE324" s="194"/>
      <c r="AF324" s="194"/>
      <c r="AG324" s="470"/>
      <c r="AH324" s="194"/>
      <c r="AI324" s="194"/>
      <c r="AJ324" s="194"/>
      <c r="AK324" s="194"/>
      <c r="AL324" s="470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470"/>
      <c r="O325" s="194"/>
      <c r="P325" s="194"/>
      <c r="Q325" s="194"/>
      <c r="R325" s="194"/>
      <c r="S325" s="194"/>
      <c r="T325" s="194"/>
      <c r="U325" s="470"/>
      <c r="V325" s="194"/>
      <c r="W325" s="194"/>
      <c r="X325" s="194"/>
      <c r="Y325" s="194"/>
      <c r="Z325" s="194"/>
      <c r="AA325" s="470"/>
      <c r="AB325" s="194"/>
      <c r="AC325" s="194"/>
      <c r="AD325" s="194"/>
      <c r="AE325" s="194"/>
      <c r="AF325" s="194"/>
      <c r="AG325" s="470"/>
      <c r="AH325" s="194"/>
      <c r="AI325" s="194"/>
      <c r="AJ325" s="194"/>
      <c r="AK325" s="194"/>
      <c r="AL325" s="470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470"/>
      <c r="O326" s="194"/>
      <c r="P326" s="194"/>
      <c r="Q326" s="194"/>
      <c r="R326" s="194"/>
      <c r="S326" s="194"/>
      <c r="T326" s="194"/>
      <c r="U326" s="470"/>
      <c r="V326" s="194"/>
      <c r="W326" s="194"/>
      <c r="X326" s="194"/>
      <c r="Y326" s="194"/>
      <c r="Z326" s="194"/>
      <c r="AA326" s="470"/>
      <c r="AB326" s="194"/>
      <c r="AC326" s="194"/>
      <c r="AD326" s="194"/>
      <c r="AE326" s="194"/>
      <c r="AF326" s="194"/>
      <c r="AG326" s="470"/>
      <c r="AH326" s="194"/>
      <c r="AI326" s="194"/>
      <c r="AJ326" s="194"/>
      <c r="AK326" s="194"/>
      <c r="AL326" s="470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470"/>
      <c r="O327" s="194"/>
      <c r="P327" s="194"/>
      <c r="Q327" s="194"/>
      <c r="R327" s="194"/>
      <c r="S327" s="194"/>
      <c r="T327" s="194"/>
      <c r="U327" s="470"/>
      <c r="V327" s="194"/>
      <c r="W327" s="194"/>
      <c r="X327" s="194"/>
      <c r="Y327" s="194"/>
      <c r="Z327" s="194"/>
      <c r="AA327" s="470"/>
      <c r="AB327" s="194"/>
      <c r="AC327" s="194"/>
      <c r="AD327" s="194"/>
      <c r="AE327" s="194"/>
      <c r="AF327" s="194"/>
      <c r="AG327" s="470"/>
      <c r="AH327" s="194"/>
      <c r="AI327" s="194"/>
      <c r="AJ327" s="194"/>
      <c r="AK327" s="194"/>
      <c r="AL327" s="470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470"/>
      <c r="O328" s="194"/>
      <c r="P328" s="194"/>
      <c r="Q328" s="194"/>
      <c r="R328" s="194"/>
      <c r="S328" s="194"/>
      <c r="T328" s="194"/>
      <c r="U328" s="470"/>
      <c r="V328" s="194"/>
      <c r="W328" s="194"/>
      <c r="X328" s="194"/>
      <c r="Y328" s="194"/>
      <c r="Z328" s="194"/>
      <c r="AA328" s="470"/>
      <c r="AB328" s="194"/>
      <c r="AC328" s="194"/>
      <c r="AD328" s="194"/>
      <c r="AE328" s="194"/>
      <c r="AF328" s="194"/>
      <c r="AG328" s="470"/>
      <c r="AH328" s="194"/>
      <c r="AI328" s="194"/>
      <c r="AJ328" s="194"/>
      <c r="AK328" s="194"/>
      <c r="AL328" s="470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470"/>
      <c r="O329" s="194"/>
      <c r="P329" s="194"/>
      <c r="Q329" s="194"/>
      <c r="R329" s="194"/>
      <c r="S329" s="194"/>
      <c r="T329" s="194"/>
      <c r="U329" s="470"/>
      <c r="V329" s="194"/>
      <c r="W329" s="194"/>
      <c r="X329" s="194"/>
      <c r="Y329" s="194"/>
      <c r="Z329" s="194"/>
      <c r="AA329" s="470"/>
      <c r="AB329" s="194"/>
      <c r="AC329" s="194"/>
      <c r="AD329" s="194"/>
      <c r="AE329" s="194"/>
      <c r="AF329" s="194"/>
      <c r="AG329" s="470"/>
      <c r="AH329" s="194"/>
      <c r="AI329" s="194"/>
      <c r="AJ329" s="194"/>
      <c r="AK329" s="194"/>
      <c r="AL329" s="470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470"/>
      <c r="O330" s="194"/>
      <c r="P330" s="194"/>
      <c r="Q330" s="194"/>
      <c r="R330" s="194"/>
      <c r="S330" s="194"/>
      <c r="T330" s="194"/>
      <c r="U330" s="470"/>
      <c r="V330" s="194"/>
      <c r="W330" s="194"/>
      <c r="X330" s="194"/>
      <c r="Y330" s="194"/>
      <c r="Z330" s="194"/>
      <c r="AA330" s="470"/>
      <c r="AB330" s="194"/>
      <c r="AC330" s="194"/>
      <c r="AD330" s="194"/>
      <c r="AE330" s="194"/>
      <c r="AF330" s="194"/>
      <c r="AG330" s="470"/>
      <c r="AH330" s="194"/>
      <c r="AI330" s="194"/>
      <c r="AJ330" s="194"/>
      <c r="AK330" s="194"/>
      <c r="AL330" s="470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470"/>
      <c r="O331" s="194"/>
      <c r="P331" s="194"/>
      <c r="Q331" s="194"/>
      <c r="R331" s="194"/>
      <c r="S331" s="194"/>
      <c r="T331" s="194"/>
      <c r="U331" s="470"/>
      <c r="V331" s="194"/>
      <c r="W331" s="194"/>
      <c r="X331" s="194"/>
      <c r="Y331" s="194"/>
      <c r="Z331" s="194"/>
      <c r="AA331" s="470"/>
      <c r="AB331" s="194"/>
      <c r="AC331" s="194"/>
      <c r="AD331" s="194"/>
      <c r="AE331" s="194"/>
      <c r="AF331" s="194"/>
      <c r="AG331" s="470"/>
      <c r="AH331" s="194"/>
      <c r="AI331" s="194"/>
      <c r="AJ331" s="194"/>
      <c r="AK331" s="194"/>
      <c r="AL331" s="470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470"/>
      <c r="O332" s="194"/>
      <c r="P332" s="194"/>
      <c r="Q332" s="194"/>
      <c r="R332" s="194"/>
      <c r="S332" s="194"/>
      <c r="T332" s="194"/>
      <c r="U332" s="470"/>
      <c r="V332" s="194"/>
      <c r="W332" s="194"/>
      <c r="X332" s="194"/>
      <c r="Y332" s="194"/>
      <c r="Z332" s="194"/>
      <c r="AA332" s="470"/>
      <c r="AB332" s="194"/>
      <c r="AC332" s="194"/>
      <c r="AD332" s="194"/>
      <c r="AE332" s="194"/>
      <c r="AF332" s="194"/>
      <c r="AG332" s="470"/>
      <c r="AH332" s="194"/>
      <c r="AI332" s="194"/>
      <c r="AJ332" s="194"/>
      <c r="AK332" s="194"/>
      <c r="AL332" s="470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470"/>
      <c r="O333" s="194"/>
      <c r="P333" s="194"/>
      <c r="Q333" s="194"/>
      <c r="R333" s="194"/>
      <c r="S333" s="194"/>
      <c r="T333" s="194"/>
      <c r="U333" s="470"/>
      <c r="V333" s="194"/>
      <c r="W333" s="194"/>
      <c r="X333" s="194"/>
      <c r="Y333" s="194"/>
      <c r="Z333" s="194"/>
      <c r="AA333" s="470"/>
      <c r="AB333" s="194"/>
      <c r="AC333" s="194"/>
      <c r="AD333" s="194"/>
      <c r="AE333" s="194"/>
      <c r="AF333" s="194"/>
      <c r="AG333" s="470"/>
      <c r="AH333" s="194"/>
      <c r="AI333" s="194"/>
      <c r="AJ333" s="194"/>
      <c r="AK333" s="194"/>
      <c r="AL333" s="470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470"/>
      <c r="O334" s="194"/>
      <c r="P334" s="194"/>
      <c r="Q334" s="194"/>
      <c r="R334" s="194"/>
      <c r="S334" s="194"/>
      <c r="T334" s="194"/>
      <c r="U334" s="470"/>
      <c r="V334" s="194"/>
      <c r="W334" s="194"/>
      <c r="X334" s="194"/>
      <c r="Y334" s="194"/>
      <c r="Z334" s="194"/>
      <c r="AA334" s="470"/>
      <c r="AB334" s="194"/>
      <c r="AC334" s="194"/>
      <c r="AD334" s="194"/>
      <c r="AE334" s="194"/>
      <c r="AF334" s="194"/>
      <c r="AG334" s="470"/>
      <c r="AH334" s="194"/>
      <c r="AI334" s="194"/>
      <c r="AJ334" s="194"/>
      <c r="AK334" s="194"/>
      <c r="AL334" s="470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470"/>
      <c r="O335" s="194"/>
      <c r="P335" s="194"/>
      <c r="Q335" s="194"/>
      <c r="R335" s="194"/>
      <c r="S335" s="194"/>
      <c r="T335" s="194"/>
      <c r="U335" s="470"/>
      <c r="V335" s="194"/>
      <c r="W335" s="194"/>
      <c r="X335" s="194"/>
      <c r="Y335" s="194"/>
      <c r="Z335" s="194"/>
      <c r="AA335" s="470"/>
      <c r="AB335" s="194"/>
      <c r="AC335" s="194"/>
      <c r="AD335" s="194"/>
      <c r="AE335" s="194"/>
      <c r="AF335" s="194"/>
      <c r="AG335" s="470"/>
      <c r="AH335" s="194"/>
      <c r="AI335" s="194"/>
      <c r="AJ335" s="194"/>
      <c r="AK335" s="194"/>
      <c r="AL335" s="470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470"/>
      <c r="O336" s="194"/>
      <c r="P336" s="194"/>
      <c r="Q336" s="194"/>
      <c r="R336" s="194"/>
      <c r="S336" s="194"/>
      <c r="T336" s="194"/>
      <c r="U336" s="470"/>
      <c r="V336" s="194"/>
      <c r="W336" s="194"/>
      <c r="X336" s="194"/>
      <c r="Y336" s="194"/>
      <c r="Z336" s="194"/>
      <c r="AA336" s="470"/>
      <c r="AB336" s="194"/>
      <c r="AC336" s="194"/>
      <c r="AD336" s="194"/>
      <c r="AE336" s="194"/>
      <c r="AF336" s="194"/>
      <c r="AG336" s="470"/>
      <c r="AH336" s="194"/>
      <c r="AI336" s="194"/>
      <c r="AJ336" s="194"/>
      <c r="AK336" s="194"/>
      <c r="AL336" s="470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470"/>
      <c r="O337" s="194"/>
      <c r="P337" s="194"/>
      <c r="Q337" s="194"/>
      <c r="R337" s="194"/>
      <c r="S337" s="194"/>
      <c r="T337" s="194"/>
      <c r="U337" s="470"/>
      <c r="V337" s="194"/>
      <c r="W337" s="194"/>
      <c r="X337" s="194"/>
      <c r="Y337" s="194"/>
      <c r="Z337" s="194"/>
      <c r="AA337" s="470"/>
      <c r="AB337" s="194"/>
      <c r="AC337" s="194"/>
      <c r="AD337" s="194"/>
      <c r="AE337" s="194"/>
      <c r="AF337" s="194"/>
      <c r="AG337" s="470"/>
      <c r="AH337" s="194"/>
      <c r="AI337" s="194"/>
      <c r="AJ337" s="194"/>
      <c r="AK337" s="194"/>
      <c r="AL337" s="470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470"/>
      <c r="O338" s="194"/>
      <c r="P338" s="194"/>
      <c r="Q338" s="194"/>
      <c r="R338" s="194"/>
      <c r="S338" s="194"/>
      <c r="T338" s="194"/>
      <c r="U338" s="470"/>
      <c r="V338" s="194"/>
      <c r="W338" s="194"/>
      <c r="X338" s="194"/>
      <c r="Y338" s="194"/>
      <c r="Z338" s="194"/>
      <c r="AA338" s="470"/>
      <c r="AB338" s="194"/>
      <c r="AC338" s="194"/>
      <c r="AD338" s="194"/>
      <c r="AE338" s="194"/>
      <c r="AF338" s="194"/>
      <c r="AG338" s="470"/>
      <c r="AH338" s="194"/>
      <c r="AI338" s="194"/>
      <c r="AJ338" s="194"/>
      <c r="AK338" s="194"/>
      <c r="AL338" s="470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470"/>
      <c r="O339" s="194"/>
      <c r="P339" s="194"/>
      <c r="Q339" s="194"/>
      <c r="R339" s="194"/>
      <c r="S339" s="194"/>
      <c r="T339" s="194"/>
      <c r="U339" s="470"/>
      <c r="V339" s="194"/>
      <c r="W339" s="194"/>
      <c r="X339" s="194"/>
      <c r="Y339" s="194"/>
      <c r="Z339" s="194"/>
      <c r="AA339" s="470"/>
      <c r="AB339" s="194"/>
      <c r="AC339" s="194"/>
      <c r="AD339" s="194"/>
      <c r="AE339" s="194"/>
      <c r="AF339" s="194"/>
      <c r="AG339" s="470"/>
      <c r="AH339" s="194"/>
      <c r="AI339" s="194"/>
      <c r="AJ339" s="194"/>
      <c r="AK339" s="194"/>
      <c r="AL339" s="470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470"/>
      <c r="O340" s="194"/>
      <c r="P340" s="194"/>
      <c r="Q340" s="194"/>
      <c r="R340" s="194"/>
      <c r="S340" s="194"/>
      <c r="T340" s="194"/>
      <c r="U340" s="470"/>
      <c r="V340" s="194"/>
      <c r="W340" s="194"/>
      <c r="X340" s="194"/>
      <c r="Y340" s="194"/>
      <c r="Z340" s="194"/>
      <c r="AA340" s="470"/>
      <c r="AB340" s="194"/>
      <c r="AC340" s="194"/>
      <c r="AD340" s="194"/>
      <c r="AE340" s="194"/>
      <c r="AF340" s="194"/>
      <c r="AG340" s="470"/>
      <c r="AH340" s="194"/>
      <c r="AI340" s="194"/>
      <c r="AJ340" s="194"/>
      <c r="AK340" s="194"/>
      <c r="AL340" s="470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470"/>
      <c r="O341" s="194"/>
      <c r="P341" s="194"/>
      <c r="Q341" s="194"/>
      <c r="R341" s="194"/>
      <c r="S341" s="194"/>
      <c r="T341" s="194"/>
      <c r="U341" s="470"/>
      <c r="V341" s="194"/>
      <c r="W341" s="194"/>
      <c r="X341" s="194"/>
      <c r="Y341" s="194"/>
      <c r="Z341" s="194"/>
      <c r="AA341" s="470"/>
      <c r="AB341" s="194"/>
      <c r="AC341" s="194"/>
      <c r="AD341" s="194"/>
      <c r="AE341" s="194"/>
      <c r="AF341" s="194"/>
      <c r="AG341" s="470"/>
      <c r="AH341" s="194"/>
      <c r="AI341" s="194"/>
      <c r="AJ341" s="194"/>
      <c r="AK341" s="194"/>
      <c r="AL341" s="470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470"/>
      <c r="O342" s="194"/>
      <c r="P342" s="194"/>
      <c r="Q342" s="194"/>
      <c r="R342" s="194"/>
      <c r="S342" s="194"/>
      <c r="T342" s="194"/>
      <c r="U342" s="470"/>
      <c r="V342" s="194"/>
      <c r="W342" s="194"/>
      <c r="X342" s="194"/>
      <c r="Y342" s="194"/>
      <c r="Z342" s="194"/>
      <c r="AA342" s="470"/>
      <c r="AB342" s="194"/>
      <c r="AC342" s="194"/>
      <c r="AD342" s="194"/>
      <c r="AE342" s="194"/>
      <c r="AF342" s="194"/>
      <c r="AG342" s="470"/>
      <c r="AH342" s="194"/>
      <c r="AI342" s="194"/>
      <c r="AJ342" s="194"/>
      <c r="AK342" s="194"/>
      <c r="AL342" s="470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470"/>
      <c r="O343" s="194"/>
      <c r="P343" s="194"/>
      <c r="Q343" s="194"/>
      <c r="R343" s="194"/>
      <c r="S343" s="194"/>
      <c r="T343" s="194"/>
      <c r="U343" s="470"/>
      <c r="V343" s="194"/>
      <c r="W343" s="194"/>
      <c r="X343" s="194"/>
      <c r="Y343" s="194"/>
      <c r="Z343" s="194"/>
      <c r="AA343" s="470"/>
      <c r="AB343" s="194"/>
      <c r="AC343" s="194"/>
      <c r="AD343" s="194"/>
      <c r="AE343" s="194"/>
      <c r="AF343" s="194"/>
      <c r="AG343" s="470"/>
      <c r="AH343" s="194"/>
      <c r="AI343" s="194"/>
      <c r="AJ343" s="194"/>
      <c r="AK343" s="194"/>
      <c r="AL343" s="470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470"/>
      <c r="O344" s="194"/>
      <c r="P344" s="194"/>
      <c r="Q344" s="194"/>
      <c r="R344" s="194"/>
      <c r="S344" s="194"/>
      <c r="T344" s="194"/>
      <c r="U344" s="470"/>
      <c r="V344" s="194"/>
      <c r="W344" s="194"/>
      <c r="X344" s="194"/>
      <c r="Y344" s="194"/>
      <c r="Z344" s="194"/>
      <c r="AA344" s="470"/>
      <c r="AB344" s="194"/>
      <c r="AC344" s="194"/>
      <c r="AD344" s="194"/>
      <c r="AE344" s="194"/>
      <c r="AF344" s="194"/>
      <c r="AG344" s="470"/>
      <c r="AH344" s="194"/>
      <c r="AI344" s="194"/>
      <c r="AJ344" s="194"/>
      <c r="AK344" s="194"/>
      <c r="AL344" s="470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470"/>
      <c r="O345" s="194"/>
      <c r="P345" s="194"/>
      <c r="Q345" s="194"/>
      <c r="R345" s="194"/>
      <c r="S345" s="194"/>
      <c r="T345" s="194"/>
      <c r="U345" s="470"/>
      <c r="V345" s="194"/>
      <c r="W345" s="194"/>
      <c r="X345" s="194"/>
      <c r="Y345" s="194"/>
      <c r="Z345" s="194"/>
      <c r="AA345" s="470"/>
      <c r="AB345" s="194"/>
      <c r="AC345" s="194"/>
      <c r="AD345" s="194"/>
      <c r="AE345" s="194"/>
      <c r="AF345" s="194"/>
      <c r="AG345" s="470"/>
      <c r="AH345" s="194"/>
      <c r="AI345" s="194"/>
      <c r="AJ345" s="194"/>
      <c r="AK345" s="194"/>
      <c r="AL345" s="470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470"/>
      <c r="O346" s="194"/>
      <c r="P346" s="194"/>
      <c r="Q346" s="194"/>
      <c r="R346" s="194"/>
      <c r="S346" s="194"/>
      <c r="T346" s="194"/>
      <c r="U346" s="470"/>
      <c r="V346" s="194"/>
      <c r="W346" s="194"/>
      <c r="X346" s="194"/>
      <c r="Y346" s="194"/>
      <c r="Z346" s="194"/>
      <c r="AA346" s="470"/>
      <c r="AB346" s="194"/>
      <c r="AC346" s="194"/>
      <c r="AD346" s="194"/>
      <c r="AE346" s="194"/>
      <c r="AF346" s="194"/>
      <c r="AG346" s="470"/>
      <c r="AH346" s="194"/>
      <c r="AI346" s="194"/>
      <c r="AJ346" s="194"/>
      <c r="AK346" s="194"/>
      <c r="AL346" s="470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470"/>
      <c r="O347" s="194"/>
      <c r="P347" s="194"/>
      <c r="Q347" s="194"/>
      <c r="R347" s="194"/>
      <c r="S347" s="194"/>
      <c r="T347" s="194"/>
      <c r="U347" s="470"/>
      <c r="V347" s="194"/>
      <c r="W347" s="194"/>
      <c r="X347" s="194"/>
      <c r="Y347" s="194"/>
      <c r="Z347" s="194"/>
      <c r="AA347" s="470"/>
      <c r="AB347" s="194"/>
      <c r="AC347" s="194"/>
      <c r="AD347" s="194"/>
      <c r="AE347" s="194"/>
      <c r="AF347" s="194"/>
      <c r="AG347" s="470"/>
      <c r="AH347" s="194"/>
      <c r="AI347" s="194"/>
      <c r="AJ347" s="194"/>
      <c r="AK347" s="194"/>
      <c r="AL347" s="470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470"/>
      <c r="O348" s="194"/>
      <c r="P348" s="194"/>
      <c r="Q348" s="194"/>
      <c r="R348" s="194"/>
      <c r="S348" s="194"/>
      <c r="T348" s="194"/>
      <c r="U348" s="470"/>
      <c r="V348" s="194"/>
      <c r="W348" s="194"/>
      <c r="X348" s="194"/>
      <c r="Y348" s="194"/>
      <c r="Z348" s="194"/>
      <c r="AA348" s="470"/>
      <c r="AB348" s="194"/>
      <c r="AC348" s="194"/>
      <c r="AD348" s="194"/>
      <c r="AE348" s="194"/>
      <c r="AF348" s="194"/>
      <c r="AG348" s="470"/>
      <c r="AH348" s="194"/>
      <c r="AI348" s="194"/>
      <c r="AJ348" s="194"/>
      <c r="AK348" s="194"/>
      <c r="AL348" s="470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470"/>
      <c r="O349" s="194"/>
      <c r="P349" s="194"/>
      <c r="Q349" s="194"/>
      <c r="R349" s="194"/>
      <c r="S349" s="194"/>
      <c r="T349" s="194"/>
      <c r="U349" s="470"/>
      <c r="V349" s="194"/>
      <c r="W349" s="194"/>
      <c r="X349" s="194"/>
      <c r="Y349" s="194"/>
      <c r="Z349" s="194"/>
      <c r="AA349" s="470"/>
      <c r="AB349" s="194"/>
      <c r="AC349" s="194"/>
      <c r="AD349" s="194"/>
      <c r="AE349" s="194"/>
      <c r="AF349" s="194"/>
      <c r="AG349" s="470"/>
      <c r="AH349" s="194"/>
      <c r="AI349" s="194"/>
      <c r="AJ349" s="194"/>
      <c r="AK349" s="194"/>
      <c r="AL349" s="470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470"/>
      <c r="O350" s="194"/>
      <c r="P350" s="194"/>
      <c r="Q350" s="194"/>
      <c r="R350" s="194"/>
      <c r="S350" s="194"/>
      <c r="T350" s="194"/>
      <c r="U350" s="470"/>
      <c r="V350" s="194"/>
      <c r="W350" s="194"/>
      <c r="X350" s="194"/>
      <c r="Y350" s="194"/>
      <c r="Z350" s="194"/>
      <c r="AA350" s="470"/>
      <c r="AB350" s="194"/>
      <c r="AC350" s="194"/>
      <c r="AD350" s="194"/>
      <c r="AE350" s="194"/>
      <c r="AF350" s="194"/>
      <c r="AG350" s="470"/>
      <c r="AH350" s="194"/>
      <c r="AI350" s="194"/>
      <c r="AJ350" s="194"/>
      <c r="AK350" s="194"/>
      <c r="AL350" s="470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470"/>
      <c r="O351" s="194"/>
      <c r="P351" s="194"/>
      <c r="Q351" s="194"/>
      <c r="R351" s="194"/>
      <c r="S351" s="194"/>
      <c r="T351" s="194"/>
      <c r="U351" s="470"/>
      <c r="V351" s="194"/>
      <c r="W351" s="194"/>
      <c r="X351" s="194"/>
      <c r="Y351" s="194"/>
      <c r="Z351" s="194"/>
      <c r="AA351" s="470"/>
      <c r="AB351" s="194"/>
      <c r="AC351" s="194"/>
      <c r="AD351" s="194"/>
      <c r="AE351" s="194"/>
      <c r="AF351" s="194"/>
      <c r="AG351" s="470"/>
      <c r="AH351" s="194"/>
      <c r="AI351" s="194"/>
      <c r="AJ351" s="194"/>
      <c r="AK351" s="194"/>
      <c r="AL351" s="470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470"/>
      <c r="O352" s="194"/>
      <c r="P352" s="194"/>
      <c r="Q352" s="194"/>
      <c r="R352" s="194"/>
      <c r="S352" s="194"/>
      <c r="T352" s="194"/>
      <c r="U352" s="470"/>
      <c r="V352" s="194"/>
      <c r="W352" s="194"/>
      <c r="X352" s="194"/>
      <c r="Y352" s="194"/>
      <c r="Z352" s="194"/>
      <c r="AA352" s="470"/>
      <c r="AB352" s="194"/>
      <c r="AC352" s="194"/>
      <c r="AD352" s="194"/>
      <c r="AE352" s="194"/>
      <c r="AF352" s="194"/>
      <c r="AG352" s="470"/>
      <c r="AH352" s="194"/>
      <c r="AI352" s="194"/>
      <c r="AJ352" s="194"/>
      <c r="AK352" s="194"/>
      <c r="AL352" s="470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470"/>
      <c r="O353" s="194"/>
      <c r="P353" s="194"/>
      <c r="Q353" s="194"/>
      <c r="R353" s="194"/>
      <c r="S353" s="194"/>
      <c r="T353" s="194"/>
      <c r="U353" s="470"/>
      <c r="V353" s="194"/>
      <c r="W353" s="194"/>
      <c r="X353" s="194"/>
      <c r="Y353" s="194"/>
      <c r="Z353" s="194"/>
      <c r="AA353" s="470"/>
      <c r="AB353" s="194"/>
      <c r="AC353" s="194"/>
      <c r="AD353" s="194"/>
      <c r="AE353" s="194"/>
      <c r="AF353" s="194"/>
      <c r="AG353" s="470"/>
      <c r="AH353" s="194"/>
      <c r="AI353" s="194"/>
      <c r="AJ353" s="194"/>
      <c r="AK353" s="194"/>
      <c r="AL353" s="470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470"/>
      <c r="O354" s="194"/>
      <c r="P354" s="194"/>
      <c r="Q354" s="194"/>
      <c r="R354" s="194"/>
      <c r="S354" s="194"/>
      <c r="T354" s="194"/>
      <c r="U354" s="470"/>
      <c r="V354" s="194"/>
      <c r="W354" s="194"/>
      <c r="X354" s="194"/>
      <c r="Y354" s="194"/>
      <c r="Z354" s="194"/>
      <c r="AA354" s="470"/>
      <c r="AB354" s="194"/>
      <c r="AC354" s="194"/>
      <c r="AD354" s="194"/>
      <c r="AE354" s="194"/>
      <c r="AF354" s="194"/>
      <c r="AG354" s="470"/>
      <c r="AH354" s="194"/>
      <c r="AI354" s="194"/>
      <c r="AJ354" s="194"/>
      <c r="AK354" s="194"/>
      <c r="AL354" s="470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470"/>
      <c r="O355" s="194"/>
      <c r="P355" s="194"/>
      <c r="Q355" s="194"/>
      <c r="R355" s="194"/>
      <c r="S355" s="194"/>
      <c r="T355" s="194"/>
      <c r="U355" s="470"/>
      <c r="V355" s="194"/>
      <c r="W355" s="194"/>
      <c r="X355" s="194"/>
      <c r="Y355" s="194"/>
      <c r="Z355" s="194"/>
      <c r="AA355" s="470"/>
      <c r="AB355" s="194"/>
      <c r="AC355" s="194"/>
      <c r="AD355" s="194"/>
      <c r="AE355" s="194"/>
      <c r="AF355" s="194"/>
      <c r="AG355" s="470"/>
      <c r="AH355" s="194"/>
      <c r="AI355" s="194"/>
      <c r="AJ355" s="194"/>
      <c r="AK355" s="194"/>
      <c r="AL355" s="470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470"/>
      <c r="O356" s="194"/>
      <c r="P356" s="194"/>
      <c r="Q356" s="194"/>
      <c r="R356" s="194"/>
      <c r="S356" s="194"/>
      <c r="T356" s="194"/>
      <c r="U356" s="470"/>
      <c r="V356" s="194"/>
      <c r="W356" s="194"/>
      <c r="X356" s="194"/>
      <c r="Y356" s="194"/>
      <c r="Z356" s="194"/>
      <c r="AA356" s="470"/>
      <c r="AB356" s="194"/>
      <c r="AC356" s="194"/>
      <c r="AD356" s="194"/>
      <c r="AE356" s="194"/>
      <c r="AF356" s="194"/>
      <c r="AG356" s="470"/>
      <c r="AH356" s="194"/>
      <c r="AI356" s="194"/>
      <c r="AJ356" s="194"/>
      <c r="AK356" s="194"/>
      <c r="AL356" s="470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470"/>
      <c r="O357" s="194"/>
      <c r="P357" s="194"/>
      <c r="Q357" s="194"/>
      <c r="R357" s="194"/>
      <c r="S357" s="194"/>
      <c r="T357" s="194"/>
      <c r="U357" s="470"/>
      <c r="V357" s="194"/>
      <c r="W357" s="194"/>
      <c r="X357" s="194"/>
      <c r="Y357" s="194"/>
      <c r="Z357" s="194"/>
      <c r="AA357" s="470"/>
      <c r="AB357" s="194"/>
      <c r="AC357" s="194"/>
      <c r="AD357" s="194"/>
      <c r="AE357" s="194"/>
      <c r="AF357" s="194"/>
      <c r="AG357" s="470"/>
      <c r="AH357" s="194"/>
      <c r="AI357" s="194"/>
      <c r="AJ357" s="194"/>
      <c r="AK357" s="194"/>
      <c r="AL357" s="470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470"/>
      <c r="O358" s="194"/>
      <c r="P358" s="194"/>
      <c r="Q358" s="194"/>
      <c r="R358" s="194"/>
      <c r="S358" s="194"/>
      <c r="T358" s="194"/>
      <c r="U358" s="470"/>
      <c r="V358" s="194"/>
      <c r="W358" s="194"/>
      <c r="X358" s="194"/>
      <c r="Y358" s="194"/>
      <c r="Z358" s="194"/>
      <c r="AA358" s="470"/>
      <c r="AB358" s="194"/>
      <c r="AC358" s="194"/>
      <c r="AD358" s="194"/>
      <c r="AE358" s="194"/>
      <c r="AF358" s="194"/>
      <c r="AG358" s="470"/>
      <c r="AH358" s="194"/>
      <c r="AI358" s="194"/>
      <c r="AJ358" s="194"/>
      <c r="AK358" s="194"/>
      <c r="AL358" s="470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470"/>
      <c r="O359" s="194"/>
      <c r="P359" s="194"/>
      <c r="Q359" s="194"/>
      <c r="R359" s="194"/>
      <c r="S359" s="194"/>
      <c r="T359" s="194"/>
      <c r="U359" s="470"/>
      <c r="V359" s="194"/>
      <c r="W359" s="194"/>
      <c r="X359" s="194"/>
      <c r="Y359" s="194"/>
      <c r="Z359" s="194"/>
      <c r="AA359" s="470"/>
      <c r="AB359" s="194"/>
      <c r="AC359" s="194"/>
      <c r="AD359" s="194"/>
      <c r="AE359" s="194"/>
      <c r="AF359" s="194"/>
      <c r="AG359" s="470"/>
      <c r="AH359" s="194"/>
      <c r="AI359" s="194"/>
      <c r="AJ359" s="194"/>
      <c r="AK359" s="194"/>
      <c r="AL359" s="470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470"/>
      <c r="O360" s="194"/>
      <c r="P360" s="194"/>
      <c r="Q360" s="194"/>
      <c r="R360" s="194"/>
      <c r="S360" s="194"/>
      <c r="T360" s="194"/>
      <c r="U360" s="470"/>
      <c r="V360" s="194"/>
      <c r="W360" s="194"/>
      <c r="X360" s="194"/>
      <c r="Y360" s="194"/>
      <c r="Z360" s="194"/>
      <c r="AA360" s="470"/>
      <c r="AB360" s="194"/>
      <c r="AC360" s="194"/>
      <c r="AD360" s="194"/>
      <c r="AE360" s="194"/>
      <c r="AF360" s="194"/>
      <c r="AG360" s="470"/>
      <c r="AH360" s="194"/>
      <c r="AI360" s="194"/>
      <c r="AJ360" s="194"/>
      <c r="AK360" s="194"/>
      <c r="AL360" s="470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470"/>
      <c r="O361" s="194"/>
      <c r="P361" s="194"/>
      <c r="Q361" s="194"/>
      <c r="R361" s="194"/>
      <c r="S361" s="194"/>
      <c r="T361" s="194"/>
      <c r="U361" s="470"/>
      <c r="V361" s="194"/>
      <c r="W361" s="194"/>
      <c r="X361" s="194"/>
      <c r="Y361" s="194"/>
      <c r="Z361" s="194"/>
      <c r="AA361" s="470"/>
      <c r="AB361" s="194"/>
      <c r="AC361" s="194"/>
      <c r="AD361" s="194"/>
      <c r="AE361" s="194"/>
      <c r="AF361" s="194"/>
      <c r="AG361" s="470"/>
      <c r="AH361" s="194"/>
      <c r="AI361" s="194"/>
      <c r="AJ361" s="194"/>
      <c r="AK361" s="194"/>
      <c r="AL361" s="470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470"/>
      <c r="O362" s="194"/>
      <c r="P362" s="194"/>
      <c r="Q362" s="194"/>
      <c r="R362" s="194"/>
      <c r="S362" s="194"/>
      <c r="T362" s="194"/>
      <c r="U362" s="470"/>
      <c r="V362" s="194"/>
      <c r="W362" s="194"/>
      <c r="X362" s="194"/>
      <c r="Y362" s="194"/>
      <c r="Z362" s="194"/>
      <c r="AA362" s="470"/>
      <c r="AB362" s="194"/>
      <c r="AC362" s="194"/>
      <c r="AD362" s="194"/>
      <c r="AE362" s="194"/>
      <c r="AF362" s="194"/>
      <c r="AG362" s="470"/>
      <c r="AH362" s="194"/>
      <c r="AI362" s="194"/>
      <c r="AJ362" s="194"/>
      <c r="AK362" s="194"/>
      <c r="AL362" s="470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470"/>
      <c r="O363" s="194"/>
      <c r="P363" s="194"/>
      <c r="Q363" s="194"/>
      <c r="R363" s="194"/>
      <c r="S363" s="194"/>
      <c r="T363" s="194"/>
      <c r="U363" s="470"/>
      <c r="V363" s="194"/>
      <c r="W363" s="194"/>
      <c r="X363" s="194"/>
      <c r="Y363" s="194"/>
      <c r="Z363" s="194"/>
      <c r="AA363" s="470"/>
      <c r="AB363" s="194"/>
      <c r="AC363" s="194"/>
      <c r="AD363" s="194"/>
      <c r="AE363" s="194"/>
      <c r="AF363" s="194"/>
      <c r="AG363" s="470"/>
      <c r="AH363" s="194"/>
      <c r="AI363" s="194"/>
      <c r="AJ363" s="194"/>
      <c r="AK363" s="194"/>
      <c r="AL363" s="470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470"/>
      <c r="O364" s="194"/>
      <c r="P364" s="194"/>
      <c r="Q364" s="194"/>
      <c r="R364" s="194"/>
      <c r="S364" s="194"/>
      <c r="T364" s="194"/>
      <c r="U364" s="470"/>
      <c r="V364" s="194"/>
      <c r="W364" s="194"/>
      <c r="X364" s="194"/>
      <c r="Y364" s="194"/>
      <c r="Z364" s="194"/>
      <c r="AA364" s="470"/>
      <c r="AB364" s="194"/>
      <c r="AC364" s="194"/>
      <c r="AD364" s="194"/>
      <c r="AE364" s="194"/>
      <c r="AF364" s="194"/>
      <c r="AG364" s="470"/>
      <c r="AH364" s="194"/>
      <c r="AI364" s="194"/>
      <c r="AJ364" s="194"/>
      <c r="AK364" s="194"/>
      <c r="AL364" s="470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470"/>
      <c r="O365" s="194"/>
      <c r="P365" s="194"/>
      <c r="Q365" s="194"/>
      <c r="R365" s="194"/>
      <c r="S365" s="194"/>
      <c r="T365" s="194"/>
      <c r="U365" s="470"/>
      <c r="V365" s="194"/>
      <c r="W365" s="194"/>
      <c r="X365" s="194"/>
      <c r="Y365" s="194"/>
      <c r="Z365" s="194"/>
      <c r="AA365" s="470"/>
      <c r="AB365" s="194"/>
      <c r="AC365" s="194"/>
      <c r="AD365" s="194"/>
      <c r="AE365" s="194"/>
      <c r="AF365" s="194"/>
      <c r="AG365" s="470"/>
      <c r="AH365" s="194"/>
      <c r="AI365" s="194"/>
      <c r="AJ365" s="194"/>
      <c r="AK365" s="194"/>
      <c r="AL365" s="470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470"/>
      <c r="O366" s="194"/>
      <c r="P366" s="194"/>
      <c r="Q366" s="194"/>
      <c r="R366" s="194"/>
      <c r="S366" s="194"/>
      <c r="T366" s="194"/>
      <c r="U366" s="470"/>
      <c r="V366" s="194"/>
      <c r="W366" s="194"/>
      <c r="X366" s="194"/>
      <c r="Y366" s="194"/>
      <c r="Z366" s="194"/>
      <c r="AA366" s="470"/>
      <c r="AB366" s="194"/>
      <c r="AC366" s="194"/>
      <c r="AD366" s="194"/>
      <c r="AE366" s="194"/>
      <c r="AF366" s="194"/>
      <c r="AG366" s="470"/>
      <c r="AH366" s="194"/>
      <c r="AI366" s="194"/>
      <c r="AJ366" s="194"/>
      <c r="AK366" s="194"/>
      <c r="AL366" s="470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470"/>
      <c r="O367" s="194"/>
      <c r="P367" s="194"/>
      <c r="Q367" s="194"/>
      <c r="R367" s="194"/>
      <c r="S367" s="194"/>
      <c r="T367" s="194"/>
      <c r="U367" s="470"/>
      <c r="V367" s="194"/>
      <c r="W367" s="194"/>
      <c r="X367" s="194"/>
      <c r="Y367" s="194"/>
      <c r="Z367" s="194"/>
      <c r="AA367" s="470"/>
      <c r="AB367" s="194"/>
      <c r="AC367" s="194"/>
      <c r="AD367" s="194"/>
      <c r="AE367" s="194"/>
      <c r="AF367" s="194"/>
      <c r="AG367" s="470"/>
      <c r="AH367" s="194"/>
      <c r="AI367" s="194"/>
      <c r="AJ367" s="194"/>
      <c r="AK367" s="194"/>
      <c r="AL367" s="470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470"/>
      <c r="O368" s="194"/>
      <c r="P368" s="194"/>
      <c r="Q368" s="194"/>
      <c r="R368" s="194"/>
      <c r="S368" s="194"/>
      <c r="T368" s="194"/>
      <c r="U368" s="470"/>
      <c r="V368" s="194"/>
      <c r="W368" s="194"/>
      <c r="X368" s="194"/>
      <c r="Y368" s="194"/>
      <c r="Z368" s="194"/>
      <c r="AA368" s="470"/>
      <c r="AB368" s="194"/>
      <c r="AC368" s="194"/>
      <c r="AD368" s="194"/>
      <c r="AE368" s="194"/>
      <c r="AF368" s="194"/>
      <c r="AG368" s="470"/>
      <c r="AH368" s="194"/>
      <c r="AI368" s="194"/>
      <c r="AJ368" s="194"/>
      <c r="AK368" s="194"/>
      <c r="AL368" s="470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470"/>
      <c r="O369" s="194"/>
      <c r="P369" s="194"/>
      <c r="Q369" s="194"/>
      <c r="R369" s="194"/>
      <c r="S369" s="194"/>
      <c r="T369" s="194"/>
      <c r="U369" s="470"/>
      <c r="V369" s="194"/>
      <c r="W369" s="194"/>
      <c r="X369" s="194"/>
      <c r="Y369" s="194"/>
      <c r="Z369" s="194"/>
      <c r="AA369" s="470"/>
      <c r="AB369" s="194"/>
      <c r="AC369" s="194"/>
      <c r="AD369" s="194"/>
      <c r="AE369" s="194"/>
      <c r="AF369" s="194"/>
      <c r="AG369" s="470"/>
      <c r="AH369" s="194"/>
      <c r="AI369" s="194"/>
      <c r="AJ369" s="194"/>
      <c r="AK369" s="194"/>
      <c r="AL369" s="470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470"/>
      <c r="O370" s="194"/>
      <c r="P370" s="194"/>
      <c r="Q370" s="194"/>
      <c r="R370" s="194"/>
      <c r="S370" s="194"/>
      <c r="T370" s="194"/>
      <c r="U370" s="470"/>
      <c r="V370" s="194"/>
      <c r="W370" s="194"/>
      <c r="X370" s="194"/>
      <c r="Y370" s="194"/>
      <c r="Z370" s="194"/>
      <c r="AA370" s="470"/>
      <c r="AB370" s="194"/>
      <c r="AC370" s="194"/>
      <c r="AD370" s="194"/>
      <c r="AE370" s="194"/>
      <c r="AF370" s="194"/>
      <c r="AG370" s="470"/>
      <c r="AH370" s="194"/>
      <c r="AI370" s="194"/>
      <c r="AJ370" s="194"/>
      <c r="AK370" s="194"/>
      <c r="AL370" s="470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470"/>
      <c r="O371" s="194"/>
      <c r="P371" s="194"/>
      <c r="Q371" s="194"/>
      <c r="R371" s="194"/>
      <c r="S371" s="194"/>
      <c r="T371" s="194"/>
      <c r="U371" s="470"/>
      <c r="V371" s="194"/>
      <c r="W371" s="194"/>
      <c r="X371" s="194"/>
      <c r="Y371" s="194"/>
      <c r="Z371" s="194"/>
      <c r="AA371" s="470"/>
      <c r="AB371" s="194"/>
      <c r="AC371" s="194"/>
      <c r="AD371" s="194"/>
      <c r="AE371" s="194"/>
      <c r="AF371" s="194"/>
      <c r="AG371" s="470"/>
      <c r="AH371" s="194"/>
      <c r="AI371" s="194"/>
      <c r="AJ371" s="194"/>
      <c r="AK371" s="194"/>
      <c r="AL371" s="470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470"/>
      <c r="O372" s="194"/>
      <c r="P372" s="194"/>
      <c r="Q372" s="194"/>
      <c r="R372" s="194"/>
      <c r="S372" s="194"/>
      <c r="T372" s="194"/>
      <c r="U372" s="470"/>
      <c r="V372" s="194"/>
      <c r="W372" s="194"/>
      <c r="X372" s="194"/>
      <c r="Y372" s="194"/>
      <c r="Z372" s="194"/>
      <c r="AA372" s="470"/>
      <c r="AB372" s="194"/>
      <c r="AC372" s="194"/>
      <c r="AD372" s="194"/>
      <c r="AE372" s="194"/>
      <c r="AF372" s="194"/>
      <c r="AG372" s="470"/>
      <c r="AH372" s="194"/>
      <c r="AI372" s="194"/>
      <c r="AJ372" s="194"/>
      <c r="AK372" s="194"/>
      <c r="AL372" s="470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470"/>
      <c r="O373" s="194"/>
      <c r="P373" s="194"/>
      <c r="Q373" s="194"/>
      <c r="R373" s="194"/>
      <c r="S373" s="194"/>
      <c r="T373" s="194"/>
      <c r="U373" s="470"/>
      <c r="V373" s="194"/>
      <c r="W373" s="194"/>
      <c r="X373" s="194"/>
      <c r="Y373" s="194"/>
      <c r="Z373" s="194"/>
      <c r="AA373" s="470"/>
      <c r="AB373" s="194"/>
      <c r="AC373" s="194"/>
      <c r="AD373" s="194"/>
      <c r="AE373" s="194"/>
      <c r="AF373" s="194"/>
      <c r="AG373" s="470"/>
      <c r="AH373" s="194"/>
      <c r="AI373" s="194"/>
      <c r="AJ373" s="194"/>
      <c r="AK373" s="194"/>
      <c r="AL373" s="470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470"/>
      <c r="O374" s="194"/>
      <c r="P374" s="194"/>
      <c r="Q374" s="194"/>
      <c r="R374" s="194"/>
      <c r="S374" s="194"/>
      <c r="T374" s="194"/>
      <c r="U374" s="470"/>
      <c r="V374" s="194"/>
      <c r="W374" s="194"/>
      <c r="X374" s="194"/>
      <c r="Y374" s="194"/>
      <c r="Z374" s="194"/>
      <c r="AA374" s="470"/>
      <c r="AB374" s="194"/>
      <c r="AC374" s="194"/>
      <c r="AD374" s="194"/>
      <c r="AE374" s="194"/>
      <c r="AF374" s="194"/>
      <c r="AG374" s="470"/>
      <c r="AH374" s="194"/>
      <c r="AI374" s="194"/>
      <c r="AJ374" s="194"/>
      <c r="AK374" s="194"/>
      <c r="AL374" s="470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470"/>
      <c r="O375" s="194"/>
      <c r="P375" s="194"/>
      <c r="Q375" s="194"/>
      <c r="R375" s="194"/>
      <c r="S375" s="194"/>
      <c r="T375" s="194"/>
      <c r="U375" s="470"/>
      <c r="V375" s="194"/>
      <c r="W375" s="194"/>
      <c r="X375" s="194"/>
      <c r="Y375" s="194"/>
      <c r="Z375" s="194"/>
      <c r="AA375" s="470"/>
      <c r="AB375" s="194"/>
      <c r="AC375" s="194"/>
      <c r="AD375" s="194"/>
      <c r="AE375" s="194"/>
      <c r="AF375" s="194"/>
      <c r="AG375" s="470"/>
      <c r="AH375" s="194"/>
      <c r="AI375" s="194"/>
      <c r="AJ375" s="194"/>
      <c r="AK375" s="194"/>
      <c r="AL375" s="470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470"/>
      <c r="O376" s="194"/>
      <c r="P376" s="194"/>
      <c r="Q376" s="194"/>
      <c r="R376" s="194"/>
      <c r="S376" s="194"/>
      <c r="T376" s="194"/>
      <c r="U376" s="470"/>
      <c r="V376" s="194"/>
      <c r="W376" s="194"/>
      <c r="X376" s="194"/>
      <c r="Y376" s="194"/>
      <c r="Z376" s="194"/>
      <c r="AA376" s="470"/>
      <c r="AB376" s="194"/>
      <c r="AC376" s="194"/>
      <c r="AD376" s="194"/>
      <c r="AE376" s="194"/>
      <c r="AF376" s="194"/>
      <c r="AG376" s="470"/>
      <c r="AH376" s="194"/>
      <c r="AI376" s="194"/>
      <c r="AJ376" s="194"/>
      <c r="AK376" s="194"/>
      <c r="AL376" s="470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470"/>
      <c r="O377" s="194"/>
      <c r="P377" s="194"/>
      <c r="Q377" s="194"/>
      <c r="R377" s="194"/>
      <c r="S377" s="194"/>
      <c r="T377" s="194"/>
      <c r="U377" s="470"/>
      <c r="V377" s="194"/>
      <c r="W377" s="194"/>
      <c r="X377" s="194"/>
      <c r="Y377" s="194"/>
      <c r="Z377" s="194"/>
      <c r="AA377" s="470"/>
      <c r="AB377" s="194"/>
      <c r="AC377" s="194"/>
      <c r="AD377" s="194"/>
      <c r="AE377" s="194"/>
      <c r="AF377" s="194"/>
      <c r="AG377" s="470"/>
      <c r="AH377" s="194"/>
      <c r="AI377" s="194"/>
      <c r="AJ377" s="194"/>
      <c r="AK377" s="194"/>
      <c r="AL377" s="470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470"/>
      <c r="O378" s="194"/>
      <c r="P378" s="194"/>
      <c r="Q378" s="194"/>
      <c r="R378" s="194"/>
      <c r="S378" s="194"/>
      <c r="T378" s="194"/>
      <c r="U378" s="470"/>
      <c r="V378" s="194"/>
      <c r="W378" s="194"/>
      <c r="X378" s="194"/>
      <c r="Y378" s="194"/>
      <c r="Z378" s="194"/>
      <c r="AA378" s="470"/>
      <c r="AB378" s="194"/>
      <c r="AC378" s="194"/>
      <c r="AD378" s="194"/>
      <c r="AE378" s="194"/>
      <c r="AF378" s="194"/>
      <c r="AG378" s="470"/>
      <c r="AH378" s="194"/>
      <c r="AI378" s="194"/>
      <c r="AJ378" s="194"/>
      <c r="AK378" s="194"/>
      <c r="AL378" s="470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470"/>
      <c r="O379" s="194"/>
      <c r="P379" s="194"/>
      <c r="Q379" s="194"/>
      <c r="R379" s="194"/>
      <c r="S379" s="194"/>
      <c r="T379" s="194"/>
      <c r="U379" s="470"/>
      <c r="V379" s="194"/>
      <c r="W379" s="194"/>
      <c r="X379" s="194"/>
      <c r="Y379" s="194"/>
      <c r="Z379" s="194"/>
      <c r="AA379" s="470"/>
      <c r="AB379" s="194"/>
      <c r="AC379" s="194"/>
      <c r="AD379" s="194"/>
      <c r="AE379" s="194"/>
      <c r="AF379" s="194"/>
      <c r="AG379" s="470"/>
      <c r="AH379" s="194"/>
      <c r="AI379" s="194"/>
      <c r="AJ379" s="194"/>
      <c r="AK379" s="194"/>
      <c r="AL379" s="470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470"/>
      <c r="O380" s="194"/>
      <c r="P380" s="194"/>
      <c r="Q380" s="194"/>
      <c r="R380" s="194"/>
      <c r="S380" s="194"/>
      <c r="T380" s="194"/>
      <c r="U380" s="470"/>
      <c r="V380" s="194"/>
      <c r="W380" s="194"/>
      <c r="X380" s="194"/>
      <c r="Y380" s="194"/>
      <c r="Z380" s="194"/>
      <c r="AA380" s="470"/>
      <c r="AB380" s="194"/>
      <c r="AC380" s="194"/>
      <c r="AD380" s="194"/>
      <c r="AE380" s="194"/>
      <c r="AF380" s="194"/>
      <c r="AG380" s="470"/>
      <c r="AH380" s="194"/>
      <c r="AI380" s="194"/>
      <c r="AJ380" s="194"/>
      <c r="AK380" s="194"/>
      <c r="AL380" s="470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470"/>
      <c r="O381" s="194"/>
      <c r="P381" s="194"/>
      <c r="Q381" s="194"/>
      <c r="R381" s="194"/>
      <c r="S381" s="194"/>
      <c r="T381" s="194"/>
      <c r="U381" s="470"/>
      <c r="V381" s="194"/>
      <c r="W381" s="194"/>
      <c r="X381" s="194"/>
      <c r="Y381" s="194"/>
      <c r="Z381" s="194"/>
      <c r="AA381" s="470"/>
      <c r="AB381" s="194"/>
      <c r="AC381" s="194"/>
      <c r="AD381" s="194"/>
      <c r="AE381" s="194"/>
      <c r="AF381" s="194"/>
      <c r="AG381" s="470"/>
      <c r="AH381" s="194"/>
      <c r="AI381" s="194"/>
      <c r="AJ381" s="194"/>
      <c r="AK381" s="194"/>
      <c r="AL381" s="470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470"/>
      <c r="O382" s="194"/>
      <c r="P382" s="194"/>
      <c r="Q382" s="194"/>
      <c r="R382" s="194"/>
      <c r="S382" s="194"/>
      <c r="T382" s="194"/>
      <c r="U382" s="470"/>
      <c r="V382" s="194"/>
      <c r="W382" s="194"/>
      <c r="X382" s="194"/>
      <c r="Y382" s="194"/>
      <c r="Z382" s="194"/>
      <c r="AA382" s="470"/>
      <c r="AB382" s="194"/>
      <c r="AC382" s="194"/>
      <c r="AD382" s="194"/>
      <c r="AE382" s="194"/>
      <c r="AF382" s="194"/>
      <c r="AG382" s="470"/>
      <c r="AH382" s="194"/>
      <c r="AI382" s="194"/>
      <c r="AJ382" s="194"/>
      <c r="AK382" s="194"/>
      <c r="AL382" s="470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470"/>
      <c r="O383" s="194"/>
      <c r="P383" s="194"/>
      <c r="Q383" s="194"/>
      <c r="R383" s="194"/>
      <c r="S383" s="194"/>
      <c r="T383" s="194"/>
      <c r="U383" s="470"/>
      <c r="V383" s="194"/>
      <c r="W383" s="194"/>
      <c r="X383" s="194"/>
      <c r="Y383" s="194"/>
      <c r="Z383" s="194"/>
      <c r="AA383" s="470"/>
      <c r="AB383" s="194"/>
      <c r="AC383" s="194"/>
      <c r="AD383" s="194"/>
      <c r="AE383" s="194"/>
      <c r="AF383" s="194"/>
      <c r="AG383" s="470"/>
      <c r="AH383" s="194"/>
      <c r="AI383" s="194"/>
      <c r="AJ383" s="194"/>
      <c r="AK383" s="194"/>
      <c r="AL383" s="470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470"/>
      <c r="O384" s="194"/>
      <c r="P384" s="194"/>
      <c r="Q384" s="194"/>
      <c r="R384" s="194"/>
      <c r="S384" s="194"/>
      <c r="T384" s="194"/>
      <c r="U384" s="470"/>
      <c r="V384" s="194"/>
      <c r="W384" s="194"/>
      <c r="X384" s="194"/>
      <c r="Y384" s="194"/>
      <c r="Z384" s="194"/>
      <c r="AA384" s="470"/>
      <c r="AB384" s="194"/>
      <c r="AC384" s="194"/>
      <c r="AD384" s="194"/>
      <c r="AE384" s="194"/>
      <c r="AF384" s="194"/>
      <c r="AG384" s="470"/>
      <c r="AH384" s="194"/>
      <c r="AI384" s="194"/>
      <c r="AJ384" s="194"/>
      <c r="AK384" s="194"/>
      <c r="AL384" s="470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470"/>
      <c r="O385" s="194"/>
      <c r="P385" s="194"/>
      <c r="Q385" s="194"/>
      <c r="R385" s="194"/>
      <c r="S385" s="194"/>
      <c r="T385" s="194"/>
      <c r="U385" s="470"/>
      <c r="V385" s="194"/>
      <c r="W385" s="194"/>
      <c r="X385" s="194"/>
      <c r="Y385" s="194"/>
      <c r="Z385" s="194"/>
      <c r="AA385" s="470"/>
      <c r="AB385" s="194"/>
      <c r="AC385" s="194"/>
      <c r="AD385" s="194"/>
      <c r="AE385" s="194"/>
      <c r="AF385" s="194"/>
      <c r="AG385" s="470"/>
      <c r="AH385" s="194"/>
      <c r="AI385" s="194"/>
      <c r="AJ385" s="194"/>
      <c r="AK385" s="194"/>
      <c r="AL385" s="470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470"/>
      <c r="O386" s="194"/>
      <c r="P386" s="194"/>
      <c r="Q386" s="194"/>
      <c r="R386" s="194"/>
      <c r="S386" s="194"/>
      <c r="T386" s="194"/>
      <c r="U386" s="470"/>
      <c r="V386" s="194"/>
      <c r="W386" s="194"/>
      <c r="X386" s="194"/>
      <c r="Y386" s="194"/>
      <c r="Z386" s="194"/>
      <c r="AA386" s="470"/>
      <c r="AB386" s="194"/>
      <c r="AC386" s="194"/>
      <c r="AD386" s="194"/>
      <c r="AE386" s="194"/>
      <c r="AF386" s="194"/>
      <c r="AG386" s="470"/>
      <c r="AH386" s="194"/>
      <c r="AI386" s="194"/>
      <c r="AJ386" s="194"/>
      <c r="AK386" s="194"/>
      <c r="AL386" s="470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470"/>
      <c r="O387" s="194"/>
      <c r="P387" s="194"/>
      <c r="Q387" s="194"/>
      <c r="R387" s="194"/>
      <c r="S387" s="194"/>
      <c r="T387" s="194"/>
      <c r="U387" s="470"/>
      <c r="V387" s="194"/>
      <c r="W387" s="194"/>
      <c r="X387" s="194"/>
      <c r="Y387" s="194"/>
      <c r="Z387" s="194"/>
      <c r="AA387" s="470"/>
      <c r="AB387" s="194"/>
      <c r="AC387" s="194"/>
      <c r="AD387" s="194"/>
      <c r="AE387" s="194"/>
      <c r="AF387" s="194"/>
      <c r="AG387" s="470"/>
      <c r="AH387" s="194"/>
      <c r="AI387" s="194"/>
      <c r="AJ387" s="194"/>
      <c r="AK387" s="194"/>
      <c r="AL387" s="470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470"/>
      <c r="O388" s="194"/>
      <c r="P388" s="194"/>
      <c r="Q388" s="194"/>
      <c r="R388" s="194"/>
      <c r="S388" s="194"/>
      <c r="T388" s="194"/>
      <c r="U388" s="470"/>
      <c r="V388" s="194"/>
      <c r="W388" s="194"/>
      <c r="X388" s="194"/>
      <c r="Y388" s="194"/>
      <c r="Z388" s="194"/>
      <c r="AA388" s="470"/>
      <c r="AB388" s="194"/>
      <c r="AC388" s="194"/>
      <c r="AD388" s="194"/>
      <c r="AE388" s="194"/>
      <c r="AF388" s="194"/>
      <c r="AG388" s="470"/>
      <c r="AH388" s="194"/>
      <c r="AI388" s="194"/>
      <c r="AJ388" s="194"/>
      <c r="AK388" s="194"/>
      <c r="AL388" s="470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470"/>
      <c r="O389" s="194"/>
      <c r="P389" s="194"/>
      <c r="Q389" s="194"/>
      <c r="R389" s="194"/>
      <c r="S389" s="194"/>
      <c r="T389" s="194"/>
      <c r="U389" s="470"/>
      <c r="V389" s="194"/>
      <c r="W389" s="194"/>
      <c r="X389" s="194"/>
      <c r="Y389" s="194"/>
      <c r="Z389" s="194"/>
      <c r="AA389" s="470"/>
      <c r="AB389" s="194"/>
      <c r="AC389" s="194"/>
      <c r="AD389" s="194"/>
      <c r="AE389" s="194"/>
      <c r="AF389" s="194"/>
      <c r="AG389" s="470"/>
      <c r="AH389" s="194"/>
      <c r="AI389" s="194"/>
      <c r="AJ389" s="194"/>
      <c r="AK389" s="194"/>
      <c r="AL389" s="470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470"/>
      <c r="O390" s="194"/>
      <c r="P390" s="194"/>
      <c r="Q390" s="194"/>
      <c r="R390" s="194"/>
      <c r="S390" s="194"/>
      <c r="T390" s="194"/>
      <c r="U390" s="470"/>
      <c r="V390" s="194"/>
      <c r="W390" s="194"/>
      <c r="X390" s="194"/>
      <c r="Y390" s="194"/>
      <c r="Z390" s="194"/>
      <c r="AA390" s="470"/>
      <c r="AB390" s="194"/>
      <c r="AC390" s="194"/>
      <c r="AD390" s="194"/>
      <c r="AE390" s="194"/>
      <c r="AF390" s="194"/>
      <c r="AG390" s="470"/>
      <c r="AH390" s="194"/>
      <c r="AI390" s="194"/>
      <c r="AJ390" s="194"/>
      <c r="AK390" s="194"/>
      <c r="AL390" s="470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470"/>
      <c r="O391" s="194"/>
      <c r="P391" s="194"/>
      <c r="Q391" s="194"/>
      <c r="R391" s="194"/>
      <c r="S391" s="194"/>
      <c r="T391" s="194"/>
      <c r="U391" s="470"/>
      <c r="V391" s="194"/>
      <c r="W391" s="194"/>
      <c r="X391" s="194"/>
      <c r="Y391" s="194"/>
      <c r="Z391" s="194"/>
      <c r="AA391" s="470"/>
      <c r="AB391" s="194"/>
      <c r="AC391" s="194"/>
      <c r="AD391" s="194"/>
      <c r="AE391" s="194"/>
      <c r="AF391" s="194"/>
      <c r="AG391" s="470"/>
      <c r="AH391" s="194"/>
      <c r="AI391" s="194"/>
      <c r="AJ391" s="194"/>
      <c r="AK391" s="194"/>
      <c r="AL391" s="470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470"/>
      <c r="O392" s="194"/>
      <c r="P392" s="194"/>
      <c r="Q392" s="194"/>
      <c r="R392" s="194"/>
      <c r="S392" s="194"/>
      <c r="T392" s="194"/>
      <c r="U392" s="470"/>
      <c r="V392" s="194"/>
      <c r="W392" s="194"/>
      <c r="X392" s="194"/>
      <c r="Y392" s="194"/>
      <c r="Z392" s="194"/>
      <c r="AA392" s="470"/>
      <c r="AB392" s="194"/>
      <c r="AC392" s="194"/>
      <c r="AD392" s="194"/>
      <c r="AE392" s="194"/>
      <c r="AF392" s="194"/>
      <c r="AG392" s="470"/>
      <c r="AH392" s="194"/>
      <c r="AI392" s="194"/>
      <c r="AJ392" s="194"/>
      <c r="AK392" s="194"/>
      <c r="AL392" s="470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470"/>
      <c r="O393" s="194"/>
      <c r="P393" s="194"/>
      <c r="Q393" s="194"/>
      <c r="R393" s="194"/>
      <c r="S393" s="194"/>
      <c r="T393" s="194"/>
      <c r="U393" s="470"/>
      <c r="V393" s="194"/>
      <c r="W393" s="194"/>
      <c r="X393" s="194"/>
      <c r="Y393" s="194"/>
      <c r="Z393" s="194"/>
      <c r="AA393" s="470"/>
      <c r="AB393" s="194"/>
      <c r="AC393" s="194"/>
      <c r="AD393" s="194"/>
      <c r="AE393" s="194"/>
      <c r="AF393" s="194"/>
      <c r="AG393" s="470"/>
      <c r="AH393" s="194"/>
      <c r="AI393" s="194"/>
      <c r="AJ393" s="194"/>
      <c r="AK393" s="194"/>
      <c r="AL393" s="470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470"/>
      <c r="O394" s="194"/>
      <c r="P394" s="194"/>
      <c r="Q394" s="194"/>
      <c r="R394" s="194"/>
      <c r="S394" s="194"/>
      <c r="T394" s="194"/>
      <c r="U394" s="470"/>
      <c r="V394" s="194"/>
      <c r="W394" s="194"/>
      <c r="X394" s="194"/>
      <c r="Y394" s="194"/>
      <c r="Z394" s="194"/>
      <c r="AA394" s="470"/>
      <c r="AB394" s="194"/>
      <c r="AC394" s="194"/>
      <c r="AD394" s="194"/>
      <c r="AE394" s="194"/>
      <c r="AF394" s="194"/>
      <c r="AG394" s="470"/>
      <c r="AH394" s="194"/>
      <c r="AI394" s="194"/>
      <c r="AJ394" s="194"/>
      <c r="AK394" s="194"/>
      <c r="AL394" s="470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470"/>
      <c r="O395" s="194"/>
      <c r="P395" s="194"/>
      <c r="Q395" s="194"/>
      <c r="R395" s="194"/>
      <c r="S395" s="194"/>
      <c r="T395" s="194"/>
      <c r="U395" s="470"/>
      <c r="V395" s="194"/>
      <c r="W395" s="194"/>
      <c r="X395" s="194"/>
      <c r="Y395" s="194"/>
      <c r="Z395" s="194"/>
      <c r="AA395" s="470"/>
      <c r="AB395" s="194"/>
      <c r="AC395" s="194"/>
      <c r="AD395" s="194"/>
      <c r="AE395" s="194"/>
      <c r="AF395" s="194"/>
      <c r="AG395" s="470"/>
      <c r="AH395" s="194"/>
      <c r="AI395" s="194"/>
      <c r="AJ395" s="194"/>
      <c r="AK395" s="194"/>
      <c r="AL395" s="470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470"/>
      <c r="O396" s="194"/>
      <c r="P396" s="194"/>
      <c r="Q396" s="194"/>
      <c r="R396" s="194"/>
      <c r="S396" s="194"/>
      <c r="T396" s="194"/>
      <c r="U396" s="470"/>
      <c r="V396" s="194"/>
      <c r="W396" s="194"/>
      <c r="X396" s="194"/>
      <c r="Y396" s="194"/>
      <c r="Z396" s="194"/>
      <c r="AA396" s="470"/>
      <c r="AB396" s="194"/>
      <c r="AC396" s="194"/>
      <c r="AD396" s="194"/>
      <c r="AE396" s="194"/>
      <c r="AF396" s="194"/>
      <c r="AG396" s="470"/>
      <c r="AH396" s="194"/>
      <c r="AI396" s="194"/>
      <c r="AJ396" s="194"/>
      <c r="AK396" s="194"/>
      <c r="AL396" s="470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470"/>
      <c r="O397" s="194"/>
      <c r="P397" s="194"/>
      <c r="Q397" s="194"/>
      <c r="R397" s="194"/>
      <c r="S397" s="194"/>
      <c r="T397" s="194"/>
      <c r="U397" s="470"/>
      <c r="V397" s="194"/>
      <c r="W397" s="194"/>
      <c r="X397" s="194"/>
      <c r="Y397" s="194"/>
      <c r="Z397" s="194"/>
      <c r="AA397" s="470"/>
      <c r="AB397" s="194"/>
      <c r="AC397" s="194"/>
      <c r="AD397" s="194"/>
      <c r="AE397" s="194"/>
      <c r="AF397" s="194"/>
      <c r="AG397" s="470"/>
      <c r="AH397" s="194"/>
      <c r="AI397" s="194"/>
      <c r="AJ397" s="194"/>
      <c r="AK397" s="194"/>
      <c r="AL397" s="470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470"/>
      <c r="O398" s="194"/>
      <c r="P398" s="194"/>
      <c r="Q398" s="194"/>
      <c r="R398" s="194"/>
      <c r="S398" s="194"/>
      <c r="T398" s="194"/>
      <c r="U398" s="470"/>
      <c r="V398" s="194"/>
      <c r="W398" s="194"/>
      <c r="X398" s="194"/>
      <c r="Y398" s="194"/>
      <c r="Z398" s="194"/>
      <c r="AA398" s="470"/>
      <c r="AB398" s="194"/>
      <c r="AC398" s="194"/>
      <c r="AD398" s="194"/>
      <c r="AE398" s="194"/>
      <c r="AF398" s="194"/>
      <c r="AG398" s="470"/>
      <c r="AH398" s="194"/>
      <c r="AI398" s="194"/>
      <c r="AJ398" s="194"/>
      <c r="AK398" s="194"/>
      <c r="AL398" s="470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470"/>
      <c r="O399" s="194"/>
      <c r="P399" s="194"/>
      <c r="Q399" s="194"/>
      <c r="R399" s="194"/>
      <c r="S399" s="194"/>
      <c r="T399" s="194"/>
      <c r="U399" s="470"/>
      <c r="V399" s="194"/>
      <c r="W399" s="194"/>
      <c r="X399" s="194"/>
      <c r="Y399" s="194"/>
      <c r="Z399" s="194"/>
      <c r="AA399" s="470"/>
      <c r="AB399" s="194"/>
      <c r="AC399" s="194"/>
      <c r="AD399" s="194"/>
      <c r="AE399" s="194"/>
      <c r="AF399" s="194"/>
      <c r="AG399" s="470"/>
      <c r="AH399" s="194"/>
      <c r="AI399" s="194"/>
      <c r="AJ399" s="194"/>
      <c r="AK399" s="194"/>
      <c r="AL399" s="470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470"/>
      <c r="O400" s="194"/>
      <c r="P400" s="194"/>
      <c r="Q400" s="194"/>
      <c r="R400" s="194"/>
      <c r="S400" s="194"/>
      <c r="T400" s="194"/>
      <c r="U400" s="470"/>
      <c r="V400" s="194"/>
      <c r="W400" s="194"/>
      <c r="X400" s="194"/>
      <c r="Y400" s="194"/>
      <c r="Z400" s="194"/>
      <c r="AA400" s="470"/>
      <c r="AB400" s="194"/>
      <c r="AC400" s="194"/>
      <c r="AD400" s="194"/>
      <c r="AE400" s="194"/>
      <c r="AF400" s="194"/>
      <c r="AG400" s="470"/>
      <c r="AH400" s="194"/>
      <c r="AI400" s="194"/>
      <c r="AJ400" s="194"/>
      <c r="AK400" s="194"/>
      <c r="AL400" s="470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470"/>
      <c r="O401" s="194"/>
      <c r="P401" s="194"/>
      <c r="Q401" s="194"/>
      <c r="R401" s="194"/>
      <c r="S401" s="194"/>
      <c r="T401" s="194"/>
      <c r="U401" s="470"/>
      <c r="V401" s="194"/>
      <c r="W401" s="194"/>
      <c r="X401" s="194"/>
      <c r="Y401" s="194"/>
      <c r="Z401" s="194"/>
      <c r="AA401" s="470"/>
      <c r="AB401" s="194"/>
      <c r="AC401" s="194"/>
      <c r="AD401" s="194"/>
      <c r="AE401" s="194"/>
      <c r="AF401" s="194"/>
      <c r="AG401" s="470"/>
      <c r="AH401" s="194"/>
      <c r="AI401" s="194"/>
      <c r="AJ401" s="194"/>
      <c r="AK401" s="194"/>
      <c r="AL401" s="470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470"/>
      <c r="O402" s="194"/>
      <c r="P402" s="194"/>
      <c r="Q402" s="194"/>
      <c r="R402" s="194"/>
      <c r="S402" s="194"/>
      <c r="T402" s="194"/>
      <c r="U402" s="470"/>
      <c r="V402" s="194"/>
      <c r="W402" s="194"/>
      <c r="X402" s="194"/>
      <c r="Y402" s="194"/>
      <c r="Z402" s="194"/>
      <c r="AA402" s="470"/>
      <c r="AB402" s="194"/>
      <c r="AC402" s="194"/>
      <c r="AD402" s="194"/>
      <c r="AE402" s="194"/>
      <c r="AF402" s="194"/>
      <c r="AG402" s="470"/>
      <c r="AH402" s="194"/>
      <c r="AI402" s="194"/>
      <c r="AJ402" s="194"/>
      <c r="AK402" s="194"/>
      <c r="AL402" s="470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470"/>
      <c r="O403" s="194"/>
      <c r="P403" s="194"/>
      <c r="Q403" s="194"/>
      <c r="R403" s="194"/>
      <c r="S403" s="194"/>
      <c r="T403" s="194"/>
      <c r="U403" s="470"/>
      <c r="V403" s="194"/>
      <c r="W403" s="194"/>
      <c r="X403" s="194"/>
      <c r="Y403" s="194"/>
      <c r="Z403" s="194"/>
      <c r="AA403" s="470"/>
      <c r="AB403" s="194"/>
      <c r="AC403" s="194"/>
      <c r="AD403" s="194"/>
      <c r="AE403" s="194"/>
      <c r="AF403" s="194"/>
      <c r="AG403" s="470"/>
      <c r="AH403" s="194"/>
      <c r="AI403" s="194"/>
      <c r="AJ403" s="194"/>
      <c r="AK403" s="194"/>
      <c r="AL403" s="470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470"/>
      <c r="O404" s="194"/>
      <c r="P404" s="194"/>
      <c r="Q404" s="194"/>
      <c r="R404" s="194"/>
      <c r="S404" s="194"/>
      <c r="T404" s="194"/>
      <c r="U404" s="470"/>
      <c r="V404" s="194"/>
      <c r="W404" s="194"/>
      <c r="X404" s="194"/>
      <c r="Y404" s="194"/>
      <c r="Z404" s="194"/>
      <c r="AA404" s="470"/>
      <c r="AB404" s="194"/>
      <c r="AC404" s="194"/>
      <c r="AD404" s="194"/>
      <c r="AE404" s="194"/>
      <c r="AF404" s="194"/>
      <c r="AG404" s="470"/>
      <c r="AH404" s="194"/>
      <c r="AI404" s="194"/>
      <c r="AJ404" s="194"/>
      <c r="AK404" s="194"/>
      <c r="AL404" s="470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470"/>
      <c r="O405" s="194"/>
      <c r="P405" s="194"/>
      <c r="Q405" s="194"/>
      <c r="R405" s="194"/>
      <c r="S405" s="194"/>
      <c r="T405" s="194"/>
      <c r="U405" s="470"/>
      <c r="V405" s="194"/>
      <c r="W405" s="194"/>
      <c r="X405" s="194"/>
      <c r="Y405" s="194"/>
      <c r="Z405" s="194"/>
      <c r="AA405" s="470"/>
      <c r="AB405" s="194"/>
      <c r="AC405" s="194"/>
      <c r="AD405" s="194"/>
      <c r="AE405" s="194"/>
      <c r="AF405" s="194"/>
      <c r="AG405" s="470"/>
      <c r="AH405" s="194"/>
      <c r="AI405" s="194"/>
      <c r="AJ405" s="194"/>
      <c r="AK405" s="194"/>
      <c r="AL405" s="470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470"/>
      <c r="O406" s="194"/>
      <c r="P406" s="194"/>
      <c r="Q406" s="194"/>
      <c r="R406" s="194"/>
      <c r="S406" s="194"/>
      <c r="T406" s="194"/>
      <c r="U406" s="470"/>
      <c r="V406" s="194"/>
      <c r="W406" s="194"/>
      <c r="X406" s="194"/>
      <c r="Y406" s="194"/>
      <c r="Z406" s="194"/>
      <c r="AA406" s="470"/>
      <c r="AB406" s="194"/>
      <c r="AC406" s="194"/>
      <c r="AD406" s="194"/>
      <c r="AE406" s="194"/>
      <c r="AF406" s="194"/>
      <c r="AG406" s="470"/>
      <c r="AH406" s="194"/>
      <c r="AI406" s="194"/>
      <c r="AJ406" s="194"/>
      <c r="AK406" s="194"/>
      <c r="AL406" s="470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470"/>
      <c r="O407" s="194"/>
      <c r="P407" s="194"/>
      <c r="Q407" s="194"/>
      <c r="R407" s="194"/>
      <c r="S407" s="194"/>
      <c r="T407" s="194"/>
      <c r="U407" s="470"/>
      <c r="V407" s="194"/>
      <c r="W407" s="194"/>
      <c r="X407" s="194"/>
      <c r="Y407" s="194"/>
      <c r="Z407" s="194"/>
      <c r="AA407" s="470"/>
      <c r="AB407" s="194"/>
      <c r="AC407" s="194"/>
      <c r="AD407" s="194"/>
      <c r="AE407" s="194"/>
      <c r="AF407" s="194"/>
      <c r="AG407" s="470"/>
      <c r="AH407" s="194"/>
      <c r="AI407" s="194"/>
      <c r="AJ407" s="194"/>
      <c r="AK407" s="194"/>
      <c r="AL407" s="470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470"/>
      <c r="O408" s="194"/>
      <c r="P408" s="194"/>
      <c r="Q408" s="194"/>
      <c r="R408" s="194"/>
      <c r="S408" s="194"/>
      <c r="T408" s="194"/>
      <c r="U408" s="470"/>
      <c r="V408" s="194"/>
      <c r="W408" s="194"/>
      <c r="X408" s="194"/>
      <c r="Y408" s="194"/>
      <c r="Z408" s="194"/>
      <c r="AA408" s="470"/>
      <c r="AB408" s="194"/>
      <c r="AC408" s="194"/>
      <c r="AD408" s="194"/>
      <c r="AE408" s="194"/>
      <c r="AF408" s="194"/>
      <c r="AG408" s="470"/>
      <c r="AH408" s="194"/>
      <c r="AI408" s="194"/>
      <c r="AJ408" s="194"/>
      <c r="AK408" s="194"/>
      <c r="AL408" s="470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470"/>
      <c r="O409" s="194"/>
      <c r="P409" s="194"/>
      <c r="Q409" s="194"/>
      <c r="R409" s="194"/>
      <c r="S409" s="194"/>
      <c r="T409" s="194"/>
      <c r="U409" s="470"/>
      <c r="V409" s="194"/>
      <c r="W409" s="194"/>
      <c r="X409" s="194"/>
      <c r="Y409" s="194"/>
      <c r="Z409" s="194"/>
      <c r="AA409" s="470"/>
      <c r="AB409" s="194"/>
      <c r="AC409" s="194"/>
      <c r="AD409" s="194"/>
      <c r="AE409" s="194"/>
      <c r="AF409" s="194"/>
      <c r="AG409" s="470"/>
      <c r="AH409" s="194"/>
      <c r="AI409" s="194"/>
      <c r="AJ409" s="194"/>
      <c r="AK409" s="194"/>
      <c r="AL409" s="470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470"/>
      <c r="O410" s="194"/>
      <c r="P410" s="194"/>
      <c r="Q410" s="194"/>
      <c r="R410" s="194"/>
      <c r="S410" s="194"/>
      <c r="T410" s="194"/>
      <c r="U410" s="470"/>
      <c r="V410" s="194"/>
      <c r="W410" s="194"/>
      <c r="X410" s="194"/>
      <c r="Y410" s="194"/>
      <c r="Z410" s="194"/>
      <c r="AA410" s="470"/>
      <c r="AB410" s="194"/>
      <c r="AC410" s="194"/>
      <c r="AD410" s="194"/>
      <c r="AE410" s="194"/>
      <c r="AF410" s="194"/>
      <c r="AG410" s="470"/>
      <c r="AH410" s="194"/>
      <c r="AI410" s="194"/>
      <c r="AJ410" s="194"/>
      <c r="AK410" s="194"/>
      <c r="AL410" s="470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470"/>
      <c r="O411" s="194"/>
      <c r="P411" s="194"/>
      <c r="Q411" s="194"/>
      <c r="R411" s="194"/>
      <c r="S411" s="194"/>
      <c r="T411" s="194"/>
      <c r="U411" s="470"/>
      <c r="V411" s="194"/>
      <c r="W411" s="194"/>
      <c r="X411" s="194"/>
      <c r="Y411" s="194"/>
      <c r="Z411" s="194"/>
      <c r="AA411" s="470"/>
      <c r="AB411" s="194"/>
      <c r="AC411" s="194"/>
      <c r="AD411" s="194"/>
      <c r="AE411" s="194"/>
      <c r="AF411" s="194"/>
      <c r="AG411" s="470"/>
      <c r="AH411" s="194"/>
      <c r="AI411" s="194"/>
      <c r="AJ411" s="194"/>
      <c r="AK411" s="194"/>
      <c r="AL411" s="470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470"/>
      <c r="O412" s="194"/>
      <c r="P412" s="194"/>
      <c r="Q412" s="194"/>
      <c r="R412" s="194"/>
      <c r="S412" s="194"/>
      <c r="T412" s="194"/>
      <c r="U412" s="470"/>
      <c r="V412" s="194"/>
      <c r="W412" s="194"/>
      <c r="X412" s="194"/>
      <c r="Y412" s="194"/>
      <c r="Z412" s="194"/>
      <c r="AA412" s="470"/>
      <c r="AB412" s="194"/>
      <c r="AC412" s="194"/>
      <c r="AD412" s="194"/>
      <c r="AE412" s="194"/>
      <c r="AF412" s="194"/>
      <c r="AG412" s="470"/>
      <c r="AH412" s="194"/>
      <c r="AI412" s="194"/>
      <c r="AJ412" s="194"/>
      <c r="AK412" s="194"/>
      <c r="AL412" s="470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470"/>
      <c r="O413" s="194"/>
      <c r="P413" s="194"/>
      <c r="Q413" s="194"/>
      <c r="R413" s="194"/>
      <c r="S413" s="194"/>
      <c r="T413" s="194"/>
      <c r="U413" s="470"/>
      <c r="V413" s="194"/>
      <c r="W413" s="194"/>
      <c r="X413" s="194"/>
      <c r="Y413" s="194"/>
      <c r="Z413" s="194"/>
      <c r="AA413" s="470"/>
      <c r="AB413" s="194"/>
      <c r="AC413" s="194"/>
      <c r="AD413" s="194"/>
      <c r="AE413" s="194"/>
      <c r="AF413" s="194"/>
      <c r="AG413" s="470"/>
      <c r="AH413" s="194"/>
      <c r="AI413" s="194"/>
      <c r="AJ413" s="194"/>
      <c r="AK413" s="194"/>
      <c r="AL413" s="470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470"/>
      <c r="O414" s="194"/>
      <c r="P414" s="194"/>
      <c r="Q414" s="194"/>
      <c r="R414" s="194"/>
      <c r="S414" s="194"/>
      <c r="T414" s="194"/>
      <c r="U414" s="470"/>
      <c r="V414" s="194"/>
      <c r="W414" s="194"/>
      <c r="X414" s="194"/>
      <c r="Y414" s="194"/>
      <c r="Z414" s="194"/>
      <c r="AA414" s="470"/>
      <c r="AB414" s="194"/>
      <c r="AC414" s="194"/>
      <c r="AD414" s="194"/>
      <c r="AE414" s="194"/>
      <c r="AF414" s="194"/>
      <c r="AG414" s="470"/>
      <c r="AH414" s="194"/>
      <c r="AI414" s="194"/>
      <c r="AJ414" s="194"/>
      <c r="AK414" s="194"/>
      <c r="AL414" s="470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470"/>
      <c r="O415" s="194"/>
      <c r="P415" s="194"/>
      <c r="Q415" s="194"/>
      <c r="R415" s="194"/>
      <c r="S415" s="194"/>
      <c r="T415" s="194"/>
      <c r="U415" s="470"/>
      <c r="V415" s="194"/>
      <c r="W415" s="194"/>
      <c r="X415" s="194"/>
      <c r="Y415" s="194"/>
      <c r="Z415" s="194"/>
      <c r="AA415" s="470"/>
      <c r="AB415" s="194"/>
      <c r="AC415" s="194"/>
      <c r="AD415" s="194"/>
      <c r="AE415" s="194"/>
      <c r="AF415" s="194"/>
      <c r="AG415" s="470"/>
      <c r="AH415" s="194"/>
      <c r="AI415" s="194"/>
      <c r="AJ415" s="194"/>
      <c r="AK415" s="194"/>
      <c r="AL415" s="470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470"/>
      <c r="O416" s="194"/>
      <c r="P416" s="194"/>
      <c r="Q416" s="194"/>
      <c r="R416" s="194"/>
      <c r="S416" s="194"/>
      <c r="T416" s="194"/>
      <c r="U416" s="470"/>
      <c r="V416" s="194"/>
      <c r="W416" s="194"/>
      <c r="X416" s="194"/>
      <c r="Y416" s="194"/>
      <c r="Z416" s="194"/>
      <c r="AA416" s="470"/>
      <c r="AB416" s="194"/>
      <c r="AC416" s="194"/>
      <c r="AD416" s="194"/>
      <c r="AE416" s="194"/>
      <c r="AF416" s="194"/>
      <c r="AG416" s="470"/>
      <c r="AH416" s="194"/>
      <c r="AI416" s="194"/>
      <c r="AJ416" s="194"/>
      <c r="AK416" s="194"/>
      <c r="AL416" s="470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470"/>
      <c r="O417" s="194"/>
      <c r="P417" s="194"/>
      <c r="Q417" s="194"/>
      <c r="R417" s="194"/>
      <c r="S417" s="194"/>
      <c r="T417" s="194"/>
      <c r="U417" s="470"/>
      <c r="V417" s="194"/>
      <c r="W417" s="194"/>
      <c r="X417" s="194"/>
      <c r="Y417" s="194"/>
      <c r="Z417" s="194"/>
      <c r="AA417" s="470"/>
      <c r="AB417" s="194"/>
      <c r="AC417" s="194"/>
      <c r="AD417" s="194"/>
      <c r="AE417" s="194"/>
      <c r="AF417" s="194"/>
      <c r="AG417" s="470"/>
      <c r="AH417" s="194"/>
      <c r="AI417" s="194"/>
      <c r="AJ417" s="194"/>
      <c r="AK417" s="194"/>
      <c r="AL417" s="470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470"/>
      <c r="O418" s="194"/>
      <c r="P418" s="194"/>
      <c r="Q418" s="194"/>
      <c r="R418" s="194"/>
      <c r="S418" s="194"/>
      <c r="T418" s="194"/>
      <c r="U418" s="470"/>
      <c r="V418" s="194"/>
      <c r="W418" s="194"/>
      <c r="X418" s="194"/>
      <c r="Y418" s="194"/>
      <c r="Z418" s="194"/>
      <c r="AA418" s="470"/>
      <c r="AB418" s="194"/>
      <c r="AC418" s="194"/>
      <c r="AD418" s="194"/>
      <c r="AE418" s="194"/>
      <c r="AF418" s="194"/>
      <c r="AG418" s="470"/>
      <c r="AH418" s="194"/>
      <c r="AI418" s="194"/>
      <c r="AJ418" s="194"/>
      <c r="AK418" s="194"/>
      <c r="AL418" s="470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470"/>
      <c r="O419" s="194"/>
      <c r="P419" s="194"/>
      <c r="Q419" s="194"/>
      <c r="R419" s="194"/>
      <c r="S419" s="194"/>
      <c r="T419" s="194"/>
      <c r="U419" s="470"/>
      <c r="V419" s="194"/>
      <c r="W419" s="194"/>
      <c r="X419" s="194"/>
      <c r="Y419" s="194"/>
      <c r="Z419" s="194"/>
      <c r="AA419" s="470"/>
      <c r="AB419" s="194"/>
      <c r="AC419" s="194"/>
      <c r="AD419" s="194"/>
      <c r="AE419" s="194"/>
      <c r="AF419" s="194"/>
      <c r="AG419" s="470"/>
      <c r="AH419" s="194"/>
      <c r="AI419" s="194"/>
      <c r="AJ419" s="194"/>
      <c r="AK419" s="194"/>
      <c r="AL419" s="470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470"/>
      <c r="O420" s="194"/>
      <c r="P420" s="194"/>
      <c r="Q420" s="194"/>
      <c r="R420" s="194"/>
      <c r="S420" s="194"/>
      <c r="T420" s="194"/>
      <c r="U420" s="470"/>
      <c r="V420" s="194"/>
      <c r="W420" s="194"/>
      <c r="X420" s="194"/>
      <c r="Y420" s="194"/>
      <c r="Z420" s="194"/>
      <c r="AA420" s="470"/>
      <c r="AB420" s="194"/>
      <c r="AC420" s="194"/>
      <c r="AD420" s="194"/>
      <c r="AE420" s="194"/>
      <c r="AF420" s="194"/>
      <c r="AG420" s="470"/>
      <c r="AH420" s="194"/>
      <c r="AI420" s="194"/>
      <c r="AJ420" s="194"/>
      <c r="AK420" s="194"/>
      <c r="AL420" s="470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470"/>
      <c r="O421" s="194"/>
      <c r="P421" s="194"/>
      <c r="Q421" s="194"/>
      <c r="R421" s="194"/>
      <c r="S421" s="194"/>
      <c r="T421" s="194"/>
      <c r="U421" s="470"/>
      <c r="V421" s="194"/>
      <c r="W421" s="194"/>
      <c r="X421" s="194"/>
      <c r="Y421" s="194"/>
      <c r="Z421" s="194"/>
      <c r="AA421" s="470"/>
      <c r="AB421" s="194"/>
      <c r="AC421" s="194"/>
      <c r="AD421" s="194"/>
      <c r="AE421" s="194"/>
      <c r="AF421" s="194"/>
      <c r="AG421" s="470"/>
      <c r="AH421" s="194"/>
      <c r="AI421" s="194"/>
      <c r="AJ421" s="194"/>
      <c r="AK421" s="194"/>
      <c r="AL421" s="470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470"/>
      <c r="O422" s="194"/>
      <c r="P422" s="194"/>
      <c r="Q422" s="194"/>
      <c r="R422" s="194"/>
      <c r="S422" s="194"/>
      <c r="T422" s="194"/>
      <c r="U422" s="470"/>
      <c r="V422" s="194"/>
      <c r="W422" s="194"/>
      <c r="X422" s="194"/>
      <c r="Y422" s="194"/>
      <c r="Z422" s="194"/>
      <c r="AA422" s="470"/>
      <c r="AB422" s="194"/>
      <c r="AC422" s="194"/>
      <c r="AD422" s="194"/>
      <c r="AE422" s="194"/>
      <c r="AF422" s="194"/>
      <c r="AG422" s="470"/>
      <c r="AH422" s="194"/>
      <c r="AI422" s="194"/>
      <c r="AJ422" s="194"/>
      <c r="AK422" s="194"/>
      <c r="AL422" s="470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470"/>
      <c r="O423" s="194"/>
      <c r="P423" s="194"/>
      <c r="Q423" s="194"/>
      <c r="R423" s="194"/>
      <c r="S423" s="194"/>
      <c r="T423" s="194"/>
      <c r="U423" s="470"/>
      <c r="V423" s="194"/>
      <c r="W423" s="194"/>
      <c r="X423" s="194"/>
      <c r="Y423" s="194"/>
      <c r="Z423" s="194"/>
      <c r="AA423" s="470"/>
      <c r="AB423" s="194"/>
      <c r="AC423" s="194"/>
      <c r="AD423" s="194"/>
      <c r="AE423" s="194"/>
      <c r="AF423" s="194"/>
      <c r="AG423" s="470"/>
      <c r="AH423" s="194"/>
      <c r="AI423" s="194"/>
      <c r="AJ423" s="194"/>
      <c r="AK423" s="194"/>
      <c r="AL423" s="470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470"/>
      <c r="O424" s="194"/>
      <c r="P424" s="194"/>
      <c r="Q424" s="194"/>
      <c r="R424" s="194"/>
      <c r="S424" s="194"/>
      <c r="T424" s="194"/>
      <c r="U424" s="470"/>
      <c r="V424" s="194"/>
      <c r="W424" s="194"/>
      <c r="X424" s="194"/>
      <c r="Y424" s="194"/>
      <c r="Z424" s="194"/>
      <c r="AA424" s="470"/>
      <c r="AB424" s="194"/>
      <c r="AC424" s="194"/>
      <c r="AD424" s="194"/>
      <c r="AE424" s="194"/>
      <c r="AF424" s="194"/>
      <c r="AG424" s="470"/>
      <c r="AH424" s="194"/>
      <c r="AI424" s="194"/>
      <c r="AJ424" s="194"/>
      <c r="AK424" s="194"/>
      <c r="AL424" s="470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470"/>
      <c r="O425" s="194"/>
      <c r="P425" s="194"/>
      <c r="Q425" s="194"/>
      <c r="R425" s="194"/>
      <c r="S425" s="194"/>
      <c r="T425" s="194"/>
      <c r="U425" s="470"/>
      <c r="V425" s="194"/>
      <c r="W425" s="194"/>
      <c r="X425" s="194"/>
      <c r="Y425" s="194"/>
      <c r="Z425" s="194"/>
      <c r="AA425" s="470"/>
      <c r="AB425" s="194"/>
      <c r="AC425" s="194"/>
      <c r="AD425" s="194"/>
      <c r="AE425" s="194"/>
      <c r="AF425" s="194"/>
      <c r="AG425" s="470"/>
      <c r="AH425" s="194"/>
      <c r="AI425" s="194"/>
      <c r="AJ425" s="194"/>
      <c r="AK425" s="194"/>
      <c r="AL425" s="470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470"/>
      <c r="O426" s="194"/>
      <c r="P426" s="194"/>
      <c r="Q426" s="194"/>
      <c r="R426" s="194"/>
      <c r="S426" s="194"/>
      <c r="T426" s="194"/>
      <c r="U426" s="470"/>
      <c r="V426" s="194"/>
      <c r="W426" s="194"/>
      <c r="X426" s="194"/>
      <c r="Y426" s="194"/>
      <c r="Z426" s="194"/>
      <c r="AA426" s="470"/>
      <c r="AB426" s="194"/>
      <c r="AC426" s="194"/>
      <c r="AD426" s="194"/>
      <c r="AE426" s="194"/>
      <c r="AF426" s="194"/>
      <c r="AG426" s="470"/>
      <c r="AH426" s="194"/>
      <c r="AI426" s="194"/>
      <c r="AJ426" s="194"/>
      <c r="AK426" s="194"/>
      <c r="AL426" s="470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470"/>
      <c r="O427" s="194"/>
      <c r="P427" s="194"/>
      <c r="Q427" s="194"/>
      <c r="R427" s="194"/>
      <c r="S427" s="194"/>
      <c r="T427" s="194"/>
      <c r="U427" s="470"/>
      <c r="V427" s="194"/>
      <c r="W427" s="194"/>
      <c r="X427" s="194"/>
      <c r="Y427" s="194"/>
      <c r="Z427" s="194"/>
      <c r="AA427" s="470"/>
      <c r="AB427" s="194"/>
      <c r="AC427" s="194"/>
      <c r="AD427" s="194"/>
      <c r="AE427" s="194"/>
      <c r="AF427" s="194"/>
      <c r="AG427" s="470"/>
      <c r="AH427" s="194"/>
      <c r="AI427" s="194"/>
      <c r="AJ427" s="194"/>
      <c r="AK427" s="194"/>
      <c r="AL427" s="470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470"/>
      <c r="O428" s="194"/>
      <c r="P428" s="194"/>
      <c r="Q428" s="194"/>
      <c r="R428" s="194"/>
      <c r="S428" s="194"/>
      <c r="T428" s="194"/>
      <c r="U428" s="470"/>
      <c r="V428" s="194"/>
      <c r="W428" s="194"/>
      <c r="X428" s="194"/>
      <c r="Y428" s="194"/>
      <c r="Z428" s="194"/>
      <c r="AA428" s="470"/>
      <c r="AB428" s="194"/>
      <c r="AC428" s="194"/>
      <c r="AD428" s="194"/>
      <c r="AE428" s="194"/>
      <c r="AF428" s="194"/>
      <c r="AG428" s="470"/>
      <c r="AH428" s="194"/>
      <c r="AI428" s="194"/>
      <c r="AJ428" s="194"/>
      <c r="AK428" s="194"/>
      <c r="AL428" s="470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470"/>
      <c r="O429" s="194"/>
      <c r="P429" s="194"/>
      <c r="Q429" s="194"/>
      <c r="R429" s="194"/>
      <c r="S429" s="194"/>
      <c r="T429" s="194"/>
      <c r="U429" s="470"/>
      <c r="V429" s="194"/>
      <c r="W429" s="194"/>
      <c r="X429" s="194"/>
      <c r="Y429" s="194"/>
      <c r="Z429" s="194"/>
      <c r="AA429" s="470"/>
      <c r="AB429" s="194"/>
      <c r="AC429" s="194"/>
      <c r="AD429" s="194"/>
      <c r="AE429" s="194"/>
      <c r="AF429" s="194"/>
      <c r="AG429" s="470"/>
      <c r="AH429" s="194"/>
      <c r="AI429" s="194"/>
      <c r="AJ429" s="194"/>
      <c r="AK429" s="194"/>
      <c r="AL429" s="470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470"/>
      <c r="O430" s="194"/>
      <c r="P430" s="194"/>
      <c r="Q430" s="194"/>
      <c r="R430" s="194"/>
      <c r="S430" s="194"/>
      <c r="T430" s="194"/>
      <c r="U430" s="470"/>
      <c r="V430" s="194"/>
      <c r="W430" s="194"/>
      <c r="X430" s="194"/>
      <c r="Y430" s="194"/>
      <c r="Z430" s="194"/>
      <c r="AA430" s="470"/>
      <c r="AB430" s="194"/>
      <c r="AC430" s="194"/>
      <c r="AD430" s="194"/>
      <c r="AE430" s="194"/>
      <c r="AF430" s="194"/>
      <c r="AG430" s="470"/>
      <c r="AH430" s="194"/>
      <c r="AI430" s="194"/>
      <c r="AJ430" s="194"/>
      <c r="AK430" s="194"/>
      <c r="AL430" s="470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470"/>
      <c r="O431" s="194"/>
      <c r="P431" s="194"/>
      <c r="Q431" s="194"/>
      <c r="R431" s="194"/>
      <c r="S431" s="194"/>
      <c r="T431" s="194"/>
      <c r="U431" s="470"/>
      <c r="V431" s="194"/>
      <c r="W431" s="194"/>
      <c r="X431" s="194"/>
      <c r="Y431" s="194"/>
      <c r="Z431" s="194"/>
      <c r="AA431" s="470"/>
      <c r="AB431" s="194"/>
      <c r="AC431" s="194"/>
      <c r="AD431" s="194"/>
      <c r="AE431" s="194"/>
      <c r="AF431" s="194"/>
      <c r="AG431" s="470"/>
      <c r="AH431" s="194"/>
      <c r="AI431" s="194"/>
      <c r="AJ431" s="194"/>
      <c r="AK431" s="194"/>
      <c r="AL431" s="470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470"/>
      <c r="O432" s="194"/>
      <c r="P432" s="194"/>
      <c r="Q432" s="194"/>
      <c r="R432" s="194"/>
      <c r="S432" s="194"/>
      <c r="T432" s="194"/>
      <c r="U432" s="470"/>
      <c r="V432" s="194"/>
      <c r="W432" s="194"/>
      <c r="X432" s="194"/>
      <c r="Y432" s="194"/>
      <c r="Z432" s="194"/>
      <c r="AA432" s="470"/>
      <c r="AB432" s="194"/>
      <c r="AC432" s="194"/>
      <c r="AD432" s="194"/>
      <c r="AE432" s="194"/>
      <c r="AF432" s="194"/>
      <c r="AG432" s="470"/>
      <c r="AH432" s="194"/>
      <c r="AI432" s="194"/>
      <c r="AJ432" s="194"/>
      <c r="AK432" s="194"/>
      <c r="AL432" s="470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470"/>
      <c r="O433" s="194"/>
      <c r="P433" s="194"/>
      <c r="Q433" s="194"/>
      <c r="R433" s="194"/>
      <c r="S433" s="194"/>
      <c r="T433" s="194"/>
      <c r="U433" s="470"/>
      <c r="V433" s="194"/>
      <c r="W433" s="194"/>
      <c r="X433" s="194"/>
      <c r="Y433" s="194"/>
      <c r="Z433" s="194"/>
      <c r="AA433" s="470"/>
      <c r="AB433" s="194"/>
      <c r="AC433" s="194"/>
      <c r="AD433" s="194"/>
      <c r="AE433" s="194"/>
      <c r="AF433" s="194"/>
      <c r="AG433" s="470"/>
      <c r="AH433" s="194"/>
      <c r="AI433" s="194"/>
      <c r="AJ433" s="194"/>
      <c r="AK433" s="194"/>
      <c r="AL433" s="470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470"/>
      <c r="O434" s="194"/>
      <c r="P434" s="194"/>
      <c r="Q434" s="194"/>
      <c r="R434" s="194"/>
      <c r="S434" s="194"/>
      <c r="T434" s="194"/>
      <c r="U434" s="470"/>
      <c r="V434" s="194"/>
      <c r="W434" s="194"/>
      <c r="X434" s="194"/>
      <c r="Y434" s="194"/>
      <c r="Z434" s="194"/>
      <c r="AA434" s="470"/>
      <c r="AB434" s="194"/>
      <c r="AC434" s="194"/>
      <c r="AD434" s="194"/>
      <c r="AE434" s="194"/>
      <c r="AF434" s="194"/>
      <c r="AG434" s="470"/>
      <c r="AH434" s="194"/>
      <c r="AI434" s="194"/>
      <c r="AJ434" s="194"/>
      <c r="AK434" s="194"/>
      <c r="AL434" s="470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470"/>
      <c r="O435" s="194"/>
      <c r="P435" s="194"/>
      <c r="Q435" s="194"/>
      <c r="R435" s="194"/>
      <c r="S435" s="194"/>
      <c r="T435" s="194"/>
      <c r="U435" s="470"/>
      <c r="V435" s="194"/>
      <c r="W435" s="194"/>
      <c r="X435" s="194"/>
      <c r="Y435" s="194"/>
      <c r="Z435" s="194"/>
      <c r="AA435" s="470"/>
      <c r="AB435" s="194"/>
      <c r="AC435" s="194"/>
      <c r="AD435" s="194"/>
      <c r="AE435" s="194"/>
      <c r="AF435" s="194"/>
      <c r="AG435" s="470"/>
      <c r="AH435" s="194"/>
      <c r="AI435" s="194"/>
      <c r="AJ435" s="194"/>
      <c r="AK435" s="194"/>
      <c r="AL435" s="470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470"/>
      <c r="O436" s="194"/>
      <c r="P436" s="194"/>
      <c r="Q436" s="194"/>
      <c r="R436" s="194"/>
      <c r="S436" s="194"/>
      <c r="T436" s="194"/>
      <c r="U436" s="470"/>
      <c r="V436" s="194"/>
      <c r="W436" s="194"/>
      <c r="X436" s="194"/>
      <c r="Y436" s="194"/>
      <c r="Z436" s="194"/>
      <c r="AA436" s="470"/>
      <c r="AB436" s="194"/>
      <c r="AC436" s="194"/>
      <c r="AD436" s="194"/>
      <c r="AE436" s="194"/>
      <c r="AF436" s="194"/>
      <c r="AG436" s="470"/>
      <c r="AH436" s="194"/>
      <c r="AI436" s="194"/>
      <c r="AJ436" s="194"/>
      <c r="AK436" s="194"/>
      <c r="AL436" s="470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470"/>
      <c r="O437" s="194"/>
      <c r="P437" s="194"/>
      <c r="Q437" s="194"/>
      <c r="R437" s="194"/>
      <c r="S437" s="194"/>
      <c r="T437" s="194"/>
      <c r="U437" s="470"/>
      <c r="V437" s="194"/>
      <c r="W437" s="194"/>
      <c r="X437" s="194"/>
      <c r="Y437" s="194"/>
      <c r="Z437" s="194"/>
      <c r="AA437" s="470"/>
      <c r="AB437" s="194"/>
      <c r="AC437" s="194"/>
      <c r="AD437" s="194"/>
      <c r="AE437" s="194"/>
      <c r="AF437" s="194"/>
      <c r="AG437" s="470"/>
      <c r="AH437" s="194"/>
      <c r="AI437" s="194"/>
      <c r="AJ437" s="194"/>
      <c r="AK437" s="194"/>
      <c r="AL437" s="470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470"/>
      <c r="O438" s="194"/>
      <c r="P438" s="194"/>
      <c r="Q438" s="194"/>
      <c r="R438" s="194"/>
      <c r="S438" s="194"/>
      <c r="T438" s="194"/>
      <c r="U438" s="470"/>
      <c r="V438" s="194"/>
      <c r="W438" s="194"/>
      <c r="X438" s="194"/>
      <c r="Y438" s="194"/>
      <c r="Z438" s="194"/>
      <c r="AA438" s="470"/>
      <c r="AB438" s="194"/>
      <c r="AC438" s="194"/>
      <c r="AD438" s="194"/>
      <c r="AE438" s="194"/>
      <c r="AF438" s="194"/>
      <c r="AG438" s="470"/>
      <c r="AH438" s="194"/>
      <c r="AI438" s="194"/>
      <c r="AJ438" s="194"/>
      <c r="AK438" s="194"/>
      <c r="AL438" s="470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470"/>
      <c r="O439" s="194"/>
      <c r="P439" s="194"/>
      <c r="Q439" s="194"/>
      <c r="R439" s="194"/>
      <c r="S439" s="194"/>
      <c r="T439" s="194"/>
      <c r="U439" s="470"/>
      <c r="V439" s="194"/>
      <c r="W439" s="194"/>
      <c r="X439" s="194"/>
      <c r="Y439" s="194"/>
      <c r="Z439" s="194"/>
      <c r="AA439" s="470"/>
      <c r="AB439" s="194"/>
      <c r="AC439" s="194"/>
      <c r="AD439" s="194"/>
      <c r="AE439" s="194"/>
      <c r="AF439" s="194"/>
      <c r="AG439" s="470"/>
      <c r="AH439" s="194"/>
      <c r="AI439" s="194"/>
      <c r="AJ439" s="194"/>
      <c r="AK439" s="194"/>
      <c r="AL439" s="470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470"/>
      <c r="O440" s="194"/>
      <c r="P440" s="194"/>
      <c r="Q440" s="194"/>
      <c r="R440" s="194"/>
      <c r="S440" s="194"/>
      <c r="T440" s="194"/>
      <c r="U440" s="470"/>
      <c r="V440" s="194"/>
      <c r="W440" s="194"/>
      <c r="X440" s="194"/>
      <c r="Y440" s="194"/>
      <c r="Z440" s="194"/>
      <c r="AA440" s="470"/>
      <c r="AB440" s="194"/>
      <c r="AC440" s="194"/>
      <c r="AD440" s="194"/>
      <c r="AE440" s="194"/>
      <c r="AF440" s="194"/>
      <c r="AG440" s="470"/>
      <c r="AH440" s="194"/>
      <c r="AI440" s="194"/>
      <c r="AJ440" s="194"/>
      <c r="AK440" s="194"/>
      <c r="AL440" s="470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470"/>
      <c r="O441" s="194"/>
      <c r="P441" s="194"/>
      <c r="Q441" s="194"/>
      <c r="R441" s="194"/>
      <c r="S441" s="194"/>
      <c r="T441" s="194"/>
      <c r="U441" s="470"/>
      <c r="V441" s="194"/>
      <c r="W441" s="194"/>
      <c r="X441" s="194"/>
      <c r="Y441" s="194"/>
      <c r="Z441" s="194"/>
      <c r="AA441" s="470"/>
      <c r="AB441" s="194"/>
      <c r="AC441" s="194"/>
      <c r="AD441" s="194"/>
      <c r="AE441" s="194"/>
      <c r="AF441" s="194"/>
      <c r="AG441" s="470"/>
      <c r="AH441" s="194"/>
      <c r="AI441" s="194"/>
      <c r="AJ441" s="194"/>
      <c r="AK441" s="194"/>
      <c r="AL441" s="470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470"/>
      <c r="O442" s="194"/>
      <c r="P442" s="194"/>
      <c r="Q442" s="194"/>
      <c r="R442" s="194"/>
      <c r="S442" s="194"/>
      <c r="T442" s="194"/>
      <c r="U442" s="470"/>
      <c r="V442" s="194"/>
      <c r="W442" s="194"/>
      <c r="X442" s="194"/>
      <c r="Y442" s="194"/>
      <c r="Z442" s="194"/>
      <c r="AA442" s="470"/>
      <c r="AB442" s="194"/>
      <c r="AC442" s="194"/>
      <c r="AD442" s="194"/>
      <c r="AE442" s="194"/>
      <c r="AF442" s="194"/>
      <c r="AG442" s="470"/>
      <c r="AH442" s="194"/>
      <c r="AI442" s="194"/>
      <c r="AJ442" s="194"/>
      <c r="AK442" s="194"/>
      <c r="AL442" s="470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470"/>
      <c r="O443" s="194"/>
      <c r="P443" s="194"/>
      <c r="Q443" s="194"/>
      <c r="R443" s="194"/>
      <c r="S443" s="194"/>
      <c r="T443" s="194"/>
      <c r="U443" s="470"/>
      <c r="V443" s="194"/>
      <c r="W443" s="194"/>
      <c r="X443" s="194"/>
      <c r="Y443" s="194"/>
      <c r="Z443" s="194"/>
      <c r="AA443" s="470"/>
      <c r="AB443" s="194"/>
      <c r="AC443" s="194"/>
      <c r="AD443" s="194"/>
      <c r="AE443" s="194"/>
      <c r="AF443" s="194"/>
      <c r="AG443" s="470"/>
      <c r="AH443" s="194"/>
      <c r="AI443" s="194"/>
      <c r="AJ443" s="194"/>
      <c r="AK443" s="194"/>
      <c r="AL443" s="470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470"/>
      <c r="O444" s="194"/>
      <c r="P444" s="194"/>
      <c r="Q444" s="194"/>
      <c r="R444" s="194"/>
      <c r="S444" s="194"/>
      <c r="T444" s="194"/>
      <c r="U444" s="470"/>
      <c r="V444" s="194"/>
      <c r="W444" s="194"/>
      <c r="X444" s="194"/>
      <c r="Y444" s="194"/>
      <c r="Z444" s="194"/>
      <c r="AA444" s="470"/>
      <c r="AB444" s="194"/>
      <c r="AC444" s="194"/>
      <c r="AD444" s="194"/>
      <c r="AE444" s="194"/>
      <c r="AF444" s="194"/>
      <c r="AG444" s="470"/>
      <c r="AH444" s="194"/>
      <c r="AI444" s="194"/>
      <c r="AJ444" s="194"/>
      <c r="AK444" s="194"/>
      <c r="AL444" s="470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470"/>
      <c r="O445" s="194"/>
      <c r="P445" s="194"/>
      <c r="Q445" s="194"/>
      <c r="R445" s="194"/>
      <c r="S445" s="194"/>
      <c r="T445" s="194"/>
      <c r="U445" s="470"/>
      <c r="V445" s="194"/>
      <c r="W445" s="194"/>
      <c r="X445" s="194"/>
      <c r="Y445" s="194"/>
      <c r="Z445" s="194"/>
      <c r="AA445" s="470"/>
      <c r="AB445" s="194"/>
      <c r="AC445" s="194"/>
      <c r="AD445" s="194"/>
      <c r="AE445" s="194"/>
      <c r="AF445" s="194"/>
      <c r="AG445" s="470"/>
      <c r="AH445" s="194"/>
      <c r="AI445" s="194"/>
      <c r="AJ445" s="194"/>
      <c r="AK445" s="194"/>
      <c r="AL445" s="470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470"/>
      <c r="O446" s="194"/>
      <c r="P446" s="194"/>
      <c r="Q446" s="194"/>
      <c r="R446" s="194"/>
      <c r="S446" s="194"/>
      <c r="T446" s="194"/>
      <c r="U446" s="470"/>
      <c r="V446" s="194"/>
      <c r="W446" s="194"/>
      <c r="X446" s="194"/>
      <c r="Y446" s="194"/>
      <c r="Z446" s="194"/>
      <c r="AA446" s="470"/>
      <c r="AB446" s="194"/>
      <c r="AC446" s="194"/>
      <c r="AD446" s="194"/>
      <c r="AE446" s="194"/>
      <c r="AF446" s="194"/>
      <c r="AG446" s="470"/>
      <c r="AH446" s="194"/>
      <c r="AI446" s="194"/>
      <c r="AJ446" s="194"/>
      <c r="AK446" s="194"/>
      <c r="AL446" s="470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470"/>
      <c r="O447" s="194"/>
      <c r="P447" s="194"/>
      <c r="Q447" s="194"/>
      <c r="R447" s="194"/>
      <c r="S447" s="194"/>
      <c r="T447" s="194"/>
      <c r="U447" s="470"/>
      <c r="V447" s="194"/>
      <c r="W447" s="194"/>
      <c r="X447" s="194"/>
      <c r="Y447" s="194"/>
      <c r="Z447" s="194"/>
      <c r="AA447" s="470"/>
      <c r="AB447" s="194"/>
      <c r="AC447" s="194"/>
      <c r="AD447" s="194"/>
      <c r="AE447" s="194"/>
      <c r="AF447" s="194"/>
      <c r="AG447" s="470"/>
      <c r="AH447" s="194"/>
      <c r="AI447" s="194"/>
      <c r="AJ447" s="194"/>
      <c r="AK447" s="194"/>
      <c r="AL447" s="470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470"/>
      <c r="O448" s="194"/>
      <c r="P448" s="194"/>
      <c r="Q448" s="194"/>
      <c r="R448" s="194"/>
      <c r="S448" s="194"/>
      <c r="T448" s="194"/>
      <c r="U448" s="470"/>
      <c r="V448" s="194"/>
      <c r="W448" s="194"/>
      <c r="X448" s="194"/>
      <c r="Y448" s="194"/>
      <c r="Z448" s="194"/>
      <c r="AA448" s="470"/>
      <c r="AB448" s="194"/>
      <c r="AC448" s="194"/>
      <c r="AD448" s="194"/>
      <c r="AE448" s="194"/>
      <c r="AF448" s="194"/>
      <c r="AG448" s="470"/>
      <c r="AH448" s="194"/>
      <c r="AI448" s="194"/>
      <c r="AJ448" s="194"/>
      <c r="AK448" s="194"/>
      <c r="AL448" s="470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470"/>
      <c r="O449" s="194"/>
      <c r="P449" s="194"/>
      <c r="Q449" s="194"/>
      <c r="R449" s="194"/>
      <c r="S449" s="194"/>
      <c r="T449" s="194"/>
      <c r="U449" s="470"/>
      <c r="V449" s="194"/>
      <c r="W449" s="194"/>
      <c r="X449" s="194"/>
      <c r="Y449" s="194"/>
      <c r="Z449" s="194"/>
      <c r="AA449" s="470"/>
      <c r="AB449" s="194"/>
      <c r="AC449" s="194"/>
      <c r="AD449" s="194"/>
      <c r="AE449" s="194"/>
      <c r="AF449" s="194"/>
      <c r="AG449" s="470"/>
      <c r="AH449" s="194"/>
      <c r="AI449" s="194"/>
      <c r="AJ449" s="194"/>
      <c r="AK449" s="194"/>
      <c r="AL449" s="470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470"/>
      <c r="O450" s="194"/>
      <c r="P450" s="194"/>
      <c r="Q450" s="194"/>
      <c r="R450" s="194"/>
      <c r="S450" s="194"/>
      <c r="T450" s="194"/>
      <c r="U450" s="470"/>
      <c r="V450" s="194"/>
      <c r="W450" s="194"/>
      <c r="X450" s="194"/>
      <c r="Y450" s="194"/>
      <c r="Z450" s="194"/>
      <c r="AA450" s="470"/>
      <c r="AB450" s="194"/>
      <c r="AC450" s="194"/>
      <c r="AD450" s="194"/>
      <c r="AE450" s="194"/>
      <c r="AF450" s="194"/>
      <c r="AG450" s="470"/>
      <c r="AH450" s="194"/>
      <c r="AI450" s="194"/>
      <c r="AJ450" s="194"/>
      <c r="AK450" s="194"/>
      <c r="AL450" s="470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470"/>
      <c r="O451" s="194"/>
      <c r="P451" s="194"/>
      <c r="Q451" s="194"/>
      <c r="R451" s="194"/>
      <c r="S451" s="194"/>
      <c r="T451" s="194"/>
      <c r="U451" s="470"/>
      <c r="V451" s="194"/>
      <c r="W451" s="194"/>
      <c r="X451" s="194"/>
      <c r="Y451" s="194"/>
      <c r="Z451" s="194"/>
      <c r="AA451" s="470"/>
      <c r="AB451" s="194"/>
      <c r="AC451" s="194"/>
      <c r="AD451" s="194"/>
      <c r="AE451" s="194"/>
      <c r="AF451" s="194"/>
      <c r="AG451" s="470"/>
      <c r="AH451" s="194"/>
      <c r="AI451" s="194"/>
      <c r="AJ451" s="194"/>
      <c r="AK451" s="194"/>
      <c r="AL451" s="470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470"/>
      <c r="O452" s="194"/>
      <c r="P452" s="194"/>
      <c r="Q452" s="194"/>
      <c r="R452" s="194"/>
      <c r="S452" s="194"/>
      <c r="T452" s="194"/>
      <c r="U452" s="470"/>
      <c r="V452" s="194"/>
      <c r="W452" s="194"/>
      <c r="X452" s="194"/>
      <c r="Y452" s="194"/>
      <c r="Z452" s="194"/>
      <c r="AA452" s="470"/>
      <c r="AB452" s="194"/>
      <c r="AC452" s="194"/>
      <c r="AD452" s="194"/>
      <c r="AE452" s="194"/>
      <c r="AF452" s="194"/>
      <c r="AG452" s="470"/>
      <c r="AH452" s="194"/>
      <c r="AI452" s="194"/>
      <c r="AJ452" s="194"/>
      <c r="AK452" s="194"/>
      <c r="AL452" s="470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470"/>
      <c r="O453" s="194"/>
      <c r="P453" s="194"/>
      <c r="Q453" s="194"/>
      <c r="R453" s="194"/>
      <c r="S453" s="194"/>
      <c r="T453" s="194"/>
      <c r="U453" s="470"/>
      <c r="V453" s="194"/>
      <c r="W453" s="194"/>
      <c r="X453" s="194"/>
      <c r="Y453" s="194"/>
      <c r="Z453" s="194"/>
      <c r="AA453" s="470"/>
      <c r="AB453" s="194"/>
      <c r="AC453" s="194"/>
      <c r="AD453" s="194"/>
      <c r="AE453" s="194"/>
      <c r="AF453" s="194"/>
      <c r="AG453" s="470"/>
      <c r="AH453" s="194"/>
      <c r="AI453" s="194"/>
      <c r="AJ453" s="194"/>
      <c r="AK453" s="194"/>
      <c r="AL453" s="470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470"/>
      <c r="O454" s="194"/>
      <c r="P454" s="194"/>
      <c r="Q454" s="194"/>
      <c r="R454" s="194"/>
      <c r="S454" s="194"/>
      <c r="T454" s="194"/>
      <c r="U454" s="470"/>
      <c r="V454" s="194"/>
      <c r="W454" s="194"/>
      <c r="X454" s="194"/>
      <c r="Y454" s="194"/>
      <c r="Z454" s="194"/>
      <c r="AA454" s="470"/>
      <c r="AB454" s="194"/>
      <c r="AC454" s="194"/>
      <c r="AD454" s="194"/>
      <c r="AE454" s="194"/>
      <c r="AF454" s="194"/>
      <c r="AG454" s="470"/>
      <c r="AH454" s="194"/>
      <c r="AI454" s="194"/>
      <c r="AJ454" s="194"/>
      <c r="AK454" s="194"/>
      <c r="AL454" s="470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470"/>
      <c r="O455" s="194"/>
      <c r="P455" s="194"/>
      <c r="Q455" s="194"/>
      <c r="R455" s="194"/>
      <c r="S455" s="194"/>
      <c r="T455" s="194"/>
      <c r="U455" s="470"/>
      <c r="V455" s="194"/>
      <c r="W455" s="194"/>
      <c r="X455" s="194"/>
      <c r="Y455" s="194"/>
      <c r="Z455" s="194"/>
      <c r="AA455" s="470"/>
      <c r="AB455" s="194"/>
      <c r="AC455" s="194"/>
      <c r="AD455" s="194"/>
      <c r="AE455" s="194"/>
      <c r="AF455" s="194"/>
      <c r="AG455" s="470"/>
      <c r="AH455" s="194"/>
      <c r="AI455" s="194"/>
      <c r="AJ455" s="194"/>
      <c r="AK455" s="194"/>
      <c r="AL455" s="470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470"/>
      <c r="O456" s="194"/>
      <c r="P456" s="194"/>
      <c r="Q456" s="194"/>
      <c r="R456" s="194"/>
      <c r="S456" s="194"/>
      <c r="T456" s="194"/>
      <c r="U456" s="470"/>
      <c r="V456" s="194"/>
      <c r="W456" s="194"/>
      <c r="X456" s="194"/>
      <c r="Y456" s="194"/>
      <c r="Z456" s="194"/>
      <c r="AA456" s="470"/>
      <c r="AB456" s="194"/>
      <c r="AC456" s="194"/>
      <c r="AD456" s="194"/>
      <c r="AE456" s="194"/>
      <c r="AF456" s="194"/>
      <c r="AG456" s="470"/>
      <c r="AH456" s="194"/>
      <c r="AI456" s="194"/>
      <c r="AJ456" s="194"/>
      <c r="AK456" s="194"/>
      <c r="AL456" s="470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470"/>
      <c r="O457" s="194"/>
      <c r="P457" s="194"/>
      <c r="Q457" s="194"/>
      <c r="R457" s="194"/>
      <c r="S457" s="194"/>
      <c r="T457" s="194"/>
      <c r="U457" s="470"/>
      <c r="V457" s="194"/>
      <c r="W457" s="194"/>
      <c r="X457" s="194"/>
      <c r="Y457" s="194"/>
      <c r="Z457" s="194"/>
      <c r="AA457" s="470"/>
      <c r="AB457" s="194"/>
      <c r="AC457" s="194"/>
      <c r="AD457" s="194"/>
      <c r="AE457" s="194"/>
      <c r="AF457" s="194"/>
      <c r="AG457" s="470"/>
      <c r="AH457" s="194"/>
      <c r="AI457" s="194"/>
      <c r="AJ457" s="194"/>
      <c r="AK457" s="194"/>
      <c r="AL457" s="470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470"/>
      <c r="O458" s="194"/>
      <c r="P458" s="194"/>
      <c r="Q458" s="194"/>
      <c r="R458" s="194"/>
      <c r="S458" s="194"/>
      <c r="T458" s="194"/>
      <c r="U458" s="470"/>
      <c r="V458" s="194"/>
      <c r="W458" s="194"/>
      <c r="X458" s="194"/>
      <c r="Y458" s="194"/>
      <c r="Z458" s="194"/>
      <c r="AA458" s="470"/>
      <c r="AB458" s="194"/>
      <c r="AC458" s="194"/>
      <c r="AD458" s="194"/>
      <c r="AE458" s="194"/>
      <c r="AF458" s="194"/>
      <c r="AG458" s="470"/>
      <c r="AH458" s="194"/>
      <c r="AI458" s="194"/>
      <c r="AJ458" s="194"/>
      <c r="AK458" s="194"/>
      <c r="AL458" s="470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470"/>
      <c r="O459" s="194"/>
      <c r="P459" s="194"/>
      <c r="Q459" s="194"/>
      <c r="R459" s="194"/>
      <c r="S459" s="194"/>
      <c r="T459" s="194"/>
      <c r="U459" s="470"/>
      <c r="V459" s="194"/>
      <c r="W459" s="194"/>
      <c r="X459" s="194"/>
      <c r="Y459" s="194"/>
      <c r="Z459" s="194"/>
      <c r="AA459" s="470"/>
      <c r="AB459" s="194"/>
      <c r="AC459" s="194"/>
      <c r="AD459" s="194"/>
      <c r="AE459" s="194"/>
      <c r="AF459" s="194"/>
      <c r="AG459" s="470"/>
      <c r="AH459" s="194"/>
      <c r="AI459" s="194"/>
      <c r="AJ459" s="194"/>
      <c r="AK459" s="194"/>
      <c r="AL459" s="470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470"/>
      <c r="O460" s="194"/>
      <c r="P460" s="194"/>
      <c r="Q460" s="194"/>
      <c r="R460" s="194"/>
      <c r="S460" s="194"/>
      <c r="T460" s="194"/>
      <c r="U460" s="470"/>
      <c r="V460" s="194"/>
      <c r="W460" s="194"/>
      <c r="X460" s="194"/>
      <c r="Y460" s="194"/>
      <c r="Z460" s="194"/>
      <c r="AA460" s="470"/>
      <c r="AB460" s="194"/>
      <c r="AC460" s="194"/>
      <c r="AD460" s="194"/>
      <c r="AE460" s="194"/>
      <c r="AF460" s="194"/>
      <c r="AG460" s="470"/>
      <c r="AH460" s="194"/>
      <c r="AI460" s="194"/>
      <c r="AJ460" s="194"/>
      <c r="AK460" s="194"/>
      <c r="AL460" s="470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470"/>
      <c r="O461" s="194"/>
      <c r="P461" s="194"/>
      <c r="Q461" s="194"/>
      <c r="R461" s="194"/>
      <c r="S461" s="194"/>
      <c r="T461" s="194"/>
      <c r="U461" s="470"/>
      <c r="V461" s="194"/>
      <c r="W461" s="194"/>
      <c r="X461" s="194"/>
      <c r="Y461" s="194"/>
      <c r="Z461" s="194"/>
      <c r="AA461" s="470"/>
      <c r="AB461" s="194"/>
      <c r="AC461" s="194"/>
      <c r="AD461" s="194"/>
      <c r="AE461" s="194"/>
      <c r="AF461" s="194"/>
      <c r="AG461" s="470"/>
      <c r="AH461" s="194"/>
      <c r="AI461" s="194"/>
      <c r="AJ461" s="194"/>
      <c r="AK461" s="194"/>
      <c r="AL461" s="470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470"/>
      <c r="O462" s="194"/>
      <c r="P462" s="194"/>
      <c r="Q462" s="194"/>
      <c r="R462" s="194"/>
      <c r="S462" s="194"/>
      <c r="T462" s="194"/>
      <c r="U462" s="470"/>
      <c r="V462" s="194"/>
      <c r="W462" s="194"/>
      <c r="X462" s="194"/>
      <c r="Y462" s="194"/>
      <c r="Z462" s="194"/>
      <c r="AA462" s="470"/>
      <c r="AB462" s="194"/>
      <c r="AC462" s="194"/>
      <c r="AD462" s="194"/>
      <c r="AE462" s="194"/>
      <c r="AF462" s="194"/>
      <c r="AG462" s="470"/>
      <c r="AH462" s="194"/>
      <c r="AI462" s="194"/>
      <c r="AJ462" s="194"/>
      <c r="AK462" s="194"/>
      <c r="AL462" s="470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470"/>
      <c r="O463" s="194"/>
      <c r="P463" s="194"/>
      <c r="Q463" s="194"/>
      <c r="R463" s="194"/>
      <c r="S463" s="194"/>
      <c r="T463" s="194"/>
      <c r="U463" s="470"/>
      <c r="V463" s="194"/>
      <c r="W463" s="194"/>
      <c r="X463" s="194"/>
      <c r="Y463" s="194"/>
      <c r="Z463" s="194"/>
      <c r="AA463" s="470"/>
      <c r="AB463" s="194"/>
      <c r="AC463" s="194"/>
      <c r="AD463" s="194"/>
      <c r="AE463" s="194"/>
      <c r="AF463" s="194"/>
      <c r="AG463" s="470"/>
      <c r="AH463" s="194"/>
      <c r="AI463" s="194"/>
      <c r="AJ463" s="194"/>
      <c r="AK463" s="194"/>
      <c r="AL463" s="470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470"/>
      <c r="O464" s="194"/>
      <c r="P464" s="194"/>
      <c r="Q464" s="194"/>
      <c r="R464" s="194"/>
      <c r="S464" s="194"/>
      <c r="T464" s="194"/>
      <c r="U464" s="470"/>
      <c r="V464" s="194"/>
      <c r="W464" s="194"/>
      <c r="X464" s="194"/>
      <c r="Y464" s="194"/>
      <c r="Z464" s="194"/>
      <c r="AA464" s="470"/>
      <c r="AB464" s="194"/>
      <c r="AC464" s="194"/>
      <c r="AD464" s="194"/>
      <c r="AE464" s="194"/>
      <c r="AF464" s="194"/>
      <c r="AG464" s="470"/>
      <c r="AH464" s="194"/>
      <c r="AI464" s="194"/>
      <c r="AJ464" s="194"/>
      <c r="AK464" s="194"/>
      <c r="AL464" s="470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470"/>
      <c r="O465" s="194"/>
      <c r="P465" s="194"/>
      <c r="Q465" s="194"/>
      <c r="R465" s="194"/>
      <c r="S465" s="194"/>
      <c r="T465" s="194"/>
      <c r="U465" s="470"/>
      <c r="V465" s="194"/>
      <c r="W465" s="194"/>
      <c r="X465" s="194"/>
      <c r="Y465" s="194"/>
      <c r="Z465" s="194"/>
      <c r="AA465" s="470"/>
      <c r="AB465" s="194"/>
      <c r="AC465" s="194"/>
      <c r="AD465" s="194"/>
      <c r="AE465" s="194"/>
      <c r="AF465" s="194"/>
      <c r="AG465" s="470"/>
      <c r="AH465" s="194"/>
      <c r="AI465" s="194"/>
      <c r="AJ465" s="194"/>
      <c r="AK465" s="194"/>
      <c r="AL465" s="470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470"/>
      <c r="O466" s="194"/>
      <c r="P466" s="194"/>
      <c r="Q466" s="194"/>
      <c r="R466" s="194"/>
      <c r="S466" s="194"/>
      <c r="T466" s="194"/>
      <c r="U466" s="470"/>
      <c r="V466" s="194"/>
      <c r="W466" s="194"/>
      <c r="X466" s="194"/>
      <c r="Y466" s="194"/>
      <c r="Z466" s="194"/>
      <c r="AA466" s="470"/>
      <c r="AB466" s="194"/>
      <c r="AC466" s="194"/>
      <c r="AD466" s="194"/>
      <c r="AE466" s="194"/>
      <c r="AF466" s="194"/>
      <c r="AG466" s="470"/>
      <c r="AH466" s="194"/>
      <c r="AI466" s="194"/>
      <c r="AJ466" s="194"/>
      <c r="AK466" s="194"/>
      <c r="AL466" s="470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470"/>
      <c r="O467" s="194"/>
      <c r="P467" s="194"/>
      <c r="Q467" s="194"/>
      <c r="R467" s="194"/>
      <c r="S467" s="194"/>
      <c r="T467" s="194"/>
      <c r="U467" s="470"/>
      <c r="V467" s="194"/>
      <c r="W467" s="194"/>
      <c r="X467" s="194"/>
      <c r="Y467" s="194"/>
      <c r="Z467" s="194"/>
      <c r="AA467" s="470"/>
      <c r="AB467" s="194"/>
      <c r="AC467" s="194"/>
      <c r="AD467" s="194"/>
      <c r="AE467" s="194"/>
      <c r="AF467" s="194"/>
      <c r="AG467" s="470"/>
      <c r="AH467" s="194"/>
      <c r="AI467" s="194"/>
      <c r="AJ467" s="194"/>
      <c r="AK467" s="194"/>
      <c r="AL467" s="470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470"/>
      <c r="O468" s="194"/>
      <c r="P468" s="194"/>
      <c r="Q468" s="194"/>
      <c r="R468" s="194"/>
      <c r="S468" s="194"/>
      <c r="T468" s="194"/>
      <c r="U468" s="470"/>
      <c r="V468" s="194"/>
      <c r="W468" s="194"/>
      <c r="X468" s="194"/>
      <c r="Y468" s="194"/>
      <c r="Z468" s="194"/>
      <c r="AA468" s="470"/>
      <c r="AB468" s="194"/>
      <c r="AC468" s="194"/>
      <c r="AD468" s="194"/>
      <c r="AE468" s="194"/>
      <c r="AF468" s="194"/>
      <c r="AG468" s="470"/>
      <c r="AH468" s="194"/>
      <c r="AI468" s="194"/>
      <c r="AJ468" s="194"/>
      <c r="AK468" s="194"/>
      <c r="AL468" s="470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470"/>
      <c r="O469" s="194"/>
      <c r="P469" s="194"/>
      <c r="Q469" s="194"/>
      <c r="R469" s="194"/>
      <c r="S469" s="194"/>
      <c r="T469" s="194"/>
      <c r="U469" s="470"/>
      <c r="V469" s="194"/>
      <c r="W469" s="194"/>
      <c r="X469" s="194"/>
      <c r="Y469" s="194"/>
      <c r="Z469" s="194"/>
      <c r="AA469" s="470"/>
      <c r="AB469" s="194"/>
      <c r="AC469" s="194"/>
      <c r="AD469" s="194"/>
      <c r="AE469" s="194"/>
      <c r="AF469" s="194"/>
      <c r="AG469" s="470"/>
      <c r="AH469" s="194"/>
      <c r="AI469" s="194"/>
      <c r="AJ469" s="194"/>
      <c r="AK469" s="194"/>
      <c r="AL469" s="470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470"/>
      <c r="O470" s="194"/>
      <c r="P470" s="194"/>
      <c r="Q470" s="194"/>
      <c r="R470" s="194"/>
      <c r="S470" s="194"/>
      <c r="T470" s="194"/>
      <c r="U470" s="470"/>
      <c r="V470" s="194"/>
      <c r="W470" s="194"/>
      <c r="X470" s="194"/>
      <c r="Y470" s="194"/>
      <c r="Z470" s="194"/>
      <c r="AA470" s="470"/>
      <c r="AB470" s="194"/>
      <c r="AC470" s="194"/>
      <c r="AD470" s="194"/>
      <c r="AE470" s="194"/>
      <c r="AF470" s="194"/>
      <c r="AG470" s="470"/>
      <c r="AH470" s="194"/>
      <c r="AI470" s="194"/>
      <c r="AJ470" s="194"/>
      <c r="AK470" s="194"/>
      <c r="AL470" s="470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470"/>
      <c r="O471" s="194"/>
      <c r="P471" s="194"/>
      <c r="Q471" s="194"/>
      <c r="R471" s="194"/>
      <c r="S471" s="194"/>
      <c r="T471" s="194"/>
      <c r="U471" s="470"/>
      <c r="V471" s="194"/>
      <c r="W471" s="194"/>
      <c r="X471" s="194"/>
      <c r="Y471" s="194"/>
      <c r="Z471" s="194"/>
      <c r="AA471" s="470"/>
      <c r="AB471" s="194"/>
      <c r="AC471" s="194"/>
      <c r="AD471" s="194"/>
      <c r="AE471" s="194"/>
      <c r="AF471" s="194"/>
      <c r="AG471" s="470"/>
      <c r="AH471" s="194"/>
      <c r="AI471" s="194"/>
      <c r="AJ471" s="194"/>
      <c r="AK471" s="194"/>
      <c r="AL471" s="470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470"/>
      <c r="O472" s="194"/>
      <c r="P472" s="194"/>
      <c r="Q472" s="194"/>
      <c r="R472" s="194"/>
      <c r="S472" s="194"/>
      <c r="T472" s="194"/>
      <c r="U472" s="470"/>
      <c r="V472" s="194"/>
      <c r="W472" s="194"/>
      <c r="X472" s="194"/>
      <c r="Y472" s="194"/>
      <c r="Z472" s="194"/>
      <c r="AA472" s="470"/>
      <c r="AB472" s="194"/>
      <c r="AC472" s="194"/>
      <c r="AD472" s="194"/>
      <c r="AE472" s="194"/>
      <c r="AF472" s="194"/>
      <c r="AG472" s="470"/>
      <c r="AH472" s="194"/>
      <c r="AI472" s="194"/>
      <c r="AJ472" s="194"/>
      <c r="AK472" s="194"/>
      <c r="AL472" s="470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470"/>
      <c r="O473" s="194"/>
      <c r="P473" s="194"/>
      <c r="Q473" s="194"/>
      <c r="R473" s="194"/>
      <c r="S473" s="194"/>
      <c r="T473" s="194"/>
      <c r="U473" s="470"/>
      <c r="V473" s="194"/>
      <c r="W473" s="194"/>
      <c r="X473" s="194"/>
      <c r="Y473" s="194"/>
      <c r="Z473" s="194"/>
      <c r="AA473" s="470"/>
      <c r="AB473" s="194"/>
      <c r="AC473" s="194"/>
      <c r="AD473" s="194"/>
      <c r="AE473" s="194"/>
      <c r="AF473" s="194"/>
      <c r="AG473" s="470"/>
      <c r="AH473" s="194"/>
      <c r="AI473" s="194"/>
      <c r="AJ473" s="194"/>
      <c r="AK473" s="194"/>
      <c r="AL473" s="470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470"/>
      <c r="O474" s="194"/>
      <c r="P474" s="194"/>
      <c r="Q474" s="194"/>
      <c r="R474" s="194"/>
      <c r="S474" s="194"/>
      <c r="T474" s="194"/>
      <c r="U474" s="470"/>
      <c r="V474" s="194"/>
      <c r="W474" s="194"/>
      <c r="X474" s="194"/>
      <c r="Y474" s="194"/>
      <c r="Z474" s="194"/>
      <c r="AA474" s="470"/>
      <c r="AB474" s="194"/>
      <c r="AC474" s="194"/>
      <c r="AD474" s="194"/>
      <c r="AE474" s="194"/>
      <c r="AF474" s="194"/>
      <c r="AG474" s="470"/>
      <c r="AH474" s="194"/>
      <c r="AI474" s="194"/>
      <c r="AJ474" s="194"/>
      <c r="AK474" s="194"/>
      <c r="AL474" s="470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470"/>
      <c r="O475" s="194"/>
      <c r="P475" s="194"/>
      <c r="Q475" s="194"/>
      <c r="R475" s="194"/>
      <c r="S475" s="194"/>
      <c r="T475" s="194"/>
      <c r="U475" s="470"/>
      <c r="V475" s="194"/>
      <c r="W475" s="194"/>
      <c r="X475" s="194"/>
      <c r="Y475" s="194"/>
      <c r="Z475" s="194"/>
      <c r="AA475" s="470"/>
      <c r="AB475" s="194"/>
      <c r="AC475" s="194"/>
      <c r="AD475" s="194"/>
      <c r="AE475" s="194"/>
      <c r="AF475" s="194"/>
      <c r="AG475" s="470"/>
      <c r="AH475" s="194"/>
      <c r="AI475" s="194"/>
      <c r="AJ475" s="194"/>
      <c r="AK475" s="194"/>
      <c r="AL475" s="470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470"/>
      <c r="O476" s="194"/>
      <c r="P476" s="194"/>
      <c r="Q476" s="194"/>
      <c r="R476" s="194"/>
      <c r="S476" s="194"/>
      <c r="T476" s="194"/>
      <c r="U476" s="470"/>
      <c r="V476" s="194"/>
      <c r="W476" s="194"/>
      <c r="X476" s="194"/>
      <c r="Y476" s="194"/>
      <c r="Z476" s="194"/>
      <c r="AA476" s="470"/>
      <c r="AB476" s="194"/>
      <c r="AC476" s="194"/>
      <c r="AD476" s="194"/>
      <c r="AE476" s="194"/>
      <c r="AF476" s="194"/>
      <c r="AG476" s="470"/>
      <c r="AH476" s="194"/>
      <c r="AI476" s="194"/>
      <c r="AJ476" s="194"/>
      <c r="AK476" s="194"/>
      <c r="AL476" s="470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470"/>
      <c r="O477" s="194"/>
      <c r="P477" s="194"/>
      <c r="Q477" s="194"/>
      <c r="R477" s="194"/>
      <c r="S477" s="194"/>
      <c r="T477" s="194"/>
      <c r="U477" s="470"/>
      <c r="V477" s="194"/>
      <c r="W477" s="194"/>
      <c r="X477" s="194"/>
      <c r="Y477" s="194"/>
      <c r="Z477" s="194"/>
      <c r="AA477" s="470"/>
      <c r="AB477" s="194"/>
      <c r="AC477" s="194"/>
      <c r="AD477" s="194"/>
      <c r="AE477" s="194"/>
      <c r="AF477" s="194"/>
      <c r="AG477" s="470"/>
      <c r="AH477" s="194"/>
      <c r="AI477" s="194"/>
      <c r="AJ477" s="194"/>
      <c r="AK477" s="194"/>
      <c r="AL477" s="470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470"/>
      <c r="O478" s="194"/>
      <c r="P478" s="194"/>
      <c r="Q478" s="194"/>
      <c r="R478" s="194"/>
      <c r="S478" s="194"/>
      <c r="T478" s="194"/>
      <c r="U478" s="470"/>
      <c r="V478" s="194"/>
      <c r="W478" s="194"/>
      <c r="X478" s="194"/>
      <c r="Y478" s="194"/>
      <c r="Z478" s="194"/>
      <c r="AA478" s="470"/>
      <c r="AB478" s="194"/>
      <c r="AC478" s="194"/>
      <c r="AD478" s="194"/>
      <c r="AE478" s="194"/>
      <c r="AF478" s="194"/>
      <c r="AG478" s="470"/>
      <c r="AH478" s="194"/>
      <c r="AI478" s="194"/>
      <c r="AJ478" s="194"/>
      <c r="AK478" s="194"/>
      <c r="AL478" s="470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470"/>
      <c r="O479" s="194"/>
      <c r="P479" s="194"/>
      <c r="Q479" s="194"/>
      <c r="R479" s="194"/>
      <c r="S479" s="194"/>
      <c r="T479" s="194"/>
      <c r="U479" s="470"/>
      <c r="V479" s="194"/>
      <c r="W479" s="194"/>
      <c r="X479" s="194"/>
      <c r="Y479" s="194"/>
      <c r="Z479" s="194"/>
      <c r="AA479" s="470"/>
      <c r="AB479" s="194"/>
      <c r="AC479" s="194"/>
      <c r="AD479" s="194"/>
      <c r="AE479" s="194"/>
      <c r="AF479" s="194"/>
      <c r="AG479" s="470"/>
      <c r="AH479" s="194"/>
      <c r="AI479" s="194"/>
      <c r="AJ479" s="194"/>
      <c r="AK479" s="194"/>
      <c r="AL479" s="470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470"/>
      <c r="O480" s="194"/>
      <c r="P480" s="194"/>
      <c r="Q480" s="194"/>
      <c r="R480" s="194"/>
      <c r="S480" s="194"/>
      <c r="T480" s="194"/>
      <c r="U480" s="470"/>
      <c r="V480" s="194"/>
      <c r="W480" s="194"/>
      <c r="X480" s="194"/>
      <c r="Y480" s="194"/>
      <c r="Z480" s="194"/>
      <c r="AA480" s="470"/>
      <c r="AB480" s="194"/>
      <c r="AC480" s="194"/>
      <c r="AD480" s="194"/>
      <c r="AE480" s="194"/>
      <c r="AF480" s="194"/>
      <c r="AG480" s="470"/>
      <c r="AH480" s="194"/>
      <c r="AI480" s="194"/>
      <c r="AJ480" s="194"/>
      <c r="AK480" s="194"/>
      <c r="AL480" s="470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470"/>
      <c r="O481" s="194"/>
      <c r="P481" s="194"/>
      <c r="Q481" s="194"/>
      <c r="R481" s="194"/>
      <c r="S481" s="194"/>
      <c r="T481" s="194"/>
      <c r="U481" s="470"/>
      <c r="V481" s="194"/>
      <c r="W481" s="194"/>
      <c r="X481" s="194"/>
      <c r="Y481" s="194"/>
      <c r="Z481" s="194"/>
      <c r="AA481" s="470"/>
      <c r="AB481" s="194"/>
      <c r="AC481" s="194"/>
      <c r="AD481" s="194"/>
      <c r="AE481" s="194"/>
      <c r="AF481" s="194"/>
      <c r="AG481" s="470"/>
      <c r="AH481" s="194"/>
      <c r="AI481" s="194"/>
      <c r="AJ481" s="194"/>
      <c r="AK481" s="194"/>
      <c r="AL481" s="470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470"/>
      <c r="O482" s="194"/>
      <c r="P482" s="194"/>
      <c r="Q482" s="194"/>
      <c r="R482" s="194"/>
      <c r="S482" s="194"/>
      <c r="T482" s="194"/>
      <c r="U482" s="470"/>
      <c r="V482" s="194"/>
      <c r="W482" s="194"/>
      <c r="X482" s="194"/>
      <c r="Y482" s="194"/>
      <c r="Z482" s="194"/>
      <c r="AA482" s="470"/>
      <c r="AB482" s="194"/>
      <c r="AC482" s="194"/>
      <c r="AD482" s="194"/>
      <c r="AE482" s="194"/>
      <c r="AF482" s="194"/>
      <c r="AG482" s="470"/>
      <c r="AH482" s="194"/>
      <c r="AI482" s="194"/>
      <c r="AJ482" s="194"/>
      <c r="AK482" s="194"/>
      <c r="AL482" s="470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470"/>
      <c r="O483" s="194"/>
      <c r="P483" s="194"/>
      <c r="Q483" s="194"/>
      <c r="R483" s="194"/>
      <c r="S483" s="194"/>
      <c r="T483" s="194"/>
      <c r="U483" s="470"/>
      <c r="V483" s="194"/>
      <c r="W483" s="194"/>
      <c r="X483" s="194"/>
      <c r="Y483" s="194"/>
      <c r="Z483" s="194"/>
      <c r="AA483" s="470"/>
      <c r="AB483" s="194"/>
      <c r="AC483" s="194"/>
      <c r="AD483" s="194"/>
      <c r="AE483" s="194"/>
      <c r="AF483" s="194"/>
      <c r="AG483" s="470"/>
      <c r="AH483" s="194"/>
      <c r="AI483" s="194"/>
      <c r="AJ483" s="194"/>
      <c r="AK483" s="194"/>
      <c r="AL483" s="470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470"/>
      <c r="O484" s="194"/>
      <c r="P484" s="194"/>
      <c r="Q484" s="194"/>
      <c r="R484" s="194"/>
      <c r="S484" s="194"/>
      <c r="T484" s="194"/>
      <c r="U484" s="470"/>
      <c r="V484" s="194"/>
      <c r="W484" s="194"/>
      <c r="X484" s="194"/>
      <c r="Y484" s="194"/>
      <c r="Z484" s="194"/>
      <c r="AA484" s="470"/>
      <c r="AB484" s="194"/>
      <c r="AC484" s="194"/>
      <c r="AD484" s="194"/>
      <c r="AE484" s="194"/>
      <c r="AF484" s="194"/>
      <c r="AG484" s="470"/>
      <c r="AH484" s="194"/>
      <c r="AI484" s="194"/>
      <c r="AJ484" s="194"/>
      <c r="AK484" s="194"/>
      <c r="AL484" s="470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470"/>
      <c r="O485" s="194"/>
      <c r="P485" s="194"/>
      <c r="Q485" s="194"/>
      <c r="R485" s="194"/>
      <c r="S485" s="194"/>
      <c r="T485" s="194"/>
      <c r="U485" s="470"/>
      <c r="V485" s="194"/>
      <c r="W485" s="194"/>
      <c r="X485" s="194"/>
      <c r="Y485" s="194"/>
      <c r="Z485" s="194"/>
      <c r="AA485" s="470"/>
      <c r="AB485" s="194"/>
      <c r="AC485" s="194"/>
      <c r="AD485" s="194"/>
      <c r="AE485" s="194"/>
      <c r="AF485" s="194"/>
      <c r="AG485" s="470"/>
      <c r="AH485" s="194"/>
      <c r="AI485" s="194"/>
      <c r="AJ485" s="194"/>
      <c r="AK485" s="194"/>
      <c r="AL485" s="470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470"/>
      <c r="O486" s="194"/>
      <c r="P486" s="194"/>
      <c r="Q486" s="194"/>
      <c r="R486" s="194"/>
      <c r="S486" s="194"/>
      <c r="T486" s="194"/>
      <c r="U486" s="470"/>
      <c r="V486" s="194"/>
      <c r="W486" s="194"/>
      <c r="X486" s="194"/>
      <c r="Y486" s="194"/>
      <c r="Z486" s="194"/>
      <c r="AA486" s="470"/>
      <c r="AB486" s="194"/>
      <c r="AC486" s="194"/>
      <c r="AD486" s="194"/>
      <c r="AE486" s="194"/>
      <c r="AF486" s="194"/>
      <c r="AG486" s="470"/>
      <c r="AH486" s="194"/>
      <c r="AI486" s="194"/>
      <c r="AJ486" s="194"/>
      <c r="AK486" s="194"/>
      <c r="AL486" s="470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470"/>
      <c r="O487" s="194"/>
      <c r="P487" s="194"/>
      <c r="Q487" s="194"/>
      <c r="R487" s="194"/>
      <c r="S487" s="194"/>
      <c r="T487" s="194"/>
      <c r="U487" s="470"/>
      <c r="V487" s="194"/>
      <c r="W487" s="194"/>
      <c r="X487" s="194"/>
      <c r="Y487" s="194"/>
      <c r="Z487" s="194"/>
      <c r="AA487" s="470"/>
      <c r="AB487" s="194"/>
      <c r="AC487" s="194"/>
      <c r="AD487" s="194"/>
      <c r="AE487" s="194"/>
      <c r="AF487" s="194"/>
      <c r="AG487" s="470"/>
      <c r="AH487" s="194"/>
      <c r="AI487" s="194"/>
      <c r="AJ487" s="194"/>
      <c r="AK487" s="194"/>
      <c r="AL487" s="470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470"/>
      <c r="O488" s="194"/>
      <c r="P488" s="194"/>
      <c r="Q488" s="194"/>
      <c r="R488" s="194"/>
      <c r="S488" s="194"/>
      <c r="T488" s="194"/>
      <c r="U488" s="470"/>
      <c r="V488" s="194"/>
      <c r="W488" s="194"/>
      <c r="X488" s="194"/>
      <c r="Y488" s="194"/>
      <c r="Z488" s="194"/>
      <c r="AA488" s="470"/>
      <c r="AB488" s="194"/>
      <c r="AC488" s="194"/>
      <c r="AD488" s="194"/>
      <c r="AE488" s="194"/>
      <c r="AF488" s="194"/>
      <c r="AG488" s="470"/>
      <c r="AH488" s="194"/>
      <c r="AI488" s="194"/>
      <c r="AJ488" s="194"/>
      <c r="AK488" s="194"/>
      <c r="AL488" s="470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470"/>
      <c r="O489" s="194"/>
      <c r="P489" s="194"/>
      <c r="Q489" s="194"/>
      <c r="R489" s="194"/>
      <c r="S489" s="194"/>
      <c r="T489" s="194"/>
      <c r="U489" s="470"/>
      <c r="V489" s="194"/>
      <c r="W489" s="194"/>
      <c r="X489" s="194"/>
      <c r="Y489" s="194"/>
      <c r="Z489" s="194"/>
      <c r="AA489" s="470"/>
      <c r="AB489" s="194"/>
      <c r="AC489" s="194"/>
      <c r="AD489" s="194"/>
      <c r="AE489" s="194"/>
      <c r="AF489" s="194"/>
      <c r="AG489" s="470"/>
      <c r="AH489" s="194"/>
      <c r="AI489" s="194"/>
      <c r="AJ489" s="194"/>
      <c r="AK489" s="194"/>
      <c r="AL489" s="470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470"/>
      <c r="O490" s="194"/>
      <c r="P490" s="194"/>
      <c r="Q490" s="194"/>
      <c r="R490" s="194"/>
      <c r="S490" s="194"/>
      <c r="T490" s="194"/>
      <c r="U490" s="470"/>
      <c r="V490" s="194"/>
      <c r="W490" s="194"/>
      <c r="X490" s="194"/>
      <c r="Y490" s="194"/>
      <c r="Z490" s="194"/>
      <c r="AA490" s="470"/>
      <c r="AB490" s="194"/>
      <c r="AC490" s="194"/>
      <c r="AD490" s="194"/>
      <c r="AE490" s="194"/>
      <c r="AF490" s="194"/>
      <c r="AG490" s="470"/>
      <c r="AH490" s="194"/>
      <c r="AI490" s="194"/>
      <c r="AJ490" s="194"/>
      <c r="AK490" s="194"/>
      <c r="AL490" s="470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470"/>
      <c r="O491" s="194"/>
      <c r="P491" s="194"/>
      <c r="Q491" s="194"/>
      <c r="R491" s="194"/>
      <c r="S491" s="194"/>
      <c r="T491" s="194"/>
      <c r="U491" s="470"/>
      <c r="V491" s="194"/>
      <c r="W491" s="194"/>
      <c r="X491" s="194"/>
      <c r="Y491" s="194"/>
      <c r="Z491" s="194"/>
      <c r="AA491" s="470"/>
      <c r="AB491" s="194"/>
      <c r="AC491" s="194"/>
      <c r="AD491" s="194"/>
      <c r="AE491" s="194"/>
      <c r="AF491" s="194"/>
      <c r="AG491" s="470"/>
      <c r="AH491" s="194"/>
      <c r="AI491" s="194"/>
      <c r="AJ491" s="194"/>
      <c r="AK491" s="194"/>
      <c r="AL491" s="470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470"/>
      <c r="O492" s="194"/>
      <c r="P492" s="194"/>
      <c r="Q492" s="194"/>
      <c r="R492" s="194"/>
      <c r="S492" s="194"/>
      <c r="T492" s="194"/>
      <c r="U492" s="470"/>
      <c r="V492" s="194"/>
      <c r="W492" s="194"/>
      <c r="X492" s="194"/>
      <c r="Y492" s="194"/>
      <c r="Z492" s="194"/>
      <c r="AA492" s="470"/>
      <c r="AB492" s="194"/>
      <c r="AC492" s="194"/>
      <c r="AD492" s="194"/>
      <c r="AE492" s="194"/>
      <c r="AF492" s="194"/>
      <c r="AG492" s="470"/>
      <c r="AH492" s="194"/>
      <c r="AI492" s="194"/>
      <c r="AJ492" s="194"/>
      <c r="AK492" s="194"/>
      <c r="AL492" s="470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470"/>
      <c r="O493" s="194"/>
      <c r="P493" s="194"/>
      <c r="Q493" s="194"/>
      <c r="R493" s="194"/>
      <c r="S493" s="194"/>
      <c r="T493" s="194"/>
      <c r="U493" s="470"/>
      <c r="V493" s="194"/>
      <c r="W493" s="194"/>
      <c r="X493" s="194"/>
      <c r="Y493" s="194"/>
      <c r="Z493" s="194"/>
      <c r="AA493" s="470"/>
      <c r="AB493" s="194"/>
      <c r="AC493" s="194"/>
      <c r="AD493" s="194"/>
      <c r="AE493" s="194"/>
      <c r="AF493" s="194"/>
      <c r="AG493" s="470"/>
      <c r="AH493" s="194"/>
      <c r="AI493" s="194"/>
      <c r="AJ493" s="194"/>
      <c r="AK493" s="194"/>
      <c r="AL493" s="470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470"/>
      <c r="O494" s="194"/>
      <c r="P494" s="194"/>
      <c r="Q494" s="194"/>
      <c r="R494" s="194"/>
      <c r="S494" s="194"/>
      <c r="T494" s="194"/>
      <c r="U494" s="470"/>
      <c r="V494" s="194"/>
      <c r="W494" s="194"/>
      <c r="X494" s="194"/>
      <c r="Y494" s="194"/>
      <c r="Z494" s="194"/>
      <c r="AA494" s="470"/>
      <c r="AB494" s="194"/>
      <c r="AC494" s="194"/>
      <c r="AD494" s="194"/>
      <c r="AE494" s="194"/>
      <c r="AF494" s="194"/>
      <c r="AG494" s="470"/>
      <c r="AH494" s="194"/>
      <c r="AI494" s="194"/>
      <c r="AJ494" s="194"/>
      <c r="AK494" s="194"/>
      <c r="AL494" s="470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470"/>
      <c r="O495" s="194"/>
      <c r="P495" s="194"/>
      <c r="Q495" s="194"/>
      <c r="R495" s="194"/>
      <c r="S495" s="194"/>
      <c r="T495" s="194"/>
      <c r="U495" s="470"/>
      <c r="V495" s="194"/>
      <c r="W495" s="194"/>
      <c r="X495" s="194"/>
      <c r="Y495" s="194"/>
      <c r="Z495" s="194"/>
      <c r="AA495" s="470"/>
      <c r="AB495" s="194"/>
      <c r="AC495" s="194"/>
      <c r="AD495" s="194"/>
      <c r="AE495" s="194"/>
      <c r="AF495" s="194"/>
      <c r="AG495" s="470"/>
      <c r="AH495" s="194"/>
      <c r="AI495" s="194"/>
      <c r="AJ495" s="194"/>
      <c r="AK495" s="194"/>
      <c r="AL495" s="470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470"/>
      <c r="O496" s="194"/>
      <c r="P496" s="194"/>
      <c r="Q496" s="194"/>
      <c r="R496" s="194"/>
      <c r="S496" s="194"/>
      <c r="T496" s="194"/>
      <c r="U496" s="470"/>
      <c r="V496" s="194"/>
      <c r="W496" s="194"/>
      <c r="X496" s="194"/>
      <c r="Y496" s="194"/>
      <c r="Z496" s="194"/>
      <c r="AA496" s="470"/>
      <c r="AB496" s="194"/>
      <c r="AC496" s="194"/>
      <c r="AD496" s="194"/>
      <c r="AE496" s="194"/>
      <c r="AF496" s="194"/>
      <c r="AG496" s="470"/>
      <c r="AH496" s="194"/>
      <c r="AI496" s="194"/>
      <c r="AJ496" s="194"/>
      <c r="AK496" s="194"/>
      <c r="AL496" s="470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470"/>
      <c r="O497" s="194"/>
      <c r="P497" s="194"/>
      <c r="Q497" s="194"/>
      <c r="R497" s="194"/>
      <c r="S497" s="194"/>
      <c r="T497" s="194"/>
      <c r="U497" s="470"/>
      <c r="V497" s="194"/>
      <c r="W497" s="194"/>
      <c r="X497" s="194"/>
      <c r="Y497" s="194"/>
      <c r="Z497" s="194"/>
      <c r="AA497" s="470"/>
      <c r="AB497" s="194"/>
      <c r="AC497" s="194"/>
      <c r="AD497" s="194"/>
      <c r="AE497" s="194"/>
      <c r="AF497" s="194"/>
      <c r="AG497" s="470"/>
      <c r="AH497" s="194"/>
      <c r="AI497" s="194"/>
      <c r="AJ497" s="194"/>
      <c r="AK497" s="194"/>
      <c r="AL497" s="470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470"/>
      <c r="O498" s="194"/>
      <c r="P498" s="194"/>
      <c r="Q498" s="194"/>
      <c r="R498" s="194"/>
      <c r="S498" s="194"/>
      <c r="T498" s="194"/>
      <c r="U498" s="470"/>
      <c r="V498" s="194"/>
      <c r="W498" s="194"/>
      <c r="X498" s="194"/>
      <c r="Y498" s="194"/>
      <c r="Z498" s="194"/>
      <c r="AA498" s="470"/>
      <c r="AB498" s="194"/>
      <c r="AC498" s="194"/>
      <c r="AD498" s="194"/>
      <c r="AE498" s="194"/>
      <c r="AF498" s="194"/>
      <c r="AG498" s="470"/>
      <c r="AH498" s="194"/>
      <c r="AI498" s="194"/>
      <c r="AJ498" s="194"/>
      <c r="AK498" s="194"/>
      <c r="AL498" s="470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470"/>
      <c r="O499" s="194"/>
      <c r="P499" s="194"/>
      <c r="Q499" s="194"/>
      <c r="R499" s="194"/>
      <c r="S499" s="194"/>
      <c r="T499" s="194"/>
      <c r="U499" s="470"/>
      <c r="V499" s="194"/>
      <c r="W499" s="194"/>
      <c r="X499" s="194"/>
      <c r="Y499" s="194"/>
      <c r="Z499" s="194"/>
      <c r="AA499" s="470"/>
      <c r="AB499" s="194"/>
      <c r="AC499" s="194"/>
      <c r="AD499" s="194"/>
      <c r="AE499" s="194"/>
      <c r="AF499" s="194"/>
      <c r="AG499" s="470"/>
      <c r="AH499" s="194"/>
      <c r="AI499" s="194"/>
      <c r="AJ499" s="194"/>
      <c r="AK499" s="194"/>
      <c r="AL499" s="470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470"/>
      <c r="O500" s="194"/>
      <c r="P500" s="194"/>
      <c r="Q500" s="194"/>
      <c r="R500" s="194"/>
      <c r="S500" s="194"/>
      <c r="T500" s="194"/>
      <c r="U500" s="470"/>
      <c r="V500" s="194"/>
      <c r="W500" s="194"/>
      <c r="X500" s="194"/>
      <c r="Y500" s="194"/>
      <c r="Z500" s="194"/>
      <c r="AA500" s="470"/>
      <c r="AB500" s="194"/>
      <c r="AC500" s="194"/>
      <c r="AD500" s="194"/>
      <c r="AE500" s="194"/>
      <c r="AF500" s="194"/>
      <c r="AG500" s="470"/>
      <c r="AH500" s="194"/>
      <c r="AI500" s="194"/>
      <c r="AJ500" s="194"/>
      <c r="AK500" s="194"/>
      <c r="AL500" s="470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470"/>
      <c r="O501" s="194"/>
      <c r="P501" s="194"/>
      <c r="Q501" s="194"/>
      <c r="R501" s="194"/>
      <c r="S501" s="194"/>
      <c r="T501" s="194"/>
      <c r="U501" s="470"/>
      <c r="V501" s="194"/>
      <c r="W501" s="194"/>
      <c r="X501" s="194"/>
      <c r="Y501" s="194"/>
      <c r="Z501" s="194"/>
      <c r="AA501" s="470"/>
      <c r="AB501" s="194"/>
      <c r="AC501" s="194"/>
      <c r="AD501" s="194"/>
      <c r="AE501" s="194"/>
      <c r="AF501" s="194"/>
      <c r="AG501" s="470"/>
      <c r="AH501" s="194"/>
      <c r="AI501" s="194"/>
      <c r="AJ501" s="194"/>
      <c r="AK501" s="194"/>
      <c r="AL501" s="470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470"/>
      <c r="O502" s="194"/>
      <c r="P502" s="194"/>
      <c r="Q502" s="194"/>
      <c r="R502" s="194"/>
      <c r="S502" s="194"/>
      <c r="T502" s="194"/>
      <c r="U502" s="470"/>
      <c r="V502" s="194"/>
      <c r="W502" s="194"/>
      <c r="X502" s="194"/>
      <c r="Y502" s="194"/>
      <c r="Z502" s="194"/>
      <c r="AA502" s="470"/>
      <c r="AB502" s="194"/>
      <c r="AC502" s="194"/>
      <c r="AD502" s="194"/>
      <c r="AE502" s="194"/>
      <c r="AF502" s="194"/>
      <c r="AG502" s="470"/>
      <c r="AH502" s="194"/>
      <c r="AI502" s="194"/>
      <c r="AJ502" s="194"/>
      <c r="AK502" s="194"/>
      <c r="AL502" s="470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470"/>
      <c r="O503" s="194"/>
      <c r="P503" s="194"/>
      <c r="Q503" s="194"/>
      <c r="R503" s="194"/>
      <c r="S503" s="194"/>
      <c r="T503" s="194"/>
      <c r="U503" s="470"/>
      <c r="V503" s="194"/>
      <c r="W503" s="194"/>
      <c r="X503" s="194"/>
      <c r="Y503" s="194"/>
      <c r="Z503" s="194"/>
      <c r="AA503" s="470"/>
      <c r="AB503" s="194"/>
      <c r="AC503" s="194"/>
      <c r="AD503" s="194"/>
      <c r="AE503" s="194"/>
      <c r="AF503" s="194"/>
      <c r="AG503" s="470"/>
      <c r="AH503" s="194"/>
      <c r="AI503" s="194"/>
      <c r="AJ503" s="194"/>
      <c r="AK503" s="194"/>
      <c r="AL503" s="470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470"/>
      <c r="O504" s="194"/>
      <c r="P504" s="194"/>
      <c r="Q504" s="194"/>
      <c r="R504" s="194"/>
      <c r="S504" s="194"/>
      <c r="T504" s="194"/>
      <c r="U504" s="470"/>
      <c r="V504" s="194"/>
      <c r="W504" s="194"/>
      <c r="X504" s="194"/>
      <c r="Y504" s="194"/>
      <c r="Z504" s="194"/>
      <c r="AA504" s="470"/>
      <c r="AB504" s="194"/>
      <c r="AC504" s="194"/>
      <c r="AD504" s="194"/>
      <c r="AE504" s="194"/>
      <c r="AF504" s="194"/>
      <c r="AG504" s="470"/>
      <c r="AH504" s="194"/>
      <c r="AI504" s="194"/>
      <c r="AJ504" s="194"/>
      <c r="AK504" s="194"/>
      <c r="AL504" s="470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470"/>
      <c r="O505" s="194"/>
      <c r="P505" s="194"/>
      <c r="Q505" s="194"/>
      <c r="R505" s="194"/>
      <c r="S505" s="194"/>
      <c r="T505" s="194"/>
      <c r="U505" s="470"/>
      <c r="V505" s="194"/>
      <c r="W505" s="194"/>
      <c r="X505" s="194"/>
      <c r="Y505" s="194"/>
      <c r="Z505" s="194"/>
      <c r="AA505" s="470"/>
      <c r="AB505" s="194"/>
      <c r="AC505" s="194"/>
      <c r="AD505" s="194"/>
      <c r="AE505" s="194"/>
      <c r="AF505" s="194"/>
      <c r="AG505" s="470"/>
      <c r="AH505" s="194"/>
      <c r="AI505" s="194"/>
      <c r="AJ505" s="194"/>
      <c r="AK505" s="194"/>
      <c r="AL505" s="470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470"/>
      <c r="O506" s="194"/>
      <c r="P506" s="194"/>
      <c r="Q506" s="194"/>
      <c r="R506" s="194"/>
      <c r="S506" s="194"/>
      <c r="T506" s="194"/>
      <c r="U506" s="470"/>
      <c r="V506" s="194"/>
      <c r="W506" s="194"/>
      <c r="X506" s="194"/>
      <c r="Y506" s="194"/>
      <c r="Z506" s="194"/>
      <c r="AA506" s="470"/>
      <c r="AB506" s="194"/>
      <c r="AC506" s="194"/>
      <c r="AD506" s="194"/>
      <c r="AE506" s="194"/>
      <c r="AF506" s="194"/>
      <c r="AG506" s="470"/>
      <c r="AH506" s="194"/>
      <c r="AI506" s="194"/>
      <c r="AJ506" s="194"/>
      <c r="AK506" s="194"/>
      <c r="AL506" s="470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470"/>
      <c r="O507" s="194"/>
      <c r="P507" s="194"/>
      <c r="Q507" s="194"/>
      <c r="R507" s="194"/>
      <c r="S507" s="194"/>
      <c r="T507" s="194"/>
      <c r="U507" s="470"/>
      <c r="V507" s="194"/>
      <c r="W507" s="194"/>
      <c r="X507" s="194"/>
      <c r="Y507" s="194"/>
      <c r="Z507" s="194"/>
      <c r="AA507" s="470"/>
      <c r="AB507" s="194"/>
      <c r="AC507" s="194"/>
      <c r="AD507" s="194"/>
      <c r="AE507" s="194"/>
      <c r="AF507" s="194"/>
      <c r="AG507" s="470"/>
      <c r="AH507" s="194"/>
      <c r="AI507" s="194"/>
      <c r="AJ507" s="194"/>
      <c r="AK507" s="194"/>
      <c r="AL507" s="470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470"/>
      <c r="O508" s="194"/>
      <c r="P508" s="194"/>
      <c r="Q508" s="194"/>
      <c r="R508" s="194"/>
      <c r="S508" s="194"/>
      <c r="T508" s="194"/>
      <c r="U508" s="470"/>
      <c r="V508" s="194"/>
      <c r="W508" s="194"/>
      <c r="X508" s="194"/>
      <c r="Y508" s="194"/>
      <c r="Z508" s="194"/>
      <c r="AA508" s="470"/>
      <c r="AB508" s="194"/>
      <c r="AC508" s="194"/>
      <c r="AD508" s="194"/>
      <c r="AE508" s="194"/>
      <c r="AF508" s="194"/>
      <c r="AG508" s="470"/>
      <c r="AH508" s="194"/>
      <c r="AI508" s="194"/>
      <c r="AJ508" s="194"/>
      <c r="AK508" s="194"/>
      <c r="AL508" s="470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470"/>
      <c r="O509" s="194"/>
      <c r="P509" s="194"/>
      <c r="Q509" s="194"/>
      <c r="R509" s="194"/>
      <c r="S509" s="194"/>
      <c r="T509" s="194"/>
      <c r="U509" s="470"/>
      <c r="V509" s="194"/>
      <c r="W509" s="194"/>
      <c r="X509" s="194"/>
      <c r="Y509" s="194"/>
      <c r="Z509" s="194"/>
      <c r="AA509" s="470"/>
      <c r="AB509" s="194"/>
      <c r="AC509" s="194"/>
      <c r="AD509" s="194"/>
      <c r="AE509" s="194"/>
      <c r="AF509" s="194"/>
      <c r="AG509" s="470"/>
      <c r="AH509" s="194"/>
      <c r="AI509" s="194"/>
      <c r="AJ509" s="194"/>
      <c r="AK509" s="194"/>
      <c r="AL509" s="470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470"/>
      <c r="O510" s="194"/>
      <c r="P510" s="194"/>
      <c r="Q510" s="194"/>
      <c r="R510" s="194"/>
      <c r="S510" s="194"/>
      <c r="T510" s="194"/>
      <c r="U510" s="470"/>
      <c r="V510" s="194"/>
      <c r="W510" s="194"/>
      <c r="X510" s="194"/>
      <c r="Y510" s="194"/>
      <c r="Z510" s="194"/>
      <c r="AA510" s="470"/>
      <c r="AB510" s="194"/>
      <c r="AC510" s="194"/>
      <c r="AD510" s="194"/>
      <c r="AE510" s="194"/>
      <c r="AF510" s="194"/>
      <c r="AG510" s="470"/>
      <c r="AH510" s="194"/>
      <c r="AI510" s="194"/>
      <c r="AJ510" s="194"/>
      <c r="AK510" s="194"/>
      <c r="AL510" s="470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470"/>
      <c r="O511" s="194"/>
      <c r="P511" s="194"/>
      <c r="Q511" s="194"/>
      <c r="R511" s="194"/>
      <c r="S511" s="194"/>
      <c r="T511" s="194"/>
      <c r="U511" s="470"/>
      <c r="V511" s="194"/>
      <c r="W511" s="194"/>
      <c r="X511" s="194"/>
      <c r="Y511" s="194"/>
      <c r="Z511" s="194"/>
      <c r="AA511" s="470"/>
      <c r="AB511" s="194"/>
      <c r="AC511" s="194"/>
      <c r="AD511" s="194"/>
      <c r="AE511" s="194"/>
      <c r="AF511" s="194"/>
      <c r="AG511" s="470"/>
      <c r="AH511" s="194"/>
      <c r="AI511" s="194"/>
      <c r="AJ511" s="194"/>
      <c r="AK511" s="194"/>
      <c r="AL511" s="470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470"/>
      <c r="O512" s="194"/>
      <c r="P512" s="194"/>
      <c r="Q512" s="194"/>
      <c r="R512" s="194"/>
      <c r="S512" s="194"/>
      <c r="T512" s="194"/>
      <c r="U512" s="470"/>
      <c r="V512" s="194"/>
      <c r="W512" s="194"/>
      <c r="X512" s="194"/>
      <c r="Y512" s="194"/>
      <c r="Z512" s="194"/>
      <c r="AA512" s="470"/>
      <c r="AB512" s="194"/>
      <c r="AC512" s="194"/>
      <c r="AD512" s="194"/>
      <c r="AE512" s="194"/>
      <c r="AF512" s="194"/>
      <c r="AG512" s="470"/>
      <c r="AH512" s="194"/>
      <c r="AI512" s="194"/>
      <c r="AJ512" s="194"/>
      <c r="AK512" s="194"/>
      <c r="AL512" s="470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470"/>
      <c r="O513" s="194"/>
      <c r="P513" s="194"/>
      <c r="Q513" s="194"/>
      <c r="R513" s="194"/>
      <c r="S513" s="194"/>
      <c r="T513" s="194"/>
      <c r="U513" s="470"/>
      <c r="V513" s="194"/>
      <c r="W513" s="194"/>
      <c r="X513" s="194"/>
      <c r="Y513" s="194"/>
      <c r="Z513" s="194"/>
      <c r="AA513" s="470"/>
      <c r="AB513" s="194"/>
      <c r="AC513" s="194"/>
      <c r="AD513" s="194"/>
      <c r="AE513" s="194"/>
      <c r="AF513" s="194"/>
      <c r="AG513" s="470"/>
      <c r="AH513" s="194"/>
      <c r="AI513" s="194"/>
      <c r="AJ513" s="194"/>
      <c r="AK513" s="194"/>
      <c r="AL513" s="470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470"/>
      <c r="O514" s="194"/>
      <c r="P514" s="194"/>
      <c r="Q514" s="194"/>
      <c r="R514" s="194"/>
      <c r="S514" s="194"/>
      <c r="T514" s="194"/>
      <c r="U514" s="470"/>
      <c r="V514" s="194"/>
      <c r="W514" s="194"/>
      <c r="X514" s="194"/>
      <c r="Y514" s="194"/>
      <c r="Z514" s="194"/>
      <c r="AA514" s="470"/>
      <c r="AB514" s="194"/>
      <c r="AC514" s="194"/>
      <c r="AD514" s="194"/>
      <c r="AE514" s="194"/>
      <c r="AF514" s="194"/>
      <c r="AG514" s="470"/>
      <c r="AH514" s="194"/>
      <c r="AI514" s="194"/>
      <c r="AJ514" s="194"/>
      <c r="AK514" s="194"/>
      <c r="AL514" s="470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470"/>
      <c r="O515" s="194"/>
      <c r="P515" s="194"/>
      <c r="Q515" s="194"/>
      <c r="R515" s="194"/>
      <c r="S515" s="194"/>
      <c r="T515" s="194"/>
      <c r="U515" s="470"/>
      <c r="V515" s="194"/>
      <c r="W515" s="194"/>
      <c r="X515" s="194"/>
      <c r="Y515" s="194"/>
      <c r="Z515" s="194"/>
      <c r="AA515" s="470"/>
      <c r="AB515" s="194"/>
      <c r="AC515" s="194"/>
      <c r="AD515" s="194"/>
      <c r="AE515" s="194"/>
      <c r="AF515" s="194"/>
      <c r="AG515" s="470"/>
      <c r="AH515" s="194"/>
      <c r="AI515" s="194"/>
      <c r="AJ515" s="194"/>
      <c r="AK515" s="194"/>
      <c r="AL515" s="470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470"/>
      <c r="O516" s="194"/>
      <c r="P516" s="194"/>
      <c r="Q516" s="194"/>
      <c r="R516" s="194"/>
      <c r="S516" s="194"/>
      <c r="T516" s="194"/>
      <c r="U516" s="470"/>
      <c r="V516" s="194"/>
      <c r="W516" s="194"/>
      <c r="X516" s="194"/>
      <c r="Y516" s="194"/>
      <c r="Z516" s="194"/>
      <c r="AA516" s="470"/>
      <c r="AB516" s="194"/>
      <c r="AC516" s="194"/>
      <c r="AD516" s="194"/>
      <c r="AE516" s="194"/>
      <c r="AF516" s="194"/>
      <c r="AG516" s="470"/>
      <c r="AH516" s="194"/>
      <c r="AI516" s="194"/>
      <c r="AJ516" s="194"/>
      <c r="AK516" s="194"/>
      <c r="AL516" s="470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470"/>
      <c r="O517" s="194"/>
      <c r="P517" s="194"/>
      <c r="Q517" s="194"/>
      <c r="R517" s="194"/>
      <c r="S517" s="194"/>
      <c r="T517" s="194"/>
      <c r="U517" s="470"/>
      <c r="V517" s="194"/>
      <c r="W517" s="194"/>
      <c r="X517" s="194"/>
      <c r="Y517" s="194"/>
      <c r="Z517" s="194"/>
      <c r="AA517" s="470"/>
      <c r="AB517" s="194"/>
      <c r="AC517" s="194"/>
      <c r="AD517" s="194"/>
      <c r="AE517" s="194"/>
      <c r="AF517" s="194"/>
      <c r="AG517" s="470"/>
      <c r="AH517" s="194"/>
      <c r="AI517" s="194"/>
      <c r="AJ517" s="194"/>
      <c r="AK517" s="194"/>
      <c r="AL517" s="470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470"/>
      <c r="O518" s="194"/>
      <c r="P518" s="194"/>
      <c r="Q518" s="194"/>
      <c r="R518" s="194"/>
      <c r="S518" s="194"/>
      <c r="T518" s="194"/>
      <c r="U518" s="470"/>
      <c r="V518" s="194"/>
      <c r="W518" s="194"/>
      <c r="X518" s="194"/>
      <c r="Y518" s="194"/>
      <c r="Z518" s="194"/>
      <c r="AA518" s="470"/>
      <c r="AB518" s="194"/>
      <c r="AC518" s="194"/>
      <c r="AD518" s="194"/>
      <c r="AE518" s="194"/>
      <c r="AF518" s="194"/>
      <c r="AG518" s="470"/>
      <c r="AH518" s="194"/>
      <c r="AI518" s="194"/>
      <c r="AJ518" s="194"/>
      <c r="AK518" s="194"/>
      <c r="AL518" s="470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470"/>
      <c r="O519" s="194"/>
      <c r="P519" s="194"/>
      <c r="Q519" s="194"/>
      <c r="R519" s="194"/>
      <c r="S519" s="194"/>
      <c r="T519" s="194"/>
      <c r="U519" s="470"/>
      <c r="V519" s="194"/>
      <c r="W519" s="194"/>
      <c r="X519" s="194"/>
      <c r="Y519" s="194"/>
      <c r="Z519" s="194"/>
      <c r="AA519" s="470"/>
      <c r="AB519" s="194"/>
      <c r="AC519" s="194"/>
      <c r="AD519" s="194"/>
      <c r="AE519" s="194"/>
      <c r="AF519" s="194"/>
      <c r="AG519" s="470"/>
      <c r="AH519" s="194"/>
      <c r="AI519" s="194"/>
      <c r="AJ519" s="194"/>
      <c r="AK519" s="194"/>
      <c r="AL519" s="470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470"/>
      <c r="O520" s="194"/>
      <c r="P520" s="194"/>
      <c r="Q520" s="194"/>
      <c r="R520" s="194"/>
      <c r="S520" s="194"/>
      <c r="T520" s="194"/>
      <c r="U520" s="470"/>
      <c r="V520" s="194"/>
      <c r="W520" s="194"/>
      <c r="X520" s="194"/>
      <c r="Y520" s="194"/>
      <c r="Z520" s="194"/>
      <c r="AA520" s="470"/>
      <c r="AB520" s="194"/>
      <c r="AC520" s="194"/>
      <c r="AD520" s="194"/>
      <c r="AE520" s="194"/>
      <c r="AF520" s="194"/>
      <c r="AG520" s="470"/>
      <c r="AH520" s="194"/>
      <c r="AI520" s="194"/>
      <c r="AJ520" s="194"/>
      <c r="AK520" s="194"/>
      <c r="AL520" s="470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470"/>
      <c r="O521" s="194"/>
      <c r="P521" s="194"/>
      <c r="Q521" s="194"/>
      <c r="R521" s="194"/>
      <c r="S521" s="194"/>
      <c r="T521" s="194"/>
      <c r="U521" s="470"/>
      <c r="V521" s="194"/>
      <c r="W521" s="194"/>
      <c r="X521" s="194"/>
      <c r="Y521" s="194"/>
      <c r="Z521" s="194"/>
      <c r="AA521" s="470"/>
      <c r="AB521" s="194"/>
      <c r="AC521" s="194"/>
      <c r="AD521" s="194"/>
      <c r="AE521" s="194"/>
      <c r="AF521" s="194"/>
      <c r="AG521" s="470"/>
      <c r="AH521" s="194"/>
      <c r="AI521" s="194"/>
      <c r="AJ521" s="194"/>
      <c r="AK521" s="194"/>
      <c r="AL521" s="470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470"/>
      <c r="O522" s="194"/>
      <c r="P522" s="194"/>
      <c r="Q522" s="194"/>
      <c r="R522" s="194"/>
      <c r="S522" s="194"/>
      <c r="T522" s="194"/>
      <c r="U522" s="470"/>
      <c r="V522" s="194"/>
      <c r="W522" s="194"/>
      <c r="X522" s="194"/>
      <c r="Y522" s="194"/>
      <c r="Z522" s="194"/>
      <c r="AA522" s="470"/>
      <c r="AB522" s="194"/>
      <c r="AC522" s="194"/>
      <c r="AD522" s="194"/>
      <c r="AE522" s="194"/>
      <c r="AF522" s="194"/>
      <c r="AG522" s="470"/>
      <c r="AH522" s="194"/>
      <c r="AI522" s="194"/>
      <c r="AJ522" s="194"/>
      <c r="AK522" s="194"/>
      <c r="AL522" s="470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470"/>
      <c r="O523" s="194"/>
      <c r="P523" s="194"/>
      <c r="Q523" s="194"/>
      <c r="R523" s="194"/>
      <c r="S523" s="194"/>
      <c r="T523" s="194"/>
      <c r="U523" s="470"/>
      <c r="V523" s="194"/>
      <c r="W523" s="194"/>
      <c r="X523" s="194"/>
      <c r="Y523" s="194"/>
      <c r="Z523" s="194"/>
      <c r="AA523" s="470"/>
      <c r="AB523" s="194"/>
      <c r="AC523" s="194"/>
      <c r="AD523" s="194"/>
      <c r="AE523" s="194"/>
      <c r="AF523" s="194"/>
      <c r="AG523" s="470"/>
      <c r="AH523" s="194"/>
      <c r="AI523" s="194"/>
      <c r="AJ523" s="194"/>
      <c r="AK523" s="194"/>
      <c r="AL523" s="470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470"/>
      <c r="O524" s="194"/>
      <c r="P524" s="194"/>
      <c r="Q524" s="194"/>
      <c r="R524" s="194"/>
      <c r="S524" s="194"/>
      <c r="T524" s="194"/>
      <c r="U524" s="470"/>
      <c r="V524" s="194"/>
      <c r="W524" s="194"/>
      <c r="X524" s="194"/>
      <c r="Y524" s="194"/>
      <c r="Z524" s="194"/>
      <c r="AA524" s="470"/>
      <c r="AB524" s="194"/>
      <c r="AC524" s="194"/>
      <c r="AD524" s="194"/>
      <c r="AE524" s="194"/>
      <c r="AF524" s="194"/>
      <c r="AG524" s="470"/>
      <c r="AH524" s="194"/>
      <c r="AI524" s="194"/>
      <c r="AJ524" s="194"/>
      <c r="AK524" s="194"/>
      <c r="AL524" s="470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470"/>
      <c r="O525" s="194"/>
      <c r="P525" s="194"/>
      <c r="Q525" s="194"/>
      <c r="R525" s="194"/>
      <c r="S525" s="194"/>
      <c r="T525" s="194"/>
      <c r="U525" s="470"/>
      <c r="V525" s="194"/>
      <c r="W525" s="194"/>
      <c r="X525" s="194"/>
      <c r="Y525" s="194"/>
      <c r="Z525" s="194"/>
      <c r="AA525" s="470"/>
      <c r="AB525" s="194"/>
      <c r="AC525" s="194"/>
      <c r="AD525" s="194"/>
      <c r="AE525" s="194"/>
      <c r="AF525" s="194"/>
      <c r="AG525" s="470"/>
      <c r="AH525" s="194"/>
      <c r="AI525" s="194"/>
      <c r="AJ525" s="194"/>
      <c r="AK525" s="194"/>
      <c r="AL525" s="470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470"/>
      <c r="O526" s="194"/>
      <c r="P526" s="194"/>
      <c r="Q526" s="194"/>
      <c r="R526" s="194"/>
      <c r="S526" s="194"/>
      <c r="T526" s="194"/>
      <c r="U526" s="470"/>
      <c r="V526" s="194"/>
      <c r="W526" s="194"/>
      <c r="X526" s="194"/>
      <c r="Y526" s="194"/>
      <c r="Z526" s="194"/>
      <c r="AA526" s="470"/>
      <c r="AB526" s="194"/>
      <c r="AC526" s="194"/>
      <c r="AD526" s="194"/>
      <c r="AE526" s="194"/>
      <c r="AF526" s="194"/>
      <c r="AG526" s="470"/>
      <c r="AH526" s="194"/>
      <c r="AI526" s="194"/>
      <c r="AJ526" s="194"/>
      <c r="AK526" s="194"/>
      <c r="AL526" s="470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470"/>
      <c r="O527" s="194"/>
      <c r="P527" s="194"/>
      <c r="Q527" s="194"/>
      <c r="R527" s="194"/>
      <c r="S527" s="194"/>
      <c r="T527" s="194"/>
      <c r="U527" s="470"/>
      <c r="V527" s="194"/>
      <c r="W527" s="194"/>
      <c r="X527" s="194"/>
      <c r="Y527" s="194"/>
      <c r="Z527" s="194"/>
      <c r="AA527" s="470"/>
      <c r="AB527" s="194"/>
      <c r="AC527" s="194"/>
      <c r="AD527" s="194"/>
      <c r="AE527" s="194"/>
      <c r="AF527" s="194"/>
      <c r="AG527" s="470"/>
      <c r="AH527" s="194"/>
      <c r="AI527" s="194"/>
      <c r="AJ527" s="194"/>
      <c r="AK527" s="194"/>
      <c r="AL527" s="470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470"/>
      <c r="O528" s="194"/>
      <c r="P528" s="194"/>
      <c r="Q528" s="194"/>
      <c r="R528" s="194"/>
      <c r="S528" s="194"/>
      <c r="T528" s="194"/>
      <c r="U528" s="470"/>
      <c r="V528" s="194"/>
      <c r="W528" s="194"/>
      <c r="X528" s="194"/>
      <c r="Y528" s="194"/>
      <c r="Z528" s="194"/>
      <c r="AA528" s="470"/>
      <c r="AB528" s="194"/>
      <c r="AC528" s="194"/>
      <c r="AD528" s="194"/>
      <c r="AE528" s="194"/>
      <c r="AF528" s="194"/>
      <c r="AG528" s="470"/>
      <c r="AH528" s="194"/>
      <c r="AI528" s="194"/>
      <c r="AJ528" s="194"/>
      <c r="AK528" s="194"/>
      <c r="AL528" s="470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470"/>
      <c r="O529" s="194"/>
      <c r="P529" s="194"/>
      <c r="Q529" s="194"/>
      <c r="R529" s="194"/>
      <c r="S529" s="194"/>
      <c r="T529" s="194"/>
      <c r="U529" s="470"/>
      <c r="V529" s="194"/>
      <c r="W529" s="194"/>
      <c r="X529" s="194"/>
      <c r="Y529" s="194"/>
      <c r="Z529" s="194"/>
      <c r="AA529" s="470"/>
      <c r="AB529" s="194"/>
      <c r="AC529" s="194"/>
      <c r="AD529" s="194"/>
      <c r="AE529" s="194"/>
      <c r="AF529" s="194"/>
      <c r="AG529" s="470"/>
      <c r="AH529" s="194"/>
      <c r="AI529" s="194"/>
      <c r="AJ529" s="194"/>
      <c r="AK529" s="194"/>
      <c r="AL529" s="470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470"/>
      <c r="O530" s="194"/>
      <c r="P530" s="194"/>
      <c r="Q530" s="194"/>
      <c r="R530" s="194"/>
      <c r="S530" s="194"/>
      <c r="T530" s="194"/>
      <c r="U530" s="470"/>
      <c r="V530" s="194"/>
      <c r="W530" s="194"/>
      <c r="X530" s="194"/>
      <c r="Y530" s="194"/>
      <c r="Z530" s="194"/>
      <c r="AA530" s="470"/>
      <c r="AB530" s="194"/>
      <c r="AC530" s="194"/>
      <c r="AD530" s="194"/>
      <c r="AE530" s="194"/>
      <c r="AF530" s="194"/>
      <c r="AG530" s="470"/>
      <c r="AH530" s="194"/>
      <c r="AI530" s="194"/>
      <c r="AJ530" s="194"/>
      <c r="AK530" s="194"/>
      <c r="AL530" s="470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470"/>
      <c r="O531" s="194"/>
      <c r="P531" s="194"/>
      <c r="Q531" s="194"/>
      <c r="R531" s="194"/>
      <c r="S531" s="194"/>
      <c r="T531" s="194"/>
      <c r="U531" s="470"/>
      <c r="V531" s="194"/>
      <c r="W531" s="194"/>
      <c r="X531" s="194"/>
      <c r="Y531" s="194"/>
      <c r="Z531" s="194"/>
      <c r="AA531" s="470"/>
      <c r="AB531" s="194"/>
      <c r="AC531" s="194"/>
      <c r="AD531" s="194"/>
      <c r="AE531" s="194"/>
      <c r="AF531" s="194"/>
      <c r="AG531" s="470"/>
      <c r="AH531" s="194"/>
      <c r="AI531" s="194"/>
      <c r="AJ531" s="194"/>
      <c r="AK531" s="194"/>
      <c r="AL531" s="470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470"/>
      <c r="O532" s="194"/>
      <c r="P532" s="194"/>
      <c r="Q532" s="194"/>
      <c r="R532" s="194"/>
      <c r="S532" s="194"/>
      <c r="T532" s="194"/>
      <c r="U532" s="470"/>
      <c r="V532" s="194"/>
      <c r="W532" s="194"/>
      <c r="X532" s="194"/>
      <c r="Y532" s="194"/>
      <c r="Z532" s="194"/>
      <c r="AA532" s="470"/>
      <c r="AB532" s="194"/>
      <c r="AC532" s="194"/>
      <c r="AD532" s="194"/>
      <c r="AE532" s="194"/>
      <c r="AF532" s="194"/>
      <c r="AG532" s="470"/>
      <c r="AH532" s="194"/>
      <c r="AI532" s="194"/>
      <c r="AJ532" s="194"/>
      <c r="AK532" s="194"/>
      <c r="AL532" s="470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470"/>
      <c r="O533" s="194"/>
      <c r="P533" s="194"/>
      <c r="Q533" s="194"/>
      <c r="R533" s="194"/>
      <c r="S533" s="194"/>
      <c r="T533" s="194"/>
      <c r="U533" s="470"/>
      <c r="V533" s="194"/>
      <c r="W533" s="194"/>
      <c r="X533" s="194"/>
      <c r="Y533" s="194"/>
      <c r="Z533" s="194"/>
      <c r="AA533" s="470"/>
      <c r="AB533" s="194"/>
      <c r="AC533" s="194"/>
      <c r="AD533" s="194"/>
      <c r="AE533" s="194"/>
      <c r="AF533" s="194"/>
      <c r="AG533" s="470"/>
      <c r="AH533" s="194"/>
      <c r="AI533" s="194"/>
      <c r="AJ533" s="194"/>
      <c r="AK533" s="194"/>
      <c r="AL533" s="470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470"/>
      <c r="O534" s="194"/>
      <c r="P534" s="194"/>
      <c r="Q534" s="194"/>
      <c r="R534" s="194"/>
      <c r="S534" s="194"/>
      <c r="T534" s="194"/>
      <c r="U534" s="470"/>
      <c r="V534" s="194"/>
      <c r="W534" s="194"/>
      <c r="X534" s="194"/>
      <c r="Y534" s="194"/>
      <c r="Z534" s="194"/>
      <c r="AA534" s="470"/>
      <c r="AB534" s="194"/>
      <c r="AC534" s="194"/>
      <c r="AD534" s="194"/>
      <c r="AE534" s="194"/>
      <c r="AF534" s="194"/>
      <c r="AG534" s="470"/>
      <c r="AH534" s="194"/>
      <c r="AI534" s="194"/>
      <c r="AJ534" s="194"/>
      <c r="AK534" s="194"/>
      <c r="AL534" s="470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470"/>
      <c r="O535" s="194"/>
      <c r="P535" s="194"/>
      <c r="Q535" s="194"/>
      <c r="R535" s="194"/>
      <c r="S535" s="194"/>
      <c r="T535" s="194"/>
      <c r="U535" s="470"/>
      <c r="V535" s="194"/>
      <c r="W535" s="194"/>
      <c r="X535" s="194"/>
      <c r="Y535" s="194"/>
      <c r="Z535" s="194"/>
      <c r="AA535" s="470"/>
      <c r="AB535" s="194"/>
      <c r="AC535" s="194"/>
      <c r="AD535" s="194"/>
      <c r="AE535" s="194"/>
      <c r="AF535" s="194"/>
      <c r="AG535" s="470"/>
      <c r="AH535" s="194"/>
      <c r="AI535" s="194"/>
      <c r="AJ535" s="194"/>
      <c r="AK535" s="194"/>
      <c r="AL535" s="470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470"/>
      <c r="O536" s="194"/>
      <c r="P536" s="194"/>
      <c r="Q536" s="194"/>
      <c r="R536" s="194"/>
      <c r="S536" s="194"/>
      <c r="T536" s="194"/>
      <c r="U536" s="470"/>
      <c r="V536" s="194"/>
      <c r="W536" s="194"/>
      <c r="X536" s="194"/>
      <c r="Y536" s="194"/>
      <c r="Z536" s="194"/>
      <c r="AA536" s="470"/>
      <c r="AB536" s="194"/>
      <c r="AC536" s="194"/>
      <c r="AD536" s="194"/>
      <c r="AE536" s="194"/>
      <c r="AF536" s="194"/>
      <c r="AG536" s="470"/>
      <c r="AH536" s="194"/>
      <c r="AI536" s="194"/>
      <c r="AJ536" s="194"/>
      <c r="AK536" s="194"/>
      <c r="AL536" s="470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470"/>
      <c r="O537" s="194"/>
      <c r="P537" s="194"/>
      <c r="Q537" s="194"/>
      <c r="R537" s="194"/>
      <c r="S537" s="194"/>
      <c r="T537" s="194"/>
      <c r="U537" s="470"/>
      <c r="V537" s="194"/>
      <c r="W537" s="194"/>
      <c r="X537" s="194"/>
      <c r="Y537" s="194"/>
      <c r="Z537" s="194"/>
      <c r="AA537" s="470"/>
      <c r="AB537" s="194"/>
      <c r="AC537" s="194"/>
      <c r="AD537" s="194"/>
      <c r="AE537" s="194"/>
      <c r="AF537" s="194"/>
      <c r="AG537" s="470"/>
      <c r="AH537" s="194"/>
      <c r="AI537" s="194"/>
      <c r="AJ537" s="194"/>
      <c r="AK537" s="194"/>
      <c r="AL537" s="470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470"/>
      <c r="O538" s="194"/>
      <c r="P538" s="194"/>
      <c r="Q538" s="194"/>
      <c r="R538" s="194"/>
      <c r="S538" s="194"/>
      <c r="T538" s="194"/>
      <c r="U538" s="470"/>
      <c r="V538" s="194"/>
      <c r="W538" s="194"/>
      <c r="X538" s="194"/>
      <c r="Y538" s="194"/>
      <c r="Z538" s="194"/>
      <c r="AA538" s="470"/>
      <c r="AB538" s="194"/>
      <c r="AC538" s="194"/>
      <c r="AD538" s="194"/>
      <c r="AE538" s="194"/>
      <c r="AF538" s="194"/>
      <c r="AG538" s="470"/>
      <c r="AH538" s="194"/>
      <c r="AI538" s="194"/>
      <c r="AJ538" s="194"/>
      <c r="AK538" s="194"/>
      <c r="AL538" s="470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470"/>
      <c r="O539" s="194"/>
      <c r="P539" s="194"/>
      <c r="Q539" s="194"/>
      <c r="R539" s="194"/>
      <c r="S539" s="194"/>
      <c r="T539" s="194"/>
      <c r="U539" s="470"/>
      <c r="V539" s="194"/>
      <c r="W539" s="194"/>
      <c r="X539" s="194"/>
      <c r="Y539" s="194"/>
      <c r="Z539" s="194"/>
      <c r="AA539" s="470"/>
      <c r="AB539" s="194"/>
      <c r="AC539" s="194"/>
      <c r="AD539" s="194"/>
      <c r="AE539" s="194"/>
      <c r="AF539" s="194"/>
      <c r="AG539" s="470"/>
      <c r="AH539" s="194"/>
      <c r="AI539" s="194"/>
      <c r="AJ539" s="194"/>
      <c r="AK539" s="194"/>
      <c r="AL539" s="470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470"/>
      <c r="O540" s="194"/>
      <c r="P540" s="194"/>
      <c r="Q540" s="194"/>
      <c r="R540" s="194"/>
      <c r="S540" s="194"/>
      <c r="T540" s="194"/>
      <c r="U540" s="470"/>
      <c r="V540" s="194"/>
      <c r="W540" s="194"/>
      <c r="X540" s="194"/>
      <c r="Y540" s="194"/>
      <c r="Z540" s="194"/>
      <c r="AA540" s="470"/>
      <c r="AB540" s="194"/>
      <c r="AC540" s="194"/>
      <c r="AD540" s="194"/>
      <c r="AE540" s="194"/>
      <c r="AF540" s="194"/>
      <c r="AG540" s="470"/>
      <c r="AH540" s="194"/>
      <c r="AI540" s="194"/>
      <c r="AJ540" s="194"/>
      <c r="AK540" s="194"/>
      <c r="AL540" s="470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470"/>
      <c r="O541" s="194"/>
      <c r="P541" s="194"/>
      <c r="Q541" s="194"/>
      <c r="R541" s="194"/>
      <c r="S541" s="194"/>
      <c r="T541" s="194"/>
      <c r="U541" s="470"/>
      <c r="V541" s="194"/>
      <c r="W541" s="194"/>
      <c r="X541" s="194"/>
      <c r="Y541" s="194"/>
      <c r="Z541" s="194"/>
      <c r="AA541" s="470"/>
      <c r="AB541" s="194"/>
      <c r="AC541" s="194"/>
      <c r="AD541" s="194"/>
      <c r="AE541" s="194"/>
      <c r="AF541" s="194"/>
      <c r="AG541" s="470"/>
      <c r="AH541" s="194"/>
      <c r="AI541" s="194"/>
      <c r="AJ541" s="194"/>
      <c r="AK541" s="194"/>
      <c r="AL541" s="470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470"/>
      <c r="O542" s="194"/>
      <c r="P542" s="194"/>
      <c r="Q542" s="194"/>
      <c r="R542" s="194"/>
      <c r="S542" s="194"/>
      <c r="T542" s="194"/>
      <c r="U542" s="470"/>
      <c r="V542" s="194"/>
      <c r="W542" s="194"/>
      <c r="X542" s="194"/>
      <c r="Y542" s="194"/>
      <c r="Z542" s="194"/>
      <c r="AA542" s="470"/>
      <c r="AB542" s="194"/>
      <c r="AC542" s="194"/>
      <c r="AD542" s="194"/>
      <c r="AE542" s="194"/>
      <c r="AF542" s="194"/>
      <c r="AG542" s="470"/>
      <c r="AH542" s="194"/>
      <c r="AI542" s="194"/>
      <c r="AJ542" s="194"/>
      <c r="AK542" s="194"/>
      <c r="AL542" s="470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470"/>
      <c r="O543" s="194"/>
      <c r="P543" s="194"/>
      <c r="Q543" s="194"/>
      <c r="R543" s="194"/>
      <c r="S543" s="194"/>
      <c r="T543" s="194"/>
      <c r="U543" s="470"/>
      <c r="V543" s="194"/>
      <c r="W543" s="194"/>
      <c r="X543" s="194"/>
      <c r="Y543" s="194"/>
      <c r="Z543" s="194"/>
      <c r="AA543" s="470"/>
      <c r="AB543" s="194"/>
      <c r="AC543" s="194"/>
      <c r="AD543" s="194"/>
      <c r="AE543" s="194"/>
      <c r="AF543" s="194"/>
      <c r="AG543" s="470"/>
      <c r="AH543" s="194"/>
      <c r="AI543" s="194"/>
      <c r="AJ543" s="194"/>
      <c r="AK543" s="194"/>
      <c r="AL543" s="470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470"/>
      <c r="O544" s="194"/>
      <c r="P544" s="194"/>
      <c r="Q544" s="194"/>
      <c r="R544" s="194"/>
      <c r="S544" s="194"/>
      <c r="T544" s="194"/>
      <c r="U544" s="470"/>
      <c r="V544" s="194"/>
      <c r="W544" s="194"/>
      <c r="X544" s="194"/>
      <c r="Y544" s="194"/>
      <c r="Z544" s="194"/>
      <c r="AA544" s="470"/>
      <c r="AB544" s="194"/>
      <c r="AC544" s="194"/>
      <c r="AD544" s="194"/>
      <c r="AE544" s="194"/>
      <c r="AF544" s="194"/>
      <c r="AG544" s="470"/>
      <c r="AH544" s="194"/>
      <c r="AI544" s="194"/>
      <c r="AJ544" s="194"/>
      <c r="AK544" s="194"/>
      <c r="AL544" s="470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470"/>
      <c r="O545" s="194"/>
      <c r="P545" s="194"/>
      <c r="Q545" s="194"/>
      <c r="R545" s="194"/>
      <c r="S545" s="194"/>
      <c r="T545" s="194"/>
      <c r="U545" s="470"/>
      <c r="V545" s="194"/>
      <c r="W545" s="194"/>
      <c r="X545" s="194"/>
      <c r="Y545" s="194"/>
      <c r="Z545" s="194"/>
      <c r="AA545" s="470"/>
      <c r="AB545" s="194"/>
      <c r="AC545" s="194"/>
      <c r="AD545" s="194"/>
      <c r="AE545" s="194"/>
      <c r="AF545" s="194"/>
      <c r="AG545" s="470"/>
      <c r="AH545" s="194"/>
      <c r="AI545" s="194"/>
      <c r="AJ545" s="194"/>
      <c r="AK545" s="194"/>
      <c r="AL545" s="470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470"/>
      <c r="O546" s="194"/>
      <c r="P546" s="194"/>
      <c r="Q546" s="194"/>
      <c r="R546" s="194"/>
      <c r="S546" s="194"/>
      <c r="T546" s="194"/>
      <c r="U546" s="470"/>
      <c r="V546" s="194"/>
      <c r="W546" s="194"/>
      <c r="X546" s="194"/>
      <c r="Y546" s="194"/>
      <c r="Z546" s="194"/>
      <c r="AA546" s="470"/>
      <c r="AB546" s="194"/>
      <c r="AC546" s="194"/>
      <c r="AD546" s="194"/>
      <c r="AE546" s="194"/>
      <c r="AF546" s="194"/>
      <c r="AG546" s="470"/>
      <c r="AH546" s="194"/>
      <c r="AI546" s="194"/>
      <c r="AJ546" s="194"/>
      <c r="AK546" s="194"/>
      <c r="AL546" s="470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470"/>
      <c r="O547" s="194"/>
      <c r="P547" s="194"/>
      <c r="Q547" s="194"/>
      <c r="R547" s="194"/>
      <c r="S547" s="194"/>
      <c r="T547" s="194"/>
      <c r="U547" s="470"/>
      <c r="V547" s="194"/>
      <c r="W547" s="194"/>
      <c r="X547" s="194"/>
      <c r="Y547" s="194"/>
      <c r="Z547" s="194"/>
      <c r="AA547" s="470"/>
      <c r="AB547" s="194"/>
      <c r="AC547" s="194"/>
      <c r="AD547" s="194"/>
      <c r="AE547" s="194"/>
      <c r="AF547" s="194"/>
      <c r="AG547" s="470"/>
      <c r="AH547" s="194"/>
      <c r="AI547" s="194"/>
      <c r="AJ547" s="194"/>
      <c r="AK547" s="194"/>
      <c r="AL547" s="470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470"/>
      <c r="O548" s="194"/>
      <c r="P548" s="194"/>
      <c r="Q548" s="194"/>
      <c r="R548" s="194"/>
      <c r="S548" s="194"/>
      <c r="T548" s="194"/>
      <c r="U548" s="470"/>
      <c r="V548" s="194"/>
      <c r="W548" s="194"/>
      <c r="X548" s="194"/>
      <c r="Y548" s="194"/>
      <c r="Z548" s="194"/>
      <c r="AA548" s="470"/>
      <c r="AB548" s="194"/>
      <c r="AC548" s="194"/>
      <c r="AD548" s="194"/>
      <c r="AE548" s="194"/>
      <c r="AF548" s="194"/>
      <c r="AG548" s="470"/>
      <c r="AH548" s="194"/>
      <c r="AI548" s="194"/>
      <c r="AJ548" s="194"/>
      <c r="AK548" s="194"/>
      <c r="AL548" s="470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470"/>
      <c r="O549" s="194"/>
      <c r="P549" s="194"/>
      <c r="Q549" s="194"/>
      <c r="R549" s="194"/>
      <c r="S549" s="194"/>
      <c r="T549" s="194"/>
      <c r="U549" s="470"/>
      <c r="V549" s="194"/>
      <c r="W549" s="194"/>
      <c r="X549" s="194"/>
      <c r="Y549" s="194"/>
      <c r="Z549" s="194"/>
      <c r="AA549" s="470"/>
      <c r="AB549" s="194"/>
      <c r="AC549" s="194"/>
      <c r="AD549" s="194"/>
      <c r="AE549" s="194"/>
      <c r="AF549" s="194"/>
      <c r="AG549" s="470"/>
      <c r="AH549" s="194"/>
      <c r="AI549" s="194"/>
      <c r="AJ549" s="194"/>
      <c r="AK549" s="194"/>
      <c r="AL549" s="470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470"/>
      <c r="O550" s="194"/>
      <c r="P550" s="194"/>
      <c r="Q550" s="194"/>
      <c r="R550" s="194"/>
      <c r="S550" s="194"/>
      <c r="T550" s="194"/>
      <c r="U550" s="470"/>
      <c r="V550" s="194"/>
      <c r="W550" s="194"/>
      <c r="X550" s="194"/>
      <c r="Y550" s="194"/>
      <c r="Z550" s="194"/>
      <c r="AA550" s="470"/>
      <c r="AB550" s="194"/>
      <c r="AC550" s="194"/>
      <c r="AD550" s="194"/>
      <c r="AE550" s="194"/>
      <c r="AF550" s="194"/>
      <c r="AG550" s="470"/>
      <c r="AH550" s="194"/>
      <c r="AI550" s="194"/>
      <c r="AJ550" s="194"/>
      <c r="AK550" s="194"/>
      <c r="AL550" s="470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470"/>
      <c r="O551" s="194"/>
      <c r="P551" s="194"/>
      <c r="Q551" s="194"/>
      <c r="R551" s="194"/>
      <c r="S551" s="194"/>
      <c r="T551" s="194"/>
      <c r="U551" s="470"/>
      <c r="V551" s="194"/>
      <c r="W551" s="194"/>
      <c r="X551" s="194"/>
      <c r="Y551" s="194"/>
      <c r="Z551" s="194"/>
      <c r="AA551" s="470"/>
      <c r="AB551" s="194"/>
      <c r="AC551" s="194"/>
      <c r="AD551" s="194"/>
      <c r="AE551" s="194"/>
      <c r="AF551" s="194"/>
      <c r="AG551" s="470"/>
      <c r="AH551" s="194"/>
      <c r="AI551" s="194"/>
      <c r="AJ551" s="194"/>
      <c r="AK551" s="194"/>
      <c r="AL551" s="470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470"/>
      <c r="O552" s="194"/>
      <c r="P552" s="194"/>
      <c r="Q552" s="194"/>
      <c r="R552" s="194"/>
      <c r="S552" s="194"/>
      <c r="T552" s="194"/>
      <c r="U552" s="470"/>
      <c r="V552" s="194"/>
      <c r="W552" s="194"/>
      <c r="X552" s="194"/>
      <c r="Y552" s="194"/>
      <c r="Z552" s="194"/>
      <c r="AA552" s="470"/>
      <c r="AB552" s="194"/>
      <c r="AC552" s="194"/>
      <c r="AD552" s="194"/>
      <c r="AE552" s="194"/>
      <c r="AF552" s="194"/>
      <c r="AG552" s="470"/>
      <c r="AH552" s="194"/>
      <c r="AI552" s="194"/>
      <c r="AJ552" s="194"/>
      <c r="AK552" s="194"/>
      <c r="AL552" s="470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470"/>
      <c r="O553" s="194"/>
      <c r="P553" s="194"/>
      <c r="Q553" s="194"/>
      <c r="R553" s="194"/>
      <c r="S553" s="194"/>
      <c r="T553" s="194"/>
      <c r="U553" s="470"/>
      <c r="V553" s="194"/>
      <c r="W553" s="194"/>
      <c r="X553" s="194"/>
      <c r="Y553" s="194"/>
      <c r="Z553" s="194"/>
      <c r="AA553" s="470"/>
      <c r="AB553" s="194"/>
      <c r="AC553" s="194"/>
      <c r="AD553" s="194"/>
      <c r="AE553" s="194"/>
      <c r="AF553" s="194"/>
      <c r="AG553" s="470"/>
      <c r="AH553" s="194"/>
      <c r="AI553" s="194"/>
      <c r="AJ553" s="194"/>
      <c r="AK553" s="194"/>
      <c r="AL553" s="470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470"/>
      <c r="O554" s="194"/>
      <c r="P554" s="194"/>
      <c r="Q554" s="194"/>
      <c r="R554" s="194"/>
      <c r="S554" s="194"/>
      <c r="T554" s="194"/>
      <c r="U554" s="470"/>
      <c r="V554" s="194"/>
      <c r="W554" s="194"/>
      <c r="X554" s="194"/>
      <c r="Y554" s="194"/>
      <c r="Z554" s="194"/>
      <c r="AA554" s="470"/>
      <c r="AB554" s="194"/>
      <c r="AC554" s="194"/>
      <c r="AD554" s="194"/>
      <c r="AE554" s="194"/>
      <c r="AF554" s="194"/>
      <c r="AG554" s="470"/>
      <c r="AH554" s="194"/>
      <c r="AI554" s="194"/>
      <c r="AJ554" s="194"/>
      <c r="AK554" s="194"/>
      <c r="AL554" s="470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470"/>
      <c r="O555" s="194"/>
      <c r="P555" s="194"/>
      <c r="Q555" s="194"/>
      <c r="R555" s="194"/>
      <c r="S555" s="194"/>
      <c r="T555" s="194"/>
      <c r="U555" s="470"/>
      <c r="V555" s="194"/>
      <c r="W555" s="194"/>
      <c r="X555" s="194"/>
      <c r="Y555" s="194"/>
      <c r="Z555" s="194"/>
      <c r="AA555" s="470"/>
      <c r="AB555" s="194"/>
      <c r="AC555" s="194"/>
      <c r="AD555" s="194"/>
      <c r="AE555" s="194"/>
      <c r="AF555" s="194"/>
      <c r="AG555" s="470"/>
      <c r="AH555" s="194"/>
      <c r="AI555" s="194"/>
      <c r="AJ555" s="194"/>
      <c r="AK555" s="194"/>
      <c r="AL555" s="470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470"/>
      <c r="O556" s="194"/>
      <c r="P556" s="194"/>
      <c r="Q556" s="194"/>
      <c r="R556" s="194"/>
      <c r="S556" s="194"/>
      <c r="T556" s="194"/>
      <c r="U556" s="470"/>
      <c r="V556" s="194"/>
      <c r="W556" s="194"/>
      <c r="X556" s="194"/>
      <c r="Y556" s="194"/>
      <c r="Z556" s="194"/>
      <c r="AA556" s="470"/>
      <c r="AB556" s="194"/>
      <c r="AC556" s="194"/>
      <c r="AD556" s="194"/>
      <c r="AE556" s="194"/>
      <c r="AF556" s="194"/>
      <c r="AG556" s="470"/>
      <c r="AH556" s="194"/>
      <c r="AI556" s="194"/>
      <c r="AJ556" s="194"/>
      <c r="AK556" s="194"/>
      <c r="AL556" s="470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470"/>
      <c r="O557" s="194"/>
      <c r="P557" s="194"/>
      <c r="Q557" s="194"/>
      <c r="R557" s="194"/>
      <c r="S557" s="194"/>
      <c r="T557" s="194"/>
      <c r="U557" s="470"/>
      <c r="V557" s="194"/>
      <c r="W557" s="194"/>
      <c r="X557" s="194"/>
      <c r="Y557" s="194"/>
      <c r="Z557" s="194"/>
      <c r="AA557" s="470"/>
      <c r="AB557" s="194"/>
      <c r="AC557" s="194"/>
      <c r="AD557" s="194"/>
      <c r="AE557" s="194"/>
      <c r="AF557" s="194"/>
      <c r="AG557" s="470"/>
      <c r="AH557" s="194"/>
      <c r="AI557" s="194"/>
      <c r="AJ557" s="194"/>
      <c r="AK557" s="194"/>
      <c r="AL557" s="470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470"/>
      <c r="O558" s="194"/>
      <c r="P558" s="194"/>
      <c r="Q558" s="194"/>
      <c r="R558" s="194"/>
      <c r="S558" s="194"/>
      <c r="T558" s="194"/>
      <c r="U558" s="470"/>
      <c r="V558" s="194"/>
      <c r="W558" s="194"/>
      <c r="X558" s="194"/>
      <c r="Y558" s="194"/>
      <c r="Z558" s="194"/>
      <c r="AA558" s="470"/>
      <c r="AB558" s="194"/>
      <c r="AC558" s="194"/>
      <c r="AD558" s="194"/>
      <c r="AE558" s="194"/>
      <c r="AF558" s="194"/>
      <c r="AG558" s="470"/>
      <c r="AH558" s="194"/>
      <c r="AI558" s="194"/>
      <c r="AJ558" s="194"/>
      <c r="AK558" s="194"/>
      <c r="AL558" s="470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470"/>
      <c r="O559" s="194"/>
      <c r="P559" s="194"/>
      <c r="Q559" s="194"/>
      <c r="R559" s="194"/>
      <c r="S559" s="194"/>
      <c r="T559" s="194"/>
      <c r="U559" s="470"/>
      <c r="V559" s="194"/>
      <c r="W559" s="194"/>
      <c r="X559" s="194"/>
      <c r="Y559" s="194"/>
      <c r="Z559" s="194"/>
      <c r="AA559" s="470"/>
      <c r="AB559" s="194"/>
      <c r="AC559" s="194"/>
      <c r="AD559" s="194"/>
      <c r="AE559" s="194"/>
      <c r="AF559" s="194"/>
      <c r="AG559" s="470"/>
      <c r="AH559" s="194"/>
      <c r="AI559" s="194"/>
      <c r="AJ559" s="194"/>
      <c r="AK559" s="194"/>
      <c r="AL559" s="470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470"/>
      <c r="O560" s="194"/>
      <c r="P560" s="194"/>
      <c r="Q560" s="194"/>
      <c r="R560" s="194"/>
      <c r="S560" s="194"/>
      <c r="T560" s="194"/>
      <c r="U560" s="470"/>
      <c r="V560" s="194"/>
      <c r="W560" s="194"/>
      <c r="X560" s="194"/>
      <c r="Y560" s="194"/>
      <c r="Z560" s="194"/>
      <c r="AA560" s="470"/>
      <c r="AB560" s="194"/>
      <c r="AC560" s="194"/>
      <c r="AD560" s="194"/>
      <c r="AE560" s="194"/>
      <c r="AF560" s="194"/>
      <c r="AG560" s="470"/>
      <c r="AH560" s="194"/>
      <c r="AI560" s="194"/>
      <c r="AJ560" s="194"/>
      <c r="AK560" s="194"/>
      <c r="AL560" s="470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470"/>
      <c r="O561" s="194"/>
      <c r="P561" s="194"/>
      <c r="Q561" s="194"/>
      <c r="R561" s="194"/>
      <c r="S561" s="194"/>
      <c r="T561" s="194"/>
      <c r="U561" s="470"/>
      <c r="V561" s="194"/>
      <c r="W561" s="194"/>
      <c r="X561" s="194"/>
      <c r="Y561" s="194"/>
      <c r="Z561" s="194"/>
      <c r="AA561" s="470"/>
      <c r="AB561" s="194"/>
      <c r="AC561" s="194"/>
      <c r="AD561" s="194"/>
      <c r="AE561" s="194"/>
      <c r="AF561" s="194"/>
      <c r="AG561" s="470"/>
      <c r="AH561" s="194"/>
      <c r="AI561" s="194"/>
      <c r="AJ561" s="194"/>
      <c r="AK561" s="194"/>
      <c r="AL561" s="470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470"/>
      <c r="O562" s="194"/>
      <c r="P562" s="194"/>
      <c r="Q562" s="194"/>
      <c r="R562" s="194"/>
      <c r="S562" s="194"/>
      <c r="T562" s="194"/>
      <c r="U562" s="470"/>
      <c r="V562" s="194"/>
      <c r="W562" s="194"/>
      <c r="X562" s="194"/>
      <c r="Y562" s="194"/>
      <c r="Z562" s="194"/>
      <c r="AA562" s="470"/>
      <c r="AB562" s="194"/>
      <c r="AC562" s="194"/>
      <c r="AD562" s="194"/>
      <c r="AE562" s="194"/>
      <c r="AF562" s="194"/>
      <c r="AG562" s="470"/>
      <c r="AH562" s="194"/>
      <c r="AI562" s="194"/>
      <c r="AJ562" s="194"/>
      <c r="AK562" s="194"/>
      <c r="AL562" s="470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470"/>
      <c r="O563" s="194"/>
      <c r="P563" s="194"/>
      <c r="Q563" s="194"/>
      <c r="R563" s="194"/>
      <c r="S563" s="194"/>
      <c r="T563" s="194"/>
      <c r="U563" s="470"/>
      <c r="V563" s="194"/>
      <c r="W563" s="194"/>
      <c r="X563" s="194"/>
      <c r="Y563" s="194"/>
      <c r="Z563" s="194"/>
      <c r="AA563" s="470"/>
      <c r="AB563" s="194"/>
      <c r="AC563" s="194"/>
      <c r="AD563" s="194"/>
      <c r="AE563" s="194"/>
      <c r="AF563" s="194"/>
      <c r="AG563" s="470"/>
      <c r="AH563" s="194"/>
      <c r="AI563" s="194"/>
      <c r="AJ563" s="194"/>
      <c r="AK563" s="194"/>
      <c r="AL563" s="470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470"/>
      <c r="O564" s="194"/>
      <c r="P564" s="194"/>
      <c r="Q564" s="194"/>
      <c r="R564" s="194"/>
      <c r="S564" s="194"/>
      <c r="T564" s="194"/>
      <c r="U564" s="470"/>
      <c r="V564" s="194"/>
      <c r="W564" s="194"/>
      <c r="X564" s="194"/>
      <c r="Y564" s="194"/>
      <c r="Z564" s="194"/>
      <c r="AA564" s="470"/>
      <c r="AB564" s="194"/>
      <c r="AC564" s="194"/>
      <c r="AD564" s="194"/>
      <c r="AE564" s="194"/>
      <c r="AF564" s="194"/>
      <c r="AG564" s="470"/>
      <c r="AH564" s="194"/>
      <c r="AI564" s="194"/>
      <c r="AJ564" s="194"/>
      <c r="AK564" s="194"/>
      <c r="AL564" s="470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470"/>
      <c r="O565" s="194"/>
      <c r="P565" s="194"/>
      <c r="Q565" s="194"/>
      <c r="R565" s="194"/>
      <c r="S565" s="194"/>
      <c r="T565" s="194"/>
      <c r="U565" s="470"/>
      <c r="V565" s="194"/>
      <c r="W565" s="194"/>
      <c r="X565" s="194"/>
      <c r="Y565" s="194"/>
      <c r="Z565" s="194"/>
      <c r="AA565" s="470"/>
      <c r="AB565" s="194"/>
      <c r="AC565" s="194"/>
      <c r="AD565" s="194"/>
      <c r="AE565" s="194"/>
      <c r="AF565" s="194"/>
      <c r="AG565" s="470"/>
      <c r="AH565" s="194"/>
      <c r="AI565" s="194"/>
      <c r="AJ565" s="194"/>
      <c r="AK565" s="194"/>
      <c r="AL565" s="470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470"/>
      <c r="O566" s="194"/>
      <c r="P566" s="194"/>
      <c r="Q566" s="194"/>
      <c r="R566" s="194"/>
      <c r="S566" s="194"/>
      <c r="T566" s="194"/>
      <c r="U566" s="470"/>
      <c r="V566" s="194"/>
      <c r="W566" s="194"/>
      <c r="X566" s="194"/>
      <c r="Y566" s="194"/>
      <c r="Z566" s="194"/>
      <c r="AA566" s="470"/>
      <c r="AB566" s="194"/>
      <c r="AC566" s="194"/>
      <c r="AD566" s="194"/>
      <c r="AE566" s="194"/>
      <c r="AF566" s="194"/>
      <c r="AG566" s="470"/>
      <c r="AH566" s="194"/>
      <c r="AI566" s="194"/>
      <c r="AJ566" s="194"/>
      <c r="AK566" s="194"/>
      <c r="AL566" s="470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470"/>
      <c r="O567" s="194"/>
      <c r="P567" s="194"/>
      <c r="Q567" s="194"/>
      <c r="R567" s="194"/>
      <c r="S567" s="194"/>
      <c r="T567" s="194"/>
      <c r="U567" s="470"/>
      <c r="V567" s="194"/>
      <c r="W567" s="194"/>
      <c r="X567" s="194"/>
      <c r="Y567" s="194"/>
      <c r="Z567" s="194"/>
      <c r="AA567" s="470"/>
      <c r="AB567" s="194"/>
      <c r="AC567" s="194"/>
      <c r="AD567" s="194"/>
      <c r="AE567" s="194"/>
      <c r="AF567" s="194"/>
      <c r="AG567" s="470"/>
      <c r="AH567" s="194"/>
      <c r="AI567" s="194"/>
      <c r="AJ567" s="194"/>
      <c r="AK567" s="194"/>
      <c r="AL567" s="470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470"/>
      <c r="O568" s="194"/>
      <c r="P568" s="194"/>
      <c r="Q568" s="194"/>
      <c r="R568" s="194"/>
      <c r="S568" s="194"/>
      <c r="T568" s="194"/>
      <c r="U568" s="470"/>
      <c r="V568" s="194"/>
      <c r="W568" s="194"/>
      <c r="X568" s="194"/>
      <c r="Y568" s="194"/>
      <c r="Z568" s="194"/>
      <c r="AA568" s="470"/>
      <c r="AB568" s="194"/>
      <c r="AC568" s="194"/>
      <c r="AD568" s="194"/>
      <c r="AE568" s="194"/>
      <c r="AF568" s="194"/>
      <c r="AG568" s="470"/>
      <c r="AH568" s="194"/>
      <c r="AI568" s="194"/>
      <c r="AJ568" s="194"/>
      <c r="AK568" s="194"/>
      <c r="AL568" s="470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470"/>
      <c r="O569" s="194"/>
      <c r="P569" s="194"/>
      <c r="Q569" s="194"/>
      <c r="R569" s="194"/>
      <c r="S569" s="194"/>
      <c r="T569" s="194"/>
      <c r="U569" s="470"/>
      <c r="V569" s="194"/>
      <c r="W569" s="194"/>
      <c r="X569" s="194"/>
      <c r="Y569" s="194"/>
      <c r="Z569" s="194"/>
      <c r="AA569" s="470"/>
      <c r="AB569" s="194"/>
      <c r="AC569" s="194"/>
      <c r="AD569" s="194"/>
      <c r="AE569" s="194"/>
      <c r="AF569" s="194"/>
      <c r="AG569" s="470"/>
      <c r="AH569" s="194"/>
      <c r="AI569" s="194"/>
      <c r="AJ569" s="194"/>
      <c r="AK569" s="194"/>
      <c r="AL569" s="470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470"/>
      <c r="O570" s="194"/>
      <c r="P570" s="194"/>
      <c r="Q570" s="194"/>
      <c r="R570" s="194"/>
      <c r="S570" s="194"/>
      <c r="T570" s="194"/>
      <c r="U570" s="470"/>
      <c r="V570" s="194"/>
      <c r="W570" s="194"/>
      <c r="X570" s="194"/>
      <c r="Y570" s="194"/>
      <c r="Z570" s="194"/>
      <c r="AA570" s="470"/>
      <c r="AB570" s="194"/>
      <c r="AC570" s="194"/>
      <c r="AD570" s="194"/>
      <c r="AE570" s="194"/>
      <c r="AF570" s="194"/>
      <c r="AG570" s="470"/>
      <c r="AH570" s="194"/>
      <c r="AI570" s="194"/>
      <c r="AJ570" s="194"/>
      <c r="AK570" s="194"/>
      <c r="AL570" s="470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470"/>
      <c r="O571" s="194"/>
      <c r="P571" s="194"/>
      <c r="Q571" s="194"/>
      <c r="R571" s="194"/>
      <c r="S571" s="194"/>
      <c r="T571" s="194"/>
      <c r="U571" s="470"/>
      <c r="V571" s="194"/>
      <c r="W571" s="194"/>
      <c r="X571" s="194"/>
      <c r="Y571" s="194"/>
      <c r="Z571" s="194"/>
      <c r="AA571" s="470"/>
      <c r="AB571" s="194"/>
      <c r="AC571" s="194"/>
      <c r="AD571" s="194"/>
      <c r="AE571" s="194"/>
      <c r="AF571" s="194"/>
      <c r="AG571" s="470"/>
      <c r="AH571" s="194"/>
      <c r="AI571" s="194"/>
      <c r="AJ571" s="194"/>
      <c r="AK571" s="194"/>
      <c r="AL571" s="470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470"/>
      <c r="O572" s="194"/>
      <c r="P572" s="194"/>
      <c r="Q572" s="194"/>
      <c r="R572" s="194"/>
      <c r="S572" s="194"/>
      <c r="T572" s="194"/>
      <c r="U572" s="470"/>
      <c r="V572" s="194"/>
      <c r="W572" s="194"/>
      <c r="X572" s="194"/>
      <c r="Y572" s="194"/>
      <c r="Z572" s="194"/>
      <c r="AA572" s="470"/>
      <c r="AB572" s="194"/>
      <c r="AC572" s="194"/>
      <c r="AD572" s="194"/>
      <c r="AE572" s="194"/>
      <c r="AF572" s="194"/>
      <c r="AG572" s="470"/>
      <c r="AH572" s="194"/>
      <c r="AI572" s="194"/>
      <c r="AJ572" s="194"/>
      <c r="AK572" s="194"/>
      <c r="AL572" s="470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470"/>
      <c r="O573" s="194"/>
      <c r="P573" s="194"/>
      <c r="Q573" s="194"/>
      <c r="R573" s="194"/>
      <c r="S573" s="194"/>
      <c r="T573" s="194"/>
      <c r="U573" s="470"/>
      <c r="V573" s="194"/>
      <c r="W573" s="194"/>
      <c r="X573" s="194"/>
      <c r="Y573" s="194"/>
      <c r="Z573" s="194"/>
      <c r="AA573" s="470"/>
      <c r="AB573" s="194"/>
      <c r="AC573" s="194"/>
      <c r="AD573" s="194"/>
      <c r="AE573" s="194"/>
      <c r="AF573" s="194"/>
      <c r="AG573" s="470"/>
      <c r="AH573" s="194"/>
      <c r="AI573" s="194"/>
      <c r="AJ573" s="194"/>
      <c r="AK573" s="194"/>
      <c r="AL573" s="470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470"/>
      <c r="O574" s="194"/>
      <c r="P574" s="194"/>
      <c r="Q574" s="194"/>
      <c r="R574" s="194"/>
      <c r="S574" s="194"/>
      <c r="T574" s="194"/>
      <c r="U574" s="470"/>
      <c r="V574" s="194"/>
      <c r="W574" s="194"/>
      <c r="X574" s="194"/>
      <c r="Y574" s="194"/>
      <c r="Z574" s="194"/>
      <c r="AA574" s="470"/>
      <c r="AB574" s="194"/>
      <c r="AC574" s="194"/>
      <c r="AD574" s="194"/>
      <c r="AE574" s="194"/>
      <c r="AF574" s="194"/>
      <c r="AG574" s="470"/>
      <c r="AH574" s="194"/>
      <c r="AI574" s="194"/>
      <c r="AJ574" s="194"/>
      <c r="AK574" s="194"/>
      <c r="AL574" s="470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470"/>
      <c r="O575" s="194"/>
      <c r="P575" s="194"/>
      <c r="Q575" s="194"/>
      <c r="R575" s="194"/>
      <c r="S575" s="194"/>
      <c r="T575" s="194"/>
      <c r="U575" s="470"/>
      <c r="V575" s="194"/>
      <c r="W575" s="194"/>
      <c r="X575" s="194"/>
      <c r="Y575" s="194"/>
      <c r="Z575" s="194"/>
      <c r="AA575" s="470"/>
      <c r="AB575" s="194"/>
      <c r="AC575" s="194"/>
      <c r="AD575" s="194"/>
      <c r="AE575" s="194"/>
      <c r="AF575" s="194"/>
      <c r="AG575" s="470"/>
      <c r="AH575" s="194"/>
      <c r="AI575" s="194"/>
      <c r="AJ575" s="194"/>
      <c r="AK575" s="194"/>
      <c r="AL575" s="470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470"/>
      <c r="O576" s="194"/>
      <c r="P576" s="194"/>
      <c r="Q576" s="194"/>
      <c r="R576" s="194"/>
      <c r="S576" s="194"/>
      <c r="T576" s="194"/>
      <c r="U576" s="470"/>
      <c r="V576" s="194"/>
      <c r="W576" s="194"/>
      <c r="X576" s="194"/>
      <c r="Y576" s="194"/>
      <c r="Z576" s="194"/>
      <c r="AA576" s="470"/>
      <c r="AB576" s="194"/>
      <c r="AC576" s="194"/>
      <c r="AD576" s="194"/>
      <c r="AE576" s="194"/>
      <c r="AF576" s="194"/>
      <c r="AG576" s="470"/>
      <c r="AH576" s="194"/>
      <c r="AI576" s="194"/>
      <c r="AJ576" s="194"/>
      <c r="AK576" s="194"/>
      <c r="AL576" s="470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470"/>
      <c r="O577" s="194"/>
      <c r="P577" s="194"/>
      <c r="Q577" s="194"/>
      <c r="R577" s="194"/>
      <c r="S577" s="194"/>
      <c r="T577" s="194"/>
      <c r="U577" s="470"/>
      <c r="V577" s="194"/>
      <c r="W577" s="194"/>
      <c r="X577" s="194"/>
      <c r="Y577" s="194"/>
      <c r="Z577" s="194"/>
      <c r="AA577" s="470"/>
      <c r="AB577" s="194"/>
      <c r="AC577" s="194"/>
      <c r="AD577" s="194"/>
      <c r="AE577" s="194"/>
      <c r="AF577" s="194"/>
      <c r="AG577" s="470"/>
      <c r="AH577" s="194"/>
      <c r="AI577" s="194"/>
      <c r="AJ577" s="194"/>
      <c r="AK577" s="194"/>
      <c r="AL577" s="470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470"/>
      <c r="O578" s="194"/>
      <c r="P578" s="194"/>
      <c r="Q578" s="194"/>
      <c r="R578" s="194"/>
      <c r="S578" s="194"/>
      <c r="T578" s="194"/>
      <c r="U578" s="470"/>
      <c r="V578" s="194"/>
      <c r="W578" s="194"/>
      <c r="X578" s="194"/>
      <c r="Y578" s="194"/>
      <c r="Z578" s="194"/>
      <c r="AA578" s="470"/>
      <c r="AB578" s="194"/>
      <c r="AC578" s="194"/>
      <c r="AD578" s="194"/>
      <c r="AE578" s="194"/>
      <c r="AF578" s="194"/>
      <c r="AG578" s="470"/>
      <c r="AH578" s="194"/>
      <c r="AI578" s="194"/>
      <c r="AJ578" s="194"/>
      <c r="AK578" s="194"/>
      <c r="AL578" s="470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470"/>
      <c r="O579" s="194"/>
      <c r="P579" s="194"/>
      <c r="Q579" s="194"/>
      <c r="R579" s="194"/>
      <c r="S579" s="194"/>
      <c r="T579" s="194"/>
      <c r="U579" s="470"/>
      <c r="V579" s="194"/>
      <c r="W579" s="194"/>
      <c r="X579" s="194"/>
      <c r="Y579" s="194"/>
      <c r="Z579" s="194"/>
      <c r="AA579" s="470"/>
      <c r="AB579" s="194"/>
      <c r="AC579" s="194"/>
      <c r="AD579" s="194"/>
      <c r="AE579" s="194"/>
      <c r="AF579" s="194"/>
      <c r="AG579" s="470"/>
      <c r="AH579" s="194"/>
      <c r="AI579" s="194"/>
      <c r="AJ579" s="194"/>
      <c r="AK579" s="194"/>
      <c r="AL579" s="470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470"/>
      <c r="O580" s="194"/>
      <c r="P580" s="194"/>
      <c r="Q580" s="194"/>
      <c r="R580" s="194"/>
      <c r="S580" s="194"/>
      <c r="T580" s="194"/>
      <c r="U580" s="470"/>
      <c r="V580" s="194"/>
      <c r="W580" s="194"/>
      <c r="X580" s="194"/>
      <c r="Y580" s="194"/>
      <c r="Z580" s="194"/>
      <c r="AA580" s="470"/>
      <c r="AB580" s="194"/>
      <c r="AC580" s="194"/>
      <c r="AD580" s="194"/>
      <c r="AE580" s="194"/>
      <c r="AF580" s="194"/>
      <c r="AG580" s="470"/>
      <c r="AH580" s="194"/>
      <c r="AI580" s="194"/>
      <c r="AJ580" s="194"/>
      <c r="AK580" s="194"/>
      <c r="AL580" s="470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470"/>
      <c r="O581" s="194"/>
      <c r="P581" s="194"/>
      <c r="Q581" s="194"/>
      <c r="R581" s="194"/>
      <c r="S581" s="194"/>
      <c r="T581" s="194"/>
      <c r="U581" s="470"/>
      <c r="V581" s="194"/>
      <c r="W581" s="194"/>
      <c r="X581" s="194"/>
      <c r="Y581" s="194"/>
      <c r="Z581" s="194"/>
      <c r="AA581" s="470"/>
      <c r="AB581" s="194"/>
      <c r="AC581" s="194"/>
      <c r="AD581" s="194"/>
      <c r="AE581" s="194"/>
      <c r="AF581" s="194"/>
      <c r="AG581" s="470"/>
      <c r="AH581" s="194"/>
      <c r="AI581" s="194"/>
      <c r="AJ581" s="194"/>
      <c r="AK581" s="194"/>
      <c r="AL581" s="470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470"/>
      <c r="O582" s="194"/>
      <c r="P582" s="194"/>
      <c r="Q582" s="194"/>
      <c r="R582" s="194"/>
      <c r="S582" s="194"/>
      <c r="T582" s="194"/>
      <c r="U582" s="470"/>
      <c r="V582" s="194"/>
      <c r="W582" s="194"/>
      <c r="X582" s="194"/>
      <c r="Y582" s="194"/>
      <c r="Z582" s="194"/>
      <c r="AA582" s="470"/>
      <c r="AB582" s="194"/>
      <c r="AC582" s="194"/>
      <c r="AD582" s="194"/>
      <c r="AE582" s="194"/>
      <c r="AF582" s="194"/>
      <c r="AG582" s="470"/>
      <c r="AH582" s="194"/>
      <c r="AI582" s="194"/>
      <c r="AJ582" s="194"/>
      <c r="AK582" s="194"/>
      <c r="AL582" s="470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470"/>
      <c r="O583" s="194"/>
      <c r="P583" s="194"/>
      <c r="Q583" s="194"/>
      <c r="R583" s="194"/>
      <c r="S583" s="194"/>
      <c r="T583" s="194"/>
      <c r="U583" s="470"/>
      <c r="V583" s="194"/>
      <c r="W583" s="194"/>
      <c r="X583" s="194"/>
      <c r="Y583" s="194"/>
      <c r="Z583" s="194"/>
      <c r="AA583" s="470"/>
      <c r="AB583" s="194"/>
      <c r="AC583" s="194"/>
      <c r="AD583" s="194"/>
      <c r="AE583" s="194"/>
      <c r="AF583" s="194"/>
      <c r="AG583" s="470"/>
      <c r="AH583" s="194"/>
      <c r="AI583" s="194"/>
      <c r="AJ583" s="194"/>
      <c r="AK583" s="194"/>
      <c r="AL583" s="470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470"/>
      <c r="O584" s="194"/>
      <c r="P584" s="194"/>
      <c r="Q584" s="194"/>
      <c r="R584" s="194"/>
      <c r="S584" s="194"/>
      <c r="T584" s="194"/>
      <c r="U584" s="470"/>
      <c r="V584" s="194"/>
      <c r="W584" s="194"/>
      <c r="X584" s="194"/>
      <c r="Y584" s="194"/>
      <c r="Z584" s="194"/>
      <c r="AA584" s="470"/>
      <c r="AB584" s="194"/>
      <c r="AC584" s="194"/>
      <c r="AD584" s="194"/>
      <c r="AE584" s="194"/>
      <c r="AF584" s="194"/>
      <c r="AG584" s="470"/>
      <c r="AH584" s="194"/>
      <c r="AI584" s="194"/>
      <c r="AJ584" s="194"/>
      <c r="AK584" s="194"/>
      <c r="AL584" s="470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470"/>
      <c r="O585" s="194"/>
      <c r="P585" s="194"/>
      <c r="Q585" s="194"/>
      <c r="R585" s="194"/>
      <c r="S585" s="194"/>
      <c r="T585" s="194"/>
      <c r="U585" s="470"/>
      <c r="V585" s="194"/>
      <c r="W585" s="194"/>
      <c r="X585" s="194"/>
      <c r="Y585" s="194"/>
      <c r="Z585" s="194"/>
      <c r="AA585" s="470"/>
      <c r="AB585" s="194"/>
      <c r="AC585" s="194"/>
      <c r="AD585" s="194"/>
      <c r="AE585" s="194"/>
      <c r="AF585" s="194"/>
      <c r="AG585" s="470"/>
      <c r="AH585" s="194"/>
      <c r="AI585" s="194"/>
      <c r="AJ585" s="194"/>
      <c r="AK585" s="194"/>
      <c r="AL585" s="470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470"/>
      <c r="O586" s="194"/>
      <c r="P586" s="194"/>
      <c r="Q586" s="194"/>
      <c r="R586" s="194"/>
      <c r="S586" s="194"/>
      <c r="T586" s="194"/>
      <c r="U586" s="470"/>
      <c r="V586" s="194"/>
      <c r="W586" s="194"/>
      <c r="X586" s="194"/>
      <c r="Y586" s="194"/>
      <c r="Z586" s="194"/>
      <c r="AA586" s="470"/>
      <c r="AB586" s="194"/>
      <c r="AC586" s="194"/>
      <c r="AD586" s="194"/>
      <c r="AE586" s="194"/>
      <c r="AF586" s="194"/>
      <c r="AG586" s="470"/>
      <c r="AH586" s="194"/>
      <c r="AI586" s="194"/>
      <c r="AJ586" s="194"/>
      <c r="AK586" s="194"/>
      <c r="AL586" s="470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470"/>
      <c r="O587" s="194"/>
      <c r="P587" s="194"/>
      <c r="Q587" s="194"/>
      <c r="R587" s="194"/>
      <c r="S587" s="194"/>
      <c r="T587" s="194"/>
      <c r="U587" s="470"/>
      <c r="V587" s="194"/>
      <c r="W587" s="194"/>
      <c r="X587" s="194"/>
      <c r="Y587" s="194"/>
      <c r="Z587" s="194"/>
      <c r="AA587" s="470"/>
      <c r="AB587" s="194"/>
      <c r="AC587" s="194"/>
      <c r="AD587" s="194"/>
      <c r="AE587" s="194"/>
      <c r="AF587" s="194"/>
      <c r="AG587" s="470"/>
      <c r="AH587" s="194"/>
      <c r="AI587" s="194"/>
      <c r="AJ587" s="194"/>
      <c r="AK587" s="194"/>
      <c r="AL587" s="470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470"/>
      <c r="O588" s="194"/>
      <c r="P588" s="194"/>
      <c r="Q588" s="194"/>
      <c r="R588" s="194"/>
      <c r="S588" s="194"/>
      <c r="T588" s="194"/>
      <c r="U588" s="470"/>
      <c r="V588" s="194"/>
      <c r="W588" s="194"/>
      <c r="X588" s="194"/>
      <c r="Y588" s="194"/>
      <c r="Z588" s="194"/>
      <c r="AA588" s="470"/>
      <c r="AB588" s="194"/>
      <c r="AC588" s="194"/>
      <c r="AD588" s="194"/>
      <c r="AE588" s="194"/>
      <c r="AF588" s="194"/>
      <c r="AG588" s="470"/>
      <c r="AH588" s="194"/>
      <c r="AI588" s="194"/>
      <c r="AJ588" s="194"/>
      <c r="AK588" s="194"/>
      <c r="AL588" s="470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470"/>
      <c r="O589" s="194"/>
      <c r="P589" s="194"/>
      <c r="Q589" s="194"/>
      <c r="R589" s="194"/>
      <c r="S589" s="194"/>
      <c r="T589" s="194"/>
      <c r="U589" s="470"/>
      <c r="V589" s="194"/>
      <c r="W589" s="194"/>
      <c r="X589" s="194"/>
      <c r="Y589" s="194"/>
      <c r="Z589" s="194"/>
      <c r="AA589" s="470"/>
      <c r="AB589" s="194"/>
      <c r="AC589" s="194"/>
      <c r="AD589" s="194"/>
      <c r="AE589" s="194"/>
      <c r="AF589" s="194"/>
      <c r="AG589" s="470"/>
      <c r="AH589" s="194"/>
      <c r="AI589" s="194"/>
      <c r="AJ589" s="194"/>
      <c r="AK589" s="194"/>
      <c r="AL589" s="470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470"/>
      <c r="O590" s="194"/>
      <c r="P590" s="194"/>
      <c r="Q590" s="194"/>
      <c r="R590" s="194"/>
      <c r="S590" s="194"/>
      <c r="T590" s="194"/>
      <c r="U590" s="470"/>
      <c r="V590" s="194"/>
      <c r="W590" s="194"/>
      <c r="X590" s="194"/>
      <c r="Y590" s="194"/>
      <c r="Z590" s="194"/>
      <c r="AA590" s="470"/>
      <c r="AB590" s="194"/>
      <c r="AC590" s="194"/>
      <c r="AD590" s="194"/>
      <c r="AE590" s="194"/>
      <c r="AF590" s="194"/>
      <c r="AG590" s="470"/>
      <c r="AH590" s="194"/>
      <c r="AI590" s="194"/>
      <c r="AJ590" s="194"/>
      <c r="AK590" s="194"/>
      <c r="AL590" s="470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470"/>
      <c r="O591" s="194"/>
      <c r="P591" s="194"/>
      <c r="Q591" s="194"/>
      <c r="R591" s="194"/>
      <c r="S591" s="194"/>
      <c r="T591" s="194"/>
      <c r="U591" s="470"/>
      <c r="V591" s="194"/>
      <c r="W591" s="194"/>
      <c r="X591" s="194"/>
      <c r="Y591" s="194"/>
      <c r="Z591" s="194"/>
      <c r="AA591" s="470"/>
      <c r="AB591" s="194"/>
      <c r="AC591" s="194"/>
      <c r="AD591" s="194"/>
      <c r="AE591" s="194"/>
      <c r="AF591" s="194"/>
      <c r="AG591" s="470"/>
      <c r="AH591" s="194"/>
      <c r="AI591" s="194"/>
      <c r="AJ591" s="194"/>
      <c r="AK591" s="194"/>
      <c r="AL591" s="470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470"/>
      <c r="O592" s="194"/>
      <c r="P592" s="194"/>
      <c r="Q592" s="194"/>
      <c r="R592" s="194"/>
      <c r="S592" s="194"/>
      <c r="T592" s="194"/>
      <c r="U592" s="470"/>
      <c r="V592" s="194"/>
      <c r="W592" s="194"/>
      <c r="X592" s="194"/>
      <c r="Y592" s="194"/>
      <c r="Z592" s="194"/>
      <c r="AA592" s="470"/>
      <c r="AB592" s="194"/>
      <c r="AC592" s="194"/>
      <c r="AD592" s="194"/>
      <c r="AE592" s="194"/>
      <c r="AF592" s="194"/>
      <c r="AG592" s="470"/>
      <c r="AH592" s="194"/>
      <c r="AI592" s="194"/>
      <c r="AJ592" s="194"/>
      <c r="AK592" s="194"/>
      <c r="AL592" s="470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470"/>
      <c r="O593" s="194"/>
      <c r="P593" s="194"/>
      <c r="Q593" s="194"/>
      <c r="R593" s="194"/>
      <c r="S593" s="194"/>
      <c r="T593" s="194"/>
      <c r="U593" s="470"/>
      <c r="V593" s="194"/>
      <c r="W593" s="194"/>
      <c r="X593" s="194"/>
      <c r="Y593" s="194"/>
      <c r="Z593" s="194"/>
      <c r="AA593" s="470"/>
      <c r="AB593" s="194"/>
      <c r="AC593" s="194"/>
      <c r="AD593" s="194"/>
      <c r="AE593" s="194"/>
      <c r="AF593" s="194"/>
      <c r="AG593" s="470"/>
      <c r="AH593" s="194"/>
      <c r="AI593" s="194"/>
      <c r="AJ593" s="194"/>
      <c r="AK593" s="194"/>
      <c r="AL593" s="470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470"/>
      <c r="O594" s="194"/>
      <c r="P594" s="194"/>
      <c r="Q594" s="194"/>
      <c r="R594" s="194"/>
      <c r="S594" s="194"/>
      <c r="T594" s="194"/>
      <c r="U594" s="470"/>
      <c r="V594" s="194"/>
      <c r="W594" s="194"/>
      <c r="X594" s="194"/>
      <c r="Y594" s="194"/>
      <c r="Z594" s="194"/>
      <c r="AA594" s="470"/>
      <c r="AB594" s="194"/>
      <c r="AC594" s="194"/>
      <c r="AD594" s="194"/>
      <c r="AE594" s="194"/>
      <c r="AF594" s="194"/>
      <c r="AG594" s="470"/>
      <c r="AH594" s="194"/>
      <c r="AI594" s="194"/>
      <c r="AJ594" s="194"/>
      <c r="AK594" s="194"/>
      <c r="AL594" s="470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470"/>
      <c r="O595" s="194"/>
      <c r="P595" s="194"/>
      <c r="Q595" s="194"/>
      <c r="R595" s="194"/>
      <c r="S595" s="194"/>
      <c r="T595" s="194"/>
      <c r="U595" s="470"/>
      <c r="V595" s="194"/>
      <c r="W595" s="194"/>
      <c r="X595" s="194"/>
      <c r="Y595" s="194"/>
      <c r="Z595" s="194"/>
      <c r="AA595" s="470"/>
      <c r="AB595" s="194"/>
      <c r="AC595" s="194"/>
      <c r="AD595" s="194"/>
      <c r="AE595" s="194"/>
      <c r="AF595" s="194"/>
      <c r="AG595" s="470"/>
      <c r="AH595" s="194"/>
      <c r="AI595" s="194"/>
      <c r="AJ595" s="194"/>
      <c r="AK595" s="194"/>
      <c r="AL595" s="470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470"/>
      <c r="O596" s="194"/>
      <c r="P596" s="194"/>
      <c r="Q596" s="194"/>
      <c r="R596" s="194"/>
      <c r="S596" s="194"/>
      <c r="T596" s="194"/>
      <c r="U596" s="470"/>
      <c r="V596" s="194"/>
      <c r="W596" s="194"/>
      <c r="X596" s="194"/>
      <c r="Y596" s="194"/>
      <c r="Z596" s="194"/>
      <c r="AA596" s="470"/>
      <c r="AB596" s="194"/>
      <c r="AC596" s="194"/>
      <c r="AD596" s="194"/>
      <c r="AE596" s="194"/>
      <c r="AF596" s="194"/>
      <c r="AG596" s="470"/>
      <c r="AH596" s="194"/>
      <c r="AI596" s="194"/>
      <c r="AJ596" s="194"/>
      <c r="AK596" s="194"/>
      <c r="AL596" s="470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470"/>
      <c r="O597" s="194"/>
      <c r="P597" s="194"/>
      <c r="Q597" s="194"/>
      <c r="R597" s="194"/>
      <c r="S597" s="194"/>
      <c r="T597" s="194"/>
      <c r="U597" s="470"/>
      <c r="V597" s="194"/>
      <c r="W597" s="194"/>
      <c r="X597" s="194"/>
      <c r="Y597" s="194"/>
      <c r="Z597" s="194"/>
      <c r="AA597" s="470"/>
      <c r="AB597" s="194"/>
      <c r="AC597" s="194"/>
      <c r="AD597" s="194"/>
      <c r="AE597" s="194"/>
      <c r="AF597" s="194"/>
      <c r="AG597" s="470"/>
      <c r="AH597" s="194"/>
      <c r="AI597" s="194"/>
      <c r="AJ597" s="194"/>
      <c r="AK597" s="194"/>
      <c r="AL597" s="470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470"/>
      <c r="O598" s="194"/>
      <c r="P598" s="194"/>
      <c r="Q598" s="194"/>
      <c r="R598" s="194"/>
      <c r="S598" s="194"/>
      <c r="T598" s="194"/>
      <c r="U598" s="470"/>
      <c r="V598" s="194"/>
      <c r="W598" s="194"/>
      <c r="X598" s="194"/>
      <c r="Y598" s="194"/>
      <c r="Z598" s="194"/>
      <c r="AA598" s="470"/>
      <c r="AB598" s="194"/>
      <c r="AC598" s="194"/>
      <c r="AD598" s="194"/>
      <c r="AE598" s="194"/>
      <c r="AF598" s="194"/>
      <c r="AG598" s="470"/>
      <c r="AH598" s="194"/>
      <c r="AI598" s="194"/>
      <c r="AJ598" s="194"/>
      <c r="AK598" s="194"/>
      <c r="AL598" s="470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470"/>
      <c r="O599" s="194"/>
      <c r="P599" s="194"/>
      <c r="Q599" s="194"/>
      <c r="R599" s="194"/>
      <c r="S599" s="194"/>
      <c r="T599" s="194"/>
      <c r="U599" s="470"/>
      <c r="V599" s="194"/>
      <c r="W599" s="194"/>
      <c r="X599" s="194"/>
      <c r="Y599" s="194"/>
      <c r="Z599" s="194"/>
      <c r="AA599" s="470"/>
      <c r="AB599" s="194"/>
      <c r="AC599" s="194"/>
      <c r="AD599" s="194"/>
      <c r="AE599" s="194"/>
      <c r="AF599" s="194"/>
      <c r="AG599" s="470"/>
      <c r="AH599" s="194"/>
      <c r="AI599" s="194"/>
      <c r="AJ599" s="194"/>
      <c r="AK599" s="194"/>
      <c r="AL599" s="470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470"/>
      <c r="O600" s="194"/>
      <c r="P600" s="194"/>
      <c r="Q600" s="194"/>
      <c r="R600" s="194"/>
      <c r="S600" s="194"/>
      <c r="T600" s="194"/>
      <c r="U600" s="470"/>
      <c r="V600" s="194"/>
      <c r="W600" s="194"/>
      <c r="X600" s="194"/>
      <c r="Y600" s="194"/>
      <c r="Z600" s="194"/>
      <c r="AA600" s="470"/>
      <c r="AB600" s="194"/>
      <c r="AC600" s="194"/>
      <c r="AD600" s="194"/>
      <c r="AE600" s="194"/>
      <c r="AF600" s="194"/>
      <c r="AG600" s="470"/>
      <c r="AH600" s="194"/>
      <c r="AI600" s="194"/>
      <c r="AJ600" s="194"/>
      <c r="AK600" s="194"/>
      <c r="AL600" s="470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470"/>
      <c r="O601" s="194"/>
      <c r="P601" s="194"/>
      <c r="Q601" s="194"/>
      <c r="R601" s="194"/>
      <c r="S601" s="194"/>
      <c r="T601" s="194"/>
      <c r="U601" s="470"/>
      <c r="V601" s="194"/>
      <c r="W601" s="194"/>
      <c r="X601" s="194"/>
      <c r="Y601" s="194"/>
      <c r="Z601" s="194"/>
      <c r="AA601" s="470"/>
      <c r="AB601" s="194"/>
      <c r="AC601" s="194"/>
      <c r="AD601" s="194"/>
      <c r="AE601" s="194"/>
      <c r="AF601" s="194"/>
      <c r="AG601" s="470"/>
      <c r="AH601" s="194"/>
      <c r="AI601" s="194"/>
      <c r="AJ601" s="194"/>
      <c r="AK601" s="194"/>
      <c r="AL601" s="470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470"/>
      <c r="O602" s="194"/>
      <c r="P602" s="194"/>
      <c r="Q602" s="194"/>
      <c r="R602" s="194"/>
      <c r="S602" s="194"/>
      <c r="T602" s="194"/>
      <c r="U602" s="470"/>
      <c r="V602" s="194"/>
      <c r="W602" s="194"/>
      <c r="X602" s="194"/>
      <c r="Y602" s="194"/>
      <c r="Z602" s="194"/>
      <c r="AA602" s="470"/>
      <c r="AB602" s="194"/>
      <c r="AC602" s="194"/>
      <c r="AD602" s="194"/>
      <c r="AE602" s="194"/>
      <c r="AF602" s="194"/>
      <c r="AG602" s="470"/>
      <c r="AH602" s="194"/>
      <c r="AI602" s="194"/>
      <c r="AJ602" s="194"/>
      <c r="AK602" s="194"/>
      <c r="AL602" s="470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470"/>
      <c r="O603" s="194"/>
      <c r="P603" s="194"/>
      <c r="Q603" s="194"/>
      <c r="R603" s="194"/>
      <c r="S603" s="194"/>
      <c r="T603" s="194"/>
      <c r="U603" s="470"/>
      <c r="V603" s="194"/>
      <c r="W603" s="194"/>
      <c r="X603" s="194"/>
      <c r="Y603" s="194"/>
      <c r="Z603" s="194"/>
      <c r="AA603" s="470"/>
      <c r="AB603" s="194"/>
      <c r="AC603" s="194"/>
      <c r="AD603" s="194"/>
      <c r="AE603" s="194"/>
      <c r="AF603" s="194"/>
      <c r="AG603" s="470"/>
      <c r="AH603" s="194"/>
      <c r="AI603" s="194"/>
      <c r="AJ603" s="194"/>
      <c r="AK603" s="194"/>
      <c r="AL603" s="470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470"/>
      <c r="O604" s="194"/>
      <c r="P604" s="194"/>
      <c r="Q604" s="194"/>
      <c r="R604" s="194"/>
      <c r="S604" s="194"/>
      <c r="T604" s="194"/>
      <c r="U604" s="470"/>
      <c r="V604" s="194"/>
      <c r="W604" s="194"/>
      <c r="X604" s="194"/>
      <c r="Y604" s="194"/>
      <c r="Z604" s="194"/>
      <c r="AA604" s="470"/>
      <c r="AB604" s="194"/>
      <c r="AC604" s="194"/>
      <c r="AD604" s="194"/>
      <c r="AE604" s="194"/>
      <c r="AF604" s="194"/>
      <c r="AG604" s="470"/>
      <c r="AH604" s="194"/>
      <c r="AI604" s="194"/>
      <c r="AJ604" s="194"/>
      <c r="AK604" s="194"/>
      <c r="AL604" s="470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470"/>
      <c r="O605" s="194"/>
      <c r="P605" s="194"/>
      <c r="Q605" s="194"/>
      <c r="R605" s="194"/>
      <c r="S605" s="194"/>
      <c r="T605" s="194"/>
      <c r="U605" s="470"/>
      <c r="V605" s="194"/>
      <c r="W605" s="194"/>
      <c r="X605" s="194"/>
      <c r="Y605" s="194"/>
      <c r="Z605" s="194"/>
      <c r="AA605" s="470"/>
      <c r="AB605" s="194"/>
      <c r="AC605" s="194"/>
      <c r="AD605" s="194"/>
      <c r="AE605" s="194"/>
      <c r="AF605" s="194"/>
      <c r="AG605" s="470"/>
      <c r="AH605" s="194"/>
      <c r="AI605" s="194"/>
      <c r="AJ605" s="194"/>
      <c r="AK605" s="194"/>
      <c r="AL605" s="470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470"/>
      <c r="O606" s="194"/>
      <c r="P606" s="194"/>
      <c r="Q606" s="194"/>
      <c r="R606" s="194"/>
      <c r="S606" s="194"/>
      <c r="T606" s="194"/>
      <c r="U606" s="470"/>
      <c r="V606" s="194"/>
      <c r="W606" s="194"/>
      <c r="X606" s="194"/>
      <c r="Y606" s="194"/>
      <c r="Z606" s="194"/>
      <c r="AA606" s="470"/>
      <c r="AB606" s="194"/>
      <c r="AC606" s="194"/>
      <c r="AD606" s="194"/>
      <c r="AE606" s="194"/>
      <c r="AF606" s="194"/>
      <c r="AG606" s="470"/>
      <c r="AH606" s="194"/>
      <c r="AI606" s="194"/>
      <c r="AJ606" s="194"/>
      <c r="AK606" s="194"/>
      <c r="AL606" s="470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470"/>
      <c r="O607" s="194"/>
      <c r="P607" s="194"/>
      <c r="Q607" s="194"/>
      <c r="R607" s="194"/>
      <c r="S607" s="194"/>
      <c r="T607" s="194"/>
      <c r="U607" s="470"/>
      <c r="V607" s="194"/>
      <c r="W607" s="194"/>
      <c r="X607" s="194"/>
      <c r="Y607" s="194"/>
      <c r="Z607" s="194"/>
      <c r="AA607" s="470"/>
      <c r="AB607" s="194"/>
      <c r="AC607" s="194"/>
      <c r="AD607" s="194"/>
      <c r="AE607" s="194"/>
      <c r="AF607" s="194"/>
      <c r="AG607" s="470"/>
      <c r="AH607" s="194"/>
      <c r="AI607" s="194"/>
      <c r="AJ607" s="194"/>
      <c r="AK607" s="194"/>
      <c r="AL607" s="470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470"/>
      <c r="O608" s="194"/>
      <c r="P608" s="194"/>
      <c r="Q608" s="194"/>
      <c r="R608" s="194"/>
      <c r="S608" s="194"/>
      <c r="T608" s="194"/>
      <c r="U608" s="470"/>
      <c r="V608" s="194"/>
      <c r="W608" s="194"/>
      <c r="X608" s="194"/>
      <c r="Y608" s="194"/>
      <c r="Z608" s="194"/>
      <c r="AA608" s="470"/>
      <c r="AB608" s="194"/>
      <c r="AC608" s="194"/>
      <c r="AD608" s="194"/>
      <c r="AE608" s="194"/>
      <c r="AF608" s="194"/>
      <c r="AG608" s="470"/>
      <c r="AH608" s="194"/>
      <c r="AI608" s="194"/>
      <c r="AJ608" s="194"/>
      <c r="AK608" s="194"/>
      <c r="AL608" s="470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470"/>
      <c r="O609" s="194"/>
      <c r="P609" s="194"/>
      <c r="Q609" s="194"/>
      <c r="R609" s="194"/>
      <c r="S609" s="194"/>
      <c r="T609" s="194"/>
      <c r="U609" s="470"/>
      <c r="V609" s="194"/>
      <c r="W609" s="194"/>
      <c r="X609" s="194"/>
      <c r="Y609" s="194"/>
      <c r="Z609" s="194"/>
      <c r="AA609" s="470"/>
      <c r="AB609" s="194"/>
      <c r="AC609" s="194"/>
      <c r="AD609" s="194"/>
      <c r="AE609" s="194"/>
      <c r="AF609" s="194"/>
      <c r="AG609" s="470"/>
      <c r="AH609" s="194"/>
      <c r="AI609" s="194"/>
      <c r="AJ609" s="194"/>
      <c r="AK609" s="194"/>
      <c r="AL609" s="470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470"/>
      <c r="O610" s="194"/>
      <c r="P610" s="194"/>
      <c r="Q610" s="194"/>
      <c r="R610" s="194"/>
      <c r="S610" s="194"/>
      <c r="T610" s="194"/>
      <c r="U610" s="470"/>
      <c r="V610" s="194"/>
      <c r="W610" s="194"/>
      <c r="X610" s="194"/>
      <c r="Y610" s="194"/>
      <c r="Z610" s="194"/>
      <c r="AA610" s="470"/>
      <c r="AB610" s="194"/>
      <c r="AC610" s="194"/>
      <c r="AD610" s="194"/>
      <c r="AE610" s="194"/>
      <c r="AF610" s="194"/>
      <c r="AG610" s="470"/>
      <c r="AH610" s="194"/>
      <c r="AI610" s="194"/>
      <c r="AJ610" s="194"/>
      <c r="AK610" s="194"/>
      <c r="AL610" s="470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470"/>
      <c r="O611" s="194"/>
      <c r="P611" s="194"/>
      <c r="Q611" s="194"/>
      <c r="R611" s="194"/>
      <c r="S611" s="194"/>
      <c r="T611" s="194"/>
      <c r="U611" s="470"/>
      <c r="V611" s="194"/>
      <c r="W611" s="194"/>
      <c r="X611" s="194"/>
      <c r="Y611" s="194"/>
      <c r="Z611" s="194"/>
      <c r="AA611" s="470"/>
      <c r="AB611" s="194"/>
      <c r="AC611" s="194"/>
      <c r="AD611" s="194"/>
      <c r="AE611" s="194"/>
      <c r="AF611" s="194"/>
      <c r="AG611" s="470"/>
      <c r="AH611" s="194"/>
      <c r="AI611" s="194"/>
      <c r="AJ611" s="194"/>
      <c r="AK611" s="194"/>
      <c r="AL611" s="470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470"/>
      <c r="O612" s="194"/>
      <c r="P612" s="194"/>
      <c r="Q612" s="194"/>
      <c r="R612" s="194"/>
      <c r="S612" s="194"/>
      <c r="T612" s="194"/>
      <c r="U612" s="470"/>
      <c r="V612" s="194"/>
      <c r="W612" s="194"/>
      <c r="X612" s="194"/>
      <c r="Y612" s="194"/>
      <c r="Z612" s="194"/>
      <c r="AA612" s="470"/>
      <c r="AB612" s="194"/>
      <c r="AC612" s="194"/>
      <c r="AD612" s="194"/>
      <c r="AE612" s="194"/>
      <c r="AF612" s="194"/>
      <c r="AG612" s="470"/>
      <c r="AH612" s="194"/>
      <c r="AI612" s="194"/>
      <c r="AJ612" s="194"/>
      <c r="AK612" s="194"/>
      <c r="AL612" s="470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470"/>
      <c r="O613" s="194"/>
      <c r="P613" s="194"/>
      <c r="Q613" s="194"/>
      <c r="R613" s="194"/>
      <c r="S613" s="194"/>
      <c r="T613" s="194"/>
      <c r="U613" s="470"/>
      <c r="V613" s="194"/>
      <c r="W613" s="194"/>
      <c r="X613" s="194"/>
      <c r="Y613" s="194"/>
      <c r="Z613" s="194"/>
      <c r="AA613" s="470"/>
      <c r="AB613" s="194"/>
      <c r="AC613" s="194"/>
      <c r="AD613" s="194"/>
      <c r="AE613" s="194"/>
      <c r="AF613" s="194"/>
      <c r="AG613" s="470"/>
      <c r="AH613" s="194"/>
      <c r="AI613" s="194"/>
      <c r="AJ613" s="194"/>
      <c r="AK613" s="194"/>
      <c r="AL613" s="470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470"/>
      <c r="O614" s="194"/>
      <c r="P614" s="194"/>
      <c r="Q614" s="194"/>
      <c r="R614" s="194"/>
      <c r="S614" s="194"/>
      <c r="T614" s="194"/>
      <c r="U614" s="470"/>
      <c r="V614" s="194"/>
      <c r="W614" s="194"/>
      <c r="X614" s="194"/>
      <c r="Y614" s="194"/>
      <c r="Z614" s="194"/>
      <c r="AA614" s="470"/>
      <c r="AB614" s="194"/>
      <c r="AC614" s="194"/>
      <c r="AD614" s="194"/>
      <c r="AE614" s="194"/>
      <c r="AF614" s="194"/>
      <c r="AG614" s="470"/>
      <c r="AH614" s="194"/>
      <c r="AI614" s="194"/>
      <c r="AJ614" s="194"/>
      <c r="AK614" s="194"/>
      <c r="AL614" s="470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470"/>
      <c r="O615" s="194"/>
      <c r="P615" s="194"/>
      <c r="Q615" s="194"/>
      <c r="R615" s="194"/>
      <c r="S615" s="194"/>
      <c r="T615" s="194"/>
      <c r="U615" s="470"/>
      <c r="V615" s="194"/>
      <c r="W615" s="194"/>
      <c r="X615" s="194"/>
      <c r="Y615" s="194"/>
      <c r="Z615" s="194"/>
      <c r="AA615" s="470"/>
      <c r="AB615" s="194"/>
      <c r="AC615" s="194"/>
      <c r="AD615" s="194"/>
      <c r="AE615" s="194"/>
      <c r="AF615" s="194"/>
      <c r="AG615" s="470"/>
      <c r="AH615" s="194"/>
      <c r="AI615" s="194"/>
      <c r="AJ615" s="194"/>
      <c r="AK615" s="194"/>
      <c r="AL615" s="470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470"/>
      <c r="O616" s="194"/>
      <c r="P616" s="194"/>
      <c r="Q616" s="194"/>
      <c r="R616" s="194"/>
      <c r="S616" s="194"/>
      <c r="T616" s="194"/>
      <c r="U616" s="470"/>
      <c r="V616" s="194"/>
      <c r="W616" s="194"/>
      <c r="X616" s="194"/>
      <c r="Y616" s="194"/>
      <c r="Z616" s="194"/>
      <c r="AA616" s="470"/>
      <c r="AB616" s="194"/>
      <c r="AC616" s="194"/>
      <c r="AD616" s="194"/>
      <c r="AE616" s="194"/>
      <c r="AF616" s="194"/>
      <c r="AG616" s="470"/>
      <c r="AH616" s="194"/>
      <c r="AI616" s="194"/>
      <c r="AJ616" s="194"/>
      <c r="AK616" s="194"/>
      <c r="AL616" s="470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470"/>
      <c r="O617" s="194"/>
      <c r="P617" s="194"/>
      <c r="Q617" s="194"/>
      <c r="R617" s="194"/>
      <c r="S617" s="194"/>
      <c r="T617" s="194"/>
      <c r="U617" s="470"/>
      <c r="V617" s="194"/>
      <c r="W617" s="194"/>
      <c r="X617" s="194"/>
      <c r="Y617" s="194"/>
      <c r="Z617" s="194"/>
      <c r="AA617" s="470"/>
      <c r="AB617" s="194"/>
      <c r="AC617" s="194"/>
      <c r="AD617" s="194"/>
      <c r="AE617" s="194"/>
      <c r="AF617" s="194"/>
      <c r="AG617" s="470"/>
      <c r="AH617" s="194"/>
      <c r="AI617" s="194"/>
      <c r="AJ617" s="194"/>
      <c r="AK617" s="194"/>
      <c r="AL617" s="470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470"/>
      <c r="O618" s="194"/>
      <c r="P618" s="194"/>
      <c r="Q618" s="194"/>
      <c r="R618" s="194"/>
      <c r="S618" s="194"/>
      <c r="T618" s="194"/>
      <c r="U618" s="470"/>
      <c r="V618" s="194"/>
      <c r="W618" s="194"/>
      <c r="X618" s="194"/>
      <c r="Y618" s="194"/>
      <c r="Z618" s="194"/>
      <c r="AA618" s="470"/>
      <c r="AB618" s="194"/>
      <c r="AC618" s="194"/>
      <c r="AD618" s="194"/>
      <c r="AE618" s="194"/>
      <c r="AF618" s="194"/>
      <c r="AG618" s="470"/>
      <c r="AH618" s="194"/>
      <c r="AI618" s="194"/>
      <c r="AJ618" s="194"/>
      <c r="AK618" s="194"/>
      <c r="AL618" s="470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470"/>
      <c r="O619" s="194"/>
      <c r="P619" s="194"/>
      <c r="Q619" s="194"/>
      <c r="R619" s="194"/>
      <c r="S619" s="194"/>
      <c r="T619" s="194"/>
      <c r="U619" s="470"/>
      <c r="V619" s="194"/>
      <c r="W619" s="194"/>
      <c r="X619" s="194"/>
      <c r="Y619" s="194"/>
      <c r="Z619" s="194"/>
      <c r="AA619" s="470"/>
      <c r="AB619" s="194"/>
      <c r="AC619" s="194"/>
      <c r="AD619" s="194"/>
      <c r="AE619" s="194"/>
      <c r="AF619" s="194"/>
      <c r="AG619" s="470"/>
      <c r="AH619" s="194"/>
      <c r="AI619" s="194"/>
      <c r="AJ619" s="194"/>
      <c r="AK619" s="194"/>
      <c r="AL619" s="470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470"/>
      <c r="O620" s="194"/>
      <c r="P620" s="194"/>
      <c r="Q620" s="194"/>
      <c r="R620" s="194"/>
      <c r="S620" s="194"/>
      <c r="T620" s="194"/>
      <c r="U620" s="470"/>
      <c r="V620" s="194"/>
      <c r="W620" s="194"/>
      <c r="X620" s="194"/>
      <c r="Y620" s="194"/>
      <c r="Z620" s="194"/>
      <c r="AA620" s="470"/>
      <c r="AB620" s="194"/>
      <c r="AC620" s="194"/>
      <c r="AD620" s="194"/>
      <c r="AE620" s="194"/>
      <c r="AF620" s="194"/>
      <c r="AG620" s="470"/>
      <c r="AH620" s="194"/>
      <c r="AI620" s="194"/>
      <c r="AJ620" s="194"/>
      <c r="AK620" s="194"/>
      <c r="AL620" s="470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470"/>
      <c r="O621" s="194"/>
      <c r="P621" s="194"/>
      <c r="Q621" s="194"/>
      <c r="R621" s="194"/>
      <c r="S621" s="194"/>
      <c r="T621" s="194"/>
      <c r="U621" s="470"/>
      <c r="V621" s="194"/>
      <c r="W621" s="194"/>
      <c r="X621" s="194"/>
      <c r="Y621" s="194"/>
      <c r="Z621" s="194"/>
      <c r="AA621" s="470"/>
      <c r="AB621" s="194"/>
      <c r="AC621" s="194"/>
      <c r="AD621" s="194"/>
      <c r="AE621" s="194"/>
      <c r="AF621" s="194"/>
      <c r="AG621" s="470"/>
      <c r="AH621" s="194"/>
      <c r="AI621" s="194"/>
      <c r="AJ621" s="194"/>
      <c r="AK621" s="194"/>
      <c r="AL621" s="470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470"/>
      <c r="O622" s="194"/>
      <c r="P622" s="194"/>
      <c r="Q622" s="194"/>
      <c r="R622" s="194"/>
      <c r="S622" s="194"/>
      <c r="T622" s="194"/>
      <c r="U622" s="470"/>
      <c r="V622" s="194"/>
      <c r="W622" s="194"/>
      <c r="X622" s="194"/>
      <c r="Y622" s="194"/>
      <c r="Z622" s="194"/>
      <c r="AA622" s="470"/>
      <c r="AB622" s="194"/>
      <c r="AC622" s="194"/>
      <c r="AD622" s="194"/>
      <c r="AE622" s="194"/>
      <c r="AF622" s="194"/>
      <c r="AG622" s="470"/>
      <c r="AH622" s="194"/>
      <c r="AI622" s="194"/>
      <c r="AJ622" s="194"/>
      <c r="AK622" s="194"/>
      <c r="AL622" s="470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470"/>
      <c r="O623" s="194"/>
      <c r="P623" s="194"/>
      <c r="Q623" s="194"/>
      <c r="R623" s="194"/>
      <c r="S623" s="194"/>
      <c r="T623" s="194"/>
      <c r="U623" s="470"/>
      <c r="V623" s="194"/>
      <c r="W623" s="194"/>
      <c r="X623" s="194"/>
      <c r="Y623" s="194"/>
      <c r="Z623" s="194"/>
      <c r="AA623" s="470"/>
      <c r="AB623" s="194"/>
      <c r="AC623" s="194"/>
      <c r="AD623" s="194"/>
      <c r="AE623" s="194"/>
      <c r="AF623" s="194"/>
      <c r="AG623" s="470"/>
      <c r="AH623" s="194"/>
      <c r="AI623" s="194"/>
      <c r="AJ623" s="194"/>
      <c r="AK623" s="194"/>
      <c r="AL623" s="470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470"/>
      <c r="O624" s="194"/>
      <c r="P624" s="194"/>
      <c r="Q624" s="194"/>
      <c r="R624" s="194"/>
      <c r="S624" s="194"/>
      <c r="T624" s="194"/>
      <c r="U624" s="470"/>
      <c r="V624" s="194"/>
      <c r="W624" s="194"/>
      <c r="X624" s="194"/>
      <c r="Y624" s="194"/>
      <c r="Z624" s="194"/>
      <c r="AA624" s="470"/>
      <c r="AB624" s="194"/>
      <c r="AC624" s="194"/>
      <c r="AD624" s="194"/>
      <c r="AE624" s="194"/>
      <c r="AF624" s="194"/>
      <c r="AG624" s="470"/>
      <c r="AH624" s="194"/>
      <c r="AI624" s="194"/>
      <c r="AJ624" s="194"/>
      <c r="AK624" s="194"/>
      <c r="AL624" s="470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470"/>
      <c r="O625" s="194"/>
      <c r="P625" s="194"/>
      <c r="Q625" s="194"/>
      <c r="R625" s="194"/>
      <c r="S625" s="194"/>
      <c r="T625" s="194"/>
      <c r="U625" s="470"/>
      <c r="V625" s="194"/>
      <c r="W625" s="194"/>
      <c r="X625" s="194"/>
      <c r="Y625" s="194"/>
      <c r="Z625" s="194"/>
      <c r="AA625" s="470"/>
      <c r="AB625" s="194"/>
      <c r="AC625" s="194"/>
      <c r="AD625" s="194"/>
      <c r="AE625" s="194"/>
      <c r="AF625" s="194"/>
      <c r="AG625" s="470"/>
      <c r="AH625" s="194"/>
      <c r="AI625" s="194"/>
      <c r="AJ625" s="194"/>
      <c r="AK625" s="194"/>
      <c r="AL625" s="470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470"/>
      <c r="O626" s="194"/>
      <c r="P626" s="194"/>
      <c r="Q626" s="194"/>
      <c r="R626" s="194"/>
      <c r="S626" s="194"/>
      <c r="T626" s="194"/>
      <c r="U626" s="470"/>
      <c r="V626" s="194"/>
      <c r="W626" s="194"/>
      <c r="X626" s="194"/>
      <c r="Y626" s="194"/>
      <c r="Z626" s="194"/>
      <c r="AA626" s="470"/>
      <c r="AB626" s="194"/>
      <c r="AC626" s="194"/>
      <c r="AD626" s="194"/>
      <c r="AE626" s="194"/>
      <c r="AF626" s="194"/>
      <c r="AG626" s="470"/>
      <c r="AH626" s="194"/>
      <c r="AI626" s="194"/>
      <c r="AJ626" s="194"/>
      <c r="AK626" s="194"/>
      <c r="AL626" s="470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470"/>
      <c r="O627" s="194"/>
      <c r="P627" s="194"/>
      <c r="Q627" s="194"/>
      <c r="R627" s="194"/>
      <c r="S627" s="194"/>
      <c r="T627" s="194"/>
      <c r="U627" s="470"/>
      <c r="V627" s="194"/>
      <c r="W627" s="194"/>
      <c r="X627" s="194"/>
      <c r="Y627" s="194"/>
      <c r="Z627" s="194"/>
      <c r="AA627" s="470"/>
      <c r="AB627" s="194"/>
      <c r="AC627" s="194"/>
      <c r="AD627" s="194"/>
      <c r="AE627" s="194"/>
      <c r="AF627" s="194"/>
      <c r="AG627" s="470"/>
      <c r="AH627" s="194"/>
      <c r="AI627" s="194"/>
      <c r="AJ627" s="194"/>
      <c r="AK627" s="194"/>
      <c r="AL627" s="470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470"/>
      <c r="O628" s="194"/>
      <c r="P628" s="194"/>
      <c r="Q628" s="194"/>
      <c r="R628" s="194"/>
      <c r="S628" s="194"/>
      <c r="T628" s="194"/>
      <c r="U628" s="470"/>
      <c r="V628" s="194"/>
      <c r="W628" s="194"/>
      <c r="X628" s="194"/>
      <c r="Y628" s="194"/>
      <c r="Z628" s="194"/>
      <c r="AA628" s="470"/>
      <c r="AB628" s="194"/>
      <c r="AC628" s="194"/>
      <c r="AD628" s="194"/>
      <c r="AE628" s="194"/>
      <c r="AF628" s="194"/>
      <c r="AG628" s="470"/>
      <c r="AH628" s="194"/>
      <c r="AI628" s="194"/>
      <c r="AJ628" s="194"/>
      <c r="AK628" s="194"/>
      <c r="AL628" s="470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470"/>
      <c r="O629" s="194"/>
      <c r="P629" s="194"/>
      <c r="Q629" s="194"/>
      <c r="R629" s="194"/>
      <c r="S629" s="194"/>
      <c r="T629" s="194"/>
      <c r="U629" s="470"/>
      <c r="V629" s="194"/>
      <c r="W629" s="194"/>
      <c r="X629" s="194"/>
      <c r="Y629" s="194"/>
      <c r="Z629" s="194"/>
      <c r="AA629" s="470"/>
      <c r="AB629" s="194"/>
      <c r="AC629" s="194"/>
      <c r="AD629" s="194"/>
      <c r="AE629" s="194"/>
      <c r="AF629" s="194"/>
      <c r="AG629" s="470"/>
      <c r="AH629" s="194"/>
      <c r="AI629" s="194"/>
      <c r="AJ629" s="194"/>
      <c r="AK629" s="194"/>
      <c r="AL629" s="470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470"/>
      <c r="O630" s="194"/>
      <c r="P630" s="194"/>
      <c r="Q630" s="194"/>
      <c r="R630" s="194"/>
      <c r="S630" s="194"/>
      <c r="T630" s="194"/>
      <c r="U630" s="470"/>
      <c r="V630" s="194"/>
      <c r="W630" s="194"/>
      <c r="X630" s="194"/>
      <c r="Y630" s="194"/>
      <c r="Z630" s="194"/>
      <c r="AA630" s="470"/>
      <c r="AB630" s="194"/>
      <c r="AC630" s="194"/>
      <c r="AD630" s="194"/>
      <c r="AE630" s="194"/>
      <c r="AF630" s="194"/>
      <c r="AG630" s="470"/>
      <c r="AH630" s="194"/>
      <c r="AI630" s="194"/>
      <c r="AJ630" s="194"/>
      <c r="AK630" s="194"/>
      <c r="AL630" s="470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470"/>
      <c r="O631" s="194"/>
      <c r="P631" s="194"/>
      <c r="Q631" s="194"/>
      <c r="R631" s="194"/>
      <c r="S631" s="194"/>
      <c r="T631" s="194"/>
      <c r="U631" s="470"/>
      <c r="V631" s="194"/>
      <c r="W631" s="194"/>
      <c r="X631" s="194"/>
      <c r="Y631" s="194"/>
      <c r="Z631" s="194"/>
      <c r="AA631" s="470"/>
      <c r="AB631" s="194"/>
      <c r="AC631" s="194"/>
      <c r="AD631" s="194"/>
      <c r="AE631" s="194"/>
      <c r="AF631" s="194"/>
      <c r="AG631" s="470"/>
      <c r="AH631" s="194"/>
      <c r="AI631" s="194"/>
      <c r="AJ631" s="194"/>
      <c r="AK631" s="194"/>
      <c r="AL631" s="470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470"/>
      <c r="O632" s="194"/>
      <c r="P632" s="194"/>
      <c r="Q632" s="194"/>
      <c r="R632" s="194"/>
      <c r="S632" s="194"/>
      <c r="T632" s="194"/>
      <c r="U632" s="470"/>
      <c r="V632" s="194"/>
      <c r="W632" s="194"/>
      <c r="X632" s="194"/>
      <c r="Y632" s="194"/>
      <c r="Z632" s="194"/>
      <c r="AA632" s="470"/>
      <c r="AB632" s="194"/>
      <c r="AC632" s="194"/>
      <c r="AD632" s="194"/>
      <c r="AE632" s="194"/>
      <c r="AF632" s="194"/>
      <c r="AG632" s="470"/>
      <c r="AH632" s="194"/>
      <c r="AI632" s="194"/>
      <c r="AJ632" s="194"/>
      <c r="AK632" s="194"/>
      <c r="AL632" s="470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470"/>
      <c r="O633" s="194"/>
      <c r="P633" s="194"/>
      <c r="Q633" s="194"/>
      <c r="R633" s="194"/>
      <c r="S633" s="194"/>
      <c r="T633" s="194"/>
      <c r="U633" s="470"/>
      <c r="V633" s="194"/>
      <c r="W633" s="194"/>
      <c r="X633" s="194"/>
      <c r="Y633" s="194"/>
      <c r="Z633" s="194"/>
      <c r="AA633" s="470"/>
      <c r="AB633" s="194"/>
      <c r="AC633" s="194"/>
      <c r="AD633" s="194"/>
      <c r="AE633" s="194"/>
      <c r="AF633" s="194"/>
      <c r="AG633" s="470"/>
      <c r="AH633" s="194"/>
      <c r="AI633" s="194"/>
      <c r="AJ633" s="194"/>
      <c r="AK633" s="194"/>
      <c r="AL633" s="470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470"/>
      <c r="O634" s="194"/>
      <c r="P634" s="194"/>
      <c r="Q634" s="194"/>
      <c r="R634" s="194"/>
      <c r="S634" s="194"/>
      <c r="T634" s="194"/>
      <c r="U634" s="470"/>
      <c r="V634" s="194"/>
      <c r="W634" s="194"/>
      <c r="X634" s="194"/>
      <c r="Y634" s="194"/>
      <c r="Z634" s="194"/>
      <c r="AA634" s="470"/>
      <c r="AB634" s="194"/>
      <c r="AC634" s="194"/>
      <c r="AD634" s="194"/>
      <c r="AE634" s="194"/>
      <c r="AF634" s="194"/>
      <c r="AG634" s="470"/>
      <c r="AH634" s="194"/>
      <c r="AI634" s="194"/>
      <c r="AJ634" s="194"/>
      <c r="AK634" s="194"/>
      <c r="AL634" s="470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470"/>
      <c r="O635" s="194"/>
      <c r="P635" s="194"/>
      <c r="Q635" s="194"/>
      <c r="R635" s="194"/>
      <c r="S635" s="194"/>
      <c r="T635" s="194"/>
      <c r="U635" s="470"/>
      <c r="V635" s="194"/>
      <c r="W635" s="194"/>
      <c r="X635" s="194"/>
      <c r="Y635" s="194"/>
      <c r="Z635" s="194"/>
      <c r="AA635" s="470"/>
      <c r="AB635" s="194"/>
      <c r="AC635" s="194"/>
      <c r="AD635" s="194"/>
      <c r="AE635" s="194"/>
      <c r="AF635" s="194"/>
      <c r="AG635" s="470"/>
      <c r="AH635" s="194"/>
      <c r="AI635" s="194"/>
      <c r="AJ635" s="194"/>
      <c r="AK635" s="194"/>
      <c r="AL635" s="470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470"/>
      <c r="O636" s="194"/>
      <c r="P636" s="194"/>
      <c r="Q636" s="194"/>
      <c r="R636" s="194"/>
      <c r="S636" s="194"/>
      <c r="T636" s="194"/>
      <c r="U636" s="470"/>
      <c r="V636" s="194"/>
      <c r="W636" s="194"/>
      <c r="X636" s="194"/>
      <c r="Y636" s="194"/>
      <c r="Z636" s="194"/>
      <c r="AA636" s="470"/>
      <c r="AB636" s="194"/>
      <c r="AC636" s="194"/>
      <c r="AD636" s="194"/>
      <c r="AE636" s="194"/>
      <c r="AF636" s="194"/>
      <c r="AG636" s="470"/>
      <c r="AH636" s="194"/>
      <c r="AI636" s="194"/>
      <c r="AJ636" s="194"/>
      <c r="AK636" s="194"/>
      <c r="AL636" s="470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470"/>
      <c r="O637" s="194"/>
      <c r="P637" s="194"/>
      <c r="Q637" s="194"/>
      <c r="R637" s="194"/>
      <c r="S637" s="194"/>
      <c r="T637" s="194"/>
      <c r="U637" s="470"/>
      <c r="V637" s="194"/>
      <c r="W637" s="194"/>
      <c r="X637" s="194"/>
      <c r="Y637" s="194"/>
      <c r="Z637" s="194"/>
      <c r="AA637" s="470"/>
      <c r="AB637" s="194"/>
      <c r="AC637" s="194"/>
      <c r="AD637" s="194"/>
      <c r="AE637" s="194"/>
      <c r="AF637" s="194"/>
      <c r="AG637" s="470"/>
      <c r="AH637" s="194"/>
      <c r="AI637" s="194"/>
      <c r="AJ637" s="194"/>
      <c r="AK637" s="194"/>
      <c r="AL637" s="470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470"/>
      <c r="O638" s="194"/>
      <c r="P638" s="194"/>
      <c r="Q638" s="194"/>
      <c r="R638" s="194"/>
      <c r="S638" s="194"/>
      <c r="T638" s="194"/>
      <c r="U638" s="470"/>
      <c r="V638" s="194"/>
      <c r="W638" s="194"/>
      <c r="X638" s="194"/>
      <c r="Y638" s="194"/>
      <c r="Z638" s="194"/>
      <c r="AA638" s="470"/>
      <c r="AB638" s="194"/>
      <c r="AC638" s="194"/>
      <c r="AD638" s="194"/>
      <c r="AE638" s="194"/>
      <c r="AF638" s="194"/>
      <c r="AG638" s="470"/>
      <c r="AH638" s="194"/>
      <c r="AI638" s="194"/>
      <c r="AJ638" s="194"/>
      <c r="AK638" s="194"/>
      <c r="AL638" s="470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470"/>
      <c r="O639" s="194"/>
      <c r="P639" s="194"/>
      <c r="Q639" s="194"/>
      <c r="R639" s="194"/>
      <c r="S639" s="194"/>
      <c r="T639" s="194"/>
      <c r="U639" s="470"/>
      <c r="V639" s="194"/>
      <c r="W639" s="194"/>
      <c r="X639" s="194"/>
      <c r="Y639" s="194"/>
      <c r="Z639" s="194"/>
      <c r="AA639" s="470"/>
      <c r="AB639" s="194"/>
      <c r="AC639" s="194"/>
      <c r="AD639" s="194"/>
      <c r="AE639" s="194"/>
      <c r="AF639" s="194"/>
      <c r="AG639" s="470"/>
      <c r="AH639" s="194"/>
      <c r="AI639" s="194"/>
      <c r="AJ639" s="194"/>
      <c r="AK639" s="194"/>
      <c r="AL639" s="470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470"/>
      <c r="O640" s="194"/>
      <c r="P640" s="194"/>
      <c r="Q640" s="194"/>
      <c r="R640" s="194"/>
      <c r="S640" s="194"/>
      <c r="T640" s="194"/>
      <c r="U640" s="470"/>
      <c r="V640" s="194"/>
      <c r="W640" s="194"/>
      <c r="X640" s="194"/>
      <c r="Y640" s="194"/>
      <c r="Z640" s="194"/>
      <c r="AA640" s="470"/>
      <c r="AB640" s="194"/>
      <c r="AC640" s="194"/>
      <c r="AD640" s="194"/>
      <c r="AE640" s="194"/>
      <c r="AF640" s="194"/>
      <c r="AG640" s="470"/>
      <c r="AH640" s="194"/>
      <c r="AI640" s="194"/>
      <c r="AJ640" s="194"/>
      <c r="AK640" s="194"/>
      <c r="AL640" s="470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470"/>
      <c r="O641" s="194"/>
      <c r="P641" s="194"/>
      <c r="Q641" s="194"/>
      <c r="R641" s="194"/>
      <c r="S641" s="194"/>
      <c r="T641" s="194"/>
      <c r="U641" s="470"/>
      <c r="V641" s="194"/>
      <c r="W641" s="194"/>
      <c r="X641" s="194"/>
      <c r="Y641" s="194"/>
      <c r="Z641" s="194"/>
      <c r="AA641" s="470"/>
      <c r="AB641" s="194"/>
      <c r="AC641" s="194"/>
      <c r="AD641" s="194"/>
      <c r="AE641" s="194"/>
      <c r="AF641" s="194"/>
      <c r="AG641" s="470"/>
      <c r="AH641" s="194"/>
      <c r="AI641" s="194"/>
      <c r="AJ641" s="194"/>
      <c r="AK641" s="194"/>
      <c r="AL641" s="470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470"/>
      <c r="O642" s="194"/>
      <c r="P642" s="194"/>
      <c r="Q642" s="194"/>
      <c r="R642" s="194"/>
      <c r="S642" s="194"/>
      <c r="T642" s="194"/>
      <c r="U642" s="470"/>
      <c r="V642" s="194"/>
      <c r="W642" s="194"/>
      <c r="X642" s="194"/>
      <c r="Y642" s="194"/>
      <c r="Z642" s="194"/>
      <c r="AA642" s="470"/>
      <c r="AB642" s="194"/>
      <c r="AC642" s="194"/>
      <c r="AD642" s="194"/>
      <c r="AE642" s="194"/>
      <c r="AF642" s="194"/>
      <c r="AG642" s="470"/>
      <c r="AH642" s="194"/>
      <c r="AI642" s="194"/>
      <c r="AJ642" s="194"/>
      <c r="AK642" s="194"/>
      <c r="AL642" s="470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470"/>
      <c r="O643" s="194"/>
      <c r="P643" s="194"/>
      <c r="Q643" s="194"/>
      <c r="R643" s="194"/>
      <c r="S643" s="194"/>
      <c r="T643" s="194"/>
      <c r="U643" s="470"/>
      <c r="V643" s="194"/>
      <c r="W643" s="194"/>
      <c r="X643" s="194"/>
      <c r="Y643" s="194"/>
      <c r="Z643" s="194"/>
      <c r="AA643" s="470"/>
      <c r="AB643" s="194"/>
      <c r="AC643" s="194"/>
      <c r="AD643" s="194"/>
      <c r="AE643" s="194"/>
      <c r="AF643" s="194"/>
      <c r="AG643" s="470"/>
      <c r="AH643" s="194"/>
      <c r="AI643" s="194"/>
      <c r="AJ643" s="194"/>
      <c r="AK643" s="194"/>
      <c r="AL643" s="470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470"/>
      <c r="O644" s="194"/>
      <c r="P644" s="194"/>
      <c r="Q644" s="194"/>
      <c r="R644" s="194"/>
      <c r="S644" s="194"/>
      <c r="T644" s="194"/>
      <c r="U644" s="470"/>
      <c r="V644" s="194"/>
      <c r="W644" s="194"/>
      <c r="X644" s="194"/>
      <c r="Y644" s="194"/>
      <c r="Z644" s="194"/>
      <c r="AA644" s="470"/>
      <c r="AB644" s="194"/>
      <c r="AC644" s="194"/>
      <c r="AD644" s="194"/>
      <c r="AE644" s="194"/>
      <c r="AF644" s="194"/>
      <c r="AG644" s="470"/>
      <c r="AH644" s="194"/>
      <c r="AI644" s="194"/>
      <c r="AJ644" s="194"/>
      <c r="AK644" s="194"/>
      <c r="AL644" s="470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470"/>
      <c r="O645" s="194"/>
      <c r="P645" s="194"/>
      <c r="Q645" s="194"/>
      <c r="R645" s="194"/>
      <c r="S645" s="194"/>
      <c r="T645" s="194"/>
      <c r="U645" s="470"/>
      <c r="V645" s="194"/>
      <c r="W645" s="194"/>
      <c r="X645" s="194"/>
      <c r="Y645" s="194"/>
      <c r="Z645" s="194"/>
      <c r="AA645" s="470"/>
      <c r="AB645" s="194"/>
      <c r="AC645" s="194"/>
      <c r="AD645" s="194"/>
      <c r="AE645" s="194"/>
      <c r="AF645" s="194"/>
      <c r="AG645" s="470"/>
      <c r="AH645" s="194"/>
      <c r="AI645" s="194"/>
      <c r="AJ645" s="194"/>
      <c r="AK645" s="194"/>
      <c r="AL645" s="470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470"/>
      <c r="O646" s="194"/>
      <c r="P646" s="194"/>
      <c r="Q646" s="194"/>
      <c r="R646" s="194"/>
      <c r="S646" s="194"/>
      <c r="T646" s="194"/>
      <c r="U646" s="470"/>
      <c r="V646" s="194"/>
      <c r="W646" s="194"/>
      <c r="X646" s="194"/>
      <c r="Y646" s="194"/>
      <c r="Z646" s="194"/>
      <c r="AA646" s="470"/>
      <c r="AB646" s="194"/>
      <c r="AC646" s="194"/>
      <c r="AD646" s="194"/>
      <c r="AE646" s="194"/>
      <c r="AF646" s="194"/>
      <c r="AG646" s="470"/>
      <c r="AH646" s="194"/>
      <c r="AI646" s="194"/>
      <c r="AJ646" s="194"/>
      <c r="AK646" s="194"/>
      <c r="AL646" s="470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470"/>
      <c r="O647" s="194"/>
      <c r="P647" s="194"/>
      <c r="Q647" s="194"/>
      <c r="R647" s="194"/>
      <c r="S647" s="194"/>
      <c r="T647" s="194"/>
      <c r="U647" s="470"/>
      <c r="V647" s="194"/>
      <c r="W647" s="194"/>
      <c r="X647" s="194"/>
      <c r="Y647" s="194"/>
      <c r="Z647" s="194"/>
      <c r="AA647" s="470"/>
      <c r="AB647" s="194"/>
      <c r="AC647" s="194"/>
      <c r="AD647" s="194"/>
      <c r="AE647" s="194"/>
      <c r="AF647" s="194"/>
      <c r="AG647" s="470"/>
      <c r="AH647" s="194"/>
      <c r="AI647" s="194"/>
      <c r="AJ647" s="194"/>
      <c r="AK647" s="194"/>
      <c r="AL647" s="470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470"/>
      <c r="O648" s="194"/>
      <c r="P648" s="194"/>
      <c r="Q648" s="194"/>
      <c r="R648" s="194"/>
      <c r="S648" s="194"/>
      <c r="T648" s="194"/>
      <c r="U648" s="470"/>
      <c r="V648" s="194"/>
      <c r="W648" s="194"/>
      <c r="X648" s="194"/>
      <c r="Y648" s="194"/>
      <c r="Z648" s="194"/>
      <c r="AA648" s="470"/>
      <c r="AB648" s="194"/>
      <c r="AC648" s="194"/>
      <c r="AD648" s="194"/>
      <c r="AE648" s="194"/>
      <c r="AF648" s="194"/>
      <c r="AG648" s="470"/>
      <c r="AH648" s="194"/>
      <c r="AI648" s="194"/>
      <c r="AJ648" s="194"/>
      <c r="AK648" s="194"/>
      <c r="AL648" s="470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470"/>
      <c r="O649" s="194"/>
      <c r="P649" s="194"/>
      <c r="Q649" s="194"/>
      <c r="R649" s="194"/>
      <c r="S649" s="194"/>
      <c r="T649" s="194"/>
      <c r="U649" s="470"/>
      <c r="V649" s="194"/>
      <c r="W649" s="194"/>
      <c r="X649" s="194"/>
      <c r="Y649" s="194"/>
      <c r="Z649" s="194"/>
      <c r="AA649" s="470"/>
      <c r="AB649" s="194"/>
      <c r="AC649" s="194"/>
      <c r="AD649" s="194"/>
      <c r="AE649" s="194"/>
      <c r="AF649" s="194"/>
      <c r="AG649" s="470"/>
      <c r="AH649" s="194"/>
      <c r="AI649" s="194"/>
      <c r="AJ649" s="194"/>
      <c r="AK649" s="194"/>
      <c r="AL649" s="470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470"/>
      <c r="O650" s="194"/>
      <c r="P650" s="194"/>
      <c r="Q650" s="194"/>
      <c r="R650" s="194"/>
      <c r="S650" s="194"/>
      <c r="T650" s="194"/>
      <c r="U650" s="470"/>
      <c r="V650" s="194"/>
      <c r="W650" s="194"/>
      <c r="X650" s="194"/>
      <c r="Y650" s="194"/>
      <c r="Z650" s="194"/>
      <c r="AA650" s="470"/>
      <c r="AB650" s="194"/>
      <c r="AC650" s="194"/>
      <c r="AD650" s="194"/>
      <c r="AE650" s="194"/>
      <c r="AF650" s="194"/>
      <c r="AG650" s="470"/>
      <c r="AH650" s="194"/>
      <c r="AI650" s="194"/>
      <c r="AJ650" s="194"/>
      <c r="AK650" s="194"/>
      <c r="AL650" s="470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470"/>
      <c r="O651" s="194"/>
      <c r="P651" s="194"/>
      <c r="Q651" s="194"/>
      <c r="R651" s="194"/>
      <c r="S651" s="194"/>
      <c r="T651" s="194"/>
      <c r="U651" s="470"/>
      <c r="V651" s="194"/>
      <c r="W651" s="194"/>
      <c r="X651" s="194"/>
      <c r="Y651" s="194"/>
      <c r="Z651" s="194"/>
      <c r="AA651" s="470"/>
      <c r="AB651" s="194"/>
      <c r="AC651" s="194"/>
      <c r="AD651" s="194"/>
      <c r="AE651" s="194"/>
      <c r="AF651" s="194"/>
      <c r="AG651" s="470"/>
      <c r="AH651" s="194"/>
      <c r="AI651" s="194"/>
      <c r="AJ651" s="194"/>
      <c r="AK651" s="194"/>
      <c r="AL651" s="470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470"/>
      <c r="O652" s="194"/>
      <c r="P652" s="194"/>
      <c r="Q652" s="194"/>
      <c r="R652" s="194"/>
      <c r="S652" s="194"/>
      <c r="T652" s="194"/>
      <c r="U652" s="470"/>
      <c r="V652" s="194"/>
      <c r="W652" s="194"/>
      <c r="X652" s="194"/>
      <c r="Y652" s="194"/>
      <c r="Z652" s="194"/>
      <c r="AA652" s="470"/>
      <c r="AB652" s="194"/>
      <c r="AC652" s="194"/>
      <c r="AD652" s="194"/>
      <c r="AE652" s="194"/>
      <c r="AF652" s="194"/>
      <c r="AG652" s="470"/>
      <c r="AH652" s="194"/>
      <c r="AI652" s="194"/>
      <c r="AJ652" s="194"/>
      <c r="AK652" s="194"/>
      <c r="AL652" s="470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470"/>
      <c r="O653" s="194"/>
      <c r="P653" s="194"/>
      <c r="Q653" s="194"/>
      <c r="R653" s="194"/>
      <c r="S653" s="194"/>
      <c r="T653" s="194"/>
      <c r="U653" s="470"/>
      <c r="V653" s="194"/>
      <c r="W653" s="194"/>
      <c r="X653" s="194"/>
      <c r="Y653" s="194"/>
      <c r="Z653" s="194"/>
      <c r="AA653" s="470"/>
      <c r="AB653" s="194"/>
      <c r="AC653" s="194"/>
      <c r="AD653" s="194"/>
      <c r="AE653" s="194"/>
      <c r="AF653" s="194"/>
      <c r="AG653" s="470"/>
      <c r="AH653" s="194"/>
      <c r="AI653" s="194"/>
      <c r="AJ653" s="194"/>
      <c r="AK653" s="194"/>
      <c r="AL653" s="470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470"/>
      <c r="O654" s="194"/>
      <c r="P654" s="194"/>
      <c r="Q654" s="194"/>
      <c r="R654" s="194"/>
      <c r="S654" s="194"/>
      <c r="T654" s="194"/>
      <c r="U654" s="470"/>
      <c r="V654" s="194"/>
      <c r="W654" s="194"/>
      <c r="X654" s="194"/>
      <c r="Y654" s="194"/>
      <c r="Z654" s="194"/>
      <c r="AA654" s="470"/>
      <c r="AB654" s="194"/>
      <c r="AC654" s="194"/>
      <c r="AD654" s="194"/>
      <c r="AE654" s="194"/>
      <c r="AF654" s="194"/>
      <c r="AG654" s="470"/>
      <c r="AH654" s="194"/>
      <c r="AI654" s="194"/>
      <c r="AJ654" s="194"/>
      <c r="AK654" s="194"/>
      <c r="AL654" s="470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470"/>
      <c r="O655" s="194"/>
      <c r="P655" s="194"/>
      <c r="Q655" s="194"/>
      <c r="R655" s="194"/>
      <c r="S655" s="194"/>
      <c r="T655" s="194"/>
      <c r="U655" s="470"/>
      <c r="V655" s="194"/>
      <c r="W655" s="194"/>
      <c r="X655" s="194"/>
      <c r="Y655" s="194"/>
      <c r="Z655" s="194"/>
      <c r="AA655" s="470"/>
      <c r="AB655" s="194"/>
      <c r="AC655" s="194"/>
      <c r="AD655" s="194"/>
      <c r="AE655" s="194"/>
      <c r="AF655" s="194"/>
      <c r="AG655" s="470"/>
      <c r="AH655" s="194"/>
      <c r="AI655" s="194"/>
      <c r="AJ655" s="194"/>
      <c r="AK655" s="194"/>
      <c r="AL655" s="470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470"/>
      <c r="O656" s="194"/>
      <c r="P656" s="194"/>
      <c r="Q656" s="194"/>
      <c r="R656" s="194"/>
      <c r="S656" s="194"/>
      <c r="T656" s="194"/>
      <c r="U656" s="470"/>
      <c r="V656" s="194"/>
      <c r="W656" s="194"/>
      <c r="X656" s="194"/>
      <c r="Y656" s="194"/>
      <c r="Z656" s="194"/>
      <c r="AA656" s="470"/>
      <c r="AB656" s="194"/>
      <c r="AC656" s="194"/>
      <c r="AD656" s="194"/>
      <c r="AE656" s="194"/>
      <c r="AF656" s="194"/>
      <c r="AG656" s="470"/>
      <c r="AH656" s="194"/>
      <c r="AI656" s="194"/>
      <c r="AJ656" s="194"/>
      <c r="AK656" s="194"/>
      <c r="AL656" s="470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470"/>
      <c r="O657" s="194"/>
      <c r="P657" s="194"/>
      <c r="Q657" s="194"/>
      <c r="R657" s="194"/>
      <c r="S657" s="194"/>
      <c r="T657" s="194"/>
      <c r="U657" s="470"/>
      <c r="V657" s="194"/>
      <c r="W657" s="194"/>
      <c r="X657" s="194"/>
      <c r="Y657" s="194"/>
      <c r="Z657" s="194"/>
      <c r="AA657" s="470"/>
      <c r="AB657" s="194"/>
      <c r="AC657" s="194"/>
      <c r="AD657" s="194"/>
      <c r="AE657" s="194"/>
      <c r="AF657" s="194"/>
      <c r="AG657" s="470"/>
      <c r="AH657" s="194"/>
      <c r="AI657" s="194"/>
      <c r="AJ657" s="194"/>
      <c r="AK657" s="194"/>
      <c r="AL657" s="470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470"/>
      <c r="O658" s="194"/>
      <c r="P658" s="194"/>
      <c r="Q658" s="194"/>
      <c r="R658" s="194"/>
      <c r="S658" s="194"/>
      <c r="T658" s="194"/>
      <c r="U658" s="470"/>
      <c r="V658" s="194"/>
      <c r="W658" s="194"/>
      <c r="X658" s="194"/>
      <c r="Y658" s="194"/>
      <c r="Z658" s="194"/>
      <c r="AA658" s="470"/>
      <c r="AB658" s="194"/>
      <c r="AC658" s="194"/>
      <c r="AD658" s="194"/>
      <c r="AE658" s="194"/>
      <c r="AF658" s="194"/>
      <c r="AG658" s="470"/>
      <c r="AH658" s="194"/>
      <c r="AI658" s="194"/>
      <c r="AJ658" s="194"/>
      <c r="AK658" s="194"/>
      <c r="AL658" s="470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470"/>
      <c r="O659" s="194"/>
      <c r="P659" s="194"/>
      <c r="Q659" s="194"/>
      <c r="R659" s="194"/>
      <c r="S659" s="194"/>
      <c r="T659" s="194"/>
      <c r="U659" s="470"/>
      <c r="V659" s="194"/>
      <c r="W659" s="194"/>
      <c r="X659" s="194"/>
      <c r="Y659" s="194"/>
      <c r="Z659" s="194"/>
      <c r="AA659" s="470"/>
      <c r="AB659" s="194"/>
      <c r="AC659" s="194"/>
      <c r="AD659" s="194"/>
      <c r="AE659" s="194"/>
      <c r="AF659" s="194"/>
      <c r="AG659" s="470"/>
      <c r="AH659" s="194"/>
      <c r="AI659" s="194"/>
      <c r="AJ659" s="194"/>
      <c r="AK659" s="194"/>
      <c r="AL659" s="470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470"/>
      <c r="O660" s="194"/>
      <c r="P660" s="194"/>
      <c r="Q660" s="194"/>
      <c r="R660" s="194"/>
      <c r="S660" s="194"/>
      <c r="T660" s="194"/>
      <c r="U660" s="470"/>
      <c r="V660" s="194"/>
      <c r="W660" s="194"/>
      <c r="X660" s="194"/>
      <c r="Y660" s="194"/>
      <c r="Z660" s="194"/>
      <c r="AA660" s="470"/>
      <c r="AB660" s="194"/>
      <c r="AC660" s="194"/>
      <c r="AD660" s="194"/>
      <c r="AE660" s="194"/>
      <c r="AF660" s="194"/>
      <c r="AG660" s="470"/>
      <c r="AH660" s="194"/>
      <c r="AI660" s="194"/>
      <c r="AJ660" s="194"/>
      <c r="AK660" s="194"/>
      <c r="AL660" s="470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470"/>
      <c r="O661" s="194"/>
      <c r="P661" s="194"/>
      <c r="Q661" s="194"/>
      <c r="R661" s="194"/>
      <c r="S661" s="194"/>
      <c r="T661" s="194"/>
      <c r="U661" s="470"/>
      <c r="V661" s="194"/>
      <c r="W661" s="194"/>
      <c r="X661" s="194"/>
      <c r="Y661" s="194"/>
      <c r="Z661" s="194"/>
      <c r="AA661" s="470"/>
      <c r="AB661" s="194"/>
      <c r="AC661" s="194"/>
      <c r="AD661" s="194"/>
      <c r="AE661" s="194"/>
      <c r="AF661" s="194"/>
      <c r="AG661" s="470"/>
      <c r="AH661" s="194"/>
      <c r="AI661" s="194"/>
      <c r="AJ661" s="194"/>
      <c r="AK661" s="194"/>
      <c r="AL661" s="470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470"/>
      <c r="O662" s="194"/>
      <c r="P662" s="194"/>
      <c r="Q662" s="194"/>
      <c r="R662" s="194"/>
      <c r="S662" s="194"/>
      <c r="T662" s="194"/>
      <c r="U662" s="470"/>
      <c r="V662" s="194"/>
      <c r="W662" s="194"/>
      <c r="X662" s="194"/>
      <c r="Y662" s="194"/>
      <c r="Z662" s="194"/>
      <c r="AA662" s="470"/>
      <c r="AB662" s="194"/>
      <c r="AC662" s="194"/>
      <c r="AD662" s="194"/>
      <c r="AE662" s="194"/>
      <c r="AF662" s="194"/>
      <c r="AG662" s="470"/>
      <c r="AH662" s="194"/>
      <c r="AI662" s="194"/>
      <c r="AJ662" s="194"/>
      <c r="AK662" s="194"/>
      <c r="AL662" s="470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470"/>
      <c r="O663" s="194"/>
      <c r="P663" s="194"/>
      <c r="Q663" s="194"/>
      <c r="R663" s="194"/>
      <c r="S663" s="194"/>
      <c r="T663" s="194"/>
      <c r="U663" s="470"/>
      <c r="V663" s="194"/>
      <c r="W663" s="194"/>
      <c r="X663" s="194"/>
      <c r="Y663" s="194"/>
      <c r="Z663" s="194"/>
      <c r="AA663" s="470"/>
      <c r="AB663" s="194"/>
      <c r="AC663" s="194"/>
      <c r="AD663" s="194"/>
      <c r="AE663" s="194"/>
      <c r="AF663" s="194"/>
      <c r="AG663" s="470"/>
      <c r="AH663" s="194"/>
      <c r="AI663" s="194"/>
      <c r="AJ663" s="194"/>
      <c r="AK663" s="194"/>
      <c r="AL663" s="470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470"/>
      <c r="O664" s="194"/>
      <c r="P664" s="194"/>
      <c r="Q664" s="194"/>
      <c r="R664" s="194"/>
      <c r="S664" s="194"/>
      <c r="T664" s="194"/>
      <c r="U664" s="470"/>
      <c r="V664" s="194"/>
      <c r="W664" s="194"/>
      <c r="X664" s="194"/>
      <c r="Y664" s="194"/>
      <c r="Z664" s="194"/>
      <c r="AA664" s="470"/>
      <c r="AB664" s="194"/>
      <c r="AC664" s="194"/>
      <c r="AD664" s="194"/>
      <c r="AE664" s="194"/>
      <c r="AF664" s="194"/>
      <c r="AG664" s="470"/>
      <c r="AH664" s="194"/>
      <c r="AI664" s="194"/>
      <c r="AJ664" s="194"/>
      <c r="AK664" s="194"/>
      <c r="AL664" s="470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470"/>
      <c r="O665" s="194"/>
      <c r="P665" s="194"/>
      <c r="Q665" s="194"/>
      <c r="R665" s="194"/>
      <c r="S665" s="194"/>
      <c r="T665" s="194"/>
      <c r="U665" s="470"/>
      <c r="V665" s="194"/>
      <c r="W665" s="194"/>
      <c r="X665" s="194"/>
      <c r="Y665" s="194"/>
      <c r="Z665" s="194"/>
      <c r="AA665" s="470"/>
      <c r="AB665" s="194"/>
      <c r="AC665" s="194"/>
      <c r="AD665" s="194"/>
      <c r="AE665" s="194"/>
      <c r="AF665" s="194"/>
      <c r="AG665" s="470"/>
      <c r="AH665" s="194"/>
      <c r="AI665" s="194"/>
      <c r="AJ665" s="194"/>
      <c r="AK665" s="194"/>
      <c r="AL665" s="470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470"/>
      <c r="O666" s="194"/>
      <c r="P666" s="194"/>
      <c r="Q666" s="194"/>
      <c r="R666" s="194"/>
      <c r="S666" s="194"/>
      <c r="T666" s="194"/>
      <c r="U666" s="470"/>
      <c r="V666" s="194"/>
      <c r="W666" s="194"/>
      <c r="X666" s="194"/>
      <c r="Y666" s="194"/>
      <c r="Z666" s="194"/>
      <c r="AA666" s="470"/>
      <c r="AB666" s="194"/>
      <c r="AC666" s="194"/>
      <c r="AD666" s="194"/>
      <c r="AE666" s="194"/>
      <c r="AF666" s="194"/>
      <c r="AG666" s="470"/>
      <c r="AH666" s="194"/>
      <c r="AI666" s="194"/>
      <c r="AJ666" s="194"/>
      <c r="AK666" s="194"/>
      <c r="AL666" s="470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470"/>
      <c r="O667" s="194"/>
      <c r="P667" s="194"/>
      <c r="Q667" s="194"/>
      <c r="R667" s="194"/>
      <c r="S667" s="194"/>
      <c r="T667" s="194"/>
      <c r="U667" s="470"/>
      <c r="V667" s="194"/>
      <c r="W667" s="194"/>
      <c r="X667" s="194"/>
      <c r="Y667" s="194"/>
      <c r="Z667" s="194"/>
      <c r="AA667" s="470"/>
      <c r="AB667" s="194"/>
      <c r="AC667" s="194"/>
      <c r="AD667" s="194"/>
      <c r="AE667" s="194"/>
      <c r="AF667" s="194"/>
      <c r="AG667" s="470"/>
      <c r="AH667" s="194"/>
      <c r="AI667" s="194"/>
      <c r="AJ667" s="194"/>
      <c r="AK667" s="194"/>
      <c r="AL667" s="470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470"/>
      <c r="O668" s="194"/>
      <c r="P668" s="194"/>
      <c r="Q668" s="194"/>
      <c r="R668" s="194"/>
      <c r="S668" s="194"/>
      <c r="T668" s="194"/>
      <c r="U668" s="470"/>
      <c r="V668" s="194"/>
      <c r="W668" s="194"/>
      <c r="X668" s="194"/>
      <c r="Y668" s="194"/>
      <c r="Z668" s="194"/>
      <c r="AA668" s="470"/>
      <c r="AB668" s="194"/>
      <c r="AC668" s="194"/>
      <c r="AD668" s="194"/>
      <c r="AE668" s="194"/>
      <c r="AF668" s="194"/>
      <c r="AG668" s="470"/>
      <c r="AH668" s="194"/>
      <c r="AI668" s="194"/>
      <c r="AJ668" s="194"/>
      <c r="AK668" s="194"/>
      <c r="AL668" s="470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470"/>
      <c r="O669" s="194"/>
      <c r="P669" s="194"/>
      <c r="Q669" s="194"/>
      <c r="R669" s="194"/>
      <c r="S669" s="194"/>
      <c r="T669" s="194"/>
      <c r="U669" s="470"/>
      <c r="V669" s="194"/>
      <c r="W669" s="194"/>
      <c r="X669" s="194"/>
      <c r="Y669" s="194"/>
      <c r="Z669" s="194"/>
      <c r="AA669" s="470"/>
      <c r="AB669" s="194"/>
      <c r="AC669" s="194"/>
      <c r="AD669" s="194"/>
      <c r="AE669" s="194"/>
      <c r="AF669" s="194"/>
      <c r="AG669" s="470"/>
      <c r="AH669" s="194"/>
      <c r="AI669" s="194"/>
      <c r="AJ669" s="194"/>
      <c r="AK669" s="194"/>
      <c r="AL669" s="470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470"/>
      <c r="O670" s="194"/>
      <c r="P670" s="194"/>
      <c r="Q670" s="194"/>
      <c r="R670" s="194"/>
      <c r="S670" s="194"/>
      <c r="T670" s="194"/>
      <c r="U670" s="470"/>
      <c r="V670" s="194"/>
      <c r="W670" s="194"/>
      <c r="X670" s="194"/>
      <c r="Y670" s="194"/>
      <c r="Z670" s="194"/>
      <c r="AA670" s="470"/>
      <c r="AB670" s="194"/>
      <c r="AC670" s="194"/>
      <c r="AD670" s="194"/>
      <c r="AE670" s="194"/>
      <c r="AF670" s="194"/>
      <c r="AG670" s="470"/>
      <c r="AH670" s="194"/>
      <c r="AI670" s="194"/>
      <c r="AJ670" s="194"/>
      <c r="AK670" s="194"/>
      <c r="AL670" s="470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470"/>
      <c r="O671" s="194"/>
      <c r="P671" s="194"/>
      <c r="Q671" s="194"/>
      <c r="R671" s="194"/>
      <c r="S671" s="194"/>
      <c r="T671" s="194"/>
      <c r="U671" s="470"/>
      <c r="V671" s="194"/>
      <c r="W671" s="194"/>
      <c r="X671" s="194"/>
      <c r="Y671" s="194"/>
      <c r="Z671" s="194"/>
      <c r="AA671" s="470"/>
      <c r="AB671" s="194"/>
      <c r="AC671" s="194"/>
      <c r="AD671" s="194"/>
      <c r="AE671" s="194"/>
      <c r="AF671" s="194"/>
      <c r="AG671" s="470"/>
      <c r="AH671" s="194"/>
      <c r="AI671" s="194"/>
      <c r="AJ671" s="194"/>
      <c r="AK671" s="194"/>
      <c r="AL671" s="470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470"/>
      <c r="O672" s="194"/>
      <c r="P672" s="194"/>
      <c r="Q672" s="194"/>
      <c r="R672" s="194"/>
      <c r="S672" s="194"/>
      <c r="T672" s="194"/>
      <c r="U672" s="470"/>
      <c r="V672" s="194"/>
      <c r="W672" s="194"/>
      <c r="X672" s="194"/>
      <c r="Y672" s="194"/>
      <c r="Z672" s="194"/>
      <c r="AA672" s="470"/>
      <c r="AB672" s="194"/>
      <c r="AC672" s="194"/>
      <c r="AD672" s="194"/>
      <c r="AE672" s="194"/>
      <c r="AF672" s="194"/>
      <c r="AG672" s="470"/>
      <c r="AH672" s="194"/>
      <c r="AI672" s="194"/>
      <c r="AJ672" s="194"/>
      <c r="AK672" s="194"/>
      <c r="AL672" s="470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470"/>
      <c r="O673" s="194"/>
      <c r="P673" s="194"/>
      <c r="Q673" s="194"/>
      <c r="R673" s="194"/>
      <c r="S673" s="194"/>
      <c r="T673" s="194"/>
      <c r="U673" s="470"/>
      <c r="V673" s="194"/>
      <c r="W673" s="194"/>
      <c r="X673" s="194"/>
      <c r="Y673" s="194"/>
      <c r="Z673" s="194"/>
      <c r="AA673" s="470"/>
      <c r="AB673" s="194"/>
      <c r="AC673" s="194"/>
      <c r="AD673" s="194"/>
      <c r="AE673" s="194"/>
      <c r="AF673" s="194"/>
      <c r="AG673" s="470"/>
      <c r="AH673" s="194"/>
      <c r="AI673" s="194"/>
      <c r="AJ673" s="194"/>
      <c r="AK673" s="194"/>
      <c r="AL673" s="470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470"/>
      <c r="O674" s="194"/>
      <c r="P674" s="194"/>
      <c r="Q674" s="194"/>
      <c r="R674" s="194"/>
      <c r="S674" s="194"/>
      <c r="T674" s="194"/>
      <c r="U674" s="470"/>
      <c r="V674" s="194"/>
      <c r="W674" s="194"/>
      <c r="X674" s="194"/>
      <c r="Y674" s="194"/>
      <c r="Z674" s="194"/>
      <c r="AA674" s="470"/>
      <c r="AB674" s="194"/>
      <c r="AC674" s="194"/>
      <c r="AD674" s="194"/>
      <c r="AE674" s="194"/>
      <c r="AF674" s="194"/>
      <c r="AG674" s="470"/>
      <c r="AH674" s="194"/>
      <c r="AI674" s="194"/>
      <c r="AJ674" s="194"/>
      <c r="AK674" s="194"/>
      <c r="AL674" s="470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470"/>
      <c r="O675" s="194"/>
      <c r="P675" s="194"/>
      <c r="Q675" s="194"/>
      <c r="R675" s="194"/>
      <c r="S675" s="194"/>
      <c r="T675" s="194"/>
      <c r="U675" s="470"/>
      <c r="V675" s="194"/>
      <c r="W675" s="194"/>
      <c r="X675" s="194"/>
      <c r="Y675" s="194"/>
      <c r="Z675" s="194"/>
      <c r="AA675" s="470"/>
      <c r="AB675" s="194"/>
      <c r="AC675" s="194"/>
      <c r="AD675" s="194"/>
      <c r="AE675" s="194"/>
      <c r="AF675" s="194"/>
      <c r="AG675" s="470"/>
      <c r="AH675" s="194"/>
      <c r="AI675" s="194"/>
      <c r="AJ675" s="194"/>
      <c r="AK675" s="194"/>
      <c r="AL675" s="470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470"/>
      <c r="O676" s="194"/>
      <c r="P676" s="194"/>
      <c r="Q676" s="194"/>
      <c r="R676" s="194"/>
      <c r="S676" s="194"/>
      <c r="T676" s="194"/>
      <c r="U676" s="470"/>
      <c r="V676" s="194"/>
      <c r="W676" s="194"/>
      <c r="X676" s="194"/>
      <c r="Y676" s="194"/>
      <c r="Z676" s="194"/>
      <c r="AA676" s="470"/>
      <c r="AB676" s="194"/>
      <c r="AC676" s="194"/>
      <c r="AD676" s="194"/>
      <c r="AE676" s="194"/>
      <c r="AF676" s="194"/>
      <c r="AG676" s="470"/>
      <c r="AH676" s="194"/>
      <c r="AI676" s="194"/>
      <c r="AJ676" s="194"/>
      <c r="AK676" s="194"/>
      <c r="AL676" s="470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470"/>
      <c r="O677" s="194"/>
      <c r="P677" s="194"/>
      <c r="Q677" s="194"/>
      <c r="R677" s="194"/>
      <c r="S677" s="194"/>
      <c r="T677" s="194"/>
      <c r="U677" s="470"/>
      <c r="V677" s="194"/>
      <c r="W677" s="194"/>
      <c r="X677" s="194"/>
      <c r="Y677" s="194"/>
      <c r="Z677" s="194"/>
      <c r="AA677" s="470"/>
      <c r="AB677" s="194"/>
      <c r="AC677" s="194"/>
      <c r="AD677" s="194"/>
      <c r="AE677" s="194"/>
      <c r="AF677" s="194"/>
      <c r="AG677" s="470"/>
      <c r="AH677" s="194"/>
      <c r="AI677" s="194"/>
      <c r="AJ677" s="194"/>
      <c r="AK677" s="194"/>
      <c r="AL677" s="470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470"/>
      <c r="O678" s="194"/>
      <c r="P678" s="194"/>
      <c r="Q678" s="194"/>
      <c r="R678" s="194"/>
      <c r="S678" s="194"/>
      <c r="T678" s="194"/>
      <c r="U678" s="470"/>
      <c r="V678" s="194"/>
      <c r="W678" s="194"/>
      <c r="X678" s="194"/>
      <c r="Y678" s="194"/>
      <c r="Z678" s="194"/>
      <c r="AA678" s="470"/>
      <c r="AB678" s="194"/>
      <c r="AC678" s="194"/>
      <c r="AD678" s="194"/>
      <c r="AE678" s="194"/>
      <c r="AF678" s="194"/>
      <c r="AG678" s="470"/>
      <c r="AH678" s="194"/>
      <c r="AI678" s="194"/>
      <c r="AJ678" s="194"/>
      <c r="AK678" s="194"/>
      <c r="AL678" s="470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470"/>
      <c r="O679" s="194"/>
      <c r="P679" s="194"/>
      <c r="Q679" s="194"/>
      <c r="R679" s="194"/>
      <c r="S679" s="194"/>
      <c r="T679" s="194"/>
      <c r="U679" s="470"/>
      <c r="V679" s="194"/>
      <c r="W679" s="194"/>
      <c r="X679" s="194"/>
      <c r="Y679" s="194"/>
      <c r="Z679" s="194"/>
      <c r="AA679" s="470"/>
      <c r="AB679" s="194"/>
      <c r="AC679" s="194"/>
      <c r="AD679" s="194"/>
      <c r="AE679" s="194"/>
      <c r="AF679" s="194"/>
      <c r="AG679" s="470"/>
      <c r="AH679" s="194"/>
      <c r="AI679" s="194"/>
      <c r="AJ679" s="194"/>
      <c r="AK679" s="194"/>
      <c r="AL679" s="470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470"/>
      <c r="O680" s="194"/>
      <c r="P680" s="194"/>
      <c r="Q680" s="194"/>
      <c r="R680" s="194"/>
      <c r="S680" s="194"/>
      <c r="T680" s="194"/>
      <c r="U680" s="470"/>
      <c r="V680" s="194"/>
      <c r="W680" s="194"/>
      <c r="X680" s="194"/>
      <c r="Y680" s="194"/>
      <c r="Z680" s="194"/>
      <c r="AA680" s="470"/>
      <c r="AB680" s="194"/>
      <c r="AC680" s="194"/>
      <c r="AD680" s="194"/>
      <c r="AE680" s="194"/>
      <c r="AF680" s="194"/>
      <c r="AG680" s="470"/>
      <c r="AH680" s="194"/>
      <c r="AI680" s="194"/>
      <c r="AJ680" s="194"/>
      <c r="AK680" s="194"/>
      <c r="AL680" s="470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470"/>
      <c r="O681" s="194"/>
      <c r="P681" s="194"/>
      <c r="Q681" s="194"/>
      <c r="R681" s="194"/>
      <c r="S681" s="194"/>
      <c r="T681" s="194"/>
      <c r="U681" s="470"/>
      <c r="V681" s="194"/>
      <c r="W681" s="194"/>
      <c r="X681" s="194"/>
      <c r="Y681" s="194"/>
      <c r="Z681" s="194"/>
      <c r="AA681" s="470"/>
      <c r="AB681" s="194"/>
      <c r="AC681" s="194"/>
      <c r="AD681" s="194"/>
      <c r="AE681" s="194"/>
      <c r="AF681" s="194"/>
      <c r="AG681" s="470"/>
      <c r="AH681" s="194"/>
      <c r="AI681" s="194"/>
      <c r="AJ681" s="194"/>
      <c r="AK681" s="194"/>
      <c r="AL681" s="470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470"/>
      <c r="O682" s="194"/>
      <c r="P682" s="194"/>
      <c r="Q682" s="194"/>
      <c r="R682" s="194"/>
      <c r="S682" s="194"/>
      <c r="T682" s="194"/>
      <c r="U682" s="470"/>
      <c r="V682" s="194"/>
      <c r="W682" s="194"/>
      <c r="X682" s="194"/>
      <c r="Y682" s="194"/>
      <c r="Z682" s="194"/>
      <c r="AA682" s="470"/>
      <c r="AB682" s="194"/>
      <c r="AC682" s="194"/>
      <c r="AD682" s="194"/>
      <c r="AE682" s="194"/>
      <c r="AF682" s="194"/>
      <c r="AG682" s="470"/>
      <c r="AH682" s="194"/>
      <c r="AI682" s="194"/>
      <c r="AJ682" s="194"/>
      <c r="AK682" s="194"/>
      <c r="AL682" s="470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470"/>
      <c r="O683" s="194"/>
      <c r="P683" s="194"/>
      <c r="Q683" s="194"/>
      <c r="R683" s="194"/>
      <c r="S683" s="194"/>
      <c r="T683" s="194"/>
      <c r="U683" s="470"/>
      <c r="V683" s="194"/>
      <c r="W683" s="194"/>
      <c r="X683" s="194"/>
      <c r="Y683" s="194"/>
      <c r="Z683" s="194"/>
      <c r="AA683" s="470"/>
      <c r="AB683" s="194"/>
      <c r="AC683" s="194"/>
      <c r="AD683" s="194"/>
      <c r="AE683" s="194"/>
      <c r="AF683" s="194"/>
      <c r="AG683" s="470"/>
      <c r="AH683" s="194"/>
      <c r="AI683" s="194"/>
      <c r="AJ683" s="194"/>
      <c r="AK683" s="194"/>
      <c r="AL683" s="470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470"/>
      <c r="O684" s="194"/>
      <c r="P684" s="194"/>
      <c r="Q684" s="194"/>
      <c r="R684" s="194"/>
      <c r="S684" s="194"/>
      <c r="T684" s="194"/>
      <c r="U684" s="470"/>
      <c r="V684" s="194"/>
      <c r="W684" s="194"/>
      <c r="X684" s="194"/>
      <c r="Y684" s="194"/>
      <c r="Z684" s="194"/>
      <c r="AA684" s="470"/>
      <c r="AB684" s="194"/>
      <c r="AC684" s="194"/>
      <c r="AD684" s="194"/>
      <c r="AE684" s="194"/>
      <c r="AF684" s="194"/>
      <c r="AG684" s="470"/>
      <c r="AH684" s="194"/>
      <c r="AI684" s="194"/>
      <c r="AJ684" s="194"/>
      <c r="AK684" s="194"/>
      <c r="AL684" s="470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470"/>
      <c r="O685" s="194"/>
      <c r="P685" s="194"/>
      <c r="Q685" s="194"/>
      <c r="R685" s="194"/>
      <c r="S685" s="194"/>
      <c r="T685" s="194"/>
      <c r="U685" s="470"/>
      <c r="V685" s="194"/>
      <c r="W685" s="194"/>
      <c r="X685" s="194"/>
      <c r="Y685" s="194"/>
      <c r="Z685" s="194"/>
      <c r="AA685" s="470"/>
      <c r="AB685" s="194"/>
      <c r="AC685" s="194"/>
      <c r="AD685" s="194"/>
      <c r="AE685" s="194"/>
      <c r="AF685" s="194"/>
      <c r="AG685" s="470"/>
      <c r="AH685" s="194"/>
      <c r="AI685" s="194"/>
      <c r="AJ685" s="194"/>
      <c r="AK685" s="194"/>
      <c r="AL685" s="470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470"/>
      <c r="O686" s="194"/>
      <c r="P686" s="194"/>
      <c r="Q686" s="194"/>
      <c r="R686" s="194"/>
      <c r="S686" s="194"/>
      <c r="T686" s="194"/>
      <c r="U686" s="470"/>
      <c r="V686" s="194"/>
      <c r="W686" s="194"/>
      <c r="X686" s="194"/>
      <c r="Y686" s="194"/>
      <c r="Z686" s="194"/>
      <c r="AA686" s="470"/>
      <c r="AB686" s="194"/>
      <c r="AC686" s="194"/>
      <c r="AD686" s="194"/>
      <c r="AE686" s="194"/>
      <c r="AF686" s="194"/>
      <c r="AG686" s="470"/>
      <c r="AH686" s="194"/>
      <c r="AI686" s="194"/>
      <c r="AJ686" s="194"/>
      <c r="AK686" s="194"/>
      <c r="AL686" s="470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470"/>
      <c r="O687" s="194"/>
      <c r="P687" s="194"/>
      <c r="Q687" s="194"/>
      <c r="R687" s="194"/>
      <c r="S687" s="194"/>
      <c r="T687" s="194"/>
      <c r="U687" s="470"/>
      <c r="V687" s="194"/>
      <c r="W687" s="194"/>
      <c r="X687" s="194"/>
      <c r="Y687" s="194"/>
      <c r="Z687" s="194"/>
      <c r="AA687" s="470"/>
      <c r="AB687" s="194"/>
      <c r="AC687" s="194"/>
      <c r="AD687" s="194"/>
      <c r="AE687" s="194"/>
      <c r="AF687" s="194"/>
      <c r="AG687" s="470"/>
      <c r="AH687" s="194"/>
      <c r="AI687" s="194"/>
      <c r="AJ687" s="194"/>
      <c r="AK687" s="194"/>
      <c r="AL687" s="470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470"/>
      <c r="O688" s="194"/>
      <c r="P688" s="194"/>
      <c r="Q688" s="194"/>
      <c r="R688" s="194"/>
      <c r="S688" s="194"/>
      <c r="T688" s="194"/>
      <c r="U688" s="470"/>
      <c r="V688" s="194"/>
      <c r="W688" s="194"/>
      <c r="X688" s="194"/>
      <c r="Y688" s="194"/>
      <c r="Z688" s="194"/>
      <c r="AA688" s="470"/>
      <c r="AB688" s="194"/>
      <c r="AC688" s="194"/>
      <c r="AD688" s="194"/>
      <c r="AE688" s="194"/>
      <c r="AF688" s="194"/>
      <c r="AG688" s="470"/>
      <c r="AH688" s="194"/>
      <c r="AI688" s="194"/>
      <c r="AJ688" s="194"/>
      <c r="AK688" s="194"/>
      <c r="AL688" s="470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470"/>
      <c r="O689" s="194"/>
      <c r="P689" s="194"/>
      <c r="Q689" s="194"/>
      <c r="R689" s="194"/>
      <c r="S689" s="194"/>
      <c r="T689" s="194"/>
      <c r="U689" s="470"/>
      <c r="V689" s="194"/>
      <c r="W689" s="194"/>
      <c r="X689" s="194"/>
      <c r="Y689" s="194"/>
      <c r="Z689" s="194"/>
      <c r="AA689" s="470"/>
      <c r="AB689" s="194"/>
      <c r="AC689" s="194"/>
      <c r="AD689" s="194"/>
      <c r="AE689" s="194"/>
      <c r="AF689" s="194"/>
      <c r="AG689" s="470"/>
      <c r="AH689" s="194"/>
      <c r="AI689" s="194"/>
      <c r="AJ689" s="194"/>
      <c r="AK689" s="194"/>
      <c r="AL689" s="470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470"/>
      <c r="O690" s="194"/>
      <c r="P690" s="194"/>
      <c r="Q690" s="194"/>
      <c r="R690" s="194"/>
      <c r="S690" s="194"/>
      <c r="T690" s="194"/>
      <c r="U690" s="470"/>
      <c r="V690" s="194"/>
      <c r="W690" s="194"/>
      <c r="X690" s="194"/>
      <c r="Y690" s="194"/>
      <c r="Z690" s="194"/>
      <c r="AA690" s="470"/>
      <c r="AB690" s="194"/>
      <c r="AC690" s="194"/>
      <c r="AD690" s="194"/>
      <c r="AE690" s="194"/>
      <c r="AF690" s="194"/>
      <c r="AG690" s="470"/>
      <c r="AH690" s="194"/>
      <c r="AI690" s="194"/>
      <c r="AJ690" s="194"/>
      <c r="AK690" s="194"/>
      <c r="AL690" s="470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470"/>
      <c r="O691" s="194"/>
      <c r="P691" s="194"/>
      <c r="Q691" s="194"/>
      <c r="R691" s="194"/>
      <c r="S691" s="194"/>
      <c r="T691" s="194"/>
      <c r="U691" s="470"/>
      <c r="V691" s="194"/>
      <c r="W691" s="194"/>
      <c r="X691" s="194"/>
      <c r="Y691" s="194"/>
      <c r="Z691" s="194"/>
      <c r="AA691" s="470"/>
      <c r="AB691" s="194"/>
      <c r="AC691" s="194"/>
      <c r="AD691" s="194"/>
      <c r="AE691" s="194"/>
      <c r="AF691" s="194"/>
      <c r="AG691" s="470"/>
      <c r="AH691" s="194"/>
      <c r="AI691" s="194"/>
      <c r="AJ691" s="194"/>
      <c r="AK691" s="194"/>
      <c r="AL691" s="470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470"/>
      <c r="O692" s="194"/>
      <c r="P692" s="194"/>
      <c r="Q692" s="194"/>
      <c r="R692" s="194"/>
      <c r="S692" s="194"/>
      <c r="T692" s="194"/>
      <c r="U692" s="470"/>
      <c r="V692" s="194"/>
      <c r="W692" s="194"/>
      <c r="X692" s="194"/>
      <c r="Y692" s="194"/>
      <c r="Z692" s="194"/>
      <c r="AA692" s="470"/>
      <c r="AB692" s="194"/>
      <c r="AC692" s="194"/>
      <c r="AD692" s="194"/>
      <c r="AE692" s="194"/>
      <c r="AF692" s="194"/>
      <c r="AG692" s="470"/>
      <c r="AH692" s="194"/>
      <c r="AI692" s="194"/>
      <c r="AJ692" s="194"/>
      <c r="AK692" s="194"/>
      <c r="AL692" s="470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470"/>
      <c r="O693" s="194"/>
      <c r="P693" s="194"/>
      <c r="Q693" s="194"/>
      <c r="R693" s="194"/>
      <c r="S693" s="194"/>
      <c r="T693" s="194"/>
      <c r="U693" s="470"/>
      <c r="V693" s="194"/>
      <c r="W693" s="194"/>
      <c r="X693" s="194"/>
      <c r="Y693" s="194"/>
      <c r="Z693" s="194"/>
      <c r="AA693" s="470"/>
      <c r="AB693" s="194"/>
      <c r="AC693" s="194"/>
      <c r="AD693" s="194"/>
      <c r="AE693" s="194"/>
      <c r="AF693" s="194"/>
      <c r="AG693" s="470"/>
      <c r="AH693" s="194"/>
      <c r="AI693" s="194"/>
      <c r="AJ693" s="194"/>
      <c r="AK693" s="194"/>
      <c r="AL693" s="470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470"/>
      <c r="O694" s="194"/>
      <c r="P694" s="194"/>
      <c r="Q694" s="194"/>
      <c r="R694" s="194"/>
      <c r="S694" s="194"/>
      <c r="T694" s="194"/>
      <c r="U694" s="470"/>
      <c r="V694" s="194"/>
      <c r="W694" s="194"/>
      <c r="X694" s="194"/>
      <c r="Y694" s="194"/>
      <c r="Z694" s="194"/>
      <c r="AA694" s="470"/>
      <c r="AB694" s="194"/>
      <c r="AC694" s="194"/>
      <c r="AD694" s="194"/>
      <c r="AE694" s="194"/>
      <c r="AF694" s="194"/>
      <c r="AG694" s="470"/>
      <c r="AH694" s="194"/>
      <c r="AI694" s="194"/>
      <c r="AJ694" s="194"/>
      <c r="AK694" s="194"/>
      <c r="AL694" s="470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470"/>
      <c r="O695" s="194"/>
      <c r="P695" s="194"/>
      <c r="Q695" s="194"/>
      <c r="R695" s="194"/>
      <c r="S695" s="194"/>
      <c r="T695" s="194"/>
      <c r="U695" s="470"/>
      <c r="V695" s="194"/>
      <c r="W695" s="194"/>
      <c r="X695" s="194"/>
      <c r="Y695" s="194"/>
      <c r="Z695" s="194"/>
      <c r="AA695" s="470"/>
      <c r="AB695" s="194"/>
      <c r="AC695" s="194"/>
      <c r="AD695" s="194"/>
      <c r="AE695" s="194"/>
      <c r="AF695" s="194"/>
      <c r="AG695" s="470"/>
      <c r="AH695" s="194"/>
      <c r="AI695" s="194"/>
      <c r="AJ695" s="194"/>
      <c r="AK695" s="194"/>
      <c r="AL695" s="470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470"/>
      <c r="O696" s="194"/>
      <c r="P696" s="194"/>
      <c r="Q696" s="194"/>
      <c r="R696" s="194"/>
      <c r="S696" s="194"/>
      <c r="T696" s="194"/>
      <c r="U696" s="470"/>
      <c r="V696" s="194"/>
      <c r="W696" s="194"/>
      <c r="X696" s="194"/>
      <c r="Y696" s="194"/>
      <c r="Z696" s="194"/>
      <c r="AA696" s="470"/>
      <c r="AB696" s="194"/>
      <c r="AC696" s="194"/>
      <c r="AD696" s="194"/>
      <c r="AE696" s="194"/>
      <c r="AF696" s="194"/>
      <c r="AG696" s="470"/>
      <c r="AH696" s="194"/>
      <c r="AI696" s="194"/>
      <c r="AJ696" s="194"/>
      <c r="AK696" s="194"/>
      <c r="AL696" s="470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470"/>
      <c r="O697" s="194"/>
      <c r="P697" s="194"/>
      <c r="Q697" s="194"/>
      <c r="R697" s="194"/>
      <c r="S697" s="194"/>
      <c r="T697" s="194"/>
      <c r="U697" s="470"/>
      <c r="V697" s="194"/>
      <c r="W697" s="194"/>
      <c r="X697" s="194"/>
      <c r="Y697" s="194"/>
      <c r="Z697" s="194"/>
      <c r="AA697" s="470"/>
      <c r="AB697" s="194"/>
      <c r="AC697" s="194"/>
      <c r="AD697" s="194"/>
      <c r="AE697" s="194"/>
      <c r="AF697" s="194"/>
      <c r="AG697" s="470"/>
      <c r="AH697" s="194"/>
      <c r="AI697" s="194"/>
      <c r="AJ697" s="194"/>
      <c r="AK697" s="194"/>
      <c r="AL697" s="470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470"/>
      <c r="O698" s="194"/>
      <c r="P698" s="194"/>
      <c r="Q698" s="194"/>
      <c r="R698" s="194"/>
      <c r="S698" s="194"/>
      <c r="T698" s="194"/>
      <c r="U698" s="470"/>
      <c r="V698" s="194"/>
      <c r="W698" s="194"/>
      <c r="X698" s="194"/>
      <c r="Y698" s="194"/>
      <c r="Z698" s="194"/>
      <c r="AA698" s="470"/>
      <c r="AB698" s="194"/>
      <c r="AC698" s="194"/>
      <c r="AD698" s="194"/>
      <c r="AE698" s="194"/>
      <c r="AF698" s="194"/>
      <c r="AG698" s="470"/>
      <c r="AH698" s="194"/>
      <c r="AI698" s="194"/>
      <c r="AJ698" s="194"/>
      <c r="AK698" s="194"/>
      <c r="AL698" s="470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470"/>
      <c r="O699" s="194"/>
      <c r="P699" s="194"/>
      <c r="Q699" s="194"/>
      <c r="R699" s="194"/>
      <c r="S699" s="194"/>
      <c r="T699" s="194"/>
      <c r="U699" s="470"/>
      <c r="V699" s="194"/>
      <c r="W699" s="194"/>
      <c r="X699" s="194"/>
      <c r="Y699" s="194"/>
      <c r="Z699" s="194"/>
      <c r="AA699" s="470"/>
      <c r="AB699" s="194"/>
      <c r="AC699" s="194"/>
      <c r="AD699" s="194"/>
      <c r="AE699" s="194"/>
      <c r="AF699" s="194"/>
      <c r="AG699" s="470"/>
      <c r="AH699" s="194"/>
      <c r="AI699" s="194"/>
      <c r="AJ699" s="194"/>
      <c r="AK699" s="194"/>
      <c r="AL699" s="470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470"/>
      <c r="O700" s="194"/>
      <c r="P700" s="194"/>
      <c r="Q700" s="194"/>
      <c r="R700" s="194"/>
      <c r="S700" s="194"/>
      <c r="T700" s="194"/>
      <c r="U700" s="470"/>
      <c r="V700" s="194"/>
      <c r="W700" s="194"/>
      <c r="X700" s="194"/>
      <c r="Y700" s="194"/>
      <c r="Z700" s="194"/>
      <c r="AA700" s="470"/>
      <c r="AB700" s="194"/>
      <c r="AC700" s="194"/>
      <c r="AD700" s="194"/>
      <c r="AE700" s="194"/>
      <c r="AF700" s="194"/>
      <c r="AG700" s="470"/>
      <c r="AH700" s="194"/>
      <c r="AI700" s="194"/>
      <c r="AJ700" s="194"/>
      <c r="AK700" s="194"/>
      <c r="AL700" s="470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470"/>
      <c r="O701" s="194"/>
      <c r="P701" s="194"/>
      <c r="Q701" s="194"/>
      <c r="R701" s="194"/>
      <c r="S701" s="194"/>
      <c r="T701" s="194"/>
      <c r="U701" s="470"/>
      <c r="V701" s="194"/>
      <c r="W701" s="194"/>
      <c r="X701" s="194"/>
      <c r="Y701" s="194"/>
      <c r="Z701" s="194"/>
      <c r="AA701" s="470"/>
      <c r="AB701" s="194"/>
      <c r="AC701" s="194"/>
      <c r="AD701" s="194"/>
      <c r="AE701" s="194"/>
      <c r="AF701" s="194"/>
      <c r="AG701" s="470"/>
      <c r="AH701" s="194"/>
      <c r="AI701" s="194"/>
      <c r="AJ701" s="194"/>
      <c r="AK701" s="194"/>
      <c r="AL701" s="470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470"/>
      <c r="O702" s="194"/>
      <c r="P702" s="194"/>
      <c r="Q702" s="194"/>
      <c r="R702" s="194"/>
      <c r="S702" s="194"/>
      <c r="T702" s="194"/>
      <c r="U702" s="470"/>
      <c r="V702" s="194"/>
      <c r="W702" s="194"/>
      <c r="X702" s="194"/>
      <c r="Y702" s="194"/>
      <c r="Z702" s="194"/>
      <c r="AA702" s="470"/>
      <c r="AB702" s="194"/>
      <c r="AC702" s="194"/>
      <c r="AD702" s="194"/>
      <c r="AE702" s="194"/>
      <c r="AF702" s="194"/>
      <c r="AG702" s="470"/>
      <c r="AH702" s="194"/>
      <c r="AI702" s="194"/>
      <c r="AJ702" s="194"/>
      <c r="AK702" s="194"/>
      <c r="AL702" s="470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470"/>
      <c r="O703" s="194"/>
      <c r="P703" s="194"/>
      <c r="Q703" s="194"/>
      <c r="R703" s="194"/>
      <c r="S703" s="194"/>
      <c r="T703" s="194"/>
      <c r="U703" s="470"/>
      <c r="V703" s="194"/>
      <c r="W703" s="194"/>
      <c r="X703" s="194"/>
      <c r="Y703" s="194"/>
      <c r="Z703" s="194"/>
      <c r="AA703" s="470"/>
      <c r="AB703" s="194"/>
      <c r="AC703" s="194"/>
      <c r="AD703" s="194"/>
      <c r="AE703" s="194"/>
      <c r="AF703" s="194"/>
      <c r="AG703" s="470"/>
      <c r="AH703" s="194"/>
      <c r="AI703" s="194"/>
      <c r="AJ703" s="194"/>
      <c r="AK703" s="194"/>
      <c r="AL703" s="470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470"/>
      <c r="O704" s="194"/>
      <c r="P704" s="194"/>
      <c r="Q704" s="194"/>
      <c r="R704" s="194"/>
      <c r="S704" s="194"/>
      <c r="T704" s="194"/>
      <c r="U704" s="470"/>
      <c r="V704" s="194"/>
      <c r="W704" s="194"/>
      <c r="X704" s="194"/>
      <c r="Y704" s="194"/>
      <c r="Z704" s="194"/>
      <c r="AA704" s="470"/>
      <c r="AB704" s="194"/>
      <c r="AC704" s="194"/>
      <c r="AD704" s="194"/>
      <c r="AE704" s="194"/>
      <c r="AF704" s="194"/>
      <c r="AG704" s="470"/>
      <c r="AH704" s="194"/>
      <c r="AI704" s="194"/>
      <c r="AJ704" s="194"/>
      <c r="AK704" s="194"/>
      <c r="AL704" s="470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470"/>
      <c r="O705" s="194"/>
      <c r="P705" s="194"/>
      <c r="Q705" s="194"/>
      <c r="R705" s="194"/>
      <c r="S705" s="194"/>
      <c r="T705" s="194"/>
      <c r="U705" s="470"/>
      <c r="V705" s="194"/>
      <c r="W705" s="194"/>
      <c r="X705" s="194"/>
      <c r="Y705" s="194"/>
      <c r="Z705" s="194"/>
      <c r="AA705" s="470"/>
      <c r="AB705" s="194"/>
      <c r="AC705" s="194"/>
      <c r="AD705" s="194"/>
      <c r="AE705" s="194"/>
      <c r="AF705" s="194"/>
      <c r="AG705" s="470"/>
      <c r="AH705" s="194"/>
      <c r="AI705" s="194"/>
      <c r="AJ705" s="194"/>
      <c r="AK705" s="194"/>
      <c r="AL705" s="470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470"/>
      <c r="O706" s="194"/>
      <c r="P706" s="194"/>
      <c r="Q706" s="194"/>
      <c r="R706" s="194"/>
      <c r="S706" s="194"/>
      <c r="T706" s="194"/>
      <c r="U706" s="470"/>
      <c r="V706" s="194"/>
      <c r="W706" s="194"/>
      <c r="X706" s="194"/>
      <c r="Y706" s="194"/>
      <c r="Z706" s="194"/>
      <c r="AA706" s="470"/>
      <c r="AB706" s="194"/>
      <c r="AC706" s="194"/>
      <c r="AD706" s="194"/>
      <c r="AE706" s="194"/>
      <c r="AF706" s="194"/>
      <c r="AG706" s="470"/>
      <c r="AH706" s="194"/>
      <c r="AI706" s="194"/>
      <c r="AJ706" s="194"/>
      <c r="AK706" s="194"/>
      <c r="AL706" s="470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470"/>
      <c r="O707" s="194"/>
      <c r="P707" s="194"/>
      <c r="Q707" s="194"/>
      <c r="R707" s="194"/>
      <c r="S707" s="194"/>
      <c r="T707" s="194"/>
      <c r="U707" s="470"/>
      <c r="V707" s="194"/>
      <c r="W707" s="194"/>
      <c r="X707" s="194"/>
      <c r="Y707" s="194"/>
      <c r="Z707" s="194"/>
      <c r="AA707" s="470"/>
      <c r="AB707" s="194"/>
      <c r="AC707" s="194"/>
      <c r="AD707" s="194"/>
      <c r="AE707" s="194"/>
      <c r="AF707" s="194"/>
      <c r="AG707" s="470"/>
      <c r="AH707" s="194"/>
      <c r="AI707" s="194"/>
      <c r="AJ707" s="194"/>
      <c r="AK707" s="194"/>
      <c r="AL707" s="470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470"/>
      <c r="O708" s="194"/>
      <c r="P708" s="194"/>
      <c r="Q708" s="194"/>
      <c r="R708" s="194"/>
      <c r="S708" s="194"/>
      <c r="T708" s="194"/>
      <c r="U708" s="470"/>
      <c r="V708" s="194"/>
      <c r="W708" s="194"/>
      <c r="X708" s="194"/>
      <c r="Y708" s="194"/>
      <c r="Z708" s="194"/>
      <c r="AA708" s="470"/>
      <c r="AB708" s="194"/>
      <c r="AC708" s="194"/>
      <c r="AD708" s="194"/>
      <c r="AE708" s="194"/>
      <c r="AF708" s="194"/>
      <c r="AG708" s="470"/>
      <c r="AH708" s="194"/>
      <c r="AI708" s="194"/>
      <c r="AJ708" s="194"/>
      <c r="AK708" s="194"/>
      <c r="AL708" s="470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470"/>
      <c r="O709" s="194"/>
      <c r="P709" s="194"/>
      <c r="Q709" s="194"/>
      <c r="R709" s="194"/>
      <c r="S709" s="194"/>
      <c r="T709" s="194"/>
      <c r="U709" s="470"/>
      <c r="V709" s="194"/>
      <c r="W709" s="194"/>
      <c r="X709" s="194"/>
      <c r="Y709" s="194"/>
      <c r="Z709" s="194"/>
      <c r="AA709" s="470"/>
      <c r="AB709" s="194"/>
      <c r="AC709" s="194"/>
      <c r="AD709" s="194"/>
      <c r="AE709" s="194"/>
      <c r="AF709" s="194"/>
      <c r="AG709" s="470"/>
      <c r="AH709" s="194"/>
      <c r="AI709" s="194"/>
      <c r="AJ709" s="194"/>
      <c r="AK709" s="194"/>
      <c r="AL709" s="470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470"/>
      <c r="O710" s="194"/>
      <c r="P710" s="194"/>
      <c r="Q710" s="194"/>
      <c r="R710" s="194"/>
      <c r="S710" s="194"/>
      <c r="T710" s="194"/>
      <c r="U710" s="470"/>
      <c r="V710" s="194"/>
      <c r="W710" s="194"/>
      <c r="X710" s="194"/>
      <c r="Y710" s="194"/>
      <c r="Z710" s="194"/>
      <c r="AA710" s="470"/>
      <c r="AB710" s="194"/>
      <c r="AC710" s="194"/>
      <c r="AD710" s="194"/>
      <c r="AE710" s="194"/>
      <c r="AF710" s="194"/>
      <c r="AG710" s="470"/>
      <c r="AH710" s="194"/>
      <c r="AI710" s="194"/>
      <c r="AJ710" s="194"/>
      <c r="AK710" s="194"/>
      <c r="AL710" s="470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470"/>
      <c r="O711" s="194"/>
      <c r="P711" s="194"/>
      <c r="Q711" s="194"/>
      <c r="R711" s="194"/>
      <c r="S711" s="194"/>
      <c r="T711" s="194"/>
      <c r="U711" s="470"/>
      <c r="V711" s="194"/>
      <c r="W711" s="194"/>
      <c r="X711" s="194"/>
      <c r="Y711" s="194"/>
      <c r="Z711" s="194"/>
      <c r="AA711" s="470"/>
      <c r="AB711" s="194"/>
      <c r="AC711" s="194"/>
      <c r="AD711" s="194"/>
      <c r="AE711" s="194"/>
      <c r="AF711" s="194"/>
      <c r="AG711" s="470"/>
      <c r="AH711" s="194"/>
      <c r="AI711" s="194"/>
      <c r="AJ711" s="194"/>
      <c r="AK711" s="194"/>
      <c r="AL711" s="470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470"/>
      <c r="O712" s="194"/>
      <c r="P712" s="194"/>
      <c r="Q712" s="194"/>
      <c r="R712" s="194"/>
      <c r="S712" s="194"/>
      <c r="T712" s="194"/>
      <c r="U712" s="470"/>
      <c r="V712" s="194"/>
      <c r="W712" s="194"/>
      <c r="X712" s="194"/>
      <c r="Y712" s="194"/>
      <c r="Z712" s="194"/>
      <c r="AA712" s="470"/>
      <c r="AB712" s="194"/>
      <c r="AC712" s="194"/>
      <c r="AD712" s="194"/>
      <c r="AE712" s="194"/>
      <c r="AF712" s="194"/>
      <c r="AG712" s="470"/>
      <c r="AH712" s="194"/>
      <c r="AI712" s="194"/>
      <c r="AJ712" s="194"/>
      <c r="AK712" s="194"/>
      <c r="AL712" s="470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470"/>
      <c r="O713" s="194"/>
      <c r="P713" s="194"/>
      <c r="Q713" s="194"/>
      <c r="R713" s="194"/>
      <c r="S713" s="194"/>
      <c r="T713" s="194"/>
      <c r="U713" s="470"/>
      <c r="V713" s="194"/>
      <c r="W713" s="194"/>
      <c r="X713" s="194"/>
      <c r="Y713" s="194"/>
      <c r="Z713" s="194"/>
      <c r="AA713" s="470"/>
      <c r="AB713" s="194"/>
      <c r="AC713" s="194"/>
      <c r="AD713" s="194"/>
      <c r="AE713" s="194"/>
      <c r="AF713" s="194"/>
      <c r="AG713" s="470"/>
      <c r="AH713" s="194"/>
      <c r="AI713" s="194"/>
      <c r="AJ713" s="194"/>
      <c r="AK713" s="194"/>
      <c r="AL713" s="470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470"/>
      <c r="O714" s="194"/>
      <c r="P714" s="194"/>
      <c r="Q714" s="194"/>
      <c r="R714" s="194"/>
      <c r="S714" s="194"/>
      <c r="T714" s="194"/>
      <c r="U714" s="470"/>
      <c r="V714" s="194"/>
      <c r="W714" s="194"/>
      <c r="X714" s="194"/>
      <c r="Y714" s="194"/>
      <c r="Z714" s="194"/>
      <c r="AA714" s="470"/>
      <c r="AB714" s="194"/>
      <c r="AC714" s="194"/>
      <c r="AD714" s="194"/>
      <c r="AE714" s="194"/>
      <c r="AF714" s="194"/>
      <c r="AG714" s="470"/>
      <c r="AH714" s="194"/>
      <c r="AI714" s="194"/>
      <c r="AJ714" s="194"/>
      <c r="AK714" s="194"/>
      <c r="AL714" s="470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470"/>
      <c r="O715" s="194"/>
      <c r="P715" s="194"/>
      <c r="Q715" s="194"/>
      <c r="R715" s="194"/>
      <c r="S715" s="194"/>
      <c r="T715" s="194"/>
      <c r="U715" s="470"/>
      <c r="V715" s="194"/>
      <c r="W715" s="194"/>
      <c r="X715" s="194"/>
      <c r="Y715" s="194"/>
      <c r="Z715" s="194"/>
      <c r="AA715" s="470"/>
      <c r="AB715" s="194"/>
      <c r="AC715" s="194"/>
      <c r="AD715" s="194"/>
      <c r="AE715" s="194"/>
      <c r="AF715" s="194"/>
      <c r="AG715" s="470"/>
      <c r="AH715" s="194"/>
      <c r="AI715" s="194"/>
      <c r="AJ715" s="194"/>
      <c r="AK715" s="194"/>
      <c r="AL715" s="470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470"/>
      <c r="O716" s="194"/>
      <c r="P716" s="194"/>
      <c r="Q716" s="194"/>
      <c r="R716" s="194"/>
      <c r="S716" s="194"/>
      <c r="T716" s="194"/>
      <c r="U716" s="470"/>
      <c r="V716" s="194"/>
      <c r="W716" s="194"/>
      <c r="X716" s="194"/>
      <c r="Y716" s="194"/>
      <c r="Z716" s="194"/>
      <c r="AA716" s="470"/>
      <c r="AB716" s="194"/>
      <c r="AC716" s="194"/>
      <c r="AD716" s="194"/>
      <c r="AE716" s="194"/>
      <c r="AF716" s="194"/>
      <c r="AG716" s="470"/>
      <c r="AH716" s="194"/>
      <c r="AI716" s="194"/>
      <c r="AJ716" s="194"/>
      <c r="AK716" s="194"/>
      <c r="AL716" s="470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470"/>
      <c r="O717" s="194"/>
      <c r="P717" s="194"/>
      <c r="Q717" s="194"/>
      <c r="R717" s="194"/>
      <c r="S717" s="194"/>
      <c r="T717" s="194"/>
      <c r="U717" s="470"/>
      <c r="V717" s="194"/>
      <c r="W717" s="194"/>
      <c r="X717" s="194"/>
      <c r="Y717" s="194"/>
      <c r="Z717" s="194"/>
      <c r="AA717" s="470"/>
      <c r="AB717" s="194"/>
      <c r="AC717" s="194"/>
      <c r="AD717" s="194"/>
      <c r="AE717" s="194"/>
      <c r="AF717" s="194"/>
      <c r="AG717" s="470"/>
      <c r="AH717" s="194"/>
      <c r="AI717" s="194"/>
      <c r="AJ717" s="194"/>
      <c r="AK717" s="194"/>
      <c r="AL717" s="470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470"/>
      <c r="O718" s="194"/>
      <c r="P718" s="194"/>
      <c r="Q718" s="194"/>
      <c r="R718" s="194"/>
      <c r="S718" s="194"/>
      <c r="T718" s="194"/>
      <c r="U718" s="470"/>
      <c r="V718" s="194"/>
      <c r="W718" s="194"/>
      <c r="X718" s="194"/>
      <c r="Y718" s="194"/>
      <c r="Z718" s="194"/>
      <c r="AA718" s="470"/>
      <c r="AB718" s="194"/>
      <c r="AC718" s="194"/>
      <c r="AD718" s="194"/>
      <c r="AE718" s="194"/>
      <c r="AF718" s="194"/>
      <c r="AG718" s="470"/>
      <c r="AH718" s="194"/>
      <c r="AI718" s="194"/>
      <c r="AJ718" s="194"/>
      <c r="AK718" s="194"/>
      <c r="AL718" s="470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470"/>
      <c r="O719" s="194"/>
      <c r="P719" s="194"/>
      <c r="Q719" s="194"/>
      <c r="R719" s="194"/>
      <c r="S719" s="194"/>
      <c r="T719" s="194"/>
      <c r="U719" s="470"/>
      <c r="V719" s="194"/>
      <c r="W719" s="194"/>
      <c r="X719" s="194"/>
      <c r="Y719" s="194"/>
      <c r="Z719" s="194"/>
      <c r="AA719" s="470"/>
      <c r="AB719" s="194"/>
      <c r="AC719" s="194"/>
      <c r="AD719" s="194"/>
      <c r="AE719" s="194"/>
      <c r="AF719" s="194"/>
      <c r="AG719" s="470"/>
      <c r="AH719" s="194"/>
      <c r="AI719" s="194"/>
      <c r="AJ719" s="194"/>
      <c r="AK719" s="194"/>
      <c r="AL719" s="470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470"/>
      <c r="O720" s="194"/>
      <c r="P720" s="194"/>
      <c r="Q720" s="194"/>
      <c r="R720" s="194"/>
      <c r="S720" s="194"/>
      <c r="T720" s="194"/>
      <c r="U720" s="470"/>
      <c r="V720" s="194"/>
      <c r="W720" s="194"/>
      <c r="X720" s="194"/>
      <c r="Y720" s="194"/>
      <c r="Z720" s="194"/>
      <c r="AA720" s="470"/>
      <c r="AB720" s="194"/>
      <c r="AC720" s="194"/>
      <c r="AD720" s="194"/>
      <c r="AE720" s="194"/>
      <c r="AF720" s="194"/>
      <c r="AG720" s="470"/>
      <c r="AH720" s="194"/>
      <c r="AI720" s="194"/>
      <c r="AJ720" s="194"/>
      <c r="AK720" s="194"/>
      <c r="AL720" s="470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470"/>
      <c r="O721" s="194"/>
      <c r="P721" s="194"/>
      <c r="Q721" s="194"/>
      <c r="R721" s="194"/>
      <c r="S721" s="194"/>
      <c r="T721" s="194"/>
      <c r="U721" s="470"/>
      <c r="V721" s="194"/>
      <c r="W721" s="194"/>
      <c r="X721" s="194"/>
      <c r="Y721" s="194"/>
      <c r="Z721" s="194"/>
      <c r="AA721" s="470"/>
      <c r="AB721" s="194"/>
      <c r="AC721" s="194"/>
      <c r="AD721" s="194"/>
      <c r="AE721" s="194"/>
      <c r="AF721" s="194"/>
      <c r="AG721" s="470"/>
      <c r="AH721" s="194"/>
      <c r="AI721" s="194"/>
      <c r="AJ721" s="194"/>
      <c r="AK721" s="194"/>
      <c r="AL721" s="470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470"/>
      <c r="O722" s="194"/>
      <c r="P722" s="194"/>
      <c r="Q722" s="194"/>
      <c r="R722" s="194"/>
      <c r="S722" s="194"/>
      <c r="T722" s="194"/>
      <c r="U722" s="470"/>
      <c r="V722" s="194"/>
      <c r="W722" s="194"/>
      <c r="X722" s="194"/>
      <c r="Y722" s="194"/>
      <c r="Z722" s="194"/>
      <c r="AA722" s="470"/>
      <c r="AB722" s="194"/>
      <c r="AC722" s="194"/>
      <c r="AD722" s="194"/>
      <c r="AE722" s="194"/>
      <c r="AF722" s="194"/>
      <c r="AG722" s="470"/>
      <c r="AH722" s="194"/>
      <c r="AI722" s="194"/>
      <c r="AJ722" s="194"/>
      <c r="AK722" s="194"/>
      <c r="AL722" s="470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470"/>
      <c r="O723" s="194"/>
      <c r="P723" s="194"/>
      <c r="Q723" s="194"/>
      <c r="R723" s="194"/>
      <c r="S723" s="194"/>
      <c r="T723" s="194"/>
      <c r="U723" s="470"/>
      <c r="V723" s="194"/>
      <c r="W723" s="194"/>
      <c r="X723" s="194"/>
      <c r="Y723" s="194"/>
      <c r="Z723" s="194"/>
      <c r="AA723" s="470"/>
      <c r="AB723" s="194"/>
      <c r="AC723" s="194"/>
      <c r="AD723" s="194"/>
      <c r="AE723" s="194"/>
      <c r="AF723" s="194"/>
      <c r="AG723" s="470"/>
      <c r="AH723" s="194"/>
      <c r="AI723" s="194"/>
      <c r="AJ723" s="194"/>
      <c r="AK723" s="194"/>
      <c r="AL723" s="470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470"/>
      <c r="O724" s="194"/>
      <c r="P724" s="194"/>
      <c r="Q724" s="194"/>
      <c r="R724" s="194"/>
      <c r="S724" s="194"/>
      <c r="T724" s="194"/>
      <c r="U724" s="470"/>
      <c r="V724" s="194"/>
      <c r="W724" s="194"/>
      <c r="X724" s="194"/>
      <c r="Y724" s="194"/>
      <c r="Z724" s="194"/>
      <c r="AA724" s="470"/>
      <c r="AB724" s="194"/>
      <c r="AC724" s="194"/>
      <c r="AD724" s="194"/>
      <c r="AE724" s="194"/>
      <c r="AF724" s="194"/>
      <c r="AG724" s="470"/>
      <c r="AH724" s="194"/>
      <c r="AI724" s="194"/>
      <c r="AJ724" s="194"/>
      <c r="AK724" s="194"/>
      <c r="AL724" s="470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470"/>
      <c r="O725" s="194"/>
      <c r="P725" s="194"/>
      <c r="Q725" s="194"/>
      <c r="R725" s="194"/>
      <c r="S725" s="194"/>
      <c r="T725" s="194"/>
      <c r="U725" s="470"/>
      <c r="V725" s="194"/>
      <c r="W725" s="194"/>
      <c r="X725" s="194"/>
      <c r="Y725" s="194"/>
      <c r="Z725" s="194"/>
      <c r="AA725" s="470"/>
      <c r="AB725" s="194"/>
      <c r="AC725" s="194"/>
      <c r="AD725" s="194"/>
      <c r="AE725" s="194"/>
      <c r="AF725" s="194"/>
      <c r="AG725" s="470"/>
      <c r="AH725" s="194"/>
      <c r="AI725" s="194"/>
      <c r="AJ725" s="194"/>
      <c r="AK725" s="194"/>
      <c r="AL725" s="470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470"/>
      <c r="O726" s="194"/>
      <c r="P726" s="194"/>
      <c r="Q726" s="194"/>
      <c r="R726" s="194"/>
      <c r="S726" s="194"/>
      <c r="T726" s="194"/>
      <c r="U726" s="470"/>
      <c r="V726" s="194"/>
      <c r="W726" s="194"/>
      <c r="X726" s="194"/>
      <c r="Y726" s="194"/>
      <c r="Z726" s="194"/>
      <c r="AA726" s="470"/>
      <c r="AB726" s="194"/>
      <c r="AC726" s="194"/>
      <c r="AD726" s="194"/>
      <c r="AE726" s="194"/>
      <c r="AF726" s="194"/>
      <c r="AG726" s="470"/>
      <c r="AH726" s="194"/>
      <c r="AI726" s="194"/>
      <c r="AJ726" s="194"/>
      <c r="AK726" s="194"/>
      <c r="AL726" s="470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470"/>
      <c r="O727" s="194"/>
      <c r="P727" s="194"/>
      <c r="Q727" s="194"/>
      <c r="R727" s="194"/>
      <c r="S727" s="194"/>
      <c r="T727" s="194"/>
      <c r="U727" s="470"/>
      <c r="V727" s="194"/>
      <c r="W727" s="194"/>
      <c r="X727" s="194"/>
      <c r="Y727" s="194"/>
      <c r="Z727" s="194"/>
      <c r="AA727" s="470"/>
      <c r="AB727" s="194"/>
      <c r="AC727" s="194"/>
      <c r="AD727" s="194"/>
      <c r="AE727" s="194"/>
      <c r="AF727" s="194"/>
      <c r="AG727" s="470"/>
      <c r="AH727" s="194"/>
      <c r="AI727" s="194"/>
      <c r="AJ727" s="194"/>
      <c r="AK727" s="194"/>
      <c r="AL727" s="470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470"/>
      <c r="O728" s="194"/>
      <c r="P728" s="194"/>
      <c r="Q728" s="194"/>
      <c r="R728" s="194"/>
      <c r="S728" s="194"/>
      <c r="T728" s="194"/>
      <c r="U728" s="470"/>
      <c r="V728" s="194"/>
      <c r="W728" s="194"/>
      <c r="X728" s="194"/>
      <c r="Y728" s="194"/>
      <c r="Z728" s="194"/>
      <c r="AA728" s="470"/>
      <c r="AB728" s="194"/>
      <c r="AC728" s="194"/>
      <c r="AD728" s="194"/>
      <c r="AE728" s="194"/>
      <c r="AF728" s="194"/>
      <c r="AG728" s="470"/>
      <c r="AH728" s="194"/>
      <c r="AI728" s="194"/>
      <c r="AJ728" s="194"/>
      <c r="AK728" s="194"/>
      <c r="AL728" s="470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470"/>
      <c r="O729" s="194"/>
      <c r="P729" s="194"/>
      <c r="Q729" s="194"/>
      <c r="R729" s="194"/>
      <c r="S729" s="194"/>
      <c r="T729" s="194"/>
      <c r="U729" s="470"/>
      <c r="V729" s="194"/>
      <c r="W729" s="194"/>
      <c r="X729" s="194"/>
      <c r="Y729" s="194"/>
      <c r="Z729" s="194"/>
      <c r="AA729" s="470"/>
      <c r="AB729" s="194"/>
      <c r="AC729" s="194"/>
      <c r="AD729" s="194"/>
      <c r="AE729" s="194"/>
      <c r="AF729" s="194"/>
      <c r="AG729" s="470"/>
      <c r="AH729" s="194"/>
      <c r="AI729" s="194"/>
      <c r="AJ729" s="194"/>
      <c r="AK729" s="194"/>
      <c r="AL729" s="470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470"/>
      <c r="O730" s="194"/>
      <c r="P730" s="194"/>
      <c r="Q730" s="194"/>
      <c r="R730" s="194"/>
      <c r="S730" s="194"/>
      <c r="T730" s="194"/>
      <c r="U730" s="470"/>
      <c r="V730" s="194"/>
      <c r="W730" s="194"/>
      <c r="X730" s="194"/>
      <c r="Y730" s="194"/>
      <c r="Z730" s="194"/>
      <c r="AA730" s="470"/>
      <c r="AB730" s="194"/>
      <c r="AC730" s="194"/>
      <c r="AD730" s="194"/>
      <c r="AE730" s="194"/>
      <c r="AF730" s="194"/>
      <c r="AG730" s="470"/>
      <c r="AH730" s="194"/>
      <c r="AI730" s="194"/>
      <c r="AJ730" s="194"/>
      <c r="AK730" s="194"/>
      <c r="AL730" s="470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470"/>
      <c r="O731" s="194"/>
      <c r="P731" s="194"/>
      <c r="Q731" s="194"/>
      <c r="R731" s="194"/>
      <c r="S731" s="194"/>
      <c r="T731" s="194"/>
      <c r="U731" s="470"/>
      <c r="V731" s="194"/>
      <c r="W731" s="194"/>
      <c r="X731" s="194"/>
      <c r="Y731" s="194"/>
      <c r="Z731" s="194"/>
      <c r="AA731" s="470"/>
      <c r="AB731" s="194"/>
      <c r="AC731" s="194"/>
      <c r="AD731" s="194"/>
      <c r="AE731" s="194"/>
      <c r="AF731" s="194"/>
      <c r="AG731" s="470"/>
      <c r="AH731" s="194"/>
      <c r="AI731" s="194"/>
      <c r="AJ731" s="194"/>
      <c r="AK731" s="194"/>
      <c r="AL731" s="470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470"/>
      <c r="O732" s="194"/>
      <c r="P732" s="194"/>
      <c r="Q732" s="194"/>
      <c r="R732" s="194"/>
      <c r="S732" s="194"/>
      <c r="T732" s="194"/>
      <c r="U732" s="470"/>
      <c r="V732" s="194"/>
      <c r="W732" s="194"/>
      <c r="X732" s="194"/>
      <c r="Y732" s="194"/>
      <c r="Z732" s="194"/>
      <c r="AA732" s="470"/>
      <c r="AB732" s="194"/>
      <c r="AC732" s="194"/>
      <c r="AD732" s="194"/>
      <c r="AE732" s="194"/>
      <c r="AF732" s="194"/>
      <c r="AG732" s="470"/>
      <c r="AH732" s="194"/>
      <c r="AI732" s="194"/>
      <c r="AJ732" s="194"/>
      <c r="AK732" s="194"/>
      <c r="AL732" s="470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470"/>
      <c r="O733" s="194"/>
      <c r="P733" s="194"/>
      <c r="Q733" s="194"/>
      <c r="R733" s="194"/>
      <c r="S733" s="194"/>
      <c r="T733" s="194"/>
      <c r="U733" s="470"/>
      <c r="V733" s="194"/>
      <c r="W733" s="194"/>
      <c r="X733" s="194"/>
      <c r="Y733" s="194"/>
      <c r="Z733" s="194"/>
      <c r="AA733" s="470"/>
      <c r="AB733" s="194"/>
      <c r="AC733" s="194"/>
      <c r="AD733" s="194"/>
      <c r="AE733" s="194"/>
      <c r="AF733" s="194"/>
      <c r="AG733" s="470"/>
      <c r="AH733" s="194"/>
      <c r="AI733" s="194"/>
      <c r="AJ733" s="194"/>
      <c r="AK733" s="194"/>
      <c r="AL733" s="470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470"/>
      <c r="O734" s="194"/>
      <c r="P734" s="194"/>
      <c r="Q734" s="194"/>
      <c r="R734" s="194"/>
      <c r="S734" s="194"/>
      <c r="T734" s="194"/>
      <c r="U734" s="470"/>
      <c r="V734" s="194"/>
      <c r="W734" s="194"/>
      <c r="X734" s="194"/>
      <c r="Y734" s="194"/>
      <c r="Z734" s="194"/>
      <c r="AA734" s="470"/>
      <c r="AB734" s="194"/>
      <c r="AC734" s="194"/>
      <c r="AD734" s="194"/>
      <c r="AE734" s="194"/>
      <c r="AF734" s="194"/>
      <c r="AG734" s="470"/>
      <c r="AH734" s="194"/>
      <c r="AI734" s="194"/>
      <c r="AJ734" s="194"/>
      <c r="AK734" s="194"/>
      <c r="AL734" s="470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470"/>
      <c r="O735" s="194"/>
      <c r="P735" s="194"/>
      <c r="Q735" s="194"/>
      <c r="R735" s="194"/>
      <c r="S735" s="194"/>
      <c r="T735" s="194"/>
      <c r="U735" s="470"/>
      <c r="V735" s="194"/>
      <c r="W735" s="194"/>
      <c r="X735" s="194"/>
      <c r="Y735" s="194"/>
      <c r="Z735" s="194"/>
      <c r="AA735" s="470"/>
      <c r="AB735" s="194"/>
      <c r="AC735" s="194"/>
      <c r="AD735" s="194"/>
      <c r="AE735" s="194"/>
      <c r="AF735" s="194"/>
      <c r="AG735" s="470"/>
      <c r="AH735" s="194"/>
      <c r="AI735" s="194"/>
      <c r="AJ735" s="194"/>
      <c r="AK735" s="194"/>
      <c r="AL735" s="470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470"/>
      <c r="O736" s="194"/>
      <c r="P736" s="194"/>
      <c r="Q736" s="194"/>
      <c r="R736" s="194"/>
      <c r="S736" s="194"/>
      <c r="T736" s="194"/>
      <c r="U736" s="470"/>
      <c r="V736" s="194"/>
      <c r="W736" s="194"/>
      <c r="X736" s="194"/>
      <c r="Y736" s="194"/>
      <c r="Z736" s="194"/>
      <c r="AA736" s="470"/>
      <c r="AB736" s="194"/>
      <c r="AC736" s="194"/>
      <c r="AD736" s="194"/>
      <c r="AE736" s="194"/>
      <c r="AF736" s="194"/>
      <c r="AG736" s="470"/>
      <c r="AH736" s="194"/>
      <c r="AI736" s="194"/>
      <c r="AJ736" s="194"/>
      <c r="AK736" s="194"/>
      <c r="AL736" s="470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470"/>
      <c r="O737" s="194"/>
      <c r="P737" s="194"/>
      <c r="Q737" s="194"/>
      <c r="R737" s="194"/>
      <c r="S737" s="194"/>
      <c r="T737" s="194"/>
      <c r="U737" s="470"/>
      <c r="V737" s="194"/>
      <c r="W737" s="194"/>
      <c r="X737" s="194"/>
      <c r="Y737" s="194"/>
      <c r="Z737" s="194"/>
      <c r="AA737" s="470"/>
      <c r="AB737" s="194"/>
      <c r="AC737" s="194"/>
      <c r="AD737" s="194"/>
      <c r="AE737" s="194"/>
      <c r="AF737" s="194"/>
      <c r="AG737" s="470"/>
      <c r="AH737" s="194"/>
      <c r="AI737" s="194"/>
      <c r="AJ737" s="194"/>
      <c r="AK737" s="194"/>
      <c r="AL737" s="470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470"/>
      <c r="O738" s="194"/>
      <c r="P738" s="194"/>
      <c r="Q738" s="194"/>
      <c r="R738" s="194"/>
      <c r="S738" s="194"/>
      <c r="T738" s="194"/>
      <c r="U738" s="470"/>
      <c r="V738" s="194"/>
      <c r="W738" s="194"/>
      <c r="X738" s="194"/>
      <c r="Y738" s="194"/>
      <c r="Z738" s="194"/>
      <c r="AA738" s="470"/>
      <c r="AB738" s="194"/>
      <c r="AC738" s="194"/>
      <c r="AD738" s="194"/>
      <c r="AE738" s="194"/>
      <c r="AF738" s="194"/>
      <c r="AG738" s="470"/>
      <c r="AH738" s="194"/>
      <c r="AI738" s="194"/>
      <c r="AJ738" s="194"/>
      <c r="AK738" s="194"/>
      <c r="AL738" s="470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470"/>
      <c r="O739" s="194"/>
      <c r="P739" s="194"/>
      <c r="Q739" s="194"/>
      <c r="R739" s="194"/>
      <c r="S739" s="194"/>
      <c r="T739" s="194"/>
      <c r="U739" s="470"/>
      <c r="V739" s="194"/>
      <c r="W739" s="194"/>
      <c r="X739" s="194"/>
      <c r="Y739" s="194"/>
      <c r="Z739" s="194"/>
      <c r="AA739" s="470"/>
      <c r="AB739" s="194"/>
      <c r="AC739" s="194"/>
      <c r="AD739" s="194"/>
      <c r="AE739" s="194"/>
      <c r="AF739" s="194"/>
      <c r="AG739" s="470"/>
      <c r="AH739" s="194"/>
      <c r="AI739" s="194"/>
      <c r="AJ739" s="194"/>
      <c r="AK739" s="194"/>
      <c r="AL739" s="470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470"/>
      <c r="O740" s="194"/>
      <c r="P740" s="194"/>
      <c r="Q740" s="194"/>
      <c r="R740" s="194"/>
      <c r="S740" s="194"/>
      <c r="T740" s="194"/>
      <c r="U740" s="470"/>
      <c r="V740" s="194"/>
      <c r="W740" s="194"/>
      <c r="X740" s="194"/>
      <c r="Y740" s="194"/>
      <c r="Z740" s="194"/>
      <c r="AA740" s="470"/>
      <c r="AB740" s="194"/>
      <c r="AC740" s="194"/>
      <c r="AD740" s="194"/>
      <c r="AE740" s="194"/>
      <c r="AF740" s="194"/>
      <c r="AG740" s="470"/>
      <c r="AH740" s="194"/>
      <c r="AI740" s="194"/>
      <c r="AJ740" s="194"/>
      <c r="AK740" s="194"/>
      <c r="AL740" s="470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470"/>
      <c r="O741" s="194"/>
      <c r="P741" s="194"/>
      <c r="Q741" s="194"/>
      <c r="R741" s="194"/>
      <c r="S741" s="194"/>
      <c r="T741" s="194"/>
      <c r="U741" s="470"/>
      <c r="V741" s="194"/>
      <c r="W741" s="194"/>
      <c r="X741" s="194"/>
      <c r="Y741" s="194"/>
      <c r="Z741" s="194"/>
      <c r="AA741" s="470"/>
      <c r="AB741" s="194"/>
      <c r="AC741" s="194"/>
      <c r="AD741" s="194"/>
      <c r="AE741" s="194"/>
      <c r="AF741" s="194"/>
      <c r="AG741" s="470"/>
      <c r="AH741" s="194"/>
      <c r="AI741" s="194"/>
      <c r="AJ741" s="194"/>
      <c r="AK741" s="194"/>
      <c r="AL741" s="470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470"/>
      <c r="O742" s="194"/>
      <c r="P742" s="194"/>
      <c r="Q742" s="194"/>
      <c r="R742" s="194"/>
      <c r="S742" s="194"/>
      <c r="T742" s="194"/>
      <c r="U742" s="470"/>
      <c r="V742" s="194"/>
      <c r="W742" s="194"/>
      <c r="X742" s="194"/>
      <c r="Y742" s="194"/>
      <c r="Z742" s="194"/>
      <c r="AA742" s="470"/>
      <c r="AB742" s="194"/>
      <c r="AC742" s="194"/>
      <c r="AD742" s="194"/>
      <c r="AE742" s="194"/>
      <c r="AF742" s="194"/>
      <c r="AG742" s="470"/>
      <c r="AH742" s="194"/>
      <c r="AI742" s="194"/>
      <c r="AJ742" s="194"/>
      <c r="AK742" s="194"/>
      <c r="AL742" s="470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470"/>
      <c r="O743" s="194"/>
      <c r="P743" s="194"/>
      <c r="Q743" s="194"/>
      <c r="R743" s="194"/>
      <c r="S743" s="194"/>
      <c r="T743" s="194"/>
      <c r="U743" s="470"/>
      <c r="V743" s="194"/>
      <c r="W743" s="194"/>
      <c r="X743" s="194"/>
      <c r="Y743" s="194"/>
      <c r="Z743" s="194"/>
      <c r="AA743" s="470"/>
      <c r="AB743" s="194"/>
      <c r="AC743" s="194"/>
      <c r="AD743" s="194"/>
      <c r="AE743" s="194"/>
      <c r="AF743" s="194"/>
      <c r="AG743" s="470"/>
      <c r="AH743" s="194"/>
      <c r="AI743" s="194"/>
      <c r="AJ743" s="194"/>
      <c r="AK743" s="194"/>
      <c r="AL743" s="470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470"/>
      <c r="O744" s="194"/>
      <c r="P744" s="194"/>
      <c r="Q744" s="194"/>
      <c r="R744" s="194"/>
      <c r="S744" s="194"/>
      <c r="T744" s="194"/>
      <c r="U744" s="470"/>
      <c r="V744" s="194"/>
      <c r="W744" s="194"/>
      <c r="X744" s="194"/>
      <c r="Y744" s="194"/>
      <c r="Z744" s="194"/>
      <c r="AA744" s="470"/>
      <c r="AB744" s="194"/>
      <c r="AC744" s="194"/>
      <c r="AD744" s="194"/>
      <c r="AE744" s="194"/>
      <c r="AF744" s="194"/>
      <c r="AG744" s="470"/>
      <c r="AH744" s="194"/>
      <c r="AI744" s="194"/>
      <c r="AJ744" s="194"/>
      <c r="AK744" s="194"/>
      <c r="AL744" s="470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470"/>
      <c r="O745" s="194"/>
      <c r="P745" s="194"/>
      <c r="Q745" s="194"/>
      <c r="R745" s="194"/>
      <c r="S745" s="194"/>
      <c r="T745" s="194"/>
      <c r="U745" s="470"/>
      <c r="V745" s="194"/>
      <c r="W745" s="194"/>
      <c r="X745" s="194"/>
      <c r="Y745" s="194"/>
      <c r="Z745" s="194"/>
      <c r="AA745" s="470"/>
      <c r="AB745" s="194"/>
      <c r="AC745" s="194"/>
      <c r="AD745" s="194"/>
      <c r="AE745" s="194"/>
      <c r="AF745" s="194"/>
      <c r="AG745" s="470"/>
      <c r="AH745" s="194"/>
      <c r="AI745" s="194"/>
      <c r="AJ745" s="194"/>
      <c r="AK745" s="194"/>
      <c r="AL745" s="470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470"/>
      <c r="O746" s="194"/>
      <c r="P746" s="194"/>
      <c r="Q746" s="194"/>
      <c r="R746" s="194"/>
      <c r="S746" s="194"/>
      <c r="T746" s="194"/>
      <c r="U746" s="470"/>
      <c r="V746" s="194"/>
      <c r="W746" s="194"/>
      <c r="X746" s="194"/>
      <c r="Y746" s="194"/>
      <c r="Z746" s="194"/>
      <c r="AA746" s="470"/>
      <c r="AB746" s="194"/>
      <c r="AC746" s="194"/>
      <c r="AD746" s="194"/>
      <c r="AE746" s="194"/>
      <c r="AF746" s="194"/>
      <c r="AG746" s="470"/>
      <c r="AH746" s="194"/>
      <c r="AI746" s="194"/>
      <c r="AJ746" s="194"/>
      <c r="AK746" s="194"/>
      <c r="AL746" s="470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470"/>
      <c r="O747" s="194"/>
      <c r="P747" s="194"/>
      <c r="Q747" s="194"/>
      <c r="R747" s="194"/>
      <c r="S747" s="194"/>
      <c r="T747" s="194"/>
      <c r="U747" s="470"/>
      <c r="V747" s="194"/>
      <c r="W747" s="194"/>
      <c r="X747" s="194"/>
      <c r="Y747" s="194"/>
      <c r="Z747" s="194"/>
      <c r="AA747" s="470"/>
      <c r="AB747" s="194"/>
      <c r="AC747" s="194"/>
      <c r="AD747" s="194"/>
      <c r="AE747" s="194"/>
      <c r="AF747" s="194"/>
      <c r="AG747" s="470"/>
      <c r="AH747" s="194"/>
      <c r="AI747" s="194"/>
      <c r="AJ747" s="194"/>
      <c r="AK747" s="194"/>
      <c r="AL747" s="470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470"/>
      <c r="O748" s="194"/>
      <c r="P748" s="194"/>
      <c r="Q748" s="194"/>
      <c r="R748" s="194"/>
      <c r="S748" s="194"/>
      <c r="T748" s="194"/>
      <c r="U748" s="470"/>
      <c r="V748" s="194"/>
      <c r="W748" s="194"/>
      <c r="X748" s="194"/>
      <c r="Y748" s="194"/>
      <c r="Z748" s="194"/>
      <c r="AA748" s="470"/>
      <c r="AB748" s="194"/>
      <c r="AC748" s="194"/>
      <c r="AD748" s="194"/>
      <c r="AE748" s="194"/>
      <c r="AF748" s="194"/>
      <c r="AG748" s="470"/>
      <c r="AH748" s="194"/>
      <c r="AI748" s="194"/>
      <c r="AJ748" s="194"/>
      <c r="AK748" s="194"/>
      <c r="AL748" s="470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470"/>
      <c r="O749" s="194"/>
      <c r="P749" s="194"/>
      <c r="Q749" s="194"/>
      <c r="R749" s="194"/>
      <c r="S749" s="194"/>
      <c r="T749" s="194"/>
      <c r="U749" s="470"/>
      <c r="V749" s="194"/>
      <c r="W749" s="194"/>
      <c r="X749" s="194"/>
      <c r="Y749" s="194"/>
      <c r="Z749" s="194"/>
      <c r="AA749" s="470"/>
      <c r="AB749" s="194"/>
      <c r="AC749" s="194"/>
      <c r="AD749" s="194"/>
      <c r="AE749" s="194"/>
      <c r="AF749" s="194"/>
      <c r="AG749" s="470"/>
      <c r="AH749" s="194"/>
      <c r="AI749" s="194"/>
      <c r="AJ749" s="194"/>
      <c r="AK749" s="194"/>
      <c r="AL749" s="470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470"/>
      <c r="O750" s="194"/>
      <c r="P750" s="194"/>
      <c r="Q750" s="194"/>
      <c r="R750" s="194"/>
      <c r="S750" s="194"/>
      <c r="T750" s="194"/>
      <c r="U750" s="470"/>
      <c r="V750" s="194"/>
      <c r="W750" s="194"/>
      <c r="X750" s="194"/>
      <c r="Y750" s="194"/>
      <c r="Z750" s="194"/>
      <c r="AA750" s="470"/>
      <c r="AB750" s="194"/>
      <c r="AC750" s="194"/>
      <c r="AD750" s="194"/>
      <c r="AE750" s="194"/>
      <c r="AF750" s="194"/>
      <c r="AG750" s="470"/>
      <c r="AH750" s="194"/>
      <c r="AI750" s="194"/>
      <c r="AJ750" s="194"/>
      <c r="AK750" s="194"/>
      <c r="AL750" s="470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470"/>
      <c r="O751" s="194"/>
      <c r="P751" s="194"/>
      <c r="Q751" s="194"/>
      <c r="R751" s="194"/>
      <c r="S751" s="194"/>
      <c r="T751" s="194"/>
      <c r="U751" s="470"/>
      <c r="V751" s="194"/>
      <c r="W751" s="194"/>
      <c r="X751" s="194"/>
      <c r="Y751" s="194"/>
      <c r="Z751" s="194"/>
      <c r="AA751" s="470"/>
      <c r="AB751" s="194"/>
      <c r="AC751" s="194"/>
      <c r="AD751" s="194"/>
      <c r="AE751" s="194"/>
      <c r="AF751" s="194"/>
      <c r="AG751" s="470"/>
      <c r="AH751" s="194"/>
      <c r="AI751" s="194"/>
      <c r="AJ751" s="194"/>
      <c r="AK751" s="194"/>
      <c r="AL751" s="470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470"/>
      <c r="O752" s="194"/>
      <c r="P752" s="194"/>
      <c r="Q752" s="194"/>
      <c r="R752" s="194"/>
      <c r="S752" s="194"/>
      <c r="T752" s="194"/>
      <c r="U752" s="470"/>
      <c r="V752" s="194"/>
      <c r="W752" s="194"/>
      <c r="X752" s="194"/>
      <c r="Y752" s="194"/>
      <c r="Z752" s="194"/>
      <c r="AA752" s="470"/>
      <c r="AB752" s="194"/>
      <c r="AC752" s="194"/>
      <c r="AD752" s="194"/>
      <c r="AE752" s="194"/>
      <c r="AF752" s="194"/>
      <c r="AG752" s="470"/>
      <c r="AH752" s="194"/>
      <c r="AI752" s="194"/>
      <c r="AJ752" s="194"/>
      <c r="AK752" s="194"/>
      <c r="AL752" s="470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470"/>
      <c r="O753" s="194"/>
      <c r="P753" s="194"/>
      <c r="Q753" s="194"/>
      <c r="R753" s="194"/>
      <c r="S753" s="194"/>
      <c r="T753" s="194"/>
      <c r="U753" s="470"/>
      <c r="V753" s="194"/>
      <c r="W753" s="194"/>
      <c r="X753" s="194"/>
      <c r="Y753" s="194"/>
      <c r="Z753" s="194"/>
      <c r="AA753" s="470"/>
      <c r="AB753" s="194"/>
      <c r="AC753" s="194"/>
      <c r="AD753" s="194"/>
      <c r="AE753" s="194"/>
      <c r="AF753" s="194"/>
      <c r="AG753" s="470"/>
      <c r="AH753" s="194"/>
      <c r="AI753" s="194"/>
      <c r="AJ753" s="194"/>
      <c r="AK753" s="194"/>
      <c r="AL753" s="470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470"/>
      <c r="O754" s="194"/>
      <c r="P754" s="194"/>
      <c r="Q754" s="194"/>
      <c r="R754" s="194"/>
      <c r="S754" s="194"/>
      <c r="T754" s="194"/>
      <c r="U754" s="470"/>
      <c r="V754" s="194"/>
      <c r="W754" s="194"/>
      <c r="X754" s="194"/>
      <c r="Y754" s="194"/>
      <c r="Z754" s="194"/>
      <c r="AA754" s="470"/>
      <c r="AB754" s="194"/>
      <c r="AC754" s="194"/>
      <c r="AD754" s="194"/>
      <c r="AE754" s="194"/>
      <c r="AF754" s="194"/>
      <c r="AG754" s="470"/>
      <c r="AH754" s="194"/>
      <c r="AI754" s="194"/>
      <c r="AJ754" s="194"/>
      <c r="AK754" s="194"/>
      <c r="AL754" s="470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470"/>
      <c r="O755" s="194"/>
      <c r="P755" s="194"/>
      <c r="Q755" s="194"/>
      <c r="R755" s="194"/>
      <c r="S755" s="194"/>
      <c r="T755" s="194"/>
      <c r="U755" s="470"/>
      <c r="V755" s="194"/>
      <c r="W755" s="194"/>
      <c r="X755" s="194"/>
      <c r="Y755" s="194"/>
      <c r="Z755" s="194"/>
      <c r="AA755" s="470"/>
      <c r="AB755" s="194"/>
      <c r="AC755" s="194"/>
      <c r="AD755" s="194"/>
      <c r="AE755" s="194"/>
      <c r="AF755" s="194"/>
      <c r="AG755" s="470"/>
      <c r="AH755" s="194"/>
      <c r="AI755" s="194"/>
      <c r="AJ755" s="194"/>
      <c r="AK755" s="194"/>
      <c r="AL755" s="470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470"/>
      <c r="O756" s="194"/>
      <c r="P756" s="194"/>
      <c r="Q756" s="194"/>
      <c r="R756" s="194"/>
      <c r="S756" s="194"/>
      <c r="T756" s="194"/>
      <c r="U756" s="470"/>
      <c r="V756" s="194"/>
      <c r="W756" s="194"/>
      <c r="X756" s="194"/>
      <c r="Y756" s="194"/>
      <c r="Z756" s="194"/>
      <c r="AA756" s="470"/>
      <c r="AB756" s="194"/>
      <c r="AC756" s="194"/>
      <c r="AD756" s="194"/>
      <c r="AE756" s="194"/>
      <c r="AF756" s="194"/>
      <c r="AG756" s="470"/>
      <c r="AH756" s="194"/>
      <c r="AI756" s="194"/>
      <c r="AJ756" s="194"/>
      <c r="AK756" s="194"/>
      <c r="AL756" s="470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470"/>
      <c r="O757" s="194"/>
      <c r="P757" s="194"/>
      <c r="Q757" s="194"/>
      <c r="R757" s="194"/>
      <c r="S757" s="194"/>
      <c r="T757" s="194"/>
      <c r="U757" s="470"/>
      <c r="V757" s="194"/>
      <c r="W757" s="194"/>
      <c r="X757" s="194"/>
      <c r="Y757" s="194"/>
      <c r="Z757" s="194"/>
      <c r="AA757" s="470"/>
      <c r="AB757" s="194"/>
      <c r="AC757" s="194"/>
      <c r="AD757" s="194"/>
      <c r="AE757" s="194"/>
      <c r="AF757" s="194"/>
      <c r="AG757" s="470"/>
      <c r="AH757" s="194"/>
      <c r="AI757" s="194"/>
      <c r="AJ757" s="194"/>
      <c r="AK757" s="194"/>
      <c r="AL757" s="470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470"/>
      <c r="O758" s="194"/>
      <c r="P758" s="194"/>
      <c r="Q758" s="194"/>
      <c r="R758" s="194"/>
      <c r="S758" s="194"/>
      <c r="T758" s="194"/>
      <c r="U758" s="470"/>
      <c r="V758" s="194"/>
      <c r="W758" s="194"/>
      <c r="X758" s="194"/>
      <c r="Y758" s="194"/>
      <c r="Z758" s="194"/>
      <c r="AA758" s="470"/>
      <c r="AB758" s="194"/>
      <c r="AC758" s="194"/>
      <c r="AD758" s="194"/>
      <c r="AE758" s="194"/>
      <c r="AF758" s="194"/>
      <c r="AG758" s="470"/>
      <c r="AH758" s="194"/>
      <c r="AI758" s="194"/>
      <c r="AJ758" s="194"/>
      <c r="AK758" s="194"/>
      <c r="AL758" s="470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470"/>
      <c r="O759" s="194"/>
      <c r="P759" s="194"/>
      <c r="Q759" s="194"/>
      <c r="R759" s="194"/>
      <c r="S759" s="194"/>
      <c r="T759" s="194"/>
      <c r="U759" s="470"/>
      <c r="V759" s="194"/>
      <c r="W759" s="194"/>
      <c r="X759" s="194"/>
      <c r="Y759" s="194"/>
      <c r="Z759" s="194"/>
      <c r="AA759" s="470"/>
      <c r="AB759" s="194"/>
      <c r="AC759" s="194"/>
      <c r="AD759" s="194"/>
      <c r="AE759" s="194"/>
      <c r="AF759" s="194"/>
      <c r="AG759" s="470"/>
      <c r="AH759" s="194"/>
      <c r="AI759" s="194"/>
      <c r="AJ759" s="194"/>
      <c r="AK759" s="194"/>
      <c r="AL759" s="470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470"/>
      <c r="O760" s="194"/>
      <c r="P760" s="194"/>
      <c r="Q760" s="194"/>
      <c r="R760" s="194"/>
      <c r="S760" s="194"/>
      <c r="T760" s="194"/>
      <c r="U760" s="470"/>
      <c r="V760" s="194"/>
      <c r="W760" s="194"/>
      <c r="X760" s="194"/>
      <c r="Y760" s="194"/>
      <c r="Z760" s="194"/>
      <c r="AA760" s="470"/>
      <c r="AB760" s="194"/>
      <c r="AC760" s="194"/>
      <c r="AD760" s="194"/>
      <c r="AE760" s="194"/>
      <c r="AF760" s="194"/>
      <c r="AG760" s="470"/>
      <c r="AH760" s="194"/>
      <c r="AI760" s="194"/>
      <c r="AJ760" s="194"/>
      <c r="AK760" s="194"/>
      <c r="AL760" s="470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470"/>
      <c r="O761" s="194"/>
      <c r="P761" s="194"/>
      <c r="Q761" s="194"/>
      <c r="R761" s="194"/>
      <c r="S761" s="194"/>
      <c r="T761" s="194"/>
      <c r="U761" s="470"/>
      <c r="V761" s="194"/>
      <c r="W761" s="194"/>
      <c r="X761" s="194"/>
      <c r="Y761" s="194"/>
      <c r="Z761" s="194"/>
      <c r="AA761" s="470"/>
      <c r="AB761" s="194"/>
      <c r="AC761" s="194"/>
      <c r="AD761" s="194"/>
      <c r="AE761" s="194"/>
      <c r="AF761" s="194"/>
      <c r="AG761" s="470"/>
      <c r="AH761" s="194"/>
      <c r="AI761" s="194"/>
      <c r="AJ761" s="194"/>
      <c r="AK761" s="194"/>
      <c r="AL761" s="470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470"/>
      <c r="O762" s="194"/>
      <c r="P762" s="194"/>
      <c r="Q762" s="194"/>
      <c r="R762" s="194"/>
      <c r="S762" s="194"/>
      <c r="T762" s="194"/>
      <c r="U762" s="470"/>
      <c r="V762" s="194"/>
      <c r="W762" s="194"/>
      <c r="X762" s="194"/>
      <c r="Y762" s="194"/>
      <c r="Z762" s="194"/>
      <c r="AA762" s="470"/>
      <c r="AB762" s="194"/>
      <c r="AC762" s="194"/>
      <c r="AD762" s="194"/>
      <c r="AE762" s="194"/>
      <c r="AF762" s="194"/>
      <c r="AG762" s="470"/>
      <c r="AH762" s="194"/>
      <c r="AI762" s="194"/>
      <c r="AJ762" s="194"/>
      <c r="AK762" s="194"/>
      <c r="AL762" s="470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470"/>
      <c r="O763" s="194"/>
      <c r="P763" s="194"/>
      <c r="Q763" s="194"/>
      <c r="R763" s="194"/>
      <c r="S763" s="194"/>
      <c r="T763" s="194"/>
      <c r="U763" s="470"/>
      <c r="V763" s="194"/>
      <c r="W763" s="194"/>
      <c r="X763" s="194"/>
      <c r="Y763" s="194"/>
      <c r="Z763" s="194"/>
      <c r="AA763" s="470"/>
      <c r="AB763" s="194"/>
      <c r="AC763" s="194"/>
      <c r="AD763" s="194"/>
      <c r="AE763" s="194"/>
      <c r="AF763" s="194"/>
      <c r="AG763" s="470"/>
      <c r="AH763" s="194"/>
      <c r="AI763" s="194"/>
      <c r="AJ763" s="194"/>
      <c r="AK763" s="194"/>
      <c r="AL763" s="470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470"/>
      <c r="O764" s="194"/>
      <c r="P764" s="194"/>
      <c r="Q764" s="194"/>
      <c r="R764" s="194"/>
      <c r="S764" s="194"/>
      <c r="T764" s="194"/>
      <c r="U764" s="470"/>
      <c r="V764" s="194"/>
      <c r="W764" s="194"/>
      <c r="X764" s="194"/>
      <c r="Y764" s="194"/>
      <c r="Z764" s="194"/>
      <c r="AA764" s="470"/>
      <c r="AB764" s="194"/>
      <c r="AC764" s="194"/>
      <c r="AD764" s="194"/>
      <c r="AE764" s="194"/>
      <c r="AF764" s="194"/>
      <c r="AG764" s="470"/>
      <c r="AH764" s="194"/>
      <c r="AI764" s="194"/>
      <c r="AJ764" s="194"/>
      <c r="AK764" s="194"/>
      <c r="AL764" s="470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470"/>
      <c r="O765" s="194"/>
      <c r="P765" s="194"/>
      <c r="Q765" s="194"/>
      <c r="R765" s="194"/>
      <c r="S765" s="194"/>
      <c r="T765" s="194"/>
      <c r="U765" s="470"/>
      <c r="V765" s="194"/>
      <c r="W765" s="194"/>
      <c r="X765" s="194"/>
      <c r="Y765" s="194"/>
      <c r="Z765" s="194"/>
      <c r="AA765" s="470"/>
      <c r="AB765" s="194"/>
      <c r="AC765" s="194"/>
      <c r="AD765" s="194"/>
      <c r="AE765" s="194"/>
      <c r="AF765" s="194"/>
      <c r="AG765" s="470"/>
      <c r="AH765" s="194"/>
      <c r="AI765" s="194"/>
      <c r="AJ765" s="194"/>
      <c r="AK765" s="194"/>
      <c r="AL765" s="470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470"/>
      <c r="O766" s="194"/>
      <c r="P766" s="194"/>
      <c r="Q766" s="194"/>
      <c r="R766" s="194"/>
      <c r="S766" s="194"/>
      <c r="T766" s="194"/>
      <c r="U766" s="470"/>
      <c r="V766" s="194"/>
      <c r="W766" s="194"/>
      <c r="X766" s="194"/>
      <c r="Y766" s="194"/>
      <c r="Z766" s="194"/>
      <c r="AA766" s="470"/>
      <c r="AB766" s="194"/>
      <c r="AC766" s="194"/>
      <c r="AD766" s="194"/>
      <c r="AE766" s="194"/>
      <c r="AF766" s="194"/>
      <c r="AG766" s="470"/>
      <c r="AH766" s="194"/>
      <c r="AI766" s="194"/>
      <c r="AJ766" s="194"/>
      <c r="AK766" s="194"/>
      <c r="AL766" s="470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470"/>
      <c r="O767" s="194"/>
      <c r="P767" s="194"/>
      <c r="Q767" s="194"/>
      <c r="R767" s="194"/>
      <c r="S767" s="194"/>
      <c r="T767" s="194"/>
      <c r="U767" s="470"/>
      <c r="V767" s="194"/>
      <c r="W767" s="194"/>
      <c r="X767" s="194"/>
      <c r="Y767" s="194"/>
      <c r="Z767" s="194"/>
      <c r="AA767" s="470"/>
      <c r="AB767" s="194"/>
      <c r="AC767" s="194"/>
      <c r="AD767" s="194"/>
      <c r="AE767" s="194"/>
      <c r="AF767" s="194"/>
      <c r="AG767" s="470"/>
      <c r="AH767" s="194"/>
      <c r="AI767" s="194"/>
      <c r="AJ767" s="194"/>
      <c r="AK767" s="194"/>
      <c r="AL767" s="470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470"/>
      <c r="O768" s="194"/>
      <c r="P768" s="194"/>
      <c r="Q768" s="194"/>
      <c r="R768" s="194"/>
      <c r="S768" s="194"/>
      <c r="T768" s="194"/>
      <c r="U768" s="470"/>
      <c r="V768" s="194"/>
      <c r="W768" s="194"/>
      <c r="X768" s="194"/>
      <c r="Y768" s="194"/>
      <c r="Z768" s="194"/>
      <c r="AA768" s="470"/>
      <c r="AB768" s="194"/>
      <c r="AC768" s="194"/>
      <c r="AD768" s="194"/>
      <c r="AE768" s="194"/>
      <c r="AF768" s="194"/>
      <c r="AG768" s="470"/>
      <c r="AH768" s="194"/>
      <c r="AI768" s="194"/>
      <c r="AJ768" s="194"/>
      <c r="AK768" s="194"/>
      <c r="AL768" s="470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470"/>
      <c r="O769" s="194"/>
      <c r="P769" s="194"/>
      <c r="Q769" s="194"/>
      <c r="R769" s="194"/>
      <c r="S769" s="194"/>
      <c r="T769" s="194"/>
      <c r="U769" s="470"/>
      <c r="V769" s="194"/>
      <c r="W769" s="194"/>
      <c r="X769" s="194"/>
      <c r="Y769" s="194"/>
      <c r="Z769" s="194"/>
      <c r="AA769" s="470"/>
      <c r="AB769" s="194"/>
      <c r="AC769" s="194"/>
      <c r="AD769" s="194"/>
      <c r="AE769" s="194"/>
      <c r="AF769" s="194"/>
      <c r="AG769" s="470"/>
      <c r="AH769" s="194"/>
      <c r="AI769" s="194"/>
      <c r="AJ769" s="194"/>
      <c r="AK769" s="194"/>
      <c r="AL769" s="470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470"/>
      <c r="O770" s="194"/>
      <c r="P770" s="194"/>
      <c r="Q770" s="194"/>
      <c r="R770" s="194"/>
      <c r="S770" s="194"/>
      <c r="T770" s="194"/>
      <c r="U770" s="470"/>
      <c r="V770" s="194"/>
      <c r="W770" s="194"/>
      <c r="X770" s="194"/>
      <c r="Y770" s="194"/>
      <c r="Z770" s="194"/>
      <c r="AA770" s="470"/>
      <c r="AB770" s="194"/>
      <c r="AC770" s="194"/>
      <c r="AD770" s="194"/>
      <c r="AE770" s="194"/>
      <c r="AF770" s="194"/>
      <c r="AG770" s="470"/>
      <c r="AH770" s="194"/>
      <c r="AI770" s="194"/>
      <c r="AJ770" s="194"/>
      <c r="AK770" s="194"/>
      <c r="AL770" s="470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470"/>
      <c r="O771" s="194"/>
      <c r="P771" s="194"/>
      <c r="Q771" s="194"/>
      <c r="R771" s="194"/>
      <c r="S771" s="194"/>
      <c r="T771" s="194"/>
      <c r="U771" s="470"/>
      <c r="V771" s="194"/>
      <c r="W771" s="194"/>
      <c r="X771" s="194"/>
      <c r="Y771" s="194"/>
      <c r="Z771" s="194"/>
      <c r="AA771" s="470"/>
      <c r="AB771" s="194"/>
      <c r="AC771" s="194"/>
      <c r="AD771" s="194"/>
      <c r="AE771" s="194"/>
      <c r="AF771" s="194"/>
      <c r="AG771" s="470"/>
      <c r="AH771" s="194"/>
      <c r="AI771" s="194"/>
      <c r="AJ771" s="194"/>
      <c r="AK771" s="194"/>
      <c r="AL771" s="470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470"/>
      <c r="O772" s="194"/>
      <c r="P772" s="194"/>
      <c r="Q772" s="194"/>
      <c r="R772" s="194"/>
      <c r="S772" s="194"/>
      <c r="T772" s="194"/>
      <c r="U772" s="470"/>
      <c r="V772" s="194"/>
      <c r="W772" s="194"/>
      <c r="X772" s="194"/>
      <c r="Y772" s="194"/>
      <c r="Z772" s="194"/>
      <c r="AA772" s="470"/>
      <c r="AB772" s="194"/>
      <c r="AC772" s="194"/>
      <c r="AD772" s="194"/>
      <c r="AE772" s="194"/>
      <c r="AF772" s="194"/>
      <c r="AG772" s="470"/>
      <c r="AH772" s="194"/>
      <c r="AI772" s="194"/>
      <c r="AJ772" s="194"/>
      <c r="AK772" s="194"/>
      <c r="AL772" s="470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470"/>
      <c r="O773" s="194"/>
      <c r="P773" s="194"/>
      <c r="Q773" s="194"/>
      <c r="R773" s="194"/>
      <c r="S773" s="194"/>
      <c r="T773" s="194"/>
      <c r="U773" s="470"/>
      <c r="V773" s="194"/>
      <c r="W773" s="194"/>
      <c r="X773" s="194"/>
      <c r="Y773" s="194"/>
      <c r="Z773" s="194"/>
      <c r="AA773" s="470"/>
      <c r="AB773" s="194"/>
      <c r="AC773" s="194"/>
      <c r="AD773" s="194"/>
      <c r="AE773" s="194"/>
      <c r="AF773" s="194"/>
      <c r="AG773" s="470"/>
      <c r="AH773" s="194"/>
      <c r="AI773" s="194"/>
      <c r="AJ773" s="194"/>
      <c r="AK773" s="194"/>
      <c r="AL773" s="470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470"/>
      <c r="O774" s="194"/>
      <c r="P774" s="194"/>
      <c r="Q774" s="194"/>
      <c r="R774" s="194"/>
      <c r="S774" s="194"/>
      <c r="T774" s="194"/>
      <c r="U774" s="470"/>
      <c r="V774" s="194"/>
      <c r="W774" s="194"/>
      <c r="X774" s="194"/>
      <c r="Y774" s="194"/>
      <c r="Z774" s="194"/>
      <c r="AA774" s="470"/>
      <c r="AB774" s="194"/>
      <c r="AC774" s="194"/>
      <c r="AD774" s="194"/>
      <c r="AE774" s="194"/>
      <c r="AF774" s="194"/>
      <c r="AG774" s="470"/>
      <c r="AH774" s="194"/>
      <c r="AI774" s="194"/>
      <c r="AJ774" s="194"/>
      <c r="AK774" s="194"/>
      <c r="AL774" s="470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470"/>
      <c r="O775" s="194"/>
      <c r="P775" s="194"/>
      <c r="Q775" s="194"/>
      <c r="R775" s="194"/>
      <c r="S775" s="194"/>
      <c r="T775" s="194"/>
      <c r="U775" s="470"/>
      <c r="V775" s="194"/>
      <c r="W775" s="194"/>
      <c r="X775" s="194"/>
      <c r="Y775" s="194"/>
      <c r="Z775" s="194"/>
      <c r="AA775" s="470"/>
      <c r="AB775" s="194"/>
      <c r="AC775" s="194"/>
      <c r="AD775" s="194"/>
      <c r="AE775" s="194"/>
      <c r="AF775" s="194"/>
      <c r="AG775" s="470"/>
      <c r="AH775" s="194"/>
      <c r="AI775" s="194"/>
      <c r="AJ775" s="194"/>
      <c r="AK775" s="194"/>
      <c r="AL775" s="470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470"/>
      <c r="O776" s="194"/>
      <c r="P776" s="194"/>
      <c r="Q776" s="194"/>
      <c r="R776" s="194"/>
      <c r="S776" s="194"/>
      <c r="T776" s="194"/>
      <c r="U776" s="470"/>
      <c r="V776" s="194"/>
      <c r="W776" s="194"/>
      <c r="X776" s="194"/>
      <c r="Y776" s="194"/>
      <c r="Z776" s="194"/>
      <c r="AA776" s="470"/>
      <c r="AB776" s="194"/>
      <c r="AC776" s="194"/>
      <c r="AD776" s="194"/>
      <c r="AE776" s="194"/>
      <c r="AF776" s="194"/>
      <c r="AG776" s="470"/>
      <c r="AH776" s="194"/>
      <c r="AI776" s="194"/>
      <c r="AJ776" s="194"/>
      <c r="AK776" s="194"/>
      <c r="AL776" s="470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470"/>
      <c r="O777" s="194"/>
      <c r="P777" s="194"/>
      <c r="Q777" s="194"/>
      <c r="R777" s="194"/>
      <c r="S777" s="194"/>
      <c r="T777" s="194"/>
      <c r="U777" s="470"/>
      <c r="V777" s="194"/>
      <c r="W777" s="194"/>
      <c r="X777" s="194"/>
      <c r="Y777" s="194"/>
      <c r="Z777" s="194"/>
      <c r="AA777" s="470"/>
      <c r="AB777" s="194"/>
      <c r="AC777" s="194"/>
      <c r="AD777" s="194"/>
      <c r="AE777" s="194"/>
      <c r="AF777" s="194"/>
      <c r="AG777" s="470"/>
      <c r="AH777" s="194"/>
      <c r="AI777" s="194"/>
      <c r="AJ777" s="194"/>
      <c r="AK777" s="194"/>
      <c r="AL777" s="470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470"/>
      <c r="O778" s="194"/>
      <c r="P778" s="194"/>
      <c r="Q778" s="194"/>
      <c r="R778" s="194"/>
      <c r="S778" s="194"/>
      <c r="T778" s="194"/>
      <c r="U778" s="470"/>
      <c r="V778" s="194"/>
      <c r="W778" s="194"/>
      <c r="X778" s="194"/>
      <c r="Y778" s="194"/>
      <c r="Z778" s="194"/>
      <c r="AA778" s="470"/>
      <c r="AB778" s="194"/>
      <c r="AC778" s="194"/>
      <c r="AD778" s="194"/>
      <c r="AE778" s="194"/>
      <c r="AF778" s="194"/>
      <c r="AG778" s="470"/>
      <c r="AH778" s="194"/>
      <c r="AI778" s="194"/>
      <c r="AJ778" s="194"/>
      <c r="AK778" s="194"/>
      <c r="AL778" s="470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470"/>
      <c r="O779" s="194"/>
      <c r="P779" s="194"/>
      <c r="Q779" s="194"/>
      <c r="R779" s="194"/>
      <c r="S779" s="194"/>
      <c r="T779" s="194"/>
      <c r="U779" s="470"/>
      <c r="V779" s="194"/>
      <c r="W779" s="194"/>
      <c r="X779" s="194"/>
      <c r="Y779" s="194"/>
      <c r="Z779" s="194"/>
      <c r="AA779" s="470"/>
      <c r="AB779" s="194"/>
      <c r="AC779" s="194"/>
      <c r="AD779" s="194"/>
      <c r="AE779" s="194"/>
      <c r="AF779" s="194"/>
      <c r="AG779" s="470"/>
      <c r="AH779" s="194"/>
      <c r="AI779" s="194"/>
      <c r="AJ779" s="194"/>
      <c r="AK779" s="194"/>
      <c r="AL779" s="470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470"/>
      <c r="O780" s="194"/>
      <c r="P780" s="194"/>
      <c r="Q780" s="194"/>
      <c r="R780" s="194"/>
      <c r="S780" s="194"/>
      <c r="T780" s="194"/>
      <c r="U780" s="470"/>
      <c r="V780" s="194"/>
      <c r="W780" s="194"/>
      <c r="X780" s="194"/>
      <c r="Y780" s="194"/>
      <c r="Z780" s="194"/>
      <c r="AA780" s="470"/>
      <c r="AB780" s="194"/>
      <c r="AC780" s="194"/>
      <c r="AD780" s="194"/>
      <c r="AE780" s="194"/>
      <c r="AF780" s="194"/>
      <c r="AG780" s="470"/>
      <c r="AH780" s="194"/>
      <c r="AI780" s="194"/>
      <c r="AJ780" s="194"/>
      <c r="AK780" s="194"/>
      <c r="AL780" s="470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470"/>
      <c r="O781" s="194"/>
      <c r="P781" s="194"/>
      <c r="Q781" s="194"/>
      <c r="R781" s="194"/>
      <c r="S781" s="194"/>
      <c r="T781" s="194"/>
      <c r="U781" s="470"/>
      <c r="V781" s="194"/>
      <c r="W781" s="194"/>
      <c r="X781" s="194"/>
      <c r="Y781" s="194"/>
      <c r="Z781" s="194"/>
      <c r="AA781" s="470"/>
      <c r="AB781" s="194"/>
      <c r="AC781" s="194"/>
      <c r="AD781" s="194"/>
      <c r="AE781" s="194"/>
      <c r="AF781" s="194"/>
      <c r="AG781" s="470"/>
      <c r="AH781" s="194"/>
      <c r="AI781" s="194"/>
      <c r="AJ781" s="194"/>
      <c r="AK781" s="194"/>
      <c r="AL781" s="470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470"/>
      <c r="O782" s="194"/>
      <c r="P782" s="194"/>
      <c r="Q782" s="194"/>
      <c r="R782" s="194"/>
      <c r="S782" s="194"/>
      <c r="T782" s="194"/>
      <c r="U782" s="470"/>
      <c r="V782" s="194"/>
      <c r="W782" s="194"/>
      <c r="X782" s="194"/>
      <c r="Y782" s="194"/>
      <c r="Z782" s="194"/>
      <c r="AA782" s="470"/>
      <c r="AB782" s="194"/>
      <c r="AC782" s="194"/>
      <c r="AD782" s="194"/>
      <c r="AE782" s="194"/>
      <c r="AF782" s="194"/>
      <c r="AG782" s="470"/>
      <c r="AH782" s="194"/>
      <c r="AI782" s="194"/>
      <c r="AJ782" s="194"/>
      <c r="AK782" s="194"/>
      <c r="AL782" s="470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470"/>
      <c r="O783" s="194"/>
      <c r="P783" s="194"/>
      <c r="Q783" s="194"/>
      <c r="R783" s="194"/>
      <c r="S783" s="194"/>
      <c r="T783" s="194"/>
      <c r="U783" s="470"/>
      <c r="V783" s="194"/>
      <c r="W783" s="194"/>
      <c r="X783" s="194"/>
      <c r="Y783" s="194"/>
      <c r="Z783" s="194"/>
      <c r="AA783" s="470"/>
      <c r="AB783" s="194"/>
      <c r="AC783" s="194"/>
      <c r="AD783" s="194"/>
      <c r="AE783" s="194"/>
      <c r="AF783" s="194"/>
      <c r="AG783" s="470"/>
      <c r="AH783" s="194"/>
      <c r="AI783" s="194"/>
      <c r="AJ783" s="194"/>
      <c r="AK783" s="194"/>
      <c r="AL783" s="470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470"/>
      <c r="O784" s="194"/>
      <c r="P784" s="194"/>
      <c r="Q784" s="194"/>
      <c r="R784" s="194"/>
      <c r="S784" s="194"/>
      <c r="T784" s="194"/>
      <c r="U784" s="470"/>
      <c r="V784" s="194"/>
      <c r="W784" s="194"/>
      <c r="X784" s="194"/>
      <c r="Y784" s="194"/>
      <c r="Z784" s="194"/>
      <c r="AA784" s="470"/>
      <c r="AB784" s="194"/>
      <c r="AC784" s="194"/>
      <c r="AD784" s="194"/>
      <c r="AE784" s="194"/>
      <c r="AF784" s="194"/>
      <c r="AG784" s="470"/>
      <c r="AH784" s="194"/>
      <c r="AI784" s="194"/>
      <c r="AJ784" s="194"/>
      <c r="AK784" s="194"/>
      <c r="AL784" s="470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470"/>
      <c r="O785" s="194"/>
      <c r="P785" s="194"/>
      <c r="Q785" s="194"/>
      <c r="R785" s="194"/>
      <c r="S785" s="194"/>
      <c r="T785" s="194"/>
      <c r="U785" s="470"/>
      <c r="V785" s="194"/>
      <c r="W785" s="194"/>
      <c r="X785" s="194"/>
      <c r="Y785" s="194"/>
      <c r="Z785" s="194"/>
      <c r="AA785" s="470"/>
      <c r="AB785" s="194"/>
      <c r="AC785" s="194"/>
      <c r="AD785" s="194"/>
      <c r="AE785" s="194"/>
      <c r="AF785" s="194"/>
      <c r="AG785" s="470"/>
      <c r="AH785" s="194"/>
      <c r="AI785" s="194"/>
      <c r="AJ785" s="194"/>
      <c r="AK785" s="194"/>
      <c r="AL785" s="470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470"/>
      <c r="O786" s="194"/>
      <c r="P786" s="194"/>
      <c r="Q786" s="194"/>
      <c r="R786" s="194"/>
      <c r="S786" s="194"/>
      <c r="T786" s="194"/>
      <c r="U786" s="470"/>
      <c r="V786" s="194"/>
      <c r="W786" s="194"/>
      <c r="X786" s="194"/>
      <c r="Y786" s="194"/>
      <c r="Z786" s="194"/>
      <c r="AA786" s="470"/>
      <c r="AB786" s="194"/>
      <c r="AC786" s="194"/>
      <c r="AD786" s="194"/>
      <c r="AE786" s="194"/>
      <c r="AF786" s="194"/>
      <c r="AG786" s="470"/>
      <c r="AH786" s="194"/>
      <c r="AI786" s="194"/>
      <c r="AJ786" s="194"/>
      <c r="AK786" s="194"/>
      <c r="AL786" s="470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470"/>
      <c r="O787" s="194"/>
      <c r="P787" s="194"/>
      <c r="Q787" s="194"/>
      <c r="R787" s="194"/>
      <c r="S787" s="194"/>
      <c r="T787" s="194"/>
      <c r="U787" s="470"/>
      <c r="V787" s="194"/>
      <c r="W787" s="194"/>
      <c r="X787" s="194"/>
      <c r="Y787" s="194"/>
      <c r="Z787" s="194"/>
      <c r="AA787" s="470"/>
      <c r="AB787" s="194"/>
      <c r="AC787" s="194"/>
      <c r="AD787" s="194"/>
      <c r="AE787" s="194"/>
      <c r="AF787" s="194"/>
      <c r="AG787" s="470"/>
      <c r="AH787" s="194"/>
      <c r="AI787" s="194"/>
      <c r="AJ787" s="194"/>
      <c r="AK787" s="194"/>
      <c r="AL787" s="470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470"/>
      <c r="O788" s="194"/>
      <c r="P788" s="194"/>
      <c r="Q788" s="194"/>
      <c r="R788" s="194"/>
      <c r="S788" s="194"/>
      <c r="T788" s="194"/>
      <c r="U788" s="470"/>
      <c r="V788" s="194"/>
      <c r="W788" s="194"/>
      <c r="X788" s="194"/>
      <c r="Y788" s="194"/>
      <c r="Z788" s="194"/>
      <c r="AA788" s="470"/>
      <c r="AB788" s="194"/>
      <c r="AC788" s="194"/>
      <c r="AD788" s="194"/>
      <c r="AE788" s="194"/>
      <c r="AF788" s="194"/>
      <c r="AG788" s="470"/>
      <c r="AH788" s="194"/>
      <c r="AI788" s="194"/>
      <c r="AJ788" s="194"/>
      <c r="AK788" s="194"/>
      <c r="AL788" s="470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470"/>
      <c r="O789" s="194"/>
      <c r="P789" s="194"/>
      <c r="Q789" s="194"/>
      <c r="R789" s="194"/>
      <c r="S789" s="194"/>
      <c r="T789" s="194"/>
      <c r="U789" s="470"/>
      <c r="V789" s="194"/>
      <c r="W789" s="194"/>
      <c r="X789" s="194"/>
      <c r="Y789" s="194"/>
      <c r="Z789" s="194"/>
      <c r="AA789" s="470"/>
      <c r="AB789" s="194"/>
      <c r="AC789" s="194"/>
      <c r="AD789" s="194"/>
      <c r="AE789" s="194"/>
      <c r="AF789" s="194"/>
      <c r="AG789" s="470"/>
      <c r="AH789" s="194"/>
      <c r="AI789" s="194"/>
      <c r="AJ789" s="194"/>
      <c r="AK789" s="194"/>
      <c r="AL789" s="470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470"/>
      <c r="O790" s="194"/>
      <c r="P790" s="194"/>
      <c r="Q790" s="194"/>
      <c r="R790" s="194"/>
      <c r="S790" s="194"/>
      <c r="T790" s="194"/>
      <c r="U790" s="470"/>
      <c r="V790" s="194"/>
      <c r="W790" s="194"/>
      <c r="X790" s="194"/>
      <c r="Y790" s="194"/>
      <c r="Z790" s="194"/>
      <c r="AA790" s="470"/>
      <c r="AB790" s="194"/>
      <c r="AC790" s="194"/>
      <c r="AD790" s="194"/>
      <c r="AE790" s="194"/>
      <c r="AF790" s="194"/>
      <c r="AG790" s="470"/>
      <c r="AH790" s="194"/>
      <c r="AI790" s="194"/>
      <c r="AJ790" s="194"/>
      <c r="AK790" s="194"/>
      <c r="AL790" s="470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470"/>
      <c r="O791" s="194"/>
      <c r="P791" s="194"/>
      <c r="Q791" s="194"/>
      <c r="R791" s="194"/>
      <c r="S791" s="194"/>
      <c r="T791" s="194"/>
      <c r="U791" s="470"/>
      <c r="V791" s="194"/>
      <c r="W791" s="194"/>
      <c r="X791" s="194"/>
      <c r="Y791" s="194"/>
      <c r="Z791" s="194"/>
      <c r="AA791" s="470"/>
      <c r="AB791" s="194"/>
      <c r="AC791" s="194"/>
      <c r="AD791" s="194"/>
      <c r="AE791" s="194"/>
      <c r="AF791" s="194"/>
      <c r="AG791" s="470"/>
      <c r="AH791" s="194"/>
      <c r="AI791" s="194"/>
      <c r="AJ791" s="194"/>
      <c r="AK791" s="194"/>
      <c r="AL791" s="470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470"/>
      <c r="O792" s="194"/>
      <c r="P792" s="194"/>
      <c r="Q792" s="194"/>
      <c r="R792" s="194"/>
      <c r="S792" s="194"/>
      <c r="T792" s="194"/>
      <c r="U792" s="470"/>
      <c r="V792" s="194"/>
      <c r="W792" s="194"/>
      <c r="X792" s="194"/>
      <c r="Y792" s="194"/>
      <c r="Z792" s="194"/>
      <c r="AA792" s="470"/>
      <c r="AB792" s="194"/>
      <c r="AC792" s="194"/>
      <c r="AD792" s="194"/>
      <c r="AE792" s="194"/>
      <c r="AF792" s="194"/>
      <c r="AG792" s="470"/>
      <c r="AH792" s="194"/>
      <c r="AI792" s="194"/>
      <c r="AJ792" s="194"/>
      <c r="AK792" s="194"/>
      <c r="AL792" s="470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470"/>
      <c r="O793" s="194"/>
      <c r="P793" s="194"/>
      <c r="Q793" s="194"/>
      <c r="R793" s="194"/>
      <c r="S793" s="194"/>
      <c r="T793" s="194"/>
      <c r="U793" s="470"/>
      <c r="V793" s="194"/>
      <c r="W793" s="194"/>
      <c r="X793" s="194"/>
      <c r="Y793" s="194"/>
      <c r="Z793" s="194"/>
      <c r="AA793" s="470"/>
      <c r="AB793" s="194"/>
      <c r="AC793" s="194"/>
      <c r="AD793" s="194"/>
      <c r="AE793" s="194"/>
      <c r="AF793" s="194"/>
      <c r="AG793" s="470"/>
      <c r="AH793" s="194"/>
      <c r="AI793" s="194"/>
      <c r="AJ793" s="194"/>
      <c r="AK793" s="194"/>
      <c r="AL793" s="470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470"/>
      <c r="O794" s="194"/>
      <c r="P794" s="194"/>
      <c r="Q794" s="194"/>
      <c r="R794" s="194"/>
      <c r="S794" s="194"/>
      <c r="T794" s="194"/>
      <c r="U794" s="470"/>
      <c r="V794" s="194"/>
      <c r="W794" s="194"/>
      <c r="X794" s="194"/>
      <c r="Y794" s="194"/>
      <c r="Z794" s="194"/>
      <c r="AA794" s="470"/>
      <c r="AB794" s="194"/>
      <c r="AC794" s="194"/>
      <c r="AD794" s="194"/>
      <c r="AE794" s="194"/>
      <c r="AF794" s="194"/>
      <c r="AG794" s="470"/>
      <c r="AH794" s="194"/>
      <c r="AI794" s="194"/>
      <c r="AJ794" s="194"/>
      <c r="AK794" s="194"/>
      <c r="AL794" s="470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470"/>
      <c r="O795" s="194"/>
      <c r="P795" s="194"/>
      <c r="Q795" s="194"/>
      <c r="R795" s="194"/>
      <c r="S795" s="194"/>
      <c r="T795" s="194"/>
      <c r="U795" s="470"/>
      <c r="V795" s="194"/>
      <c r="W795" s="194"/>
      <c r="X795" s="194"/>
      <c r="Y795" s="194"/>
      <c r="Z795" s="194"/>
      <c r="AA795" s="470"/>
      <c r="AB795" s="194"/>
      <c r="AC795" s="194"/>
      <c r="AD795" s="194"/>
      <c r="AE795" s="194"/>
      <c r="AF795" s="194"/>
      <c r="AG795" s="470"/>
      <c r="AH795" s="194"/>
      <c r="AI795" s="194"/>
      <c r="AJ795" s="194"/>
      <c r="AK795" s="194"/>
      <c r="AL795" s="470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470"/>
      <c r="O796" s="194"/>
      <c r="P796" s="194"/>
      <c r="Q796" s="194"/>
      <c r="R796" s="194"/>
      <c r="S796" s="194"/>
      <c r="T796" s="194"/>
      <c r="U796" s="470"/>
      <c r="V796" s="194"/>
      <c r="W796" s="194"/>
      <c r="X796" s="194"/>
      <c r="Y796" s="194"/>
      <c r="Z796" s="194"/>
      <c r="AA796" s="470"/>
      <c r="AB796" s="194"/>
      <c r="AC796" s="194"/>
      <c r="AD796" s="194"/>
      <c r="AE796" s="194"/>
      <c r="AF796" s="194"/>
      <c r="AG796" s="470"/>
      <c r="AH796" s="194"/>
      <c r="AI796" s="194"/>
      <c r="AJ796" s="194"/>
      <c r="AK796" s="194"/>
      <c r="AL796" s="470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470"/>
      <c r="O797" s="194"/>
      <c r="P797" s="194"/>
      <c r="Q797" s="194"/>
      <c r="R797" s="194"/>
      <c r="S797" s="194"/>
      <c r="T797" s="194"/>
      <c r="U797" s="470"/>
      <c r="V797" s="194"/>
      <c r="W797" s="194"/>
      <c r="X797" s="194"/>
      <c r="Y797" s="194"/>
      <c r="Z797" s="194"/>
      <c r="AA797" s="470"/>
      <c r="AB797" s="194"/>
      <c r="AC797" s="194"/>
      <c r="AD797" s="194"/>
      <c r="AE797" s="194"/>
      <c r="AF797" s="194"/>
      <c r="AG797" s="470"/>
      <c r="AH797" s="194"/>
      <c r="AI797" s="194"/>
      <c r="AJ797" s="194"/>
      <c r="AK797" s="194"/>
      <c r="AL797" s="470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470"/>
      <c r="O798" s="194"/>
      <c r="P798" s="194"/>
      <c r="Q798" s="194"/>
      <c r="R798" s="194"/>
      <c r="S798" s="194"/>
      <c r="T798" s="194"/>
      <c r="U798" s="470"/>
      <c r="V798" s="194"/>
      <c r="W798" s="194"/>
      <c r="X798" s="194"/>
      <c r="Y798" s="194"/>
      <c r="Z798" s="194"/>
      <c r="AA798" s="470"/>
      <c r="AB798" s="194"/>
      <c r="AC798" s="194"/>
      <c r="AD798" s="194"/>
      <c r="AE798" s="194"/>
      <c r="AF798" s="194"/>
      <c r="AG798" s="470"/>
      <c r="AH798" s="194"/>
      <c r="AI798" s="194"/>
      <c r="AJ798" s="194"/>
      <c r="AK798" s="194"/>
      <c r="AL798" s="470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470"/>
      <c r="O799" s="194"/>
      <c r="P799" s="194"/>
      <c r="Q799" s="194"/>
      <c r="R799" s="194"/>
      <c r="S799" s="194"/>
      <c r="T799" s="194"/>
      <c r="U799" s="470"/>
      <c r="V799" s="194"/>
      <c r="W799" s="194"/>
      <c r="X799" s="194"/>
      <c r="Y799" s="194"/>
      <c r="Z799" s="194"/>
      <c r="AA799" s="470"/>
      <c r="AB799" s="194"/>
      <c r="AC799" s="194"/>
      <c r="AD799" s="194"/>
      <c r="AE799" s="194"/>
      <c r="AF799" s="194"/>
      <c r="AG799" s="470"/>
      <c r="AH799" s="194"/>
      <c r="AI799" s="194"/>
      <c r="AJ799" s="194"/>
      <c r="AK799" s="194"/>
      <c r="AL799" s="470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470"/>
      <c r="O800" s="194"/>
      <c r="P800" s="194"/>
      <c r="Q800" s="194"/>
      <c r="R800" s="194"/>
      <c r="S800" s="194"/>
      <c r="T800" s="194"/>
      <c r="U800" s="470"/>
      <c r="V800" s="194"/>
      <c r="W800" s="194"/>
      <c r="X800" s="194"/>
      <c r="Y800" s="194"/>
      <c r="Z800" s="194"/>
      <c r="AA800" s="470"/>
      <c r="AB800" s="194"/>
      <c r="AC800" s="194"/>
      <c r="AD800" s="194"/>
      <c r="AE800" s="194"/>
      <c r="AF800" s="194"/>
      <c r="AG800" s="470"/>
      <c r="AH800" s="194"/>
      <c r="AI800" s="194"/>
      <c r="AJ800" s="194"/>
      <c r="AK800" s="194"/>
      <c r="AL800" s="470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470"/>
      <c r="O801" s="194"/>
      <c r="P801" s="194"/>
      <c r="Q801" s="194"/>
      <c r="R801" s="194"/>
      <c r="S801" s="194"/>
      <c r="T801" s="194"/>
      <c r="U801" s="470"/>
      <c r="V801" s="194"/>
      <c r="W801" s="194"/>
      <c r="X801" s="194"/>
      <c r="Y801" s="194"/>
      <c r="Z801" s="194"/>
      <c r="AA801" s="470"/>
      <c r="AB801" s="194"/>
      <c r="AC801" s="194"/>
      <c r="AD801" s="194"/>
      <c r="AE801" s="194"/>
      <c r="AF801" s="194"/>
      <c r="AG801" s="470"/>
      <c r="AH801" s="194"/>
      <c r="AI801" s="194"/>
      <c r="AJ801" s="194"/>
      <c r="AK801" s="194"/>
      <c r="AL801" s="470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470"/>
      <c r="O802" s="194"/>
      <c r="P802" s="194"/>
      <c r="Q802" s="194"/>
      <c r="R802" s="194"/>
      <c r="S802" s="194"/>
      <c r="T802" s="194"/>
      <c r="U802" s="470"/>
      <c r="V802" s="194"/>
      <c r="W802" s="194"/>
      <c r="X802" s="194"/>
      <c r="Y802" s="194"/>
      <c r="Z802" s="194"/>
      <c r="AA802" s="470"/>
      <c r="AB802" s="194"/>
      <c r="AC802" s="194"/>
      <c r="AD802" s="194"/>
      <c r="AE802" s="194"/>
      <c r="AF802" s="194"/>
      <c r="AG802" s="470"/>
      <c r="AH802" s="194"/>
      <c r="AI802" s="194"/>
      <c r="AJ802" s="194"/>
      <c r="AK802" s="194"/>
      <c r="AL802" s="470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470"/>
      <c r="O803" s="194"/>
      <c r="P803" s="194"/>
      <c r="Q803" s="194"/>
      <c r="R803" s="194"/>
      <c r="S803" s="194"/>
      <c r="T803" s="194"/>
      <c r="U803" s="470"/>
      <c r="V803" s="194"/>
      <c r="W803" s="194"/>
      <c r="X803" s="194"/>
      <c r="Y803" s="194"/>
      <c r="Z803" s="194"/>
      <c r="AA803" s="470"/>
      <c r="AB803" s="194"/>
      <c r="AC803" s="194"/>
      <c r="AD803" s="194"/>
      <c r="AE803" s="194"/>
      <c r="AF803" s="194"/>
      <c r="AG803" s="470"/>
      <c r="AH803" s="194"/>
      <c r="AI803" s="194"/>
      <c r="AJ803" s="194"/>
      <c r="AK803" s="194"/>
      <c r="AL803" s="470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470"/>
      <c r="O804" s="194"/>
      <c r="P804" s="194"/>
      <c r="Q804" s="194"/>
      <c r="R804" s="194"/>
      <c r="S804" s="194"/>
      <c r="T804" s="194"/>
      <c r="U804" s="470"/>
      <c r="V804" s="194"/>
      <c r="W804" s="194"/>
      <c r="X804" s="194"/>
      <c r="Y804" s="194"/>
      <c r="Z804" s="194"/>
      <c r="AA804" s="470"/>
      <c r="AB804" s="194"/>
      <c r="AC804" s="194"/>
      <c r="AD804" s="194"/>
      <c r="AE804" s="194"/>
      <c r="AF804" s="194"/>
      <c r="AG804" s="470"/>
      <c r="AH804" s="194"/>
      <c r="AI804" s="194"/>
      <c r="AJ804" s="194"/>
      <c r="AK804" s="194"/>
      <c r="AL804" s="470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470"/>
      <c r="O805" s="194"/>
      <c r="P805" s="194"/>
      <c r="Q805" s="194"/>
      <c r="R805" s="194"/>
      <c r="S805" s="194"/>
      <c r="T805" s="194"/>
      <c r="U805" s="470"/>
      <c r="V805" s="194"/>
      <c r="W805" s="194"/>
      <c r="X805" s="194"/>
      <c r="Y805" s="194"/>
      <c r="Z805" s="194"/>
      <c r="AA805" s="470"/>
      <c r="AB805" s="194"/>
      <c r="AC805" s="194"/>
      <c r="AD805" s="194"/>
      <c r="AE805" s="194"/>
      <c r="AF805" s="194"/>
      <c r="AG805" s="470"/>
      <c r="AH805" s="194"/>
      <c r="AI805" s="194"/>
      <c r="AJ805" s="194"/>
      <c r="AK805" s="194"/>
      <c r="AL805" s="470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470"/>
      <c r="O806" s="194"/>
      <c r="P806" s="194"/>
      <c r="Q806" s="194"/>
      <c r="R806" s="194"/>
      <c r="S806" s="194"/>
      <c r="T806" s="194"/>
      <c r="U806" s="470"/>
      <c r="V806" s="194"/>
      <c r="W806" s="194"/>
      <c r="X806" s="194"/>
      <c r="Y806" s="194"/>
      <c r="Z806" s="194"/>
      <c r="AA806" s="470"/>
      <c r="AB806" s="194"/>
      <c r="AC806" s="194"/>
      <c r="AD806" s="194"/>
      <c r="AE806" s="194"/>
      <c r="AF806" s="194"/>
      <c r="AG806" s="470"/>
      <c r="AH806" s="194"/>
      <c r="AI806" s="194"/>
      <c r="AJ806" s="194"/>
      <c r="AK806" s="194"/>
      <c r="AL806" s="470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470"/>
      <c r="O807" s="194"/>
      <c r="P807" s="194"/>
      <c r="Q807" s="194"/>
      <c r="R807" s="194"/>
      <c r="S807" s="194"/>
      <c r="T807" s="194"/>
      <c r="U807" s="470"/>
      <c r="V807" s="194"/>
      <c r="W807" s="194"/>
      <c r="X807" s="194"/>
      <c r="Y807" s="194"/>
      <c r="Z807" s="194"/>
      <c r="AA807" s="470"/>
      <c r="AB807" s="194"/>
      <c r="AC807" s="194"/>
      <c r="AD807" s="194"/>
      <c r="AE807" s="194"/>
      <c r="AF807" s="194"/>
      <c r="AG807" s="470"/>
      <c r="AH807" s="194"/>
      <c r="AI807" s="194"/>
      <c r="AJ807" s="194"/>
      <c r="AK807" s="194"/>
      <c r="AL807" s="470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470"/>
      <c r="O808" s="194"/>
      <c r="P808" s="194"/>
      <c r="Q808" s="194"/>
      <c r="R808" s="194"/>
      <c r="S808" s="194"/>
      <c r="T808" s="194"/>
      <c r="U808" s="470"/>
      <c r="V808" s="194"/>
      <c r="W808" s="194"/>
      <c r="X808" s="194"/>
      <c r="Y808" s="194"/>
      <c r="Z808" s="194"/>
      <c r="AA808" s="470"/>
      <c r="AB808" s="194"/>
      <c r="AC808" s="194"/>
      <c r="AD808" s="194"/>
      <c r="AE808" s="194"/>
      <c r="AF808" s="194"/>
      <c r="AG808" s="470"/>
      <c r="AH808" s="194"/>
      <c r="AI808" s="194"/>
      <c r="AJ808" s="194"/>
      <c r="AK808" s="194"/>
      <c r="AL808" s="470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470"/>
      <c r="O809" s="194"/>
      <c r="P809" s="194"/>
      <c r="Q809" s="194"/>
      <c r="R809" s="194"/>
      <c r="S809" s="194"/>
      <c r="T809" s="194"/>
      <c r="U809" s="470"/>
      <c r="V809" s="194"/>
      <c r="W809" s="194"/>
      <c r="X809" s="194"/>
      <c r="Y809" s="194"/>
      <c r="Z809" s="194"/>
      <c r="AA809" s="470"/>
      <c r="AB809" s="194"/>
      <c r="AC809" s="194"/>
      <c r="AD809" s="194"/>
      <c r="AE809" s="194"/>
      <c r="AF809" s="194"/>
      <c r="AG809" s="470"/>
      <c r="AH809" s="194"/>
      <c r="AI809" s="194"/>
      <c r="AJ809" s="194"/>
      <c r="AK809" s="194"/>
      <c r="AL809" s="470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470"/>
      <c r="O810" s="194"/>
      <c r="P810" s="194"/>
      <c r="Q810" s="194"/>
      <c r="R810" s="194"/>
      <c r="S810" s="194"/>
      <c r="T810" s="194"/>
      <c r="U810" s="470"/>
      <c r="V810" s="194"/>
      <c r="W810" s="194"/>
      <c r="X810" s="194"/>
      <c r="Y810" s="194"/>
      <c r="Z810" s="194"/>
      <c r="AA810" s="470"/>
      <c r="AB810" s="194"/>
      <c r="AC810" s="194"/>
      <c r="AD810" s="194"/>
      <c r="AE810" s="194"/>
      <c r="AF810" s="194"/>
      <c r="AG810" s="470"/>
      <c r="AH810" s="194"/>
      <c r="AI810" s="194"/>
      <c r="AJ810" s="194"/>
      <c r="AK810" s="194"/>
      <c r="AL810" s="470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470"/>
      <c r="O811" s="194"/>
      <c r="P811" s="194"/>
      <c r="Q811" s="194"/>
      <c r="R811" s="194"/>
      <c r="S811" s="194"/>
      <c r="T811" s="194"/>
      <c r="U811" s="470"/>
      <c r="V811" s="194"/>
      <c r="W811" s="194"/>
      <c r="X811" s="194"/>
      <c r="Y811" s="194"/>
      <c r="Z811" s="194"/>
      <c r="AA811" s="470"/>
      <c r="AB811" s="194"/>
      <c r="AC811" s="194"/>
      <c r="AD811" s="194"/>
      <c r="AE811" s="194"/>
      <c r="AF811" s="194"/>
      <c r="AG811" s="470"/>
      <c r="AH811" s="194"/>
      <c r="AI811" s="194"/>
      <c r="AJ811" s="194"/>
      <c r="AK811" s="194"/>
      <c r="AL811" s="470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470"/>
      <c r="O812" s="194"/>
      <c r="P812" s="194"/>
      <c r="Q812" s="194"/>
      <c r="R812" s="194"/>
      <c r="S812" s="194"/>
      <c r="T812" s="194"/>
      <c r="U812" s="470"/>
      <c r="V812" s="194"/>
      <c r="W812" s="194"/>
      <c r="X812" s="194"/>
      <c r="Y812" s="194"/>
      <c r="Z812" s="194"/>
      <c r="AA812" s="470"/>
      <c r="AB812" s="194"/>
      <c r="AC812" s="194"/>
      <c r="AD812" s="194"/>
      <c r="AE812" s="194"/>
      <c r="AF812" s="194"/>
      <c r="AG812" s="470"/>
      <c r="AH812" s="194"/>
      <c r="AI812" s="194"/>
      <c r="AJ812" s="194"/>
      <c r="AK812" s="194"/>
      <c r="AL812" s="470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470"/>
      <c r="O813" s="194"/>
      <c r="P813" s="194"/>
      <c r="Q813" s="194"/>
      <c r="R813" s="194"/>
      <c r="S813" s="194"/>
      <c r="T813" s="194"/>
      <c r="U813" s="470"/>
      <c r="V813" s="194"/>
      <c r="W813" s="194"/>
      <c r="X813" s="194"/>
      <c r="Y813" s="194"/>
      <c r="Z813" s="194"/>
      <c r="AA813" s="470"/>
      <c r="AB813" s="194"/>
      <c r="AC813" s="194"/>
      <c r="AD813" s="194"/>
      <c r="AE813" s="194"/>
      <c r="AF813" s="194"/>
      <c r="AG813" s="470"/>
      <c r="AH813" s="194"/>
      <c r="AI813" s="194"/>
      <c r="AJ813" s="194"/>
      <c r="AK813" s="194"/>
      <c r="AL813" s="470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470"/>
      <c r="O814" s="194"/>
      <c r="P814" s="194"/>
      <c r="Q814" s="194"/>
      <c r="R814" s="194"/>
      <c r="S814" s="194"/>
      <c r="T814" s="194"/>
      <c r="U814" s="470"/>
      <c r="V814" s="194"/>
      <c r="W814" s="194"/>
      <c r="X814" s="194"/>
      <c r="Y814" s="194"/>
      <c r="Z814" s="194"/>
      <c r="AA814" s="470"/>
      <c r="AB814" s="194"/>
      <c r="AC814" s="194"/>
      <c r="AD814" s="194"/>
      <c r="AE814" s="194"/>
      <c r="AF814" s="194"/>
      <c r="AG814" s="470"/>
      <c r="AH814" s="194"/>
      <c r="AI814" s="194"/>
      <c r="AJ814" s="194"/>
      <c r="AK814" s="194"/>
      <c r="AL814" s="470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470"/>
      <c r="O815" s="194"/>
      <c r="P815" s="194"/>
      <c r="Q815" s="194"/>
      <c r="R815" s="194"/>
      <c r="S815" s="194"/>
      <c r="T815" s="194"/>
      <c r="U815" s="470"/>
      <c r="V815" s="194"/>
      <c r="W815" s="194"/>
      <c r="X815" s="194"/>
      <c r="Y815" s="194"/>
      <c r="Z815" s="194"/>
      <c r="AA815" s="470"/>
      <c r="AB815" s="194"/>
      <c r="AC815" s="194"/>
      <c r="AD815" s="194"/>
      <c r="AE815" s="194"/>
      <c r="AF815" s="194"/>
      <c r="AG815" s="470"/>
      <c r="AH815" s="194"/>
      <c r="AI815" s="194"/>
      <c r="AJ815" s="194"/>
      <c r="AK815" s="194"/>
      <c r="AL815" s="470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470"/>
      <c r="O816" s="194"/>
      <c r="P816" s="194"/>
      <c r="Q816" s="194"/>
      <c r="R816" s="194"/>
      <c r="S816" s="194"/>
      <c r="T816" s="194"/>
      <c r="U816" s="470"/>
      <c r="V816" s="194"/>
      <c r="W816" s="194"/>
      <c r="X816" s="194"/>
      <c r="Y816" s="194"/>
      <c r="Z816" s="194"/>
      <c r="AA816" s="470"/>
      <c r="AB816" s="194"/>
      <c r="AC816" s="194"/>
      <c r="AD816" s="194"/>
      <c r="AE816" s="194"/>
      <c r="AF816" s="194"/>
      <c r="AG816" s="470"/>
      <c r="AH816" s="194"/>
      <c r="AI816" s="194"/>
      <c r="AJ816" s="194"/>
      <c r="AK816" s="194"/>
      <c r="AL816" s="470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470"/>
      <c r="O817" s="194"/>
      <c r="P817" s="194"/>
      <c r="Q817" s="194"/>
      <c r="R817" s="194"/>
      <c r="S817" s="194"/>
      <c r="T817" s="194"/>
      <c r="U817" s="470"/>
      <c r="V817" s="194"/>
      <c r="W817" s="194"/>
      <c r="X817" s="194"/>
      <c r="Y817" s="194"/>
      <c r="Z817" s="194"/>
      <c r="AA817" s="470"/>
      <c r="AB817" s="194"/>
      <c r="AC817" s="194"/>
      <c r="AD817" s="194"/>
      <c r="AE817" s="194"/>
      <c r="AF817" s="194"/>
      <c r="AG817" s="470"/>
      <c r="AH817" s="194"/>
      <c r="AI817" s="194"/>
      <c r="AJ817" s="194"/>
      <c r="AK817" s="194"/>
      <c r="AL817" s="470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470"/>
      <c r="O818" s="194"/>
      <c r="P818" s="194"/>
      <c r="Q818" s="194"/>
      <c r="R818" s="194"/>
      <c r="S818" s="194"/>
      <c r="T818" s="194"/>
      <c r="U818" s="470"/>
      <c r="V818" s="194"/>
      <c r="W818" s="194"/>
      <c r="X818" s="194"/>
      <c r="Y818" s="194"/>
      <c r="Z818" s="194"/>
      <c r="AA818" s="470"/>
      <c r="AB818" s="194"/>
      <c r="AC818" s="194"/>
      <c r="AD818" s="194"/>
      <c r="AE818" s="194"/>
      <c r="AF818" s="194"/>
      <c r="AG818" s="470"/>
      <c r="AH818" s="194"/>
      <c r="AI818" s="194"/>
      <c r="AJ818" s="194"/>
      <c r="AK818" s="194"/>
      <c r="AL818" s="470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470"/>
      <c r="O819" s="194"/>
      <c r="P819" s="194"/>
      <c r="Q819" s="194"/>
      <c r="R819" s="194"/>
      <c r="S819" s="194"/>
      <c r="T819" s="194"/>
      <c r="U819" s="470"/>
      <c r="V819" s="194"/>
      <c r="W819" s="194"/>
      <c r="X819" s="194"/>
      <c r="Y819" s="194"/>
      <c r="Z819" s="194"/>
      <c r="AA819" s="470"/>
      <c r="AB819" s="194"/>
      <c r="AC819" s="194"/>
      <c r="AD819" s="194"/>
      <c r="AE819" s="194"/>
      <c r="AF819" s="194"/>
      <c r="AG819" s="470"/>
      <c r="AH819" s="194"/>
      <c r="AI819" s="194"/>
      <c r="AJ819" s="194"/>
      <c r="AK819" s="194"/>
      <c r="AL819" s="470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470"/>
      <c r="O820" s="194"/>
      <c r="P820" s="194"/>
      <c r="Q820" s="194"/>
      <c r="R820" s="194"/>
      <c r="S820" s="194"/>
      <c r="T820" s="194"/>
      <c r="U820" s="470"/>
      <c r="V820" s="194"/>
      <c r="W820" s="194"/>
      <c r="X820" s="194"/>
      <c r="Y820" s="194"/>
      <c r="Z820" s="194"/>
      <c r="AA820" s="470"/>
      <c r="AB820" s="194"/>
      <c r="AC820" s="194"/>
      <c r="AD820" s="194"/>
      <c r="AE820" s="194"/>
      <c r="AF820" s="194"/>
      <c r="AG820" s="470"/>
      <c r="AH820" s="194"/>
      <c r="AI820" s="194"/>
      <c r="AJ820" s="194"/>
      <c r="AK820" s="194"/>
      <c r="AL820" s="470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470"/>
      <c r="O821" s="194"/>
      <c r="P821" s="194"/>
      <c r="Q821" s="194"/>
      <c r="R821" s="194"/>
      <c r="S821" s="194"/>
      <c r="T821" s="194"/>
      <c r="U821" s="470"/>
      <c r="V821" s="194"/>
      <c r="W821" s="194"/>
      <c r="X821" s="194"/>
      <c r="Y821" s="194"/>
      <c r="Z821" s="194"/>
      <c r="AA821" s="470"/>
      <c r="AB821" s="194"/>
      <c r="AC821" s="194"/>
      <c r="AD821" s="194"/>
      <c r="AE821" s="194"/>
      <c r="AF821" s="194"/>
      <c r="AG821" s="470"/>
      <c r="AH821" s="194"/>
      <c r="AI821" s="194"/>
      <c r="AJ821" s="194"/>
      <c r="AK821" s="194"/>
      <c r="AL821" s="470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470"/>
      <c r="O822" s="194"/>
      <c r="P822" s="194"/>
      <c r="Q822" s="194"/>
      <c r="R822" s="194"/>
      <c r="S822" s="194"/>
      <c r="T822" s="194"/>
      <c r="U822" s="470"/>
      <c r="V822" s="194"/>
      <c r="W822" s="194"/>
      <c r="X822" s="194"/>
      <c r="Y822" s="194"/>
      <c r="Z822" s="194"/>
      <c r="AA822" s="470"/>
      <c r="AB822" s="194"/>
      <c r="AC822" s="194"/>
      <c r="AD822" s="194"/>
      <c r="AE822" s="194"/>
      <c r="AF822" s="194"/>
      <c r="AG822" s="470"/>
      <c r="AH822" s="194"/>
      <c r="AI822" s="194"/>
      <c r="AJ822" s="194"/>
      <c r="AK822" s="194"/>
      <c r="AL822" s="470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470"/>
      <c r="O823" s="194"/>
      <c r="P823" s="194"/>
      <c r="Q823" s="194"/>
      <c r="R823" s="194"/>
      <c r="S823" s="194"/>
      <c r="T823" s="194"/>
      <c r="U823" s="470"/>
      <c r="V823" s="194"/>
      <c r="W823" s="194"/>
      <c r="X823" s="194"/>
      <c r="Y823" s="194"/>
      <c r="Z823" s="194"/>
      <c r="AA823" s="470"/>
      <c r="AB823" s="194"/>
      <c r="AC823" s="194"/>
      <c r="AD823" s="194"/>
      <c r="AE823" s="194"/>
      <c r="AF823" s="194"/>
      <c r="AG823" s="470"/>
      <c r="AH823" s="194"/>
      <c r="AI823" s="194"/>
      <c r="AJ823" s="194"/>
      <c r="AK823" s="194"/>
      <c r="AL823" s="470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470"/>
      <c r="O824" s="194"/>
      <c r="P824" s="194"/>
      <c r="Q824" s="194"/>
      <c r="R824" s="194"/>
      <c r="S824" s="194"/>
      <c r="T824" s="194"/>
      <c r="U824" s="470"/>
      <c r="V824" s="194"/>
      <c r="W824" s="194"/>
      <c r="X824" s="194"/>
      <c r="Y824" s="194"/>
      <c r="Z824" s="194"/>
      <c r="AA824" s="470"/>
      <c r="AB824" s="194"/>
      <c r="AC824" s="194"/>
      <c r="AD824" s="194"/>
      <c r="AE824" s="194"/>
      <c r="AF824" s="194"/>
      <c r="AG824" s="470"/>
      <c r="AH824" s="194"/>
      <c r="AI824" s="194"/>
      <c r="AJ824" s="194"/>
      <c r="AK824" s="194"/>
      <c r="AL824" s="470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470"/>
      <c r="O825" s="194"/>
      <c r="P825" s="194"/>
      <c r="Q825" s="194"/>
      <c r="R825" s="194"/>
      <c r="S825" s="194"/>
      <c r="T825" s="194"/>
      <c r="U825" s="470"/>
      <c r="V825" s="194"/>
      <c r="W825" s="194"/>
      <c r="X825" s="194"/>
      <c r="Y825" s="194"/>
      <c r="Z825" s="194"/>
      <c r="AA825" s="470"/>
      <c r="AB825" s="194"/>
      <c r="AC825" s="194"/>
      <c r="AD825" s="194"/>
      <c r="AE825" s="194"/>
      <c r="AF825" s="194"/>
      <c r="AG825" s="470"/>
      <c r="AH825" s="194"/>
      <c r="AI825" s="194"/>
      <c r="AJ825" s="194"/>
      <c r="AK825" s="194"/>
      <c r="AL825" s="470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470"/>
      <c r="O826" s="194"/>
      <c r="P826" s="194"/>
      <c r="Q826" s="194"/>
      <c r="R826" s="194"/>
      <c r="S826" s="194"/>
      <c r="T826" s="194"/>
      <c r="U826" s="470"/>
      <c r="V826" s="194"/>
      <c r="W826" s="194"/>
      <c r="X826" s="194"/>
      <c r="Y826" s="194"/>
      <c r="Z826" s="194"/>
      <c r="AA826" s="470"/>
      <c r="AB826" s="194"/>
      <c r="AC826" s="194"/>
      <c r="AD826" s="194"/>
      <c r="AE826" s="194"/>
      <c r="AF826" s="194"/>
      <c r="AG826" s="470"/>
      <c r="AH826" s="194"/>
      <c r="AI826" s="194"/>
      <c r="AJ826" s="194"/>
      <c r="AK826" s="194"/>
      <c r="AL826" s="470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470"/>
      <c r="O827" s="194"/>
      <c r="P827" s="194"/>
      <c r="Q827" s="194"/>
      <c r="R827" s="194"/>
      <c r="S827" s="194"/>
      <c r="T827" s="194"/>
      <c r="U827" s="470"/>
      <c r="V827" s="194"/>
      <c r="W827" s="194"/>
      <c r="X827" s="194"/>
      <c r="Y827" s="194"/>
      <c r="Z827" s="194"/>
      <c r="AA827" s="470"/>
      <c r="AB827" s="194"/>
      <c r="AC827" s="194"/>
      <c r="AD827" s="194"/>
      <c r="AE827" s="194"/>
      <c r="AF827" s="194"/>
      <c r="AG827" s="470"/>
      <c r="AH827" s="194"/>
      <c r="AI827" s="194"/>
      <c r="AJ827" s="194"/>
      <c r="AK827" s="194"/>
      <c r="AL827" s="470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470"/>
      <c r="O828" s="194"/>
      <c r="P828" s="194"/>
      <c r="Q828" s="194"/>
      <c r="R828" s="194"/>
      <c r="S828" s="194"/>
      <c r="T828" s="194"/>
      <c r="U828" s="470"/>
      <c r="V828" s="194"/>
      <c r="W828" s="194"/>
      <c r="X828" s="194"/>
      <c r="Y828" s="194"/>
      <c r="Z828" s="194"/>
      <c r="AA828" s="470"/>
      <c r="AB828" s="194"/>
      <c r="AC828" s="194"/>
      <c r="AD828" s="194"/>
      <c r="AE828" s="194"/>
      <c r="AF828" s="194"/>
      <c r="AG828" s="470"/>
      <c r="AH828" s="194"/>
      <c r="AI828" s="194"/>
      <c r="AJ828" s="194"/>
      <c r="AK828" s="194"/>
      <c r="AL828" s="470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470"/>
      <c r="O829" s="194"/>
      <c r="P829" s="194"/>
      <c r="Q829" s="194"/>
      <c r="R829" s="194"/>
      <c r="S829" s="194"/>
      <c r="T829" s="194"/>
      <c r="U829" s="470"/>
      <c r="V829" s="194"/>
      <c r="W829" s="194"/>
      <c r="X829" s="194"/>
      <c r="Y829" s="194"/>
      <c r="Z829" s="194"/>
      <c r="AA829" s="470"/>
      <c r="AB829" s="194"/>
      <c r="AC829" s="194"/>
      <c r="AD829" s="194"/>
      <c r="AE829" s="194"/>
      <c r="AF829" s="194"/>
      <c r="AG829" s="470"/>
      <c r="AH829" s="194"/>
      <c r="AI829" s="194"/>
      <c r="AJ829" s="194"/>
      <c r="AK829" s="194"/>
      <c r="AL829" s="470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470"/>
      <c r="O830" s="194"/>
      <c r="P830" s="194"/>
      <c r="Q830" s="194"/>
      <c r="R830" s="194"/>
      <c r="S830" s="194"/>
      <c r="T830" s="194"/>
      <c r="U830" s="470"/>
      <c r="V830" s="194"/>
      <c r="W830" s="194"/>
      <c r="X830" s="194"/>
      <c r="Y830" s="194"/>
      <c r="Z830" s="194"/>
      <c r="AA830" s="470"/>
      <c r="AB830" s="194"/>
      <c r="AC830" s="194"/>
      <c r="AD830" s="194"/>
      <c r="AE830" s="194"/>
      <c r="AF830" s="194"/>
      <c r="AG830" s="470"/>
      <c r="AH830" s="194"/>
      <c r="AI830" s="194"/>
      <c r="AJ830" s="194"/>
      <c r="AK830" s="194"/>
      <c r="AL830" s="470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470"/>
      <c r="O831" s="194"/>
      <c r="P831" s="194"/>
      <c r="Q831" s="194"/>
      <c r="R831" s="194"/>
      <c r="S831" s="194"/>
      <c r="T831" s="194"/>
      <c r="U831" s="470"/>
      <c r="V831" s="194"/>
      <c r="W831" s="194"/>
      <c r="X831" s="194"/>
      <c r="Y831" s="194"/>
      <c r="Z831" s="194"/>
      <c r="AA831" s="470"/>
      <c r="AB831" s="194"/>
      <c r="AC831" s="194"/>
      <c r="AD831" s="194"/>
      <c r="AE831" s="194"/>
      <c r="AF831" s="194"/>
      <c r="AG831" s="470"/>
      <c r="AH831" s="194"/>
      <c r="AI831" s="194"/>
      <c r="AJ831" s="194"/>
      <c r="AK831" s="194"/>
      <c r="AL831" s="470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470"/>
      <c r="O832" s="194"/>
      <c r="P832" s="194"/>
      <c r="Q832" s="194"/>
      <c r="R832" s="194"/>
      <c r="S832" s="194"/>
      <c r="T832" s="194"/>
      <c r="U832" s="470"/>
      <c r="V832" s="194"/>
      <c r="W832" s="194"/>
      <c r="X832" s="194"/>
      <c r="Y832" s="194"/>
      <c r="Z832" s="194"/>
      <c r="AA832" s="470"/>
      <c r="AB832" s="194"/>
      <c r="AC832" s="194"/>
      <c r="AD832" s="194"/>
      <c r="AE832" s="194"/>
      <c r="AF832" s="194"/>
      <c r="AG832" s="470"/>
      <c r="AH832" s="194"/>
      <c r="AI832" s="194"/>
      <c r="AJ832" s="194"/>
      <c r="AK832" s="194"/>
      <c r="AL832" s="470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470"/>
      <c r="O833" s="194"/>
      <c r="P833" s="194"/>
      <c r="Q833" s="194"/>
      <c r="R833" s="194"/>
      <c r="S833" s="194"/>
      <c r="T833" s="194"/>
      <c r="U833" s="470"/>
      <c r="V833" s="194"/>
      <c r="W833" s="194"/>
      <c r="X833" s="194"/>
      <c r="Y833" s="194"/>
      <c r="Z833" s="194"/>
      <c r="AA833" s="470"/>
      <c r="AB833" s="194"/>
      <c r="AC833" s="194"/>
      <c r="AD833" s="194"/>
      <c r="AE833" s="194"/>
      <c r="AF833" s="194"/>
      <c r="AG833" s="470"/>
      <c r="AH833" s="194"/>
      <c r="AI833" s="194"/>
      <c r="AJ833" s="194"/>
      <c r="AK833" s="194"/>
      <c r="AL833" s="470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470"/>
      <c r="O834" s="194"/>
      <c r="P834" s="194"/>
      <c r="Q834" s="194"/>
      <c r="R834" s="194"/>
      <c r="S834" s="194"/>
      <c r="T834" s="194"/>
      <c r="U834" s="470"/>
      <c r="V834" s="194"/>
      <c r="W834" s="194"/>
      <c r="X834" s="194"/>
      <c r="Y834" s="194"/>
      <c r="Z834" s="194"/>
      <c r="AA834" s="470"/>
      <c r="AB834" s="194"/>
      <c r="AC834" s="194"/>
      <c r="AD834" s="194"/>
      <c r="AE834" s="194"/>
      <c r="AF834" s="194"/>
      <c r="AG834" s="470"/>
      <c r="AH834" s="194"/>
      <c r="AI834" s="194"/>
      <c r="AJ834" s="194"/>
      <c r="AK834" s="194"/>
      <c r="AL834" s="470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470"/>
      <c r="O835" s="194"/>
      <c r="P835" s="194"/>
      <c r="Q835" s="194"/>
      <c r="R835" s="194"/>
      <c r="S835" s="194"/>
      <c r="T835" s="194"/>
      <c r="U835" s="470"/>
      <c r="V835" s="194"/>
      <c r="W835" s="194"/>
      <c r="X835" s="194"/>
      <c r="Y835" s="194"/>
      <c r="Z835" s="194"/>
      <c r="AA835" s="470"/>
      <c r="AB835" s="194"/>
      <c r="AC835" s="194"/>
      <c r="AD835" s="194"/>
      <c r="AE835" s="194"/>
      <c r="AF835" s="194"/>
      <c r="AG835" s="470"/>
      <c r="AH835" s="194"/>
      <c r="AI835" s="194"/>
      <c r="AJ835" s="194"/>
      <c r="AK835" s="194"/>
      <c r="AL835" s="470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470"/>
      <c r="O836" s="194"/>
      <c r="P836" s="194"/>
      <c r="Q836" s="194"/>
      <c r="R836" s="194"/>
      <c r="S836" s="194"/>
      <c r="T836" s="194"/>
      <c r="U836" s="470"/>
      <c r="V836" s="194"/>
      <c r="W836" s="194"/>
      <c r="X836" s="194"/>
      <c r="Y836" s="194"/>
      <c r="Z836" s="194"/>
      <c r="AA836" s="470"/>
      <c r="AB836" s="194"/>
      <c r="AC836" s="194"/>
      <c r="AD836" s="194"/>
      <c r="AE836" s="194"/>
      <c r="AF836" s="194"/>
      <c r="AG836" s="470"/>
      <c r="AH836" s="194"/>
      <c r="AI836" s="194"/>
      <c r="AJ836" s="194"/>
      <c r="AK836" s="194"/>
      <c r="AL836" s="470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470"/>
      <c r="O837" s="194"/>
      <c r="P837" s="194"/>
      <c r="Q837" s="194"/>
      <c r="R837" s="194"/>
      <c r="S837" s="194"/>
      <c r="T837" s="194"/>
      <c r="U837" s="470"/>
      <c r="V837" s="194"/>
      <c r="W837" s="194"/>
      <c r="X837" s="194"/>
      <c r="Y837" s="194"/>
      <c r="Z837" s="194"/>
      <c r="AA837" s="470"/>
      <c r="AB837" s="194"/>
      <c r="AC837" s="194"/>
      <c r="AD837" s="194"/>
      <c r="AE837" s="194"/>
      <c r="AF837" s="194"/>
      <c r="AG837" s="470"/>
      <c r="AH837" s="194"/>
      <c r="AI837" s="194"/>
      <c r="AJ837" s="194"/>
      <c r="AK837" s="194"/>
      <c r="AL837" s="470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470"/>
      <c r="O838" s="194"/>
      <c r="P838" s="194"/>
      <c r="Q838" s="194"/>
      <c r="R838" s="194"/>
      <c r="S838" s="194"/>
      <c r="T838" s="194"/>
      <c r="U838" s="470"/>
      <c r="V838" s="194"/>
      <c r="W838" s="194"/>
      <c r="X838" s="194"/>
      <c r="Y838" s="194"/>
      <c r="Z838" s="194"/>
      <c r="AA838" s="470"/>
      <c r="AB838" s="194"/>
      <c r="AC838" s="194"/>
      <c r="AD838" s="194"/>
      <c r="AE838" s="194"/>
      <c r="AF838" s="194"/>
      <c r="AG838" s="470"/>
      <c r="AH838" s="194"/>
      <c r="AI838" s="194"/>
      <c r="AJ838" s="194"/>
      <c r="AK838" s="194"/>
      <c r="AL838" s="470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470"/>
      <c r="O839" s="194"/>
      <c r="P839" s="194"/>
      <c r="Q839" s="194"/>
      <c r="R839" s="194"/>
      <c r="S839" s="194"/>
      <c r="T839" s="194"/>
      <c r="U839" s="470"/>
      <c r="V839" s="194"/>
      <c r="W839" s="194"/>
      <c r="X839" s="194"/>
      <c r="Y839" s="194"/>
      <c r="Z839" s="194"/>
      <c r="AA839" s="470"/>
      <c r="AB839" s="194"/>
      <c r="AC839" s="194"/>
      <c r="AD839" s="194"/>
      <c r="AE839" s="194"/>
      <c r="AF839" s="194"/>
      <c r="AG839" s="470"/>
      <c r="AH839" s="194"/>
      <c r="AI839" s="194"/>
      <c r="AJ839" s="194"/>
      <c r="AK839" s="194"/>
      <c r="AL839" s="470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470"/>
      <c r="O840" s="194"/>
      <c r="P840" s="194"/>
      <c r="Q840" s="194"/>
      <c r="R840" s="194"/>
      <c r="S840" s="194"/>
      <c r="T840" s="194"/>
      <c r="U840" s="470"/>
      <c r="V840" s="194"/>
      <c r="W840" s="194"/>
      <c r="X840" s="194"/>
      <c r="Y840" s="194"/>
      <c r="Z840" s="194"/>
      <c r="AA840" s="470"/>
      <c r="AB840" s="194"/>
      <c r="AC840" s="194"/>
      <c r="AD840" s="194"/>
      <c r="AE840" s="194"/>
      <c r="AF840" s="194"/>
      <c r="AG840" s="470"/>
      <c r="AH840" s="194"/>
      <c r="AI840" s="194"/>
      <c r="AJ840" s="194"/>
      <c r="AK840" s="194"/>
      <c r="AL840" s="470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470"/>
      <c r="O841" s="194"/>
      <c r="P841" s="194"/>
      <c r="Q841" s="194"/>
      <c r="R841" s="194"/>
      <c r="S841" s="194"/>
      <c r="T841" s="194"/>
      <c r="U841" s="470"/>
      <c r="V841" s="194"/>
      <c r="W841" s="194"/>
      <c r="X841" s="194"/>
      <c r="Y841" s="194"/>
      <c r="Z841" s="194"/>
      <c r="AA841" s="470"/>
      <c r="AB841" s="194"/>
      <c r="AC841" s="194"/>
      <c r="AD841" s="194"/>
      <c r="AE841" s="194"/>
      <c r="AF841" s="194"/>
      <c r="AG841" s="470"/>
      <c r="AH841" s="194"/>
      <c r="AI841" s="194"/>
      <c r="AJ841" s="194"/>
      <c r="AK841" s="194"/>
      <c r="AL841" s="470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470"/>
      <c r="O842" s="194"/>
      <c r="P842" s="194"/>
      <c r="Q842" s="194"/>
      <c r="R842" s="194"/>
      <c r="S842" s="194"/>
      <c r="T842" s="194"/>
      <c r="U842" s="470"/>
      <c r="V842" s="194"/>
      <c r="W842" s="194"/>
      <c r="X842" s="194"/>
      <c r="Y842" s="194"/>
      <c r="Z842" s="194"/>
      <c r="AA842" s="470"/>
      <c r="AB842" s="194"/>
      <c r="AC842" s="194"/>
      <c r="AD842" s="194"/>
      <c r="AE842" s="194"/>
      <c r="AF842" s="194"/>
      <c r="AG842" s="470"/>
      <c r="AH842" s="194"/>
      <c r="AI842" s="194"/>
      <c r="AJ842" s="194"/>
      <c r="AK842" s="194"/>
      <c r="AL842" s="470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470"/>
      <c r="O843" s="194"/>
      <c r="P843" s="194"/>
      <c r="Q843" s="194"/>
      <c r="R843" s="194"/>
      <c r="S843" s="194"/>
      <c r="T843" s="194"/>
      <c r="U843" s="470"/>
      <c r="V843" s="194"/>
      <c r="W843" s="194"/>
      <c r="X843" s="194"/>
      <c r="Y843" s="194"/>
      <c r="Z843" s="194"/>
      <c r="AA843" s="470"/>
      <c r="AB843" s="194"/>
      <c r="AC843" s="194"/>
      <c r="AD843" s="194"/>
      <c r="AE843" s="194"/>
      <c r="AF843" s="194"/>
      <c r="AG843" s="470"/>
      <c r="AH843" s="194"/>
      <c r="AI843" s="194"/>
      <c r="AJ843" s="194"/>
      <c r="AK843" s="194"/>
      <c r="AL843" s="470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470"/>
      <c r="O844" s="194"/>
      <c r="P844" s="194"/>
      <c r="Q844" s="194"/>
      <c r="R844" s="194"/>
      <c r="S844" s="194"/>
      <c r="T844" s="194"/>
      <c r="U844" s="470"/>
      <c r="V844" s="194"/>
      <c r="W844" s="194"/>
      <c r="X844" s="194"/>
      <c r="Y844" s="194"/>
      <c r="Z844" s="194"/>
      <c r="AA844" s="470"/>
      <c r="AB844" s="194"/>
      <c r="AC844" s="194"/>
      <c r="AD844" s="194"/>
      <c r="AE844" s="194"/>
      <c r="AF844" s="194"/>
      <c r="AG844" s="470"/>
      <c r="AH844" s="194"/>
      <c r="AI844" s="194"/>
      <c r="AJ844" s="194"/>
      <c r="AK844" s="194"/>
      <c r="AL844" s="470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470"/>
      <c r="O845" s="194"/>
      <c r="P845" s="194"/>
      <c r="Q845" s="194"/>
      <c r="R845" s="194"/>
      <c r="S845" s="194"/>
      <c r="T845" s="194"/>
      <c r="U845" s="470"/>
      <c r="V845" s="194"/>
      <c r="W845" s="194"/>
      <c r="X845" s="194"/>
      <c r="Y845" s="194"/>
      <c r="Z845" s="194"/>
      <c r="AA845" s="470"/>
      <c r="AB845" s="194"/>
      <c r="AC845" s="194"/>
      <c r="AD845" s="194"/>
      <c r="AE845" s="194"/>
      <c r="AF845" s="194"/>
      <c r="AG845" s="470"/>
      <c r="AH845" s="194"/>
      <c r="AI845" s="194"/>
      <c r="AJ845" s="194"/>
      <c r="AK845" s="194"/>
      <c r="AL845" s="470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470"/>
      <c r="O846" s="194"/>
      <c r="P846" s="194"/>
      <c r="Q846" s="194"/>
      <c r="R846" s="194"/>
      <c r="S846" s="194"/>
      <c r="T846" s="194"/>
      <c r="U846" s="470"/>
      <c r="V846" s="194"/>
      <c r="W846" s="194"/>
      <c r="X846" s="194"/>
      <c r="Y846" s="194"/>
      <c r="Z846" s="194"/>
      <c r="AA846" s="470"/>
      <c r="AB846" s="194"/>
      <c r="AC846" s="194"/>
      <c r="AD846" s="194"/>
      <c r="AE846" s="194"/>
      <c r="AF846" s="194"/>
      <c r="AG846" s="470"/>
      <c r="AH846" s="194"/>
      <c r="AI846" s="194"/>
      <c r="AJ846" s="194"/>
      <c r="AK846" s="194"/>
      <c r="AL846" s="470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470"/>
      <c r="O847" s="194"/>
      <c r="P847" s="194"/>
      <c r="Q847" s="194"/>
      <c r="R847" s="194"/>
      <c r="S847" s="194"/>
      <c r="T847" s="194"/>
      <c r="U847" s="470"/>
      <c r="V847" s="194"/>
      <c r="W847" s="194"/>
      <c r="X847" s="194"/>
      <c r="Y847" s="194"/>
      <c r="Z847" s="194"/>
      <c r="AA847" s="470"/>
      <c r="AB847" s="194"/>
      <c r="AC847" s="194"/>
      <c r="AD847" s="194"/>
      <c r="AE847" s="194"/>
      <c r="AF847" s="194"/>
      <c r="AG847" s="470"/>
      <c r="AH847" s="194"/>
      <c r="AI847" s="194"/>
      <c r="AJ847" s="194"/>
      <c r="AK847" s="194"/>
      <c r="AL847" s="470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470"/>
      <c r="O848" s="194"/>
      <c r="P848" s="194"/>
      <c r="Q848" s="194"/>
      <c r="R848" s="194"/>
      <c r="S848" s="194"/>
      <c r="T848" s="194"/>
      <c r="U848" s="470"/>
      <c r="V848" s="194"/>
      <c r="W848" s="194"/>
      <c r="X848" s="194"/>
      <c r="Y848" s="194"/>
      <c r="Z848" s="194"/>
      <c r="AA848" s="470"/>
      <c r="AB848" s="194"/>
      <c r="AC848" s="194"/>
      <c r="AD848" s="194"/>
      <c r="AE848" s="194"/>
      <c r="AF848" s="194"/>
      <c r="AG848" s="470"/>
      <c r="AH848" s="194"/>
      <c r="AI848" s="194"/>
      <c r="AJ848" s="194"/>
      <c r="AK848" s="194"/>
      <c r="AL848" s="470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470"/>
      <c r="O849" s="194"/>
      <c r="P849" s="194"/>
      <c r="Q849" s="194"/>
      <c r="R849" s="194"/>
      <c r="S849" s="194"/>
      <c r="T849" s="194"/>
      <c r="U849" s="470"/>
      <c r="V849" s="194"/>
      <c r="W849" s="194"/>
      <c r="X849" s="194"/>
      <c r="Y849" s="194"/>
      <c r="Z849" s="194"/>
      <c r="AA849" s="470"/>
      <c r="AB849" s="194"/>
      <c r="AC849" s="194"/>
      <c r="AD849" s="194"/>
      <c r="AE849" s="194"/>
      <c r="AF849" s="194"/>
      <c r="AG849" s="470"/>
      <c r="AH849" s="194"/>
      <c r="AI849" s="194"/>
      <c r="AJ849" s="194"/>
      <c r="AK849" s="194"/>
      <c r="AL849" s="470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470"/>
      <c r="O850" s="194"/>
      <c r="P850" s="194"/>
      <c r="Q850" s="194"/>
      <c r="R850" s="194"/>
      <c r="S850" s="194"/>
      <c r="T850" s="194"/>
      <c r="U850" s="470"/>
      <c r="V850" s="194"/>
      <c r="W850" s="194"/>
      <c r="X850" s="194"/>
      <c r="Y850" s="194"/>
      <c r="Z850" s="194"/>
      <c r="AA850" s="470"/>
      <c r="AB850" s="194"/>
      <c r="AC850" s="194"/>
      <c r="AD850" s="194"/>
      <c r="AE850" s="194"/>
      <c r="AF850" s="194"/>
      <c r="AG850" s="470"/>
      <c r="AH850" s="194"/>
      <c r="AI850" s="194"/>
      <c r="AJ850" s="194"/>
      <c r="AK850" s="194"/>
      <c r="AL850" s="470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470"/>
      <c r="O851" s="194"/>
      <c r="P851" s="194"/>
      <c r="Q851" s="194"/>
      <c r="R851" s="194"/>
      <c r="S851" s="194"/>
      <c r="T851" s="194"/>
      <c r="U851" s="470"/>
      <c r="V851" s="194"/>
      <c r="W851" s="194"/>
      <c r="X851" s="194"/>
      <c r="Y851" s="194"/>
      <c r="Z851" s="194"/>
      <c r="AA851" s="470"/>
      <c r="AB851" s="194"/>
      <c r="AC851" s="194"/>
      <c r="AD851" s="194"/>
      <c r="AE851" s="194"/>
      <c r="AF851" s="194"/>
      <c r="AG851" s="470"/>
      <c r="AH851" s="194"/>
      <c r="AI851" s="194"/>
      <c r="AJ851" s="194"/>
      <c r="AK851" s="194"/>
      <c r="AL851" s="470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470"/>
      <c r="O852" s="194"/>
      <c r="P852" s="194"/>
      <c r="Q852" s="194"/>
      <c r="R852" s="194"/>
      <c r="S852" s="194"/>
      <c r="T852" s="194"/>
      <c r="U852" s="470"/>
      <c r="V852" s="194"/>
      <c r="W852" s="194"/>
      <c r="X852" s="194"/>
      <c r="Y852" s="194"/>
      <c r="Z852" s="194"/>
      <c r="AA852" s="470"/>
      <c r="AB852" s="194"/>
      <c r="AC852" s="194"/>
      <c r="AD852" s="194"/>
      <c r="AE852" s="194"/>
      <c r="AF852" s="194"/>
      <c r="AG852" s="470"/>
      <c r="AH852" s="194"/>
      <c r="AI852" s="194"/>
      <c r="AJ852" s="194"/>
      <c r="AK852" s="194"/>
      <c r="AL852" s="470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470"/>
      <c r="O853" s="194"/>
      <c r="P853" s="194"/>
      <c r="Q853" s="194"/>
      <c r="R853" s="194"/>
      <c r="S853" s="194"/>
      <c r="T853" s="194"/>
      <c r="U853" s="470"/>
      <c r="V853" s="194"/>
      <c r="W853" s="194"/>
      <c r="X853" s="194"/>
      <c r="Y853" s="194"/>
      <c r="Z853" s="194"/>
      <c r="AA853" s="470"/>
      <c r="AB853" s="194"/>
      <c r="AC853" s="194"/>
      <c r="AD853" s="194"/>
      <c r="AE853" s="194"/>
      <c r="AF853" s="194"/>
      <c r="AG853" s="470"/>
      <c r="AH853" s="194"/>
      <c r="AI853" s="194"/>
      <c r="AJ853" s="194"/>
      <c r="AK853" s="194"/>
      <c r="AL853" s="470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470"/>
      <c r="O854" s="194"/>
      <c r="P854" s="194"/>
      <c r="Q854" s="194"/>
      <c r="R854" s="194"/>
      <c r="S854" s="194"/>
      <c r="T854" s="194"/>
      <c r="U854" s="470"/>
      <c r="V854" s="194"/>
      <c r="W854" s="194"/>
      <c r="X854" s="194"/>
      <c r="Y854" s="194"/>
      <c r="Z854" s="194"/>
      <c r="AA854" s="470"/>
      <c r="AB854" s="194"/>
      <c r="AC854" s="194"/>
      <c r="AD854" s="194"/>
      <c r="AE854" s="194"/>
      <c r="AF854" s="194"/>
      <c r="AG854" s="470"/>
      <c r="AH854" s="194"/>
      <c r="AI854" s="194"/>
      <c r="AJ854" s="194"/>
      <c r="AK854" s="194"/>
      <c r="AL854" s="470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470"/>
      <c r="O855" s="194"/>
      <c r="P855" s="194"/>
      <c r="Q855" s="194"/>
      <c r="R855" s="194"/>
      <c r="S855" s="194"/>
      <c r="T855" s="194"/>
      <c r="U855" s="470"/>
      <c r="V855" s="194"/>
      <c r="W855" s="194"/>
      <c r="X855" s="194"/>
      <c r="Y855" s="194"/>
      <c r="Z855" s="194"/>
      <c r="AA855" s="470"/>
      <c r="AB855" s="194"/>
      <c r="AC855" s="194"/>
      <c r="AD855" s="194"/>
      <c r="AE855" s="194"/>
      <c r="AF855" s="194"/>
      <c r="AG855" s="470"/>
      <c r="AH855" s="194"/>
      <c r="AI855" s="194"/>
      <c r="AJ855" s="194"/>
      <c r="AK855" s="194"/>
      <c r="AL855" s="470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470"/>
      <c r="O856" s="194"/>
      <c r="P856" s="194"/>
      <c r="Q856" s="194"/>
      <c r="R856" s="194"/>
      <c r="S856" s="194"/>
      <c r="T856" s="194"/>
      <c r="U856" s="470"/>
      <c r="V856" s="194"/>
      <c r="W856" s="194"/>
      <c r="X856" s="194"/>
      <c r="Y856" s="194"/>
      <c r="Z856" s="194"/>
      <c r="AA856" s="470"/>
      <c r="AB856" s="194"/>
      <c r="AC856" s="194"/>
      <c r="AD856" s="194"/>
      <c r="AE856" s="194"/>
      <c r="AF856" s="194"/>
      <c r="AG856" s="470"/>
      <c r="AH856" s="194"/>
      <c r="AI856" s="194"/>
      <c r="AJ856" s="194"/>
      <c r="AK856" s="194"/>
      <c r="AL856" s="470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470"/>
      <c r="O857" s="194"/>
      <c r="P857" s="194"/>
      <c r="Q857" s="194"/>
      <c r="R857" s="194"/>
      <c r="S857" s="194"/>
      <c r="T857" s="194"/>
      <c r="U857" s="470"/>
      <c r="V857" s="194"/>
      <c r="W857" s="194"/>
      <c r="X857" s="194"/>
      <c r="Y857" s="194"/>
      <c r="Z857" s="194"/>
      <c r="AA857" s="470"/>
      <c r="AB857" s="194"/>
      <c r="AC857" s="194"/>
      <c r="AD857" s="194"/>
      <c r="AE857" s="194"/>
      <c r="AF857" s="194"/>
      <c r="AG857" s="470"/>
      <c r="AH857" s="194"/>
      <c r="AI857" s="194"/>
      <c r="AJ857" s="194"/>
      <c r="AK857" s="194"/>
      <c r="AL857" s="470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470"/>
      <c r="O858" s="194"/>
      <c r="P858" s="194"/>
      <c r="Q858" s="194"/>
      <c r="R858" s="194"/>
      <c r="S858" s="194"/>
      <c r="T858" s="194"/>
      <c r="U858" s="470"/>
      <c r="V858" s="194"/>
      <c r="W858" s="194"/>
      <c r="X858" s="194"/>
      <c r="Y858" s="194"/>
      <c r="Z858" s="194"/>
      <c r="AA858" s="470"/>
      <c r="AB858" s="194"/>
      <c r="AC858" s="194"/>
      <c r="AD858" s="194"/>
      <c r="AE858" s="194"/>
      <c r="AF858" s="194"/>
      <c r="AG858" s="470"/>
      <c r="AH858" s="194"/>
      <c r="AI858" s="194"/>
      <c r="AJ858" s="194"/>
      <c r="AK858" s="194"/>
      <c r="AL858" s="470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470"/>
      <c r="O859" s="194"/>
      <c r="P859" s="194"/>
      <c r="Q859" s="194"/>
      <c r="R859" s="194"/>
      <c r="S859" s="194"/>
      <c r="T859" s="194"/>
      <c r="U859" s="470"/>
      <c r="V859" s="194"/>
      <c r="W859" s="194"/>
      <c r="X859" s="194"/>
      <c r="Y859" s="194"/>
      <c r="Z859" s="194"/>
      <c r="AA859" s="470"/>
      <c r="AB859" s="194"/>
      <c r="AC859" s="194"/>
      <c r="AD859" s="194"/>
      <c r="AE859" s="194"/>
      <c r="AF859" s="194"/>
      <c r="AG859" s="470"/>
      <c r="AH859" s="194"/>
      <c r="AI859" s="194"/>
      <c r="AJ859" s="194"/>
      <c r="AK859" s="194"/>
      <c r="AL859" s="470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470"/>
      <c r="O860" s="194"/>
      <c r="P860" s="194"/>
      <c r="Q860" s="194"/>
      <c r="R860" s="194"/>
      <c r="S860" s="194"/>
      <c r="T860" s="194"/>
      <c r="U860" s="470"/>
      <c r="V860" s="194"/>
      <c r="W860" s="194"/>
      <c r="X860" s="194"/>
      <c r="Y860" s="194"/>
      <c r="Z860" s="194"/>
      <c r="AA860" s="470"/>
      <c r="AB860" s="194"/>
      <c r="AC860" s="194"/>
      <c r="AD860" s="194"/>
      <c r="AE860" s="194"/>
      <c r="AF860" s="194"/>
      <c r="AG860" s="470"/>
      <c r="AH860" s="194"/>
      <c r="AI860" s="194"/>
      <c r="AJ860" s="194"/>
      <c r="AK860" s="194"/>
      <c r="AL860" s="470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470"/>
      <c r="O861" s="194"/>
      <c r="P861" s="194"/>
      <c r="Q861" s="194"/>
      <c r="R861" s="194"/>
      <c r="S861" s="194"/>
      <c r="T861" s="194"/>
      <c r="U861" s="470"/>
      <c r="V861" s="194"/>
      <c r="W861" s="194"/>
      <c r="X861" s="194"/>
      <c r="Y861" s="194"/>
      <c r="Z861" s="194"/>
      <c r="AA861" s="470"/>
      <c r="AB861" s="194"/>
      <c r="AC861" s="194"/>
      <c r="AD861" s="194"/>
      <c r="AE861" s="194"/>
      <c r="AF861" s="194"/>
      <c r="AG861" s="470"/>
      <c r="AH861" s="194"/>
      <c r="AI861" s="194"/>
      <c r="AJ861" s="194"/>
      <c r="AK861" s="194"/>
      <c r="AL861" s="470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470"/>
      <c r="O862" s="194"/>
      <c r="P862" s="194"/>
      <c r="Q862" s="194"/>
      <c r="R862" s="194"/>
      <c r="S862" s="194"/>
      <c r="T862" s="194"/>
      <c r="U862" s="470"/>
      <c r="V862" s="194"/>
      <c r="W862" s="194"/>
      <c r="X862" s="194"/>
      <c r="Y862" s="194"/>
      <c r="Z862" s="194"/>
      <c r="AA862" s="470"/>
      <c r="AB862" s="194"/>
      <c r="AC862" s="194"/>
      <c r="AD862" s="194"/>
      <c r="AE862" s="194"/>
      <c r="AF862" s="194"/>
      <c r="AG862" s="470"/>
      <c r="AH862" s="194"/>
      <c r="AI862" s="194"/>
      <c r="AJ862" s="194"/>
      <c r="AK862" s="194"/>
      <c r="AL862" s="470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470"/>
      <c r="O863" s="194"/>
      <c r="P863" s="194"/>
      <c r="Q863" s="194"/>
      <c r="R863" s="194"/>
      <c r="S863" s="194"/>
      <c r="T863" s="194"/>
      <c r="U863" s="470"/>
      <c r="V863" s="194"/>
      <c r="W863" s="194"/>
      <c r="X863" s="194"/>
      <c r="Y863" s="194"/>
      <c r="Z863" s="194"/>
      <c r="AA863" s="470"/>
      <c r="AB863" s="194"/>
      <c r="AC863" s="194"/>
      <c r="AD863" s="194"/>
      <c r="AE863" s="194"/>
      <c r="AF863" s="194"/>
      <c r="AG863" s="470"/>
      <c r="AH863" s="194"/>
      <c r="AI863" s="194"/>
      <c r="AJ863" s="194"/>
      <c r="AK863" s="194"/>
      <c r="AL863" s="470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470"/>
      <c r="O864" s="194"/>
      <c r="P864" s="194"/>
      <c r="Q864" s="194"/>
      <c r="R864" s="194"/>
      <c r="S864" s="194"/>
      <c r="T864" s="194"/>
      <c r="U864" s="470"/>
      <c r="V864" s="194"/>
      <c r="W864" s="194"/>
      <c r="X864" s="194"/>
      <c r="Y864" s="194"/>
      <c r="Z864" s="194"/>
      <c r="AA864" s="470"/>
      <c r="AB864" s="194"/>
      <c r="AC864" s="194"/>
      <c r="AD864" s="194"/>
      <c r="AE864" s="194"/>
      <c r="AF864" s="194"/>
      <c r="AG864" s="470"/>
      <c r="AH864" s="194"/>
      <c r="AI864" s="194"/>
      <c r="AJ864" s="194"/>
      <c r="AK864" s="194"/>
      <c r="AL864" s="470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470"/>
      <c r="O865" s="194"/>
      <c r="P865" s="194"/>
      <c r="Q865" s="194"/>
      <c r="R865" s="194"/>
      <c r="S865" s="194"/>
      <c r="T865" s="194"/>
      <c r="U865" s="470"/>
      <c r="V865" s="194"/>
      <c r="W865" s="194"/>
      <c r="X865" s="194"/>
      <c r="Y865" s="194"/>
      <c r="Z865" s="194"/>
      <c r="AA865" s="470"/>
      <c r="AB865" s="194"/>
      <c r="AC865" s="194"/>
      <c r="AD865" s="194"/>
      <c r="AE865" s="194"/>
      <c r="AF865" s="194"/>
      <c r="AG865" s="470"/>
      <c r="AH865" s="194"/>
      <c r="AI865" s="194"/>
      <c r="AJ865" s="194"/>
      <c r="AK865" s="194"/>
      <c r="AL865" s="470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470"/>
      <c r="O866" s="194"/>
      <c r="P866" s="194"/>
      <c r="Q866" s="194"/>
      <c r="R866" s="194"/>
      <c r="S866" s="194"/>
      <c r="T866" s="194"/>
      <c r="U866" s="470"/>
      <c r="V866" s="194"/>
      <c r="W866" s="194"/>
      <c r="X866" s="194"/>
      <c r="Y866" s="194"/>
      <c r="Z866" s="194"/>
      <c r="AA866" s="470"/>
      <c r="AB866" s="194"/>
      <c r="AC866" s="194"/>
      <c r="AD866" s="194"/>
      <c r="AE866" s="194"/>
      <c r="AF866" s="194"/>
      <c r="AG866" s="470"/>
      <c r="AH866" s="194"/>
      <c r="AI866" s="194"/>
      <c r="AJ866" s="194"/>
      <c r="AK866" s="194"/>
      <c r="AL866" s="470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470"/>
      <c r="O867" s="194"/>
      <c r="P867" s="194"/>
      <c r="Q867" s="194"/>
      <c r="R867" s="194"/>
      <c r="S867" s="194"/>
      <c r="T867" s="194"/>
      <c r="U867" s="470"/>
      <c r="V867" s="194"/>
      <c r="W867" s="194"/>
      <c r="X867" s="194"/>
      <c r="Y867" s="194"/>
      <c r="Z867" s="194"/>
      <c r="AA867" s="470"/>
      <c r="AB867" s="194"/>
      <c r="AC867" s="194"/>
      <c r="AD867" s="194"/>
      <c r="AE867" s="194"/>
      <c r="AF867" s="194"/>
      <c r="AG867" s="470"/>
      <c r="AH867" s="194"/>
      <c r="AI867" s="194"/>
      <c r="AJ867" s="194"/>
      <c r="AK867" s="194"/>
      <c r="AL867" s="470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470"/>
      <c r="O868" s="194"/>
      <c r="P868" s="194"/>
      <c r="Q868" s="194"/>
      <c r="R868" s="194"/>
      <c r="S868" s="194"/>
      <c r="T868" s="194"/>
      <c r="U868" s="470"/>
      <c r="V868" s="194"/>
      <c r="W868" s="194"/>
      <c r="X868" s="194"/>
      <c r="Y868" s="194"/>
      <c r="Z868" s="194"/>
      <c r="AA868" s="470"/>
      <c r="AB868" s="194"/>
      <c r="AC868" s="194"/>
      <c r="AD868" s="194"/>
      <c r="AE868" s="194"/>
      <c r="AF868" s="194"/>
      <c r="AG868" s="470"/>
      <c r="AH868" s="194"/>
      <c r="AI868" s="194"/>
      <c r="AJ868" s="194"/>
      <c r="AK868" s="194"/>
      <c r="AL868" s="470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470"/>
      <c r="O869" s="194"/>
      <c r="P869" s="194"/>
      <c r="Q869" s="194"/>
      <c r="R869" s="194"/>
      <c r="S869" s="194"/>
      <c r="T869" s="194"/>
      <c r="U869" s="470"/>
      <c r="V869" s="194"/>
      <c r="W869" s="194"/>
      <c r="X869" s="194"/>
      <c r="Y869" s="194"/>
      <c r="Z869" s="194"/>
      <c r="AA869" s="470"/>
      <c r="AB869" s="194"/>
      <c r="AC869" s="194"/>
      <c r="AD869" s="194"/>
      <c r="AE869" s="194"/>
      <c r="AF869" s="194"/>
      <c r="AG869" s="470"/>
      <c r="AH869" s="194"/>
      <c r="AI869" s="194"/>
      <c r="AJ869" s="194"/>
      <c r="AK869" s="194"/>
      <c r="AL869" s="470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470"/>
      <c r="O870" s="194"/>
      <c r="P870" s="194"/>
      <c r="Q870" s="194"/>
      <c r="R870" s="194"/>
      <c r="S870" s="194"/>
      <c r="T870" s="194"/>
      <c r="U870" s="470"/>
      <c r="V870" s="194"/>
      <c r="W870" s="194"/>
      <c r="X870" s="194"/>
      <c r="Y870" s="194"/>
      <c r="Z870" s="194"/>
      <c r="AA870" s="470"/>
      <c r="AB870" s="194"/>
      <c r="AC870" s="194"/>
      <c r="AD870" s="194"/>
      <c r="AE870" s="194"/>
      <c r="AF870" s="194"/>
      <c r="AG870" s="470"/>
      <c r="AH870" s="194"/>
      <c r="AI870" s="194"/>
      <c r="AJ870" s="194"/>
      <c r="AK870" s="194"/>
      <c r="AL870" s="470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470"/>
      <c r="O871" s="194"/>
      <c r="P871" s="194"/>
      <c r="Q871" s="194"/>
      <c r="R871" s="194"/>
      <c r="S871" s="194"/>
      <c r="T871" s="194"/>
      <c r="U871" s="470"/>
      <c r="V871" s="194"/>
      <c r="W871" s="194"/>
      <c r="X871" s="194"/>
      <c r="Y871" s="194"/>
      <c r="Z871" s="194"/>
      <c r="AA871" s="470"/>
      <c r="AB871" s="194"/>
      <c r="AC871" s="194"/>
      <c r="AD871" s="194"/>
      <c r="AE871" s="194"/>
      <c r="AF871" s="194"/>
      <c r="AG871" s="470"/>
      <c r="AH871" s="194"/>
      <c r="AI871" s="194"/>
      <c r="AJ871" s="194"/>
      <c r="AK871" s="194"/>
      <c r="AL871" s="470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470"/>
      <c r="O872" s="194"/>
      <c r="P872" s="194"/>
      <c r="Q872" s="194"/>
      <c r="R872" s="194"/>
      <c r="S872" s="194"/>
      <c r="T872" s="194"/>
      <c r="U872" s="470"/>
      <c r="V872" s="194"/>
      <c r="W872" s="194"/>
      <c r="X872" s="194"/>
      <c r="Y872" s="194"/>
      <c r="Z872" s="194"/>
      <c r="AA872" s="470"/>
      <c r="AB872" s="194"/>
      <c r="AC872" s="194"/>
      <c r="AD872" s="194"/>
      <c r="AE872" s="194"/>
      <c r="AF872" s="194"/>
      <c r="AG872" s="470"/>
      <c r="AH872" s="194"/>
      <c r="AI872" s="194"/>
      <c r="AJ872" s="194"/>
      <c r="AK872" s="194"/>
      <c r="AL872" s="470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470"/>
      <c r="O873" s="194"/>
      <c r="P873" s="194"/>
      <c r="Q873" s="194"/>
      <c r="R873" s="194"/>
      <c r="S873" s="194"/>
      <c r="T873" s="194"/>
      <c r="U873" s="470"/>
      <c r="V873" s="194"/>
      <c r="W873" s="194"/>
      <c r="X873" s="194"/>
      <c r="Y873" s="194"/>
      <c r="Z873" s="194"/>
      <c r="AA873" s="470"/>
      <c r="AB873" s="194"/>
      <c r="AC873" s="194"/>
      <c r="AD873" s="194"/>
      <c r="AE873" s="194"/>
      <c r="AF873" s="194"/>
      <c r="AG873" s="470"/>
      <c r="AH873" s="194"/>
      <c r="AI873" s="194"/>
      <c r="AJ873" s="194"/>
      <c r="AK873" s="194"/>
      <c r="AL873" s="470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470"/>
      <c r="O874" s="194"/>
      <c r="P874" s="194"/>
      <c r="Q874" s="194"/>
      <c r="R874" s="194"/>
      <c r="S874" s="194"/>
      <c r="T874" s="194"/>
      <c r="U874" s="470"/>
      <c r="V874" s="194"/>
      <c r="W874" s="194"/>
      <c r="X874" s="194"/>
      <c r="Y874" s="194"/>
      <c r="Z874" s="194"/>
      <c r="AA874" s="470"/>
      <c r="AB874" s="194"/>
      <c r="AC874" s="194"/>
      <c r="AD874" s="194"/>
      <c r="AE874" s="194"/>
      <c r="AF874" s="194"/>
      <c r="AG874" s="470"/>
      <c r="AH874" s="194"/>
      <c r="AI874" s="194"/>
      <c r="AJ874" s="194"/>
      <c r="AK874" s="194"/>
      <c r="AL874" s="470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470"/>
      <c r="O875" s="194"/>
      <c r="P875" s="194"/>
      <c r="Q875" s="194"/>
      <c r="R875" s="194"/>
      <c r="S875" s="194"/>
      <c r="T875" s="194"/>
      <c r="U875" s="470"/>
      <c r="V875" s="194"/>
      <c r="W875" s="194"/>
      <c r="X875" s="194"/>
      <c r="Y875" s="194"/>
      <c r="Z875" s="194"/>
      <c r="AA875" s="470"/>
      <c r="AB875" s="194"/>
      <c r="AC875" s="194"/>
      <c r="AD875" s="194"/>
      <c r="AE875" s="194"/>
      <c r="AF875" s="194"/>
      <c r="AG875" s="470"/>
      <c r="AH875" s="194"/>
      <c r="AI875" s="194"/>
      <c r="AJ875" s="194"/>
      <c r="AK875" s="194"/>
      <c r="AL875" s="470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470"/>
      <c r="O876" s="194"/>
      <c r="P876" s="194"/>
      <c r="Q876" s="194"/>
      <c r="R876" s="194"/>
      <c r="S876" s="194"/>
      <c r="T876" s="194"/>
      <c r="U876" s="470"/>
      <c r="V876" s="194"/>
      <c r="W876" s="194"/>
      <c r="X876" s="194"/>
      <c r="Y876" s="194"/>
      <c r="Z876" s="194"/>
      <c r="AA876" s="470"/>
      <c r="AB876" s="194"/>
      <c r="AC876" s="194"/>
      <c r="AD876" s="194"/>
      <c r="AE876" s="194"/>
      <c r="AF876" s="194"/>
      <c r="AG876" s="470"/>
      <c r="AH876" s="194"/>
      <c r="AI876" s="194"/>
      <c r="AJ876" s="194"/>
      <c r="AK876" s="194"/>
      <c r="AL876" s="470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470"/>
      <c r="O877" s="194"/>
      <c r="P877" s="194"/>
      <c r="Q877" s="194"/>
      <c r="R877" s="194"/>
      <c r="S877" s="194"/>
      <c r="T877" s="194"/>
      <c r="U877" s="470"/>
      <c r="V877" s="194"/>
      <c r="W877" s="194"/>
      <c r="X877" s="194"/>
      <c r="Y877" s="194"/>
      <c r="Z877" s="194"/>
      <c r="AA877" s="470"/>
      <c r="AB877" s="194"/>
      <c r="AC877" s="194"/>
      <c r="AD877" s="194"/>
      <c r="AE877" s="194"/>
      <c r="AF877" s="194"/>
      <c r="AG877" s="470"/>
      <c r="AH877" s="194"/>
      <c r="AI877" s="194"/>
      <c r="AJ877" s="194"/>
      <c r="AK877" s="194"/>
      <c r="AL877" s="470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470"/>
      <c r="O878" s="194"/>
      <c r="P878" s="194"/>
      <c r="Q878" s="194"/>
      <c r="R878" s="194"/>
      <c r="S878" s="194"/>
      <c r="T878" s="194"/>
      <c r="U878" s="470"/>
      <c r="V878" s="194"/>
      <c r="W878" s="194"/>
      <c r="X878" s="194"/>
      <c r="Y878" s="194"/>
      <c r="Z878" s="194"/>
      <c r="AA878" s="470"/>
      <c r="AB878" s="194"/>
      <c r="AC878" s="194"/>
      <c r="AD878" s="194"/>
      <c r="AE878" s="194"/>
      <c r="AF878" s="194"/>
      <c r="AG878" s="470"/>
      <c r="AH878" s="194"/>
      <c r="AI878" s="194"/>
      <c r="AJ878" s="194"/>
      <c r="AK878" s="194"/>
      <c r="AL878" s="470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470"/>
      <c r="O879" s="194"/>
      <c r="P879" s="194"/>
      <c r="Q879" s="194"/>
      <c r="R879" s="194"/>
      <c r="S879" s="194"/>
      <c r="T879" s="194"/>
      <c r="U879" s="470"/>
      <c r="V879" s="194"/>
      <c r="W879" s="194"/>
      <c r="X879" s="194"/>
      <c r="Y879" s="194"/>
      <c r="Z879" s="194"/>
      <c r="AA879" s="470"/>
      <c r="AB879" s="194"/>
      <c r="AC879" s="194"/>
      <c r="AD879" s="194"/>
      <c r="AE879" s="194"/>
      <c r="AF879" s="194"/>
      <c r="AG879" s="470"/>
      <c r="AH879" s="194"/>
      <c r="AI879" s="194"/>
      <c r="AJ879" s="194"/>
      <c r="AK879" s="194"/>
      <c r="AL879" s="470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470"/>
      <c r="O880" s="194"/>
      <c r="P880" s="194"/>
      <c r="Q880" s="194"/>
      <c r="R880" s="194"/>
      <c r="S880" s="194"/>
      <c r="T880" s="194"/>
      <c r="U880" s="470"/>
      <c r="V880" s="194"/>
      <c r="W880" s="194"/>
      <c r="X880" s="194"/>
      <c r="Y880" s="194"/>
      <c r="Z880" s="194"/>
      <c r="AA880" s="470"/>
      <c r="AB880" s="194"/>
      <c r="AC880" s="194"/>
      <c r="AD880" s="194"/>
      <c r="AE880" s="194"/>
      <c r="AF880" s="194"/>
      <c r="AG880" s="470"/>
      <c r="AH880" s="194"/>
      <c r="AI880" s="194"/>
      <c r="AJ880" s="194"/>
      <c r="AK880" s="194"/>
      <c r="AL880" s="470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470"/>
      <c r="O881" s="194"/>
      <c r="P881" s="194"/>
      <c r="Q881" s="194"/>
      <c r="R881" s="194"/>
      <c r="S881" s="194"/>
      <c r="T881" s="194"/>
      <c r="U881" s="470"/>
      <c r="V881" s="194"/>
      <c r="W881" s="194"/>
      <c r="X881" s="194"/>
      <c r="Y881" s="194"/>
      <c r="Z881" s="194"/>
      <c r="AA881" s="470"/>
      <c r="AB881" s="194"/>
      <c r="AC881" s="194"/>
      <c r="AD881" s="194"/>
      <c r="AE881" s="194"/>
      <c r="AF881" s="194"/>
      <c r="AG881" s="470"/>
      <c r="AH881" s="194"/>
      <c r="AI881" s="194"/>
      <c r="AJ881" s="194"/>
      <c r="AK881" s="194"/>
      <c r="AL881" s="470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470"/>
      <c r="O882" s="194"/>
      <c r="P882" s="194"/>
      <c r="Q882" s="194"/>
      <c r="R882" s="194"/>
      <c r="S882" s="194"/>
      <c r="T882" s="194"/>
      <c r="U882" s="470"/>
      <c r="V882" s="194"/>
      <c r="W882" s="194"/>
      <c r="X882" s="194"/>
      <c r="Y882" s="194"/>
      <c r="Z882" s="194"/>
      <c r="AA882" s="470"/>
      <c r="AB882" s="194"/>
      <c r="AC882" s="194"/>
      <c r="AD882" s="194"/>
      <c r="AE882" s="194"/>
      <c r="AF882" s="194"/>
      <c r="AG882" s="470"/>
      <c r="AH882" s="194"/>
      <c r="AI882" s="194"/>
      <c r="AJ882" s="194"/>
      <c r="AK882" s="194"/>
      <c r="AL882" s="470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470"/>
      <c r="O883" s="194"/>
      <c r="P883" s="194"/>
      <c r="Q883" s="194"/>
      <c r="R883" s="194"/>
      <c r="S883" s="194"/>
      <c r="T883" s="194"/>
      <c r="U883" s="470"/>
      <c r="V883" s="194"/>
      <c r="W883" s="194"/>
      <c r="X883" s="194"/>
      <c r="Y883" s="194"/>
      <c r="Z883" s="194"/>
      <c r="AA883" s="470"/>
      <c r="AB883" s="194"/>
      <c r="AC883" s="194"/>
      <c r="AD883" s="194"/>
      <c r="AE883" s="194"/>
      <c r="AF883" s="194"/>
      <c r="AG883" s="470"/>
      <c r="AH883" s="194"/>
      <c r="AI883" s="194"/>
      <c r="AJ883" s="194"/>
      <c r="AK883" s="194"/>
      <c r="AL883" s="470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470"/>
      <c r="O884" s="194"/>
      <c r="P884" s="194"/>
      <c r="Q884" s="194"/>
      <c r="R884" s="194"/>
      <c r="S884" s="194"/>
      <c r="T884" s="194"/>
      <c r="U884" s="470"/>
      <c r="V884" s="194"/>
      <c r="W884" s="194"/>
      <c r="X884" s="194"/>
      <c r="Y884" s="194"/>
      <c r="Z884" s="194"/>
      <c r="AA884" s="470"/>
      <c r="AB884" s="194"/>
      <c r="AC884" s="194"/>
      <c r="AD884" s="194"/>
      <c r="AE884" s="194"/>
      <c r="AF884" s="194"/>
      <c r="AG884" s="470"/>
      <c r="AH884" s="194"/>
      <c r="AI884" s="194"/>
      <c r="AJ884" s="194"/>
      <c r="AK884" s="194"/>
      <c r="AL884" s="470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470"/>
      <c r="O885" s="194"/>
      <c r="P885" s="194"/>
      <c r="Q885" s="194"/>
      <c r="R885" s="194"/>
      <c r="S885" s="194"/>
      <c r="T885" s="194"/>
      <c r="U885" s="470"/>
      <c r="V885" s="194"/>
      <c r="W885" s="194"/>
      <c r="X885" s="194"/>
      <c r="Y885" s="194"/>
      <c r="Z885" s="194"/>
      <c r="AA885" s="470"/>
      <c r="AB885" s="194"/>
      <c r="AC885" s="194"/>
      <c r="AD885" s="194"/>
      <c r="AE885" s="194"/>
      <c r="AF885" s="194"/>
      <c r="AG885" s="470"/>
      <c r="AH885" s="194"/>
      <c r="AI885" s="194"/>
      <c r="AJ885" s="194"/>
      <c r="AK885" s="194"/>
      <c r="AL885" s="470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470"/>
      <c r="O886" s="194"/>
      <c r="P886" s="194"/>
      <c r="Q886" s="194"/>
      <c r="R886" s="194"/>
      <c r="S886" s="194"/>
      <c r="T886" s="194"/>
      <c r="U886" s="470"/>
      <c r="V886" s="194"/>
      <c r="W886" s="194"/>
      <c r="X886" s="194"/>
      <c r="Y886" s="194"/>
      <c r="Z886" s="194"/>
      <c r="AA886" s="470"/>
      <c r="AB886" s="194"/>
      <c r="AC886" s="194"/>
      <c r="AD886" s="194"/>
      <c r="AE886" s="194"/>
      <c r="AF886" s="194"/>
      <c r="AG886" s="470"/>
      <c r="AH886" s="194"/>
      <c r="AI886" s="194"/>
      <c r="AJ886" s="194"/>
      <c r="AK886" s="194"/>
      <c r="AL886" s="470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470"/>
      <c r="O887" s="194"/>
      <c r="P887" s="194"/>
      <c r="Q887" s="194"/>
      <c r="R887" s="194"/>
      <c r="S887" s="194"/>
      <c r="T887" s="194"/>
      <c r="U887" s="470"/>
      <c r="V887" s="194"/>
      <c r="W887" s="194"/>
      <c r="X887" s="194"/>
      <c r="Y887" s="194"/>
      <c r="Z887" s="194"/>
      <c r="AA887" s="470"/>
      <c r="AB887" s="194"/>
      <c r="AC887" s="194"/>
      <c r="AD887" s="194"/>
      <c r="AE887" s="194"/>
      <c r="AF887" s="194"/>
      <c r="AG887" s="470"/>
      <c r="AH887" s="194"/>
      <c r="AI887" s="194"/>
      <c r="AJ887" s="194"/>
      <c r="AK887" s="194"/>
      <c r="AL887" s="470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470"/>
      <c r="O888" s="194"/>
      <c r="P888" s="194"/>
      <c r="Q888" s="194"/>
      <c r="R888" s="194"/>
      <c r="S888" s="194"/>
      <c r="T888" s="194"/>
      <c r="U888" s="470"/>
      <c r="V888" s="194"/>
      <c r="W888" s="194"/>
      <c r="X888" s="194"/>
      <c r="Y888" s="194"/>
      <c r="Z888" s="194"/>
      <c r="AA888" s="470"/>
      <c r="AB888" s="194"/>
      <c r="AC888" s="194"/>
      <c r="AD888" s="194"/>
      <c r="AE888" s="194"/>
      <c r="AF888" s="194"/>
      <c r="AG888" s="470"/>
      <c r="AH888" s="194"/>
      <c r="AI888" s="194"/>
      <c r="AJ888" s="194"/>
      <c r="AK888" s="194"/>
      <c r="AL888" s="470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470"/>
      <c r="O889" s="194"/>
      <c r="P889" s="194"/>
      <c r="Q889" s="194"/>
      <c r="R889" s="194"/>
      <c r="S889" s="194"/>
      <c r="T889" s="194"/>
      <c r="U889" s="470"/>
      <c r="V889" s="194"/>
      <c r="W889" s="194"/>
      <c r="X889" s="194"/>
      <c r="Y889" s="194"/>
      <c r="Z889" s="194"/>
      <c r="AA889" s="470"/>
      <c r="AB889" s="194"/>
      <c r="AC889" s="194"/>
      <c r="AD889" s="194"/>
      <c r="AE889" s="194"/>
      <c r="AF889" s="194"/>
      <c r="AG889" s="470"/>
      <c r="AH889" s="194"/>
      <c r="AI889" s="194"/>
      <c r="AJ889" s="194"/>
      <c r="AK889" s="194"/>
      <c r="AL889" s="470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470"/>
      <c r="O890" s="194"/>
      <c r="P890" s="194"/>
      <c r="Q890" s="194"/>
      <c r="R890" s="194"/>
      <c r="S890" s="194"/>
      <c r="T890" s="194"/>
      <c r="U890" s="470"/>
      <c r="V890" s="194"/>
      <c r="W890" s="194"/>
      <c r="X890" s="194"/>
      <c r="Y890" s="194"/>
      <c r="Z890" s="194"/>
      <c r="AA890" s="470"/>
      <c r="AB890" s="194"/>
      <c r="AC890" s="194"/>
      <c r="AD890" s="194"/>
      <c r="AE890" s="194"/>
      <c r="AF890" s="194"/>
      <c r="AG890" s="470"/>
      <c r="AH890" s="194"/>
      <c r="AI890" s="194"/>
      <c r="AJ890" s="194"/>
      <c r="AK890" s="194"/>
      <c r="AL890" s="470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470"/>
      <c r="O891" s="194"/>
      <c r="P891" s="194"/>
      <c r="Q891" s="194"/>
      <c r="R891" s="194"/>
      <c r="S891" s="194"/>
      <c r="T891" s="194"/>
      <c r="U891" s="470"/>
      <c r="V891" s="194"/>
      <c r="W891" s="194"/>
      <c r="X891" s="194"/>
      <c r="Y891" s="194"/>
      <c r="Z891" s="194"/>
      <c r="AA891" s="470"/>
      <c r="AB891" s="194"/>
      <c r="AC891" s="194"/>
      <c r="AD891" s="194"/>
      <c r="AE891" s="194"/>
      <c r="AF891" s="194"/>
      <c r="AG891" s="470"/>
      <c r="AH891" s="194"/>
      <c r="AI891" s="194"/>
      <c r="AJ891" s="194"/>
      <c r="AK891" s="194"/>
      <c r="AL891" s="470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470"/>
      <c r="O892" s="194"/>
      <c r="P892" s="194"/>
      <c r="Q892" s="194"/>
      <c r="R892" s="194"/>
      <c r="S892" s="194"/>
      <c r="T892" s="194"/>
      <c r="U892" s="470"/>
      <c r="V892" s="194"/>
      <c r="W892" s="194"/>
      <c r="X892" s="194"/>
      <c r="Y892" s="194"/>
      <c r="Z892" s="194"/>
      <c r="AA892" s="470"/>
      <c r="AB892" s="194"/>
      <c r="AC892" s="194"/>
      <c r="AD892" s="194"/>
      <c r="AE892" s="194"/>
      <c r="AF892" s="194"/>
      <c r="AG892" s="470"/>
      <c r="AH892" s="194"/>
      <c r="AI892" s="194"/>
      <c r="AJ892" s="194"/>
      <c r="AK892" s="194"/>
      <c r="AL892" s="470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470"/>
      <c r="O893" s="194"/>
      <c r="P893" s="194"/>
      <c r="Q893" s="194"/>
      <c r="R893" s="194"/>
      <c r="S893" s="194"/>
      <c r="T893" s="194"/>
      <c r="U893" s="470"/>
      <c r="V893" s="194"/>
      <c r="W893" s="194"/>
      <c r="X893" s="194"/>
      <c r="Y893" s="194"/>
      <c r="Z893" s="194"/>
      <c r="AA893" s="470"/>
      <c r="AB893" s="194"/>
      <c r="AC893" s="194"/>
      <c r="AD893" s="194"/>
      <c r="AE893" s="194"/>
      <c r="AF893" s="194"/>
      <c r="AG893" s="470"/>
      <c r="AH893" s="194"/>
      <c r="AI893" s="194"/>
      <c r="AJ893" s="194"/>
      <c r="AK893" s="194"/>
      <c r="AL893" s="470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470"/>
      <c r="O894" s="194"/>
      <c r="P894" s="194"/>
      <c r="Q894" s="194"/>
      <c r="R894" s="194"/>
      <c r="S894" s="194"/>
      <c r="T894" s="194"/>
      <c r="U894" s="470"/>
      <c r="V894" s="194"/>
      <c r="W894" s="194"/>
      <c r="X894" s="194"/>
      <c r="Y894" s="194"/>
      <c r="Z894" s="194"/>
      <c r="AA894" s="470"/>
      <c r="AB894" s="194"/>
      <c r="AC894" s="194"/>
      <c r="AD894" s="194"/>
      <c r="AE894" s="194"/>
      <c r="AF894" s="194"/>
      <c r="AG894" s="470"/>
      <c r="AH894" s="194"/>
      <c r="AI894" s="194"/>
      <c r="AJ894" s="194"/>
      <c r="AK894" s="194"/>
      <c r="AL894" s="470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470"/>
      <c r="O895" s="194"/>
      <c r="P895" s="194"/>
      <c r="Q895" s="194"/>
      <c r="R895" s="194"/>
      <c r="S895" s="194"/>
      <c r="T895" s="194"/>
      <c r="U895" s="470"/>
      <c r="V895" s="194"/>
      <c r="W895" s="194"/>
      <c r="X895" s="194"/>
      <c r="Y895" s="194"/>
      <c r="Z895" s="194"/>
      <c r="AA895" s="470"/>
      <c r="AB895" s="194"/>
      <c r="AC895" s="194"/>
      <c r="AD895" s="194"/>
      <c r="AE895" s="194"/>
      <c r="AF895" s="194"/>
      <c r="AG895" s="470"/>
      <c r="AH895" s="194"/>
      <c r="AI895" s="194"/>
      <c r="AJ895" s="194"/>
      <c r="AK895" s="194"/>
      <c r="AL895" s="470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470"/>
      <c r="O896" s="194"/>
      <c r="P896" s="194"/>
      <c r="Q896" s="194"/>
      <c r="R896" s="194"/>
      <c r="S896" s="194"/>
      <c r="T896" s="194"/>
      <c r="U896" s="470"/>
      <c r="V896" s="194"/>
      <c r="W896" s="194"/>
      <c r="X896" s="194"/>
      <c r="Y896" s="194"/>
      <c r="Z896" s="194"/>
      <c r="AA896" s="470"/>
      <c r="AB896" s="194"/>
      <c r="AC896" s="194"/>
      <c r="AD896" s="194"/>
      <c r="AE896" s="194"/>
      <c r="AF896" s="194"/>
      <c r="AG896" s="470"/>
      <c r="AH896" s="194"/>
      <c r="AI896" s="194"/>
      <c r="AJ896" s="194"/>
      <c r="AK896" s="194"/>
      <c r="AL896" s="470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470"/>
      <c r="O897" s="194"/>
      <c r="P897" s="194"/>
      <c r="Q897" s="194"/>
      <c r="R897" s="194"/>
      <c r="S897" s="194"/>
      <c r="T897" s="194"/>
      <c r="U897" s="470"/>
      <c r="V897" s="194"/>
      <c r="W897" s="194"/>
      <c r="X897" s="194"/>
      <c r="Y897" s="194"/>
      <c r="Z897" s="194"/>
      <c r="AA897" s="470"/>
      <c r="AB897" s="194"/>
      <c r="AC897" s="194"/>
      <c r="AD897" s="194"/>
      <c r="AE897" s="194"/>
      <c r="AF897" s="194"/>
      <c r="AG897" s="470"/>
      <c r="AH897" s="194"/>
      <c r="AI897" s="194"/>
      <c r="AJ897" s="194"/>
      <c r="AK897" s="194"/>
      <c r="AL897" s="470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470"/>
      <c r="O898" s="194"/>
      <c r="P898" s="194"/>
      <c r="Q898" s="194"/>
      <c r="R898" s="194"/>
      <c r="S898" s="194"/>
      <c r="T898" s="194"/>
      <c r="U898" s="470"/>
      <c r="V898" s="194"/>
      <c r="W898" s="194"/>
      <c r="X898" s="194"/>
      <c r="Y898" s="194"/>
      <c r="Z898" s="194"/>
      <c r="AA898" s="470"/>
      <c r="AB898" s="194"/>
      <c r="AC898" s="194"/>
      <c r="AD898" s="194"/>
      <c r="AE898" s="194"/>
      <c r="AF898" s="194"/>
      <c r="AG898" s="470"/>
      <c r="AH898" s="194"/>
      <c r="AI898" s="194"/>
      <c r="AJ898" s="194"/>
      <c r="AK898" s="194"/>
      <c r="AL898" s="470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470"/>
      <c r="O899" s="194"/>
      <c r="P899" s="194"/>
      <c r="Q899" s="194"/>
      <c r="R899" s="194"/>
      <c r="S899" s="194"/>
      <c r="T899" s="194"/>
      <c r="U899" s="470"/>
      <c r="V899" s="194"/>
      <c r="W899" s="194"/>
      <c r="X899" s="194"/>
      <c r="Y899" s="194"/>
      <c r="Z899" s="194"/>
      <c r="AA899" s="470"/>
      <c r="AB899" s="194"/>
      <c r="AC899" s="194"/>
      <c r="AD899" s="194"/>
      <c r="AE899" s="194"/>
      <c r="AF899" s="194"/>
      <c r="AG899" s="470"/>
      <c r="AH899" s="194"/>
      <c r="AI899" s="194"/>
      <c r="AJ899" s="194"/>
      <c r="AK899" s="194"/>
      <c r="AL899" s="470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470"/>
      <c r="O900" s="194"/>
      <c r="P900" s="194"/>
      <c r="Q900" s="194"/>
      <c r="R900" s="194"/>
      <c r="S900" s="194"/>
      <c r="T900" s="194"/>
      <c r="U900" s="470"/>
      <c r="V900" s="194"/>
      <c r="W900" s="194"/>
      <c r="X900" s="194"/>
      <c r="Y900" s="194"/>
      <c r="Z900" s="194"/>
      <c r="AA900" s="470"/>
      <c r="AB900" s="194"/>
      <c r="AC900" s="194"/>
      <c r="AD900" s="194"/>
      <c r="AE900" s="194"/>
      <c r="AF900" s="194"/>
      <c r="AG900" s="470"/>
      <c r="AH900" s="194"/>
      <c r="AI900" s="194"/>
      <c r="AJ900" s="194"/>
      <c r="AK900" s="194"/>
      <c r="AL900" s="470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470"/>
      <c r="O901" s="194"/>
      <c r="P901" s="194"/>
      <c r="Q901" s="194"/>
      <c r="R901" s="194"/>
      <c r="S901" s="194"/>
      <c r="T901" s="194"/>
      <c r="U901" s="470"/>
      <c r="V901" s="194"/>
      <c r="W901" s="194"/>
      <c r="X901" s="194"/>
      <c r="Y901" s="194"/>
      <c r="Z901" s="194"/>
      <c r="AA901" s="470"/>
      <c r="AB901" s="194"/>
      <c r="AC901" s="194"/>
      <c r="AD901" s="194"/>
      <c r="AE901" s="194"/>
      <c r="AF901" s="194"/>
      <c r="AG901" s="470"/>
      <c r="AH901" s="194"/>
      <c r="AI901" s="194"/>
      <c r="AJ901" s="194"/>
      <c r="AK901" s="194"/>
      <c r="AL901" s="470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470"/>
      <c r="O902" s="194"/>
      <c r="P902" s="194"/>
      <c r="Q902" s="194"/>
      <c r="R902" s="194"/>
      <c r="S902" s="194"/>
      <c r="T902" s="194"/>
      <c r="U902" s="470"/>
      <c r="V902" s="194"/>
      <c r="W902" s="194"/>
      <c r="X902" s="194"/>
      <c r="Y902" s="194"/>
      <c r="Z902" s="194"/>
      <c r="AA902" s="470"/>
      <c r="AB902" s="194"/>
      <c r="AC902" s="194"/>
      <c r="AD902" s="194"/>
      <c r="AE902" s="194"/>
      <c r="AF902" s="194"/>
      <c r="AG902" s="470"/>
      <c r="AH902" s="194"/>
      <c r="AI902" s="194"/>
      <c r="AJ902" s="194"/>
      <c r="AK902" s="194"/>
      <c r="AL902" s="470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470"/>
      <c r="O903" s="194"/>
      <c r="P903" s="194"/>
      <c r="Q903" s="194"/>
      <c r="R903" s="194"/>
      <c r="S903" s="194"/>
      <c r="T903" s="194"/>
      <c r="U903" s="470"/>
      <c r="V903" s="194"/>
      <c r="W903" s="194"/>
      <c r="X903" s="194"/>
      <c r="Y903" s="194"/>
      <c r="Z903" s="194"/>
      <c r="AA903" s="470"/>
      <c r="AB903" s="194"/>
      <c r="AC903" s="194"/>
      <c r="AD903" s="194"/>
      <c r="AE903" s="194"/>
      <c r="AF903" s="194"/>
      <c r="AG903" s="470"/>
      <c r="AH903" s="194"/>
      <c r="AI903" s="194"/>
      <c r="AJ903" s="194"/>
      <c r="AK903" s="194"/>
      <c r="AL903" s="470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470"/>
      <c r="O904" s="194"/>
      <c r="P904" s="194"/>
      <c r="Q904" s="194"/>
      <c r="R904" s="194"/>
      <c r="S904" s="194"/>
      <c r="T904" s="194"/>
      <c r="U904" s="470"/>
      <c r="V904" s="194"/>
      <c r="W904" s="194"/>
      <c r="X904" s="194"/>
      <c r="Y904" s="194"/>
      <c r="Z904" s="194"/>
      <c r="AA904" s="470"/>
      <c r="AB904" s="194"/>
      <c r="AC904" s="194"/>
      <c r="AD904" s="194"/>
      <c r="AE904" s="194"/>
      <c r="AF904" s="194"/>
      <c r="AG904" s="470"/>
      <c r="AH904" s="194"/>
      <c r="AI904" s="194"/>
      <c r="AJ904" s="194"/>
      <c r="AK904" s="194"/>
      <c r="AL904" s="470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470"/>
      <c r="O905" s="194"/>
      <c r="P905" s="194"/>
      <c r="Q905" s="194"/>
      <c r="R905" s="194"/>
      <c r="S905" s="194"/>
      <c r="T905" s="194"/>
      <c r="U905" s="470"/>
      <c r="V905" s="194"/>
      <c r="W905" s="194"/>
      <c r="X905" s="194"/>
      <c r="Y905" s="194"/>
      <c r="Z905" s="194"/>
      <c r="AA905" s="470"/>
      <c r="AB905" s="194"/>
      <c r="AC905" s="194"/>
      <c r="AD905" s="194"/>
      <c r="AE905" s="194"/>
      <c r="AF905" s="194"/>
      <c r="AG905" s="470"/>
      <c r="AH905" s="194"/>
      <c r="AI905" s="194"/>
      <c r="AJ905" s="194"/>
      <c r="AK905" s="194"/>
      <c r="AL905" s="470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470"/>
      <c r="O906" s="194"/>
      <c r="P906" s="194"/>
      <c r="Q906" s="194"/>
      <c r="R906" s="194"/>
      <c r="S906" s="194"/>
      <c r="T906" s="194"/>
      <c r="U906" s="470"/>
      <c r="V906" s="194"/>
      <c r="W906" s="194"/>
      <c r="X906" s="194"/>
      <c r="Y906" s="194"/>
      <c r="Z906" s="194"/>
      <c r="AA906" s="470"/>
      <c r="AB906" s="194"/>
      <c r="AC906" s="194"/>
      <c r="AD906" s="194"/>
      <c r="AE906" s="194"/>
      <c r="AF906" s="194"/>
      <c r="AG906" s="470"/>
      <c r="AH906" s="194"/>
      <c r="AI906" s="194"/>
      <c r="AJ906" s="194"/>
      <c r="AK906" s="194"/>
      <c r="AL906" s="470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470"/>
      <c r="O907" s="194"/>
      <c r="P907" s="194"/>
      <c r="Q907" s="194"/>
      <c r="R907" s="194"/>
      <c r="S907" s="194"/>
      <c r="T907" s="194"/>
      <c r="U907" s="470"/>
      <c r="V907" s="194"/>
      <c r="W907" s="194"/>
      <c r="X907" s="194"/>
      <c r="Y907" s="194"/>
      <c r="Z907" s="194"/>
      <c r="AA907" s="470"/>
      <c r="AB907" s="194"/>
      <c r="AC907" s="194"/>
      <c r="AD907" s="194"/>
      <c r="AE907" s="194"/>
      <c r="AF907" s="194"/>
      <c r="AG907" s="470"/>
      <c r="AH907" s="194"/>
      <c r="AI907" s="194"/>
      <c r="AJ907" s="194"/>
      <c r="AK907" s="194"/>
      <c r="AL907" s="470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470"/>
      <c r="O908" s="194"/>
      <c r="P908" s="194"/>
      <c r="Q908" s="194"/>
      <c r="R908" s="194"/>
      <c r="S908" s="194"/>
      <c r="T908" s="194"/>
      <c r="U908" s="470"/>
      <c r="V908" s="194"/>
      <c r="W908" s="194"/>
      <c r="X908" s="194"/>
      <c r="Y908" s="194"/>
      <c r="Z908" s="194"/>
      <c r="AA908" s="470"/>
      <c r="AB908" s="194"/>
      <c r="AC908" s="194"/>
      <c r="AD908" s="194"/>
      <c r="AE908" s="194"/>
      <c r="AF908" s="194"/>
      <c r="AG908" s="470"/>
      <c r="AH908" s="194"/>
      <c r="AI908" s="194"/>
      <c r="AJ908" s="194"/>
      <c r="AK908" s="194"/>
      <c r="AL908" s="470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470"/>
      <c r="O909" s="194"/>
      <c r="P909" s="194"/>
      <c r="Q909" s="194"/>
      <c r="R909" s="194"/>
      <c r="S909" s="194"/>
      <c r="T909" s="194"/>
      <c r="U909" s="470"/>
      <c r="V909" s="194"/>
      <c r="W909" s="194"/>
      <c r="X909" s="194"/>
      <c r="Y909" s="194"/>
      <c r="Z909" s="194"/>
      <c r="AA909" s="470"/>
      <c r="AB909" s="194"/>
      <c r="AC909" s="194"/>
      <c r="AD909" s="194"/>
      <c r="AE909" s="194"/>
      <c r="AF909" s="194"/>
      <c r="AG909" s="470"/>
      <c r="AH909" s="194"/>
      <c r="AI909" s="194"/>
      <c r="AJ909" s="194"/>
      <c r="AK909" s="194"/>
      <c r="AL909" s="470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470"/>
      <c r="O910" s="194"/>
      <c r="P910" s="194"/>
      <c r="Q910" s="194"/>
      <c r="R910" s="194"/>
      <c r="S910" s="194"/>
      <c r="T910" s="194"/>
      <c r="U910" s="470"/>
      <c r="V910" s="194"/>
      <c r="W910" s="194"/>
      <c r="X910" s="194"/>
      <c r="Y910" s="194"/>
      <c r="Z910" s="194"/>
      <c r="AA910" s="470"/>
      <c r="AB910" s="194"/>
      <c r="AC910" s="194"/>
      <c r="AD910" s="194"/>
      <c r="AE910" s="194"/>
      <c r="AF910" s="194"/>
      <c r="AG910" s="470"/>
      <c r="AH910" s="194"/>
      <c r="AI910" s="194"/>
      <c r="AJ910" s="194"/>
      <c r="AK910" s="194"/>
      <c r="AL910" s="470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470"/>
      <c r="O911" s="194"/>
      <c r="P911" s="194"/>
      <c r="Q911" s="194"/>
      <c r="R911" s="194"/>
      <c r="S911" s="194"/>
      <c r="T911" s="194"/>
      <c r="U911" s="470"/>
      <c r="V911" s="194"/>
      <c r="W911" s="194"/>
      <c r="X911" s="194"/>
      <c r="Y911" s="194"/>
      <c r="Z911" s="194"/>
      <c r="AA911" s="470"/>
      <c r="AB911" s="194"/>
      <c r="AC911" s="194"/>
      <c r="AD911" s="194"/>
      <c r="AE911" s="194"/>
      <c r="AF911" s="194"/>
      <c r="AG911" s="470"/>
      <c r="AH911" s="194"/>
      <c r="AI911" s="194"/>
      <c r="AJ911" s="194"/>
      <c r="AK911" s="194"/>
      <c r="AL911" s="470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470"/>
      <c r="O912" s="194"/>
      <c r="P912" s="194"/>
      <c r="Q912" s="194"/>
      <c r="R912" s="194"/>
      <c r="S912" s="194"/>
      <c r="T912" s="194"/>
      <c r="U912" s="470"/>
      <c r="V912" s="194"/>
      <c r="W912" s="194"/>
      <c r="X912" s="194"/>
      <c r="Y912" s="194"/>
      <c r="Z912" s="194"/>
      <c r="AA912" s="470"/>
      <c r="AB912" s="194"/>
      <c r="AC912" s="194"/>
      <c r="AD912" s="194"/>
      <c r="AE912" s="194"/>
      <c r="AF912" s="194"/>
      <c r="AG912" s="470"/>
      <c r="AH912" s="194"/>
      <c r="AI912" s="194"/>
      <c r="AJ912" s="194"/>
      <c r="AK912" s="194"/>
      <c r="AL912" s="470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470"/>
      <c r="O913" s="194"/>
      <c r="P913" s="194"/>
      <c r="Q913" s="194"/>
      <c r="R913" s="194"/>
      <c r="S913" s="194"/>
      <c r="T913" s="194"/>
      <c r="U913" s="470"/>
      <c r="V913" s="194"/>
      <c r="W913" s="194"/>
      <c r="X913" s="194"/>
      <c r="Y913" s="194"/>
      <c r="Z913" s="194"/>
      <c r="AA913" s="470"/>
      <c r="AB913" s="194"/>
      <c r="AC913" s="194"/>
      <c r="AD913" s="194"/>
      <c r="AE913" s="194"/>
      <c r="AF913" s="194"/>
      <c r="AG913" s="470"/>
      <c r="AH913" s="194"/>
      <c r="AI913" s="194"/>
      <c r="AJ913" s="194"/>
      <c r="AK913" s="194"/>
      <c r="AL913" s="470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470"/>
      <c r="O914" s="194"/>
      <c r="P914" s="194"/>
      <c r="Q914" s="194"/>
      <c r="R914" s="194"/>
      <c r="S914" s="194"/>
      <c r="T914" s="194"/>
      <c r="U914" s="470"/>
      <c r="V914" s="194"/>
      <c r="W914" s="194"/>
      <c r="X914" s="194"/>
      <c r="Y914" s="194"/>
      <c r="Z914" s="194"/>
      <c r="AA914" s="470"/>
      <c r="AB914" s="194"/>
      <c r="AC914" s="194"/>
      <c r="AD914" s="194"/>
      <c r="AE914" s="194"/>
      <c r="AF914" s="194"/>
      <c r="AG914" s="470"/>
      <c r="AH914" s="194"/>
      <c r="AI914" s="194"/>
      <c r="AJ914" s="194"/>
      <c r="AK914" s="194"/>
      <c r="AL914" s="470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470"/>
      <c r="O915" s="194"/>
      <c r="P915" s="194"/>
      <c r="Q915" s="194"/>
      <c r="R915" s="194"/>
      <c r="S915" s="194"/>
      <c r="T915" s="194"/>
      <c r="U915" s="470"/>
      <c r="V915" s="194"/>
      <c r="W915" s="194"/>
      <c r="X915" s="194"/>
      <c r="Y915" s="194"/>
      <c r="Z915" s="194"/>
      <c r="AA915" s="470"/>
      <c r="AB915" s="194"/>
      <c r="AC915" s="194"/>
      <c r="AD915" s="194"/>
      <c r="AE915" s="194"/>
      <c r="AF915" s="194"/>
      <c r="AG915" s="470"/>
      <c r="AH915" s="194"/>
      <c r="AI915" s="194"/>
      <c r="AJ915" s="194"/>
      <c r="AK915" s="194"/>
      <c r="AL915" s="470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470"/>
      <c r="O916" s="194"/>
      <c r="P916" s="194"/>
      <c r="Q916" s="194"/>
      <c r="R916" s="194"/>
      <c r="S916" s="194"/>
      <c r="T916" s="194"/>
      <c r="U916" s="470"/>
      <c r="V916" s="194"/>
      <c r="W916" s="194"/>
      <c r="X916" s="194"/>
      <c r="Y916" s="194"/>
      <c r="Z916" s="194"/>
      <c r="AA916" s="470"/>
      <c r="AB916" s="194"/>
      <c r="AC916" s="194"/>
      <c r="AD916" s="194"/>
      <c r="AE916" s="194"/>
      <c r="AF916" s="194"/>
      <c r="AG916" s="470"/>
      <c r="AH916" s="194"/>
      <c r="AI916" s="194"/>
      <c r="AJ916" s="194"/>
      <c r="AK916" s="194"/>
      <c r="AL916" s="470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470"/>
      <c r="O917" s="194"/>
      <c r="P917" s="194"/>
      <c r="Q917" s="194"/>
      <c r="R917" s="194"/>
      <c r="S917" s="194"/>
      <c r="T917" s="194"/>
      <c r="U917" s="470"/>
      <c r="V917" s="194"/>
      <c r="W917" s="194"/>
      <c r="X917" s="194"/>
      <c r="Y917" s="194"/>
      <c r="Z917" s="194"/>
      <c r="AA917" s="470"/>
      <c r="AB917" s="194"/>
      <c r="AC917" s="194"/>
      <c r="AD917" s="194"/>
      <c r="AE917" s="194"/>
      <c r="AF917" s="194"/>
      <c r="AG917" s="470"/>
      <c r="AH917" s="194"/>
      <c r="AI917" s="194"/>
      <c r="AJ917" s="194"/>
      <c r="AK917" s="194"/>
      <c r="AL917" s="470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470"/>
      <c r="O918" s="194"/>
      <c r="P918" s="194"/>
      <c r="Q918" s="194"/>
      <c r="R918" s="194"/>
      <c r="S918" s="194"/>
      <c r="T918" s="194"/>
      <c r="U918" s="470"/>
      <c r="V918" s="194"/>
      <c r="W918" s="194"/>
      <c r="X918" s="194"/>
      <c r="Y918" s="194"/>
      <c r="Z918" s="194"/>
      <c r="AA918" s="470"/>
      <c r="AB918" s="194"/>
      <c r="AC918" s="194"/>
      <c r="AD918" s="194"/>
      <c r="AE918" s="194"/>
      <c r="AF918" s="194"/>
      <c r="AG918" s="470"/>
      <c r="AH918" s="194"/>
      <c r="AI918" s="194"/>
      <c r="AJ918" s="194"/>
      <c r="AK918" s="194"/>
      <c r="AL918" s="470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470"/>
      <c r="O919" s="194"/>
      <c r="P919" s="194"/>
      <c r="Q919" s="194"/>
      <c r="R919" s="194"/>
      <c r="S919" s="194"/>
      <c r="T919" s="194"/>
      <c r="U919" s="470"/>
      <c r="V919" s="194"/>
      <c r="W919" s="194"/>
      <c r="X919" s="194"/>
      <c r="Y919" s="194"/>
      <c r="Z919" s="194"/>
      <c r="AA919" s="470"/>
      <c r="AB919" s="194"/>
      <c r="AC919" s="194"/>
      <c r="AD919" s="194"/>
      <c r="AE919" s="194"/>
      <c r="AF919" s="194"/>
      <c r="AG919" s="470"/>
      <c r="AH919" s="194"/>
      <c r="AI919" s="194"/>
      <c r="AJ919" s="194"/>
      <c r="AK919" s="194"/>
      <c r="AL919" s="470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470"/>
      <c r="O920" s="194"/>
      <c r="P920" s="194"/>
      <c r="Q920" s="194"/>
      <c r="R920" s="194"/>
      <c r="S920" s="194"/>
      <c r="T920" s="194"/>
      <c r="U920" s="470"/>
      <c r="V920" s="194"/>
      <c r="W920" s="194"/>
      <c r="X920" s="194"/>
      <c r="Y920" s="194"/>
      <c r="Z920" s="194"/>
      <c r="AA920" s="470"/>
      <c r="AB920" s="194"/>
      <c r="AC920" s="194"/>
      <c r="AD920" s="194"/>
      <c r="AE920" s="194"/>
      <c r="AF920" s="194"/>
      <c r="AG920" s="470"/>
      <c r="AH920" s="194"/>
      <c r="AI920" s="194"/>
      <c r="AJ920" s="194"/>
      <c r="AK920" s="194"/>
      <c r="AL920" s="470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470"/>
      <c r="O921" s="194"/>
      <c r="P921" s="194"/>
      <c r="Q921" s="194"/>
      <c r="R921" s="194"/>
      <c r="S921" s="194"/>
      <c r="T921" s="194"/>
      <c r="U921" s="470"/>
      <c r="V921" s="194"/>
      <c r="W921" s="194"/>
      <c r="X921" s="194"/>
      <c r="Y921" s="194"/>
      <c r="Z921" s="194"/>
      <c r="AA921" s="470"/>
      <c r="AB921" s="194"/>
      <c r="AC921" s="194"/>
      <c r="AD921" s="194"/>
      <c r="AE921" s="194"/>
      <c r="AF921" s="194"/>
      <c r="AG921" s="470"/>
      <c r="AH921" s="194"/>
      <c r="AI921" s="194"/>
      <c r="AJ921" s="194"/>
      <c r="AK921" s="194"/>
      <c r="AL921" s="470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470"/>
      <c r="O922" s="194"/>
      <c r="P922" s="194"/>
      <c r="Q922" s="194"/>
      <c r="R922" s="194"/>
      <c r="S922" s="194"/>
      <c r="T922" s="194"/>
      <c r="U922" s="470"/>
      <c r="V922" s="194"/>
      <c r="W922" s="194"/>
      <c r="X922" s="194"/>
      <c r="Y922" s="194"/>
      <c r="Z922" s="194"/>
      <c r="AA922" s="470"/>
      <c r="AB922" s="194"/>
      <c r="AC922" s="194"/>
      <c r="AD922" s="194"/>
      <c r="AE922" s="194"/>
      <c r="AF922" s="194"/>
      <c r="AG922" s="470"/>
      <c r="AH922" s="194"/>
      <c r="AI922" s="194"/>
      <c r="AJ922" s="194"/>
      <c r="AK922" s="194"/>
      <c r="AL922" s="470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470"/>
      <c r="O923" s="194"/>
      <c r="P923" s="194"/>
      <c r="Q923" s="194"/>
      <c r="R923" s="194"/>
      <c r="S923" s="194"/>
      <c r="T923" s="194"/>
      <c r="U923" s="470"/>
      <c r="V923" s="194"/>
      <c r="W923" s="194"/>
      <c r="X923" s="194"/>
      <c r="Y923" s="194"/>
      <c r="Z923" s="194"/>
      <c r="AA923" s="470"/>
      <c r="AB923" s="194"/>
      <c r="AC923" s="194"/>
      <c r="AD923" s="194"/>
      <c r="AE923" s="194"/>
      <c r="AF923" s="194"/>
      <c r="AG923" s="470"/>
      <c r="AH923" s="194"/>
      <c r="AI923" s="194"/>
      <c r="AJ923" s="194"/>
      <c r="AK923" s="194"/>
      <c r="AL923" s="470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470"/>
      <c r="O924" s="194"/>
      <c r="P924" s="194"/>
      <c r="Q924" s="194"/>
      <c r="R924" s="194"/>
      <c r="S924" s="194"/>
      <c r="T924" s="194"/>
      <c r="U924" s="470"/>
      <c r="V924" s="194"/>
      <c r="W924" s="194"/>
      <c r="X924" s="194"/>
      <c r="Y924" s="194"/>
      <c r="Z924" s="194"/>
      <c r="AA924" s="470"/>
      <c r="AB924" s="194"/>
      <c r="AC924" s="194"/>
      <c r="AD924" s="194"/>
      <c r="AE924" s="194"/>
      <c r="AF924" s="194"/>
      <c r="AG924" s="470"/>
      <c r="AH924" s="194"/>
      <c r="AI924" s="194"/>
      <c r="AJ924" s="194"/>
      <c r="AK924" s="194"/>
      <c r="AL924" s="470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470"/>
      <c r="O925" s="194"/>
      <c r="P925" s="194"/>
      <c r="Q925" s="194"/>
      <c r="R925" s="194"/>
      <c r="S925" s="194"/>
      <c r="T925" s="194"/>
      <c r="U925" s="470"/>
      <c r="V925" s="194"/>
      <c r="W925" s="194"/>
      <c r="X925" s="194"/>
      <c r="Y925" s="194"/>
      <c r="Z925" s="194"/>
      <c r="AA925" s="470"/>
      <c r="AB925" s="194"/>
      <c r="AC925" s="194"/>
      <c r="AD925" s="194"/>
      <c r="AE925" s="194"/>
      <c r="AF925" s="194"/>
      <c r="AG925" s="470"/>
      <c r="AH925" s="194"/>
      <c r="AI925" s="194"/>
      <c r="AJ925" s="194"/>
      <c r="AK925" s="194"/>
      <c r="AL925" s="470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470"/>
      <c r="O926" s="194"/>
      <c r="P926" s="194"/>
      <c r="Q926" s="194"/>
      <c r="R926" s="194"/>
      <c r="S926" s="194"/>
      <c r="T926" s="194"/>
      <c r="U926" s="470"/>
      <c r="V926" s="194"/>
      <c r="W926" s="194"/>
      <c r="X926" s="194"/>
      <c r="Y926" s="194"/>
      <c r="Z926" s="194"/>
      <c r="AA926" s="470"/>
      <c r="AB926" s="194"/>
      <c r="AC926" s="194"/>
      <c r="AD926" s="194"/>
      <c r="AE926" s="194"/>
      <c r="AF926" s="194"/>
      <c r="AG926" s="470"/>
      <c r="AH926" s="194"/>
      <c r="AI926" s="194"/>
      <c r="AJ926" s="194"/>
      <c r="AK926" s="194"/>
      <c r="AL926" s="470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470"/>
      <c r="O927" s="194"/>
      <c r="P927" s="194"/>
      <c r="Q927" s="194"/>
      <c r="R927" s="194"/>
      <c r="S927" s="194"/>
      <c r="T927" s="194"/>
      <c r="U927" s="470"/>
      <c r="V927" s="194"/>
      <c r="W927" s="194"/>
      <c r="X927" s="194"/>
      <c r="Y927" s="194"/>
      <c r="Z927" s="194"/>
      <c r="AA927" s="470"/>
      <c r="AB927" s="194"/>
      <c r="AC927" s="194"/>
      <c r="AD927" s="194"/>
      <c r="AE927" s="194"/>
      <c r="AF927" s="194"/>
      <c r="AG927" s="470"/>
      <c r="AH927" s="194"/>
      <c r="AI927" s="194"/>
      <c r="AJ927" s="194"/>
      <c r="AK927" s="194"/>
      <c r="AL927" s="470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470"/>
      <c r="O928" s="194"/>
      <c r="P928" s="194"/>
      <c r="Q928" s="194"/>
      <c r="R928" s="194"/>
      <c r="S928" s="194"/>
      <c r="T928" s="194"/>
      <c r="U928" s="470"/>
      <c r="V928" s="194"/>
      <c r="W928" s="194"/>
      <c r="X928" s="194"/>
      <c r="Y928" s="194"/>
      <c r="Z928" s="194"/>
      <c r="AA928" s="470"/>
      <c r="AB928" s="194"/>
      <c r="AC928" s="194"/>
      <c r="AD928" s="194"/>
      <c r="AE928" s="194"/>
      <c r="AF928" s="194"/>
      <c r="AG928" s="470"/>
      <c r="AH928" s="194"/>
      <c r="AI928" s="194"/>
      <c r="AJ928" s="194"/>
      <c r="AK928" s="194"/>
      <c r="AL928" s="470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470"/>
      <c r="O929" s="194"/>
      <c r="P929" s="194"/>
      <c r="Q929" s="194"/>
      <c r="R929" s="194"/>
      <c r="S929" s="194"/>
      <c r="T929" s="194"/>
      <c r="U929" s="470"/>
      <c r="V929" s="194"/>
      <c r="W929" s="194"/>
      <c r="X929" s="194"/>
      <c r="Y929" s="194"/>
      <c r="Z929" s="194"/>
      <c r="AA929" s="470"/>
      <c r="AB929" s="194"/>
      <c r="AC929" s="194"/>
      <c r="AD929" s="194"/>
      <c r="AE929" s="194"/>
      <c r="AF929" s="194"/>
      <c r="AG929" s="470"/>
      <c r="AH929" s="194"/>
      <c r="AI929" s="194"/>
      <c r="AJ929" s="194"/>
      <c r="AK929" s="194"/>
      <c r="AL929" s="470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470"/>
      <c r="O930" s="194"/>
      <c r="P930" s="194"/>
      <c r="Q930" s="194"/>
      <c r="R930" s="194"/>
      <c r="S930" s="194"/>
      <c r="T930" s="194"/>
      <c r="U930" s="470"/>
      <c r="V930" s="194"/>
      <c r="W930" s="194"/>
      <c r="X930" s="194"/>
      <c r="Y930" s="194"/>
      <c r="Z930" s="194"/>
      <c r="AA930" s="470"/>
      <c r="AB930" s="194"/>
      <c r="AC930" s="194"/>
      <c r="AD930" s="194"/>
      <c r="AE930" s="194"/>
      <c r="AF930" s="194"/>
      <c r="AG930" s="470"/>
      <c r="AH930" s="194"/>
      <c r="AI930" s="194"/>
      <c r="AJ930" s="194"/>
      <c r="AK930" s="194"/>
      <c r="AL930" s="470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470"/>
      <c r="O931" s="194"/>
      <c r="P931" s="194"/>
      <c r="Q931" s="194"/>
      <c r="R931" s="194"/>
      <c r="S931" s="194"/>
      <c r="T931" s="194"/>
      <c r="U931" s="470"/>
      <c r="V931" s="194"/>
      <c r="W931" s="194"/>
      <c r="X931" s="194"/>
      <c r="Y931" s="194"/>
      <c r="Z931" s="194"/>
      <c r="AA931" s="470"/>
      <c r="AB931" s="194"/>
      <c r="AC931" s="194"/>
      <c r="AD931" s="194"/>
      <c r="AE931" s="194"/>
      <c r="AF931" s="194"/>
      <c r="AG931" s="470"/>
      <c r="AH931" s="194"/>
      <c r="AI931" s="194"/>
      <c r="AJ931" s="194"/>
      <c r="AK931" s="194"/>
      <c r="AL931" s="470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470"/>
      <c r="O932" s="194"/>
      <c r="P932" s="194"/>
      <c r="Q932" s="194"/>
      <c r="R932" s="194"/>
      <c r="S932" s="194"/>
      <c r="T932" s="194"/>
      <c r="U932" s="470"/>
      <c r="V932" s="194"/>
      <c r="W932" s="194"/>
      <c r="X932" s="194"/>
      <c r="Y932" s="194"/>
      <c r="Z932" s="194"/>
      <c r="AA932" s="470"/>
      <c r="AB932" s="194"/>
      <c r="AC932" s="194"/>
      <c r="AD932" s="194"/>
      <c r="AE932" s="194"/>
      <c r="AF932" s="194"/>
      <c r="AG932" s="470"/>
      <c r="AH932" s="194"/>
      <c r="AI932" s="194"/>
      <c r="AJ932" s="194"/>
      <c r="AK932" s="194"/>
      <c r="AL932" s="470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470"/>
      <c r="O933" s="194"/>
      <c r="P933" s="194"/>
      <c r="Q933" s="194"/>
      <c r="R933" s="194"/>
      <c r="S933" s="194"/>
      <c r="T933" s="194"/>
      <c r="U933" s="470"/>
      <c r="V933" s="194"/>
      <c r="W933" s="194"/>
      <c r="X933" s="194"/>
      <c r="Y933" s="194"/>
      <c r="Z933" s="194"/>
      <c r="AA933" s="470"/>
      <c r="AB933" s="194"/>
      <c r="AC933" s="194"/>
      <c r="AD933" s="194"/>
      <c r="AE933" s="194"/>
      <c r="AF933" s="194"/>
      <c r="AG933" s="470"/>
      <c r="AH933" s="194"/>
      <c r="AI933" s="194"/>
      <c r="AJ933" s="194"/>
      <c r="AK933" s="194"/>
      <c r="AL933" s="470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470"/>
      <c r="O934" s="194"/>
      <c r="P934" s="194"/>
      <c r="Q934" s="194"/>
      <c r="R934" s="194"/>
      <c r="S934" s="194"/>
      <c r="T934" s="194"/>
      <c r="U934" s="470"/>
      <c r="V934" s="194"/>
      <c r="W934" s="194"/>
      <c r="X934" s="194"/>
      <c r="Y934" s="194"/>
      <c r="Z934" s="194"/>
      <c r="AA934" s="470"/>
      <c r="AB934" s="194"/>
      <c r="AC934" s="194"/>
      <c r="AD934" s="194"/>
      <c r="AE934" s="194"/>
      <c r="AF934" s="194"/>
      <c r="AG934" s="470"/>
      <c r="AH934" s="194"/>
      <c r="AI934" s="194"/>
      <c r="AJ934" s="194"/>
      <c r="AK934" s="194"/>
      <c r="AL934" s="470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470"/>
      <c r="O935" s="194"/>
      <c r="P935" s="194"/>
      <c r="Q935" s="194"/>
      <c r="R935" s="194"/>
      <c r="S935" s="194"/>
      <c r="T935" s="194"/>
      <c r="U935" s="470"/>
      <c r="V935" s="194"/>
      <c r="W935" s="194"/>
      <c r="X935" s="194"/>
      <c r="Y935" s="194"/>
      <c r="Z935" s="194"/>
      <c r="AA935" s="470"/>
      <c r="AB935" s="194"/>
      <c r="AC935" s="194"/>
      <c r="AD935" s="194"/>
      <c r="AE935" s="194"/>
      <c r="AF935" s="194"/>
      <c r="AG935" s="470"/>
      <c r="AH935" s="194"/>
      <c r="AI935" s="194"/>
      <c r="AJ935" s="194"/>
      <c r="AK935" s="194"/>
      <c r="AL935" s="470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470"/>
      <c r="O936" s="194"/>
      <c r="P936" s="194"/>
      <c r="Q936" s="194"/>
      <c r="R936" s="194"/>
      <c r="S936" s="194"/>
      <c r="T936" s="194"/>
      <c r="U936" s="470"/>
      <c r="V936" s="194"/>
      <c r="W936" s="194"/>
      <c r="X936" s="194"/>
      <c r="Y936" s="194"/>
      <c r="Z936" s="194"/>
      <c r="AA936" s="470"/>
      <c r="AB936" s="194"/>
      <c r="AC936" s="194"/>
      <c r="AD936" s="194"/>
      <c r="AE936" s="194"/>
      <c r="AF936" s="194"/>
      <c r="AG936" s="470"/>
      <c r="AH936" s="194"/>
      <c r="AI936" s="194"/>
      <c r="AJ936" s="194"/>
      <c r="AK936" s="194"/>
      <c r="AL936" s="470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470"/>
      <c r="O937" s="194"/>
      <c r="P937" s="194"/>
      <c r="Q937" s="194"/>
      <c r="R937" s="194"/>
      <c r="S937" s="194"/>
      <c r="T937" s="194"/>
      <c r="U937" s="470"/>
      <c r="V937" s="194"/>
      <c r="W937" s="194"/>
      <c r="X937" s="194"/>
      <c r="Y937" s="194"/>
      <c r="Z937" s="194"/>
      <c r="AA937" s="470"/>
      <c r="AB937" s="194"/>
      <c r="AC937" s="194"/>
      <c r="AD937" s="194"/>
      <c r="AE937" s="194"/>
      <c r="AF937" s="194"/>
      <c r="AG937" s="470"/>
      <c r="AH937" s="194"/>
      <c r="AI937" s="194"/>
      <c r="AJ937" s="194"/>
      <c r="AK937" s="194"/>
      <c r="AL937" s="470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470"/>
      <c r="O938" s="194"/>
      <c r="P938" s="194"/>
      <c r="Q938" s="194"/>
      <c r="R938" s="194"/>
      <c r="S938" s="194"/>
      <c r="T938" s="194"/>
      <c r="U938" s="470"/>
      <c r="V938" s="194"/>
      <c r="W938" s="194"/>
      <c r="X938" s="194"/>
      <c r="Y938" s="194"/>
      <c r="Z938" s="194"/>
      <c r="AA938" s="470"/>
      <c r="AB938" s="194"/>
      <c r="AC938" s="194"/>
      <c r="AD938" s="194"/>
      <c r="AE938" s="194"/>
      <c r="AF938" s="194"/>
      <c r="AG938" s="470"/>
      <c r="AH938" s="194"/>
      <c r="AI938" s="194"/>
      <c r="AJ938" s="194"/>
      <c r="AK938" s="194"/>
      <c r="AL938" s="470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470"/>
      <c r="O939" s="194"/>
      <c r="P939" s="194"/>
      <c r="Q939" s="194"/>
      <c r="R939" s="194"/>
      <c r="S939" s="194"/>
      <c r="T939" s="194"/>
      <c r="U939" s="470"/>
      <c r="V939" s="194"/>
      <c r="W939" s="194"/>
      <c r="X939" s="194"/>
      <c r="Y939" s="194"/>
      <c r="Z939" s="194"/>
      <c r="AA939" s="470"/>
      <c r="AB939" s="194"/>
      <c r="AC939" s="194"/>
      <c r="AD939" s="194"/>
      <c r="AE939" s="194"/>
      <c r="AF939" s="194"/>
      <c r="AG939" s="470"/>
      <c r="AH939" s="194"/>
      <c r="AI939" s="194"/>
      <c r="AJ939" s="194"/>
      <c r="AK939" s="194"/>
      <c r="AL939" s="470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470"/>
      <c r="O940" s="194"/>
      <c r="P940" s="194"/>
      <c r="Q940" s="194"/>
      <c r="R940" s="194"/>
      <c r="S940" s="194"/>
      <c r="T940" s="194"/>
      <c r="U940" s="470"/>
      <c r="V940" s="194"/>
      <c r="W940" s="194"/>
      <c r="X940" s="194"/>
      <c r="Y940" s="194"/>
      <c r="Z940" s="194"/>
      <c r="AA940" s="470"/>
      <c r="AB940" s="194"/>
      <c r="AC940" s="194"/>
      <c r="AD940" s="194"/>
      <c r="AE940" s="194"/>
      <c r="AF940" s="194"/>
      <c r="AG940" s="470"/>
      <c r="AH940" s="194"/>
      <c r="AI940" s="194"/>
      <c r="AJ940" s="194"/>
      <c r="AK940" s="194"/>
      <c r="AL940" s="470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470"/>
      <c r="O941" s="194"/>
      <c r="P941" s="194"/>
      <c r="Q941" s="194"/>
      <c r="R941" s="194"/>
      <c r="S941" s="194"/>
      <c r="T941" s="194"/>
      <c r="U941" s="470"/>
      <c r="V941" s="194"/>
      <c r="W941" s="194"/>
      <c r="X941" s="194"/>
      <c r="Y941" s="194"/>
      <c r="Z941" s="194"/>
      <c r="AA941" s="470"/>
      <c r="AB941" s="194"/>
      <c r="AC941" s="194"/>
      <c r="AD941" s="194"/>
      <c r="AE941" s="194"/>
      <c r="AF941" s="194"/>
      <c r="AG941" s="470"/>
      <c r="AH941" s="194"/>
      <c r="AI941" s="194"/>
      <c r="AJ941" s="194"/>
      <c r="AK941" s="194"/>
      <c r="AL941" s="470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470"/>
      <c r="O942" s="194"/>
      <c r="P942" s="194"/>
      <c r="Q942" s="194"/>
      <c r="R942" s="194"/>
      <c r="S942" s="194"/>
      <c r="T942" s="194"/>
      <c r="U942" s="470"/>
      <c r="V942" s="194"/>
      <c r="W942" s="194"/>
      <c r="X942" s="194"/>
      <c r="Y942" s="194"/>
      <c r="Z942" s="194"/>
      <c r="AA942" s="470"/>
      <c r="AB942" s="194"/>
      <c r="AC942" s="194"/>
      <c r="AD942" s="194"/>
      <c r="AE942" s="194"/>
      <c r="AF942" s="194"/>
      <c r="AG942" s="470"/>
      <c r="AH942" s="194"/>
      <c r="AI942" s="194"/>
      <c r="AJ942" s="194"/>
      <c r="AK942" s="194"/>
      <c r="AL942" s="470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470"/>
      <c r="O943" s="194"/>
      <c r="P943" s="194"/>
      <c r="Q943" s="194"/>
      <c r="R943" s="194"/>
      <c r="S943" s="194"/>
      <c r="T943" s="194"/>
      <c r="U943" s="470"/>
      <c r="V943" s="194"/>
      <c r="W943" s="194"/>
      <c r="X943" s="194"/>
      <c r="Y943" s="194"/>
      <c r="Z943" s="194"/>
      <c r="AA943" s="470"/>
      <c r="AB943" s="194"/>
      <c r="AC943" s="194"/>
      <c r="AD943" s="194"/>
      <c r="AE943" s="194"/>
      <c r="AF943" s="194"/>
      <c r="AG943" s="470"/>
      <c r="AH943" s="194"/>
      <c r="AI943" s="194"/>
      <c r="AJ943" s="194"/>
      <c r="AK943" s="194"/>
      <c r="AL943" s="470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470"/>
      <c r="O944" s="194"/>
      <c r="P944" s="194"/>
      <c r="Q944" s="194"/>
      <c r="R944" s="194"/>
      <c r="S944" s="194"/>
      <c r="T944" s="194"/>
      <c r="U944" s="470"/>
      <c r="V944" s="194"/>
      <c r="W944" s="194"/>
      <c r="X944" s="194"/>
      <c r="Y944" s="194"/>
      <c r="Z944" s="194"/>
      <c r="AA944" s="470"/>
      <c r="AB944" s="194"/>
      <c r="AC944" s="194"/>
      <c r="AD944" s="194"/>
      <c r="AE944" s="194"/>
      <c r="AF944" s="194"/>
      <c r="AG944" s="470"/>
      <c r="AH944" s="194"/>
      <c r="AI944" s="194"/>
      <c r="AJ944" s="194"/>
      <c r="AK944" s="194"/>
      <c r="AL944" s="470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470"/>
      <c r="O945" s="194"/>
      <c r="P945" s="194"/>
      <c r="Q945" s="194"/>
      <c r="R945" s="194"/>
      <c r="S945" s="194"/>
      <c r="T945" s="194"/>
      <c r="U945" s="470"/>
      <c r="V945" s="194"/>
      <c r="W945" s="194"/>
      <c r="X945" s="194"/>
      <c r="Y945" s="194"/>
      <c r="Z945" s="194"/>
      <c r="AA945" s="470"/>
      <c r="AB945" s="194"/>
      <c r="AC945" s="194"/>
      <c r="AD945" s="194"/>
      <c r="AE945" s="194"/>
      <c r="AF945" s="194"/>
      <c r="AG945" s="470"/>
      <c r="AH945" s="194"/>
      <c r="AI945" s="194"/>
      <c r="AJ945" s="194"/>
      <c r="AK945" s="194"/>
      <c r="AL945" s="470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470"/>
      <c r="O946" s="194"/>
      <c r="P946" s="194"/>
      <c r="Q946" s="194"/>
      <c r="R946" s="194"/>
      <c r="S946" s="194"/>
      <c r="T946" s="194"/>
      <c r="U946" s="470"/>
      <c r="V946" s="194"/>
      <c r="W946" s="194"/>
      <c r="X946" s="194"/>
      <c r="Y946" s="194"/>
      <c r="Z946" s="194"/>
      <c r="AA946" s="470"/>
      <c r="AB946" s="194"/>
      <c r="AC946" s="194"/>
      <c r="AD946" s="194"/>
      <c r="AE946" s="194"/>
      <c r="AF946" s="194"/>
      <c r="AG946" s="470"/>
      <c r="AH946" s="194"/>
      <c r="AI946" s="194"/>
      <c r="AJ946" s="194"/>
      <c r="AK946" s="194"/>
      <c r="AL946" s="470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470"/>
      <c r="O947" s="194"/>
      <c r="P947" s="194"/>
      <c r="Q947" s="194"/>
      <c r="R947" s="194"/>
      <c r="S947" s="194"/>
      <c r="T947" s="194"/>
      <c r="U947" s="470"/>
      <c r="V947" s="194"/>
      <c r="W947" s="194"/>
      <c r="X947" s="194"/>
      <c r="Y947" s="194"/>
      <c r="Z947" s="194"/>
      <c r="AA947" s="470"/>
      <c r="AB947" s="194"/>
      <c r="AC947" s="194"/>
      <c r="AD947" s="194"/>
      <c r="AE947" s="194"/>
      <c r="AF947" s="194"/>
      <c r="AG947" s="470"/>
      <c r="AH947" s="194"/>
      <c r="AI947" s="194"/>
      <c r="AJ947" s="194"/>
      <c r="AK947" s="194"/>
      <c r="AL947" s="470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470"/>
      <c r="O948" s="194"/>
      <c r="P948" s="194"/>
      <c r="Q948" s="194"/>
      <c r="R948" s="194"/>
      <c r="S948" s="194"/>
      <c r="T948" s="194"/>
      <c r="U948" s="470"/>
      <c r="V948" s="194"/>
      <c r="W948" s="194"/>
      <c r="X948" s="194"/>
      <c r="Y948" s="194"/>
      <c r="Z948" s="194"/>
      <c r="AA948" s="470"/>
      <c r="AB948" s="194"/>
      <c r="AC948" s="194"/>
      <c r="AD948" s="194"/>
      <c r="AE948" s="194"/>
      <c r="AF948" s="194"/>
      <c r="AG948" s="470"/>
      <c r="AH948" s="194"/>
      <c r="AI948" s="194"/>
      <c r="AJ948" s="194"/>
      <c r="AK948" s="194"/>
      <c r="AL948" s="470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470"/>
      <c r="O949" s="194"/>
      <c r="P949" s="194"/>
      <c r="Q949" s="194"/>
      <c r="R949" s="194"/>
      <c r="S949" s="194"/>
      <c r="T949" s="194"/>
      <c r="U949" s="470"/>
      <c r="V949" s="194"/>
      <c r="W949" s="194"/>
      <c r="X949" s="194"/>
      <c r="Y949" s="194"/>
      <c r="Z949" s="194"/>
      <c r="AA949" s="470"/>
      <c r="AB949" s="194"/>
      <c r="AC949" s="194"/>
      <c r="AD949" s="194"/>
      <c r="AE949" s="194"/>
      <c r="AF949" s="194"/>
      <c r="AG949" s="470"/>
      <c r="AH949" s="194"/>
      <c r="AI949" s="194"/>
      <c r="AJ949" s="194"/>
      <c r="AK949" s="194"/>
      <c r="AL949" s="470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470"/>
      <c r="O950" s="194"/>
      <c r="P950" s="194"/>
      <c r="Q950" s="194"/>
      <c r="R950" s="194"/>
      <c r="S950" s="194"/>
      <c r="T950" s="194"/>
      <c r="U950" s="470"/>
      <c r="V950" s="194"/>
      <c r="W950" s="194"/>
      <c r="X950" s="194"/>
      <c r="Y950" s="194"/>
      <c r="Z950" s="194"/>
      <c r="AA950" s="470"/>
      <c r="AB950" s="194"/>
      <c r="AC950" s="194"/>
      <c r="AD950" s="194"/>
      <c r="AE950" s="194"/>
      <c r="AF950" s="194"/>
      <c r="AG950" s="470"/>
      <c r="AH950" s="194"/>
      <c r="AI950" s="194"/>
      <c r="AJ950" s="194"/>
      <c r="AK950" s="194"/>
      <c r="AL950" s="470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470"/>
      <c r="O951" s="194"/>
      <c r="P951" s="194"/>
      <c r="Q951" s="194"/>
      <c r="R951" s="194"/>
      <c r="S951" s="194"/>
      <c r="T951" s="194"/>
      <c r="U951" s="470"/>
      <c r="V951" s="194"/>
      <c r="W951" s="194"/>
      <c r="X951" s="194"/>
      <c r="Y951" s="194"/>
      <c r="Z951" s="194"/>
      <c r="AA951" s="470"/>
      <c r="AB951" s="194"/>
      <c r="AC951" s="194"/>
      <c r="AD951" s="194"/>
      <c r="AE951" s="194"/>
      <c r="AF951" s="194"/>
      <c r="AG951" s="470"/>
      <c r="AH951" s="194"/>
      <c r="AI951" s="194"/>
      <c r="AJ951" s="194"/>
      <c r="AK951" s="194"/>
      <c r="AL951" s="470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470"/>
      <c r="O952" s="194"/>
      <c r="P952" s="194"/>
      <c r="Q952" s="194"/>
      <c r="R952" s="194"/>
      <c r="S952" s="194"/>
      <c r="T952" s="194"/>
      <c r="U952" s="470"/>
      <c r="V952" s="194"/>
      <c r="W952" s="194"/>
      <c r="X952" s="194"/>
      <c r="Y952" s="194"/>
      <c r="Z952" s="194"/>
      <c r="AA952" s="470"/>
      <c r="AB952" s="194"/>
      <c r="AC952" s="194"/>
      <c r="AD952" s="194"/>
      <c r="AE952" s="194"/>
      <c r="AF952" s="194"/>
      <c r="AG952" s="470"/>
      <c r="AH952" s="194"/>
      <c r="AI952" s="194"/>
      <c r="AJ952" s="194"/>
      <c r="AK952" s="194"/>
      <c r="AL952" s="470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470"/>
      <c r="O953" s="194"/>
      <c r="P953" s="194"/>
      <c r="Q953" s="194"/>
      <c r="R953" s="194"/>
      <c r="S953" s="194"/>
      <c r="T953" s="194"/>
      <c r="U953" s="470"/>
      <c r="V953" s="194"/>
      <c r="W953" s="194"/>
      <c r="X953" s="194"/>
      <c r="Y953" s="194"/>
      <c r="Z953" s="194"/>
      <c r="AA953" s="470"/>
      <c r="AB953" s="194"/>
      <c r="AC953" s="194"/>
      <c r="AD953" s="194"/>
      <c r="AE953" s="194"/>
      <c r="AF953" s="194"/>
      <c r="AG953" s="470"/>
      <c r="AH953" s="194"/>
      <c r="AI953" s="194"/>
      <c r="AJ953" s="194"/>
      <c r="AK953" s="194"/>
      <c r="AL953" s="470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470"/>
      <c r="O954" s="194"/>
      <c r="P954" s="194"/>
      <c r="Q954" s="194"/>
      <c r="R954" s="194"/>
      <c r="S954" s="194"/>
      <c r="T954" s="194"/>
      <c r="U954" s="470"/>
      <c r="V954" s="194"/>
      <c r="W954" s="194"/>
      <c r="X954" s="194"/>
      <c r="Y954" s="194"/>
      <c r="Z954" s="194"/>
      <c r="AA954" s="470"/>
      <c r="AB954" s="194"/>
      <c r="AC954" s="194"/>
      <c r="AD954" s="194"/>
      <c r="AE954" s="194"/>
      <c r="AF954" s="194"/>
      <c r="AG954" s="470"/>
      <c r="AH954" s="194"/>
      <c r="AI954" s="194"/>
      <c r="AJ954" s="194"/>
      <c r="AK954" s="194"/>
      <c r="AL954" s="470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470"/>
      <c r="O955" s="194"/>
      <c r="P955" s="194"/>
      <c r="Q955" s="194"/>
      <c r="R955" s="194"/>
      <c r="S955" s="194"/>
      <c r="T955" s="194"/>
      <c r="U955" s="470"/>
      <c r="V955" s="194"/>
      <c r="W955" s="194"/>
      <c r="X955" s="194"/>
      <c r="Y955" s="194"/>
      <c r="Z955" s="194"/>
      <c r="AA955" s="470"/>
      <c r="AB955" s="194"/>
      <c r="AC955" s="194"/>
      <c r="AD955" s="194"/>
      <c r="AE955" s="194"/>
      <c r="AF955" s="194"/>
      <c r="AG955" s="470"/>
      <c r="AH955" s="194"/>
      <c r="AI955" s="194"/>
      <c r="AJ955" s="194"/>
      <c r="AK955" s="194"/>
      <c r="AL955" s="470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470"/>
      <c r="O956" s="194"/>
      <c r="P956" s="194"/>
      <c r="Q956" s="194"/>
      <c r="R956" s="194"/>
      <c r="S956" s="194"/>
      <c r="T956" s="194"/>
      <c r="U956" s="470"/>
      <c r="V956" s="194"/>
      <c r="W956" s="194"/>
      <c r="X956" s="194"/>
      <c r="Y956" s="194"/>
      <c r="Z956" s="194"/>
      <c r="AA956" s="470"/>
      <c r="AB956" s="194"/>
      <c r="AC956" s="194"/>
      <c r="AD956" s="194"/>
      <c r="AE956" s="194"/>
      <c r="AF956" s="194"/>
      <c r="AG956" s="470"/>
      <c r="AH956" s="194"/>
      <c r="AI956" s="194"/>
      <c r="AJ956" s="194"/>
      <c r="AK956" s="194"/>
      <c r="AL956" s="470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470"/>
      <c r="O957" s="194"/>
      <c r="P957" s="194"/>
      <c r="Q957" s="194"/>
      <c r="R957" s="194"/>
      <c r="S957" s="194"/>
      <c r="T957" s="194"/>
      <c r="U957" s="470"/>
      <c r="V957" s="194"/>
      <c r="W957" s="194"/>
      <c r="X957" s="194"/>
      <c r="Y957" s="194"/>
      <c r="Z957" s="194"/>
      <c r="AA957" s="470"/>
      <c r="AB957" s="194"/>
      <c r="AC957" s="194"/>
      <c r="AD957" s="194"/>
      <c r="AE957" s="194"/>
      <c r="AF957" s="194"/>
      <c r="AG957" s="470"/>
      <c r="AH957" s="194"/>
      <c r="AI957" s="194"/>
      <c r="AJ957" s="194"/>
      <c r="AK957" s="194"/>
      <c r="AL957" s="470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470"/>
      <c r="O958" s="194"/>
      <c r="P958" s="194"/>
      <c r="Q958" s="194"/>
      <c r="R958" s="194"/>
      <c r="S958" s="194"/>
      <c r="T958" s="194"/>
      <c r="U958" s="470"/>
      <c r="V958" s="194"/>
      <c r="W958" s="194"/>
      <c r="X958" s="194"/>
      <c r="Y958" s="194"/>
      <c r="Z958" s="194"/>
      <c r="AA958" s="470"/>
      <c r="AB958" s="194"/>
      <c r="AC958" s="194"/>
      <c r="AD958" s="194"/>
      <c r="AE958" s="194"/>
      <c r="AF958" s="194"/>
      <c r="AG958" s="470"/>
      <c r="AH958" s="194"/>
      <c r="AI958" s="194"/>
      <c r="AJ958" s="194"/>
      <c r="AK958" s="194"/>
      <c r="AL958" s="470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470"/>
      <c r="O959" s="194"/>
      <c r="P959" s="194"/>
      <c r="Q959" s="194"/>
      <c r="R959" s="194"/>
      <c r="S959" s="194"/>
      <c r="T959" s="194"/>
      <c r="U959" s="470"/>
      <c r="V959" s="194"/>
      <c r="W959" s="194"/>
      <c r="X959" s="194"/>
      <c r="Y959" s="194"/>
      <c r="Z959" s="194"/>
      <c r="AA959" s="470"/>
      <c r="AB959" s="194"/>
      <c r="AC959" s="194"/>
      <c r="AD959" s="194"/>
      <c r="AE959" s="194"/>
      <c r="AF959" s="194"/>
      <c r="AG959" s="470"/>
      <c r="AH959" s="194"/>
      <c r="AI959" s="194"/>
      <c r="AJ959" s="194"/>
      <c r="AK959" s="194"/>
      <c r="AL959" s="470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470"/>
      <c r="O960" s="194"/>
      <c r="P960" s="194"/>
      <c r="Q960" s="194"/>
      <c r="R960" s="194"/>
      <c r="S960" s="194"/>
      <c r="T960" s="194"/>
      <c r="U960" s="470"/>
      <c r="V960" s="194"/>
      <c r="W960" s="194"/>
      <c r="X960" s="194"/>
      <c r="Y960" s="194"/>
      <c r="Z960" s="194"/>
      <c r="AA960" s="470"/>
      <c r="AB960" s="194"/>
      <c r="AC960" s="194"/>
      <c r="AD960" s="194"/>
      <c r="AE960" s="194"/>
      <c r="AF960" s="194"/>
      <c r="AG960" s="470"/>
      <c r="AH960" s="194"/>
      <c r="AI960" s="194"/>
      <c r="AJ960" s="194"/>
      <c r="AK960" s="194"/>
      <c r="AL960" s="470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470"/>
      <c r="O961" s="194"/>
      <c r="P961" s="194"/>
      <c r="Q961" s="194"/>
      <c r="R961" s="194"/>
      <c r="S961" s="194"/>
      <c r="T961" s="194"/>
      <c r="U961" s="470"/>
      <c r="V961" s="194"/>
      <c r="W961" s="194"/>
      <c r="X961" s="194"/>
      <c r="Y961" s="194"/>
      <c r="Z961" s="194"/>
      <c r="AA961" s="470"/>
      <c r="AB961" s="194"/>
      <c r="AC961" s="194"/>
      <c r="AD961" s="194"/>
      <c r="AE961" s="194"/>
      <c r="AF961" s="194"/>
      <c r="AG961" s="470"/>
      <c r="AH961" s="194"/>
      <c r="AI961" s="194"/>
      <c r="AJ961" s="194"/>
      <c r="AK961" s="194"/>
      <c r="AL961" s="470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470"/>
      <c r="O962" s="194"/>
      <c r="P962" s="194"/>
      <c r="Q962" s="194"/>
      <c r="R962" s="194"/>
      <c r="S962" s="194"/>
      <c r="T962" s="194"/>
      <c r="U962" s="470"/>
      <c r="V962" s="194"/>
      <c r="W962" s="194"/>
      <c r="X962" s="194"/>
      <c r="Y962" s="194"/>
      <c r="Z962" s="194"/>
      <c r="AA962" s="470"/>
      <c r="AB962" s="194"/>
      <c r="AC962" s="194"/>
      <c r="AD962" s="194"/>
      <c r="AE962" s="194"/>
      <c r="AF962" s="194"/>
      <c r="AG962" s="470"/>
      <c r="AH962" s="194"/>
      <c r="AI962" s="194"/>
      <c r="AJ962" s="194"/>
      <c r="AK962" s="194"/>
      <c r="AL962" s="470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470"/>
      <c r="O963" s="194"/>
      <c r="P963" s="194"/>
      <c r="Q963" s="194"/>
      <c r="R963" s="194"/>
      <c r="S963" s="194"/>
      <c r="T963" s="194"/>
      <c r="U963" s="470"/>
      <c r="V963" s="194"/>
      <c r="W963" s="194"/>
      <c r="X963" s="194"/>
      <c r="Y963" s="194"/>
      <c r="Z963" s="194"/>
      <c r="AA963" s="470"/>
      <c r="AB963" s="194"/>
      <c r="AC963" s="194"/>
      <c r="AD963" s="194"/>
      <c r="AE963" s="194"/>
      <c r="AF963" s="194"/>
      <c r="AG963" s="470"/>
      <c r="AH963" s="194"/>
      <c r="AI963" s="194"/>
      <c r="AJ963" s="194"/>
      <c r="AK963" s="194"/>
      <c r="AL963" s="470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470"/>
      <c r="O964" s="194"/>
      <c r="P964" s="194"/>
      <c r="Q964" s="194"/>
      <c r="R964" s="194"/>
      <c r="S964" s="194"/>
      <c r="T964" s="194"/>
      <c r="U964" s="470"/>
      <c r="V964" s="194"/>
      <c r="W964" s="194"/>
      <c r="X964" s="194"/>
      <c r="Y964" s="194"/>
      <c r="Z964" s="194"/>
      <c r="AA964" s="470"/>
      <c r="AB964" s="194"/>
      <c r="AC964" s="194"/>
      <c r="AD964" s="194"/>
      <c r="AE964" s="194"/>
      <c r="AF964" s="194"/>
      <c r="AG964" s="470"/>
      <c r="AH964" s="194"/>
      <c r="AI964" s="194"/>
      <c r="AJ964" s="194"/>
      <c r="AK964" s="194"/>
      <c r="AL964" s="470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470"/>
      <c r="O965" s="194"/>
      <c r="P965" s="194"/>
      <c r="Q965" s="194"/>
      <c r="R965" s="194"/>
      <c r="S965" s="194"/>
      <c r="T965" s="194"/>
      <c r="U965" s="470"/>
      <c r="V965" s="194"/>
      <c r="W965" s="194"/>
      <c r="X965" s="194"/>
      <c r="Y965" s="194"/>
      <c r="Z965" s="194"/>
      <c r="AA965" s="470"/>
      <c r="AB965" s="194"/>
      <c r="AC965" s="194"/>
      <c r="AD965" s="194"/>
      <c r="AE965" s="194"/>
      <c r="AF965" s="194"/>
      <c r="AG965" s="470"/>
      <c r="AH965" s="194"/>
      <c r="AI965" s="194"/>
      <c r="AJ965" s="194"/>
      <c r="AK965" s="194"/>
      <c r="AL965" s="470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470"/>
      <c r="O966" s="194"/>
      <c r="P966" s="194"/>
      <c r="Q966" s="194"/>
      <c r="R966" s="194"/>
      <c r="S966" s="194"/>
      <c r="T966" s="194"/>
      <c r="U966" s="470"/>
      <c r="V966" s="194"/>
      <c r="W966" s="194"/>
      <c r="X966" s="194"/>
      <c r="Y966" s="194"/>
      <c r="Z966" s="194"/>
      <c r="AA966" s="470"/>
      <c r="AB966" s="194"/>
      <c r="AC966" s="194"/>
      <c r="AD966" s="194"/>
      <c r="AE966" s="194"/>
      <c r="AF966" s="194"/>
      <c r="AG966" s="470"/>
      <c r="AH966" s="194"/>
      <c r="AI966" s="194"/>
      <c r="AJ966" s="194"/>
      <c r="AK966" s="194"/>
      <c r="AL966" s="470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470"/>
      <c r="O967" s="194"/>
      <c r="P967" s="194"/>
      <c r="Q967" s="194"/>
      <c r="R967" s="194"/>
      <c r="S967" s="194"/>
      <c r="T967" s="194"/>
      <c r="U967" s="470"/>
      <c r="V967" s="194"/>
      <c r="W967" s="194"/>
      <c r="X967" s="194"/>
      <c r="Y967" s="194"/>
      <c r="Z967" s="194"/>
      <c r="AA967" s="470"/>
      <c r="AB967" s="194"/>
      <c r="AC967" s="194"/>
      <c r="AD967" s="194"/>
      <c r="AE967" s="194"/>
      <c r="AF967" s="194"/>
      <c r="AG967" s="470"/>
      <c r="AH967" s="194"/>
      <c r="AI967" s="194"/>
      <c r="AJ967" s="194"/>
      <c r="AK967" s="194"/>
      <c r="AL967" s="470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470"/>
      <c r="O968" s="194"/>
      <c r="P968" s="194"/>
      <c r="Q968" s="194"/>
      <c r="R968" s="194"/>
      <c r="S968" s="194"/>
      <c r="T968" s="194"/>
      <c r="U968" s="470"/>
      <c r="V968" s="194"/>
      <c r="W968" s="194"/>
      <c r="X968" s="194"/>
      <c r="Y968" s="194"/>
      <c r="Z968" s="194"/>
      <c r="AA968" s="470"/>
      <c r="AB968" s="194"/>
      <c r="AC968" s="194"/>
      <c r="AD968" s="194"/>
      <c r="AE968" s="194"/>
      <c r="AF968" s="194"/>
      <c r="AG968" s="470"/>
      <c r="AH968" s="194"/>
      <c r="AI968" s="194"/>
      <c r="AJ968" s="194"/>
      <c r="AK968" s="194"/>
      <c r="AL968" s="470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470"/>
      <c r="O969" s="194"/>
      <c r="P969" s="194"/>
      <c r="Q969" s="194"/>
      <c r="R969" s="194"/>
      <c r="S969" s="194"/>
      <c r="T969" s="194"/>
      <c r="U969" s="470"/>
      <c r="V969" s="194"/>
      <c r="W969" s="194"/>
      <c r="X969" s="194"/>
      <c r="Y969" s="194"/>
      <c r="Z969" s="194"/>
      <c r="AA969" s="470"/>
      <c r="AB969" s="194"/>
      <c r="AC969" s="194"/>
      <c r="AD969" s="194"/>
      <c r="AE969" s="194"/>
      <c r="AF969" s="194"/>
      <c r="AG969" s="470"/>
      <c r="AH969" s="194"/>
      <c r="AI969" s="194"/>
      <c r="AJ969" s="194"/>
      <c r="AK969" s="194"/>
      <c r="AL969" s="470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470"/>
      <c r="O970" s="194"/>
      <c r="P970" s="194"/>
      <c r="Q970" s="194"/>
      <c r="R970" s="194"/>
      <c r="S970" s="194"/>
      <c r="T970" s="194"/>
      <c r="U970" s="470"/>
      <c r="V970" s="194"/>
      <c r="W970" s="194"/>
      <c r="X970" s="194"/>
      <c r="Y970" s="194"/>
      <c r="Z970" s="194"/>
      <c r="AA970" s="470"/>
      <c r="AB970" s="194"/>
      <c r="AC970" s="194"/>
      <c r="AD970" s="194"/>
      <c r="AE970" s="194"/>
      <c r="AF970" s="194"/>
      <c r="AG970" s="470"/>
      <c r="AH970" s="194"/>
      <c r="AI970" s="194"/>
      <c r="AJ970" s="194"/>
      <c r="AK970" s="194"/>
      <c r="AL970" s="470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470"/>
      <c r="O971" s="194"/>
      <c r="P971" s="194"/>
      <c r="Q971" s="194"/>
      <c r="R971" s="194"/>
      <c r="S971" s="194"/>
      <c r="T971" s="194"/>
      <c r="U971" s="470"/>
      <c r="V971" s="194"/>
      <c r="W971" s="194"/>
      <c r="X971" s="194"/>
      <c r="Y971" s="194"/>
      <c r="Z971" s="194"/>
      <c r="AA971" s="470"/>
      <c r="AB971" s="194"/>
      <c r="AC971" s="194"/>
      <c r="AD971" s="194"/>
      <c r="AE971" s="194"/>
      <c r="AF971" s="194"/>
      <c r="AG971" s="470"/>
      <c r="AH971" s="194"/>
      <c r="AI971" s="194"/>
      <c r="AJ971" s="194"/>
      <c r="AK971" s="194"/>
      <c r="AL971" s="470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470"/>
      <c r="O972" s="194"/>
      <c r="P972" s="194"/>
      <c r="Q972" s="194"/>
      <c r="R972" s="194"/>
      <c r="S972" s="194"/>
      <c r="T972" s="194"/>
      <c r="U972" s="470"/>
      <c r="V972" s="194"/>
      <c r="W972" s="194"/>
      <c r="X972" s="194"/>
      <c r="Y972" s="194"/>
      <c r="Z972" s="194"/>
      <c r="AA972" s="470"/>
      <c r="AB972" s="194"/>
      <c r="AC972" s="194"/>
      <c r="AD972" s="194"/>
      <c r="AE972" s="194"/>
      <c r="AF972" s="194"/>
      <c r="AG972" s="470"/>
      <c r="AH972" s="194"/>
      <c r="AI972" s="194"/>
      <c r="AJ972" s="194"/>
      <c r="AK972" s="194"/>
      <c r="AL972" s="470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470"/>
      <c r="O973" s="194"/>
      <c r="P973" s="194"/>
      <c r="Q973" s="194"/>
      <c r="R973" s="194"/>
      <c r="S973" s="194"/>
      <c r="T973" s="194"/>
      <c r="U973" s="470"/>
      <c r="V973" s="194"/>
      <c r="W973" s="194"/>
      <c r="X973" s="194"/>
      <c r="Y973" s="194"/>
      <c r="Z973" s="194"/>
      <c r="AA973" s="470"/>
      <c r="AB973" s="194"/>
      <c r="AC973" s="194"/>
      <c r="AD973" s="194"/>
      <c r="AE973" s="194"/>
      <c r="AF973" s="194"/>
      <c r="AG973" s="470"/>
      <c r="AH973" s="194"/>
      <c r="AI973" s="194"/>
      <c r="AJ973" s="194"/>
      <c r="AK973" s="194"/>
      <c r="AL973" s="470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470"/>
      <c r="O974" s="194"/>
      <c r="P974" s="194"/>
      <c r="Q974" s="194"/>
      <c r="R974" s="194"/>
      <c r="S974" s="194"/>
      <c r="T974" s="194"/>
      <c r="U974" s="470"/>
      <c r="V974" s="194"/>
      <c r="W974" s="194"/>
      <c r="X974" s="194"/>
      <c r="Y974" s="194"/>
      <c r="Z974" s="194"/>
      <c r="AA974" s="470"/>
      <c r="AB974" s="194"/>
      <c r="AC974" s="194"/>
      <c r="AD974" s="194"/>
      <c r="AE974" s="194"/>
      <c r="AF974" s="194"/>
      <c r="AG974" s="470"/>
      <c r="AH974" s="194"/>
      <c r="AI974" s="194"/>
      <c r="AJ974" s="194"/>
      <c r="AK974" s="194"/>
      <c r="AL974" s="470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470"/>
      <c r="O975" s="194"/>
      <c r="P975" s="194"/>
      <c r="Q975" s="194"/>
      <c r="R975" s="194"/>
      <c r="S975" s="194"/>
      <c r="T975" s="194"/>
      <c r="U975" s="470"/>
      <c r="V975" s="194"/>
      <c r="W975" s="194"/>
      <c r="X975" s="194"/>
      <c r="Y975" s="194"/>
      <c r="Z975" s="194"/>
      <c r="AA975" s="470"/>
      <c r="AB975" s="194"/>
      <c r="AC975" s="194"/>
      <c r="AD975" s="194"/>
      <c r="AE975" s="194"/>
      <c r="AF975" s="194"/>
      <c r="AG975" s="470"/>
      <c r="AH975" s="194"/>
      <c r="AI975" s="194"/>
      <c r="AJ975" s="194"/>
      <c r="AK975" s="194"/>
      <c r="AL975" s="470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470"/>
      <c r="O976" s="194"/>
      <c r="P976" s="194"/>
      <c r="Q976" s="194"/>
      <c r="R976" s="194"/>
      <c r="S976" s="194"/>
      <c r="T976" s="194"/>
      <c r="U976" s="470"/>
      <c r="V976" s="194"/>
      <c r="W976" s="194"/>
      <c r="X976" s="194"/>
      <c r="Y976" s="194"/>
      <c r="Z976" s="194"/>
      <c r="AA976" s="470"/>
      <c r="AB976" s="194"/>
      <c r="AC976" s="194"/>
      <c r="AD976" s="194"/>
      <c r="AE976" s="194"/>
      <c r="AF976" s="194"/>
      <c r="AG976" s="470"/>
      <c r="AH976" s="194"/>
      <c r="AI976" s="194"/>
      <c r="AJ976" s="194"/>
      <c r="AK976" s="194"/>
      <c r="AL976" s="470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470"/>
      <c r="O977" s="194"/>
      <c r="P977" s="194"/>
      <c r="Q977" s="194"/>
      <c r="R977" s="194"/>
      <c r="S977" s="194"/>
      <c r="T977" s="194"/>
      <c r="U977" s="470"/>
      <c r="V977" s="194"/>
      <c r="W977" s="194"/>
      <c r="X977" s="194"/>
      <c r="Y977" s="194"/>
      <c r="Z977" s="194"/>
      <c r="AA977" s="470"/>
      <c r="AB977" s="194"/>
      <c r="AC977" s="194"/>
      <c r="AD977" s="194"/>
      <c r="AE977" s="194"/>
      <c r="AF977" s="194"/>
      <c r="AG977" s="470"/>
      <c r="AH977" s="194"/>
      <c r="AI977" s="194"/>
      <c r="AJ977" s="194"/>
      <c r="AK977" s="194"/>
      <c r="AL977" s="470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470"/>
      <c r="O978" s="194"/>
      <c r="P978" s="194"/>
      <c r="Q978" s="194"/>
      <c r="R978" s="194"/>
      <c r="S978" s="194"/>
      <c r="T978" s="194"/>
      <c r="U978" s="470"/>
      <c r="V978" s="194"/>
      <c r="W978" s="194"/>
      <c r="X978" s="194"/>
      <c r="Y978" s="194"/>
      <c r="Z978" s="194"/>
      <c r="AA978" s="470"/>
      <c r="AB978" s="194"/>
      <c r="AC978" s="194"/>
      <c r="AD978" s="194"/>
      <c r="AE978" s="194"/>
      <c r="AF978" s="194"/>
      <c r="AG978" s="470"/>
      <c r="AH978" s="194"/>
      <c r="AI978" s="194"/>
      <c r="AJ978" s="194"/>
      <c r="AK978" s="194"/>
      <c r="AL978" s="470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470"/>
      <c r="O979" s="194"/>
      <c r="P979" s="194"/>
      <c r="Q979" s="194"/>
      <c r="R979" s="194"/>
      <c r="S979" s="194"/>
      <c r="T979" s="194"/>
      <c r="U979" s="470"/>
      <c r="V979" s="194"/>
      <c r="W979" s="194"/>
      <c r="X979" s="194"/>
      <c r="Y979" s="194"/>
      <c r="Z979" s="194"/>
      <c r="AA979" s="470"/>
      <c r="AB979" s="194"/>
      <c r="AC979" s="194"/>
      <c r="AD979" s="194"/>
      <c r="AE979" s="194"/>
      <c r="AF979" s="194"/>
      <c r="AG979" s="470"/>
      <c r="AH979" s="194"/>
      <c r="AI979" s="194"/>
      <c r="AJ979" s="194"/>
      <c r="AK979" s="194"/>
      <c r="AL979" s="470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470"/>
      <c r="O980" s="194"/>
      <c r="P980" s="194"/>
      <c r="Q980" s="194"/>
      <c r="R980" s="194"/>
      <c r="S980" s="194"/>
      <c r="T980" s="194"/>
      <c r="U980" s="470"/>
      <c r="V980" s="194"/>
      <c r="W980" s="194"/>
      <c r="X980" s="194"/>
      <c r="Y980" s="194"/>
      <c r="Z980" s="194"/>
      <c r="AA980" s="470"/>
      <c r="AB980" s="194"/>
      <c r="AC980" s="194"/>
      <c r="AD980" s="194"/>
      <c r="AE980" s="194"/>
      <c r="AF980" s="194"/>
      <c r="AG980" s="470"/>
      <c r="AH980" s="194"/>
      <c r="AI980" s="194"/>
      <c r="AJ980" s="194"/>
      <c r="AK980" s="194"/>
      <c r="AL980" s="470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470"/>
      <c r="O981" s="194"/>
      <c r="P981" s="194"/>
      <c r="Q981" s="194"/>
      <c r="R981" s="194"/>
      <c r="S981" s="194"/>
      <c r="T981" s="194"/>
      <c r="U981" s="470"/>
      <c r="V981" s="194"/>
      <c r="W981" s="194"/>
      <c r="X981" s="194"/>
      <c r="Y981" s="194"/>
      <c r="Z981" s="194"/>
      <c r="AA981" s="470"/>
      <c r="AB981" s="194"/>
      <c r="AC981" s="194"/>
      <c r="AD981" s="194"/>
      <c r="AE981" s="194"/>
      <c r="AF981" s="194"/>
      <c r="AG981" s="470"/>
      <c r="AH981" s="194"/>
      <c r="AI981" s="194"/>
      <c r="AJ981" s="194"/>
      <c r="AK981" s="194"/>
      <c r="AL981" s="470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470"/>
      <c r="O982" s="194"/>
      <c r="P982" s="194"/>
      <c r="Q982" s="194"/>
      <c r="R982" s="194"/>
      <c r="S982" s="194"/>
      <c r="T982" s="194"/>
      <c r="U982" s="470"/>
      <c r="V982" s="194"/>
      <c r="W982" s="194"/>
      <c r="X982" s="194"/>
      <c r="Y982" s="194"/>
      <c r="Z982" s="194"/>
      <c r="AA982" s="470"/>
      <c r="AB982" s="194"/>
      <c r="AC982" s="194"/>
      <c r="AD982" s="194"/>
      <c r="AE982" s="194"/>
      <c r="AF982" s="194"/>
      <c r="AG982" s="470"/>
      <c r="AH982" s="194"/>
      <c r="AI982" s="194"/>
      <c r="AJ982" s="194"/>
      <c r="AK982" s="194"/>
      <c r="AL982" s="470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470"/>
      <c r="O983" s="194"/>
      <c r="P983" s="194"/>
      <c r="Q983" s="194"/>
      <c r="R983" s="194"/>
      <c r="S983" s="194"/>
      <c r="T983" s="194"/>
      <c r="U983" s="470"/>
      <c r="V983" s="194"/>
      <c r="W983" s="194"/>
      <c r="X983" s="194"/>
      <c r="Y983" s="194"/>
      <c r="Z983" s="194"/>
      <c r="AA983" s="470"/>
      <c r="AB983" s="194"/>
      <c r="AC983" s="194"/>
      <c r="AD983" s="194"/>
      <c r="AE983" s="194"/>
      <c r="AF983" s="194"/>
      <c r="AG983" s="470"/>
      <c r="AH983" s="194"/>
      <c r="AI983" s="194"/>
      <c r="AJ983" s="194"/>
      <c r="AK983" s="194"/>
      <c r="AL983" s="470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470"/>
      <c r="O984" s="194"/>
      <c r="P984" s="194"/>
      <c r="Q984" s="194"/>
      <c r="R984" s="194"/>
      <c r="S984" s="194"/>
      <c r="T984" s="194"/>
      <c r="U984" s="470"/>
      <c r="V984" s="194"/>
      <c r="W984" s="194"/>
      <c r="X984" s="194"/>
      <c r="Y984" s="194"/>
      <c r="Z984" s="194"/>
      <c r="AA984" s="470"/>
      <c r="AB984" s="194"/>
      <c r="AC984" s="194"/>
      <c r="AD984" s="194"/>
      <c r="AE984" s="194"/>
      <c r="AF984" s="194"/>
      <c r="AG984" s="470"/>
      <c r="AH984" s="194"/>
      <c r="AI984" s="194"/>
      <c r="AJ984" s="194"/>
      <c r="AK984" s="194"/>
      <c r="AL984" s="470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470"/>
      <c r="O985" s="194"/>
      <c r="P985" s="194"/>
      <c r="Q985" s="194"/>
      <c r="R985" s="194"/>
      <c r="S985" s="194"/>
      <c r="T985" s="194"/>
      <c r="U985" s="470"/>
      <c r="V985" s="194"/>
      <c r="W985" s="194"/>
      <c r="X985" s="194"/>
      <c r="Y985" s="194"/>
      <c r="Z985" s="194"/>
      <c r="AA985" s="470"/>
      <c r="AB985" s="194"/>
      <c r="AC985" s="194"/>
      <c r="AD985" s="194"/>
      <c r="AE985" s="194"/>
      <c r="AF985" s="194"/>
      <c r="AG985" s="470"/>
      <c r="AH985" s="194"/>
      <c r="AI985" s="194"/>
      <c r="AJ985" s="194"/>
      <c r="AK985" s="194"/>
      <c r="AL985" s="470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470"/>
      <c r="O986" s="194"/>
      <c r="P986" s="194"/>
      <c r="Q986" s="194"/>
      <c r="R986" s="194"/>
      <c r="S986" s="194"/>
      <c r="T986" s="194"/>
      <c r="U986" s="470"/>
      <c r="V986" s="194"/>
      <c r="W986" s="194"/>
      <c r="X986" s="194"/>
      <c r="Y986" s="194"/>
      <c r="Z986" s="194"/>
      <c r="AA986" s="470"/>
      <c r="AB986" s="194"/>
      <c r="AC986" s="194"/>
      <c r="AD986" s="194"/>
      <c r="AE986" s="194"/>
      <c r="AF986" s="194"/>
      <c r="AG986" s="470"/>
      <c r="AH986" s="194"/>
      <c r="AI986" s="194"/>
      <c r="AJ986" s="194"/>
      <c r="AK986" s="194"/>
      <c r="AL986" s="470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470"/>
      <c r="O987" s="194"/>
      <c r="P987" s="194"/>
      <c r="Q987" s="194"/>
      <c r="R987" s="194"/>
      <c r="S987" s="194"/>
      <c r="T987" s="194"/>
      <c r="U987" s="470"/>
      <c r="V987" s="194"/>
      <c r="W987" s="194"/>
      <c r="X987" s="194"/>
      <c r="Y987" s="194"/>
      <c r="Z987" s="194"/>
      <c r="AA987" s="470"/>
      <c r="AB987" s="194"/>
      <c r="AC987" s="194"/>
      <c r="AD987" s="194"/>
      <c r="AE987" s="194"/>
      <c r="AF987" s="194"/>
      <c r="AG987" s="470"/>
      <c r="AH987" s="194"/>
      <c r="AI987" s="194"/>
      <c r="AJ987" s="194"/>
      <c r="AK987" s="194"/>
      <c r="AL987" s="470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470"/>
      <c r="O988" s="194"/>
      <c r="P988" s="194"/>
      <c r="Q988" s="194"/>
      <c r="R988" s="194"/>
      <c r="S988" s="194"/>
      <c r="T988" s="194"/>
      <c r="U988" s="470"/>
      <c r="V988" s="194"/>
      <c r="W988" s="194"/>
      <c r="X988" s="194"/>
      <c r="Y988" s="194"/>
      <c r="Z988" s="194"/>
      <c r="AA988" s="470"/>
      <c r="AB988" s="194"/>
      <c r="AC988" s="194"/>
      <c r="AD988" s="194"/>
      <c r="AE988" s="194"/>
      <c r="AF988" s="194"/>
      <c r="AG988" s="470"/>
      <c r="AH988" s="194"/>
      <c r="AI988" s="194"/>
      <c r="AJ988" s="194"/>
      <c r="AK988" s="194"/>
      <c r="AL988" s="470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470"/>
      <c r="O989" s="194"/>
      <c r="P989" s="194"/>
      <c r="Q989" s="194"/>
      <c r="R989" s="194"/>
      <c r="S989" s="194"/>
      <c r="T989" s="194"/>
      <c r="U989" s="470"/>
      <c r="V989" s="194"/>
      <c r="W989" s="194"/>
      <c r="X989" s="194"/>
      <c r="Y989" s="194"/>
      <c r="Z989" s="194"/>
      <c r="AA989" s="470"/>
      <c r="AB989" s="194"/>
      <c r="AC989" s="194"/>
      <c r="AD989" s="194"/>
      <c r="AE989" s="194"/>
      <c r="AF989" s="194"/>
      <c r="AG989" s="470"/>
      <c r="AH989" s="194"/>
      <c r="AI989" s="194"/>
      <c r="AJ989" s="194"/>
      <c r="AK989" s="194"/>
      <c r="AL989" s="470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470"/>
      <c r="O990" s="194"/>
      <c r="P990" s="194"/>
      <c r="Q990" s="194"/>
      <c r="R990" s="194"/>
      <c r="S990" s="194"/>
      <c r="T990" s="194"/>
      <c r="U990" s="470"/>
      <c r="V990" s="194"/>
      <c r="W990" s="194"/>
      <c r="X990" s="194"/>
      <c r="Y990" s="194"/>
      <c r="Z990" s="194"/>
      <c r="AA990" s="470"/>
      <c r="AB990" s="194"/>
      <c r="AC990" s="194"/>
      <c r="AD990" s="194"/>
      <c r="AE990" s="194"/>
      <c r="AF990" s="194"/>
      <c r="AG990" s="470"/>
      <c r="AH990" s="194"/>
      <c r="AI990" s="194"/>
      <c r="AJ990" s="194"/>
      <c r="AK990" s="194"/>
      <c r="AL990" s="470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470"/>
      <c r="O991" s="194"/>
      <c r="P991" s="194"/>
      <c r="Q991" s="194"/>
      <c r="R991" s="194"/>
      <c r="S991" s="194"/>
      <c r="T991" s="194"/>
      <c r="U991" s="470"/>
      <c r="V991" s="194"/>
      <c r="W991" s="194"/>
      <c r="X991" s="194"/>
      <c r="Y991" s="194"/>
      <c r="Z991" s="194"/>
      <c r="AA991" s="470"/>
      <c r="AB991" s="194"/>
      <c r="AC991" s="194"/>
      <c r="AD991" s="194"/>
      <c r="AE991" s="194"/>
      <c r="AF991" s="194"/>
      <c r="AG991" s="470"/>
      <c r="AH991" s="194"/>
      <c r="AI991" s="194"/>
      <c r="AJ991" s="194"/>
      <c r="AK991" s="194"/>
      <c r="AL991" s="470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470"/>
      <c r="O992" s="194"/>
      <c r="P992" s="194"/>
      <c r="Q992" s="194"/>
      <c r="R992" s="194"/>
      <c r="S992" s="194"/>
      <c r="T992" s="194"/>
      <c r="U992" s="470"/>
      <c r="V992" s="194"/>
      <c r="W992" s="194"/>
      <c r="X992" s="194"/>
      <c r="Y992" s="194"/>
      <c r="Z992" s="194"/>
      <c r="AA992" s="470"/>
      <c r="AB992" s="194"/>
      <c r="AC992" s="194"/>
      <c r="AD992" s="194"/>
      <c r="AE992" s="194"/>
      <c r="AF992" s="194"/>
      <c r="AG992" s="470"/>
      <c r="AH992" s="194"/>
      <c r="AI992" s="194"/>
      <c r="AJ992" s="194"/>
      <c r="AK992" s="194"/>
      <c r="AL992" s="470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470"/>
      <c r="O993" s="194"/>
      <c r="P993" s="194"/>
      <c r="Q993" s="194"/>
      <c r="R993" s="194"/>
      <c r="S993" s="194"/>
      <c r="T993" s="194"/>
      <c r="U993" s="470"/>
      <c r="V993" s="194"/>
      <c r="W993" s="194"/>
      <c r="X993" s="194"/>
      <c r="Y993" s="194"/>
      <c r="Z993" s="194"/>
      <c r="AA993" s="470"/>
      <c r="AB993" s="194"/>
      <c r="AC993" s="194"/>
      <c r="AD993" s="194"/>
      <c r="AE993" s="194"/>
      <c r="AF993" s="194"/>
      <c r="AG993" s="470"/>
      <c r="AH993" s="194"/>
      <c r="AI993" s="194"/>
      <c r="AJ993" s="194"/>
      <c r="AK993" s="194"/>
      <c r="AL993" s="470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470"/>
      <c r="O994" s="194"/>
      <c r="P994" s="194"/>
      <c r="Q994" s="194"/>
      <c r="R994" s="194"/>
      <c r="S994" s="194"/>
      <c r="T994" s="194"/>
      <c r="U994" s="470"/>
      <c r="V994" s="194"/>
      <c r="W994" s="194"/>
      <c r="X994" s="194"/>
      <c r="Y994" s="194"/>
      <c r="Z994" s="194"/>
      <c r="AA994" s="470"/>
      <c r="AB994" s="194"/>
      <c r="AC994" s="194"/>
      <c r="AD994" s="194"/>
      <c r="AE994" s="194"/>
      <c r="AF994" s="194"/>
      <c r="AG994" s="470"/>
      <c r="AH994" s="194"/>
      <c r="AI994" s="194"/>
      <c r="AJ994" s="194"/>
      <c r="AK994" s="194"/>
      <c r="AL994" s="470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470"/>
      <c r="O995" s="194"/>
      <c r="P995" s="194"/>
      <c r="Q995" s="194"/>
      <c r="R995" s="194"/>
      <c r="S995" s="194"/>
      <c r="T995" s="194"/>
      <c r="U995" s="470"/>
      <c r="V995" s="194"/>
      <c r="W995" s="194"/>
      <c r="X995" s="194"/>
      <c r="Y995" s="194"/>
      <c r="Z995" s="194"/>
      <c r="AA995" s="470"/>
      <c r="AB995" s="194"/>
      <c r="AC995" s="194"/>
      <c r="AD995" s="194"/>
      <c r="AE995" s="194"/>
      <c r="AF995" s="194"/>
      <c r="AG995" s="470"/>
      <c r="AH995" s="194"/>
      <c r="AI995" s="194"/>
      <c r="AJ995" s="194"/>
      <c r="AK995" s="194"/>
      <c r="AL995" s="470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470"/>
      <c r="O996" s="194"/>
      <c r="P996" s="194"/>
      <c r="Q996" s="194"/>
      <c r="R996" s="194"/>
      <c r="S996" s="194"/>
      <c r="T996" s="194"/>
      <c r="U996" s="470"/>
      <c r="V996" s="194"/>
      <c r="W996" s="194"/>
      <c r="X996" s="194"/>
      <c r="Y996" s="194"/>
      <c r="Z996" s="194"/>
      <c r="AA996" s="470"/>
      <c r="AB996" s="194"/>
      <c r="AC996" s="194"/>
      <c r="AD996" s="194"/>
      <c r="AE996" s="194"/>
      <c r="AF996" s="194"/>
      <c r="AG996" s="470"/>
      <c r="AH996" s="194"/>
      <c r="AI996" s="194"/>
      <c r="AJ996" s="194"/>
      <c r="AK996" s="194"/>
      <c r="AL996" s="470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470"/>
      <c r="O997" s="194"/>
      <c r="P997" s="194"/>
      <c r="Q997" s="194"/>
      <c r="R997" s="194"/>
      <c r="S997" s="194"/>
      <c r="T997" s="194"/>
      <c r="U997" s="470"/>
      <c r="V997" s="194"/>
      <c r="W997" s="194"/>
      <c r="X997" s="194"/>
      <c r="Y997" s="194"/>
      <c r="Z997" s="194"/>
      <c r="AA997" s="470"/>
      <c r="AB997" s="194"/>
      <c r="AC997" s="194"/>
      <c r="AD997" s="194"/>
      <c r="AE997" s="194"/>
      <c r="AF997" s="194"/>
      <c r="AG997" s="470"/>
      <c r="AH997" s="194"/>
      <c r="AI997" s="194"/>
      <c r="AJ997" s="194"/>
      <c r="AK997" s="194"/>
      <c r="AL997" s="470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470"/>
      <c r="O998" s="194"/>
      <c r="P998" s="194"/>
      <c r="Q998" s="194"/>
      <c r="R998" s="194"/>
      <c r="S998" s="194"/>
      <c r="T998" s="194"/>
      <c r="U998" s="470"/>
      <c r="V998" s="194"/>
      <c r="W998" s="194"/>
      <c r="X998" s="194"/>
      <c r="Y998" s="194"/>
      <c r="Z998" s="194"/>
      <c r="AA998" s="470"/>
      <c r="AB998" s="194"/>
      <c r="AC998" s="194"/>
      <c r="AD998" s="194"/>
      <c r="AE998" s="194"/>
      <c r="AF998" s="194"/>
      <c r="AG998" s="470"/>
      <c r="AH998" s="194"/>
      <c r="AI998" s="194"/>
      <c r="AJ998" s="194"/>
      <c r="AK998" s="194"/>
      <c r="AL998" s="470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470"/>
      <c r="O999" s="194"/>
      <c r="P999" s="194"/>
      <c r="Q999" s="194"/>
      <c r="R999" s="194"/>
      <c r="S999" s="194"/>
      <c r="T999" s="194"/>
      <c r="U999" s="470"/>
      <c r="V999" s="194"/>
      <c r="W999" s="194"/>
      <c r="X999" s="194"/>
      <c r="Y999" s="194"/>
      <c r="Z999" s="194"/>
      <c r="AA999" s="470"/>
      <c r="AB999" s="194"/>
      <c r="AC999" s="194"/>
      <c r="AD999" s="194"/>
      <c r="AE999" s="194"/>
      <c r="AF999" s="194"/>
      <c r="AG999" s="470"/>
      <c r="AH999" s="194"/>
      <c r="AI999" s="194"/>
      <c r="AJ999" s="194"/>
      <c r="AK999" s="194"/>
      <c r="AL999" s="470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470"/>
      <c r="O1000" s="194"/>
      <c r="P1000" s="194"/>
      <c r="Q1000" s="194"/>
      <c r="R1000" s="194"/>
      <c r="S1000" s="194"/>
      <c r="T1000" s="194"/>
      <c r="U1000" s="470"/>
      <c r="V1000" s="194"/>
      <c r="W1000" s="194"/>
      <c r="X1000" s="194"/>
      <c r="Y1000" s="194"/>
      <c r="Z1000" s="194"/>
      <c r="AA1000" s="470"/>
      <c r="AB1000" s="194"/>
      <c r="AC1000" s="194"/>
      <c r="AD1000" s="194"/>
      <c r="AE1000" s="194"/>
      <c r="AF1000" s="194"/>
      <c r="AG1000" s="470"/>
      <c r="AH1000" s="194"/>
      <c r="AI1000" s="194"/>
      <c r="AJ1000" s="194"/>
      <c r="AK1000" s="194"/>
      <c r="AL1000" s="470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</row>
    <row r="1001">
      <c r="A1001" s="194"/>
      <c r="B1001" s="194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470"/>
      <c r="O1001" s="194"/>
      <c r="P1001" s="194"/>
      <c r="Q1001" s="194"/>
      <c r="R1001" s="194"/>
      <c r="S1001" s="194"/>
      <c r="T1001" s="194"/>
      <c r="U1001" s="470"/>
      <c r="V1001" s="194"/>
      <c r="W1001" s="194"/>
      <c r="X1001" s="194"/>
      <c r="Y1001" s="194"/>
      <c r="Z1001" s="194"/>
      <c r="AA1001" s="470"/>
      <c r="AB1001" s="194"/>
      <c r="AC1001" s="194"/>
      <c r="AD1001" s="194"/>
      <c r="AE1001" s="194"/>
      <c r="AF1001" s="194"/>
      <c r="AG1001" s="470"/>
      <c r="AH1001" s="194"/>
      <c r="AI1001" s="194"/>
      <c r="AJ1001" s="194"/>
      <c r="AK1001" s="194"/>
      <c r="AL1001" s="470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</row>
    <row r="1002">
      <c r="A1002" s="194"/>
      <c r="B1002" s="194"/>
      <c r="C1002" s="194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470"/>
      <c r="O1002" s="194"/>
      <c r="P1002" s="194"/>
      <c r="Q1002" s="194"/>
      <c r="R1002" s="194"/>
      <c r="S1002" s="194"/>
      <c r="T1002" s="194"/>
      <c r="U1002" s="470"/>
      <c r="V1002" s="194"/>
      <c r="W1002" s="194"/>
      <c r="X1002" s="194"/>
      <c r="Y1002" s="194"/>
      <c r="Z1002" s="194"/>
      <c r="AA1002" s="470"/>
      <c r="AB1002" s="194"/>
      <c r="AC1002" s="194"/>
      <c r="AD1002" s="194"/>
      <c r="AE1002" s="194"/>
      <c r="AF1002" s="194"/>
      <c r="AG1002" s="470"/>
      <c r="AH1002" s="194"/>
      <c r="AI1002" s="194"/>
      <c r="AJ1002" s="194"/>
      <c r="AK1002" s="194"/>
      <c r="AL1002" s="470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</row>
    <row r="1003">
      <c r="A1003" s="194"/>
      <c r="B1003" s="194"/>
      <c r="C1003" s="194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470"/>
      <c r="O1003" s="194"/>
      <c r="P1003" s="194"/>
      <c r="Q1003" s="194"/>
      <c r="R1003" s="194"/>
      <c r="S1003" s="194"/>
      <c r="T1003" s="194"/>
      <c r="U1003" s="470"/>
      <c r="V1003" s="194"/>
      <c r="W1003" s="194"/>
      <c r="X1003" s="194"/>
      <c r="Y1003" s="194"/>
      <c r="Z1003" s="194"/>
      <c r="AA1003" s="470"/>
      <c r="AB1003" s="194"/>
      <c r="AC1003" s="194"/>
      <c r="AD1003" s="194"/>
      <c r="AE1003" s="194"/>
      <c r="AF1003" s="194"/>
      <c r="AG1003" s="470"/>
      <c r="AH1003" s="194"/>
      <c r="AI1003" s="194"/>
      <c r="AJ1003" s="194"/>
      <c r="AK1003" s="194"/>
      <c r="AL1003" s="470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</row>
    <row r="1004">
      <c r="A1004" s="194"/>
      <c r="B1004" s="194"/>
      <c r="C1004" s="194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470"/>
      <c r="O1004" s="194"/>
      <c r="P1004" s="194"/>
      <c r="Q1004" s="194"/>
      <c r="R1004" s="194"/>
      <c r="S1004" s="194"/>
      <c r="T1004" s="194"/>
      <c r="U1004" s="470"/>
      <c r="V1004" s="194"/>
      <c r="W1004" s="194"/>
      <c r="X1004" s="194"/>
      <c r="Y1004" s="194"/>
      <c r="Z1004" s="194"/>
      <c r="AA1004" s="470"/>
      <c r="AB1004" s="194"/>
      <c r="AC1004" s="194"/>
      <c r="AD1004" s="194"/>
      <c r="AE1004" s="194"/>
      <c r="AF1004" s="194"/>
      <c r="AG1004" s="470"/>
      <c r="AH1004" s="194"/>
      <c r="AI1004" s="194"/>
      <c r="AJ1004" s="194"/>
      <c r="AK1004" s="194"/>
      <c r="AL1004" s="470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</row>
    <row r="1005">
      <c r="A1005" s="194"/>
      <c r="B1005" s="194"/>
      <c r="C1005" s="194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470"/>
      <c r="O1005" s="194"/>
      <c r="P1005" s="194"/>
      <c r="Q1005" s="194"/>
      <c r="R1005" s="194"/>
      <c r="S1005" s="194"/>
      <c r="T1005" s="194"/>
      <c r="U1005" s="470"/>
      <c r="V1005" s="194"/>
      <c r="W1005" s="194"/>
      <c r="X1005" s="194"/>
      <c r="Y1005" s="194"/>
      <c r="Z1005" s="194"/>
      <c r="AA1005" s="470"/>
      <c r="AB1005" s="194"/>
      <c r="AC1005" s="194"/>
      <c r="AD1005" s="194"/>
      <c r="AE1005" s="194"/>
      <c r="AF1005" s="194"/>
      <c r="AG1005" s="470"/>
      <c r="AH1005" s="194"/>
      <c r="AI1005" s="194"/>
      <c r="AJ1005" s="194"/>
      <c r="AK1005" s="194"/>
      <c r="AL1005" s="470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</row>
    <row r="1006">
      <c r="A1006" s="194"/>
      <c r="B1006" s="194"/>
      <c r="C1006" s="194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470"/>
      <c r="O1006" s="194"/>
      <c r="P1006" s="194"/>
      <c r="Q1006" s="194"/>
      <c r="R1006" s="194"/>
      <c r="S1006" s="194"/>
      <c r="T1006" s="194"/>
      <c r="U1006" s="470"/>
      <c r="V1006" s="194"/>
      <c r="W1006" s="194"/>
      <c r="X1006" s="194"/>
      <c r="Y1006" s="194"/>
      <c r="Z1006" s="194"/>
      <c r="AA1006" s="470"/>
      <c r="AB1006" s="194"/>
      <c r="AC1006" s="194"/>
      <c r="AD1006" s="194"/>
      <c r="AE1006" s="194"/>
      <c r="AF1006" s="194"/>
      <c r="AG1006" s="470"/>
      <c r="AH1006" s="194"/>
      <c r="AI1006" s="194"/>
      <c r="AJ1006" s="194"/>
      <c r="AK1006" s="194"/>
      <c r="AL1006" s="470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</row>
    <row r="1007">
      <c r="A1007" s="194"/>
      <c r="B1007" s="194"/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470"/>
      <c r="O1007" s="194"/>
      <c r="P1007" s="194"/>
      <c r="Q1007" s="194"/>
      <c r="R1007" s="194"/>
      <c r="S1007" s="194"/>
      <c r="T1007" s="194"/>
      <c r="U1007" s="470"/>
      <c r="V1007" s="194"/>
      <c r="W1007" s="194"/>
      <c r="X1007" s="194"/>
      <c r="Y1007" s="194"/>
      <c r="Z1007" s="194"/>
      <c r="AA1007" s="470"/>
      <c r="AB1007" s="194"/>
      <c r="AC1007" s="194"/>
      <c r="AD1007" s="194"/>
      <c r="AE1007" s="194"/>
      <c r="AF1007" s="194"/>
      <c r="AG1007" s="470"/>
      <c r="AH1007" s="194"/>
      <c r="AI1007" s="194"/>
      <c r="AJ1007" s="194"/>
      <c r="AK1007" s="194"/>
      <c r="AL1007" s="470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</row>
    <row r="1008">
      <c r="A1008" s="194"/>
      <c r="B1008" s="194"/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470"/>
      <c r="O1008" s="194"/>
      <c r="P1008" s="194"/>
      <c r="Q1008" s="194"/>
      <c r="R1008" s="194"/>
      <c r="S1008" s="194"/>
      <c r="T1008" s="194"/>
      <c r="U1008" s="470"/>
      <c r="V1008" s="194"/>
      <c r="W1008" s="194"/>
      <c r="X1008" s="194"/>
      <c r="Y1008" s="194"/>
      <c r="Z1008" s="194"/>
      <c r="AA1008" s="470"/>
      <c r="AB1008" s="194"/>
      <c r="AC1008" s="194"/>
      <c r="AD1008" s="194"/>
      <c r="AE1008" s="194"/>
      <c r="AF1008" s="194"/>
      <c r="AG1008" s="470"/>
      <c r="AH1008" s="194"/>
      <c r="AI1008" s="194"/>
      <c r="AJ1008" s="194"/>
      <c r="AK1008" s="194"/>
      <c r="AL1008" s="470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</row>
    <row r="1009">
      <c r="A1009" s="194"/>
      <c r="B1009" s="194"/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470"/>
      <c r="O1009" s="194"/>
      <c r="P1009" s="194"/>
      <c r="Q1009" s="194"/>
      <c r="R1009" s="194"/>
      <c r="S1009" s="194"/>
      <c r="T1009" s="194"/>
      <c r="U1009" s="470"/>
      <c r="V1009" s="194"/>
      <c r="W1009" s="194"/>
      <c r="X1009" s="194"/>
      <c r="Y1009" s="194"/>
      <c r="Z1009" s="194"/>
      <c r="AA1009" s="470"/>
      <c r="AB1009" s="194"/>
      <c r="AC1009" s="194"/>
      <c r="AD1009" s="194"/>
      <c r="AE1009" s="194"/>
      <c r="AF1009" s="194"/>
      <c r="AG1009" s="470"/>
      <c r="AH1009" s="194"/>
      <c r="AI1009" s="194"/>
      <c r="AJ1009" s="194"/>
      <c r="AK1009" s="194"/>
      <c r="AL1009" s="470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</row>
    <row r="1010">
      <c r="A1010" s="194"/>
      <c r="B1010" s="194"/>
      <c r="C1010" s="194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470"/>
      <c r="O1010" s="194"/>
      <c r="P1010" s="194"/>
      <c r="Q1010" s="194"/>
      <c r="R1010" s="194"/>
      <c r="S1010" s="194"/>
      <c r="T1010" s="194"/>
      <c r="U1010" s="470"/>
      <c r="V1010" s="194"/>
      <c r="W1010" s="194"/>
      <c r="X1010" s="194"/>
      <c r="Y1010" s="194"/>
      <c r="Z1010" s="194"/>
      <c r="AA1010" s="470"/>
      <c r="AB1010" s="194"/>
      <c r="AC1010" s="194"/>
      <c r="AD1010" s="194"/>
      <c r="AE1010" s="194"/>
      <c r="AF1010" s="194"/>
      <c r="AG1010" s="470"/>
      <c r="AH1010" s="194"/>
      <c r="AI1010" s="194"/>
      <c r="AJ1010" s="194"/>
      <c r="AK1010" s="194"/>
      <c r="AL1010" s="470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</row>
    <row r="1011">
      <c r="A1011" s="194"/>
      <c r="B1011" s="194"/>
      <c r="C1011" s="194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470"/>
      <c r="O1011" s="194"/>
      <c r="P1011" s="194"/>
      <c r="Q1011" s="194"/>
      <c r="R1011" s="194"/>
      <c r="S1011" s="194"/>
      <c r="T1011" s="194"/>
      <c r="U1011" s="470"/>
      <c r="V1011" s="194"/>
      <c r="W1011" s="194"/>
      <c r="X1011" s="194"/>
      <c r="Y1011" s="194"/>
      <c r="Z1011" s="194"/>
      <c r="AA1011" s="470"/>
      <c r="AB1011" s="194"/>
      <c r="AC1011" s="194"/>
      <c r="AD1011" s="194"/>
      <c r="AE1011" s="194"/>
      <c r="AF1011" s="194"/>
      <c r="AG1011" s="470"/>
      <c r="AH1011" s="194"/>
      <c r="AI1011" s="194"/>
      <c r="AJ1011" s="194"/>
      <c r="AK1011" s="194"/>
      <c r="AL1011" s="470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</row>
    <row r="1012">
      <c r="A1012" s="194"/>
      <c r="B1012" s="194"/>
      <c r="C1012" s="194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470"/>
      <c r="O1012" s="194"/>
      <c r="P1012" s="194"/>
      <c r="Q1012" s="194"/>
      <c r="R1012" s="194"/>
      <c r="S1012" s="194"/>
      <c r="T1012" s="194"/>
      <c r="U1012" s="470"/>
      <c r="V1012" s="194"/>
      <c r="W1012" s="194"/>
      <c r="X1012" s="194"/>
      <c r="Y1012" s="194"/>
      <c r="Z1012" s="194"/>
      <c r="AA1012" s="470"/>
      <c r="AB1012" s="194"/>
      <c r="AC1012" s="194"/>
      <c r="AD1012" s="194"/>
      <c r="AE1012" s="194"/>
      <c r="AF1012" s="194"/>
      <c r="AG1012" s="470"/>
      <c r="AH1012" s="194"/>
      <c r="AI1012" s="194"/>
      <c r="AJ1012" s="194"/>
      <c r="AK1012" s="194"/>
      <c r="AL1012" s="470"/>
      <c r="AM1012" s="194"/>
      <c r="AN1012" s="194"/>
      <c r="AO1012" s="194"/>
      <c r="AP1012" s="194"/>
      <c r="AQ1012" s="194"/>
      <c r="AR1012" s="194"/>
      <c r="AS1012" s="194"/>
      <c r="AT1012" s="194"/>
      <c r="AU1012" s="194"/>
      <c r="AV1012" s="194"/>
      <c r="AW1012" s="194"/>
      <c r="AX1012" s="194"/>
      <c r="AY1012" s="194"/>
      <c r="AZ1012" s="194"/>
      <c r="BA1012" s="194"/>
      <c r="BB1012" s="194"/>
      <c r="BC1012" s="194"/>
      <c r="BD1012" s="194"/>
      <c r="BE1012" s="194"/>
      <c r="BF1012" s="194"/>
      <c r="BG1012" s="194"/>
      <c r="BH1012" s="194"/>
      <c r="BI1012" s="194"/>
      <c r="BJ1012" s="194"/>
      <c r="BK1012" s="194"/>
      <c r="BL1012" s="194"/>
    </row>
    <row r="1013">
      <c r="A1013" s="194"/>
      <c r="B1013" s="194"/>
      <c r="C1013" s="194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470"/>
      <c r="O1013" s="194"/>
      <c r="P1013" s="194"/>
      <c r="Q1013" s="194"/>
      <c r="R1013" s="194"/>
      <c r="S1013" s="194"/>
      <c r="T1013" s="194"/>
      <c r="U1013" s="470"/>
      <c r="V1013" s="194"/>
      <c r="W1013" s="194"/>
      <c r="X1013" s="194"/>
      <c r="Y1013" s="194"/>
      <c r="Z1013" s="194"/>
      <c r="AA1013" s="470"/>
      <c r="AB1013" s="194"/>
      <c r="AC1013" s="194"/>
      <c r="AD1013" s="194"/>
      <c r="AE1013" s="194"/>
      <c r="AF1013" s="194"/>
      <c r="AG1013" s="470"/>
      <c r="AH1013" s="194"/>
      <c r="AI1013" s="194"/>
      <c r="AJ1013" s="194"/>
      <c r="AK1013" s="194"/>
      <c r="AL1013" s="470"/>
      <c r="AM1013" s="194"/>
      <c r="AN1013" s="194"/>
      <c r="AO1013" s="194"/>
      <c r="AP1013" s="194"/>
      <c r="AQ1013" s="194"/>
      <c r="AR1013" s="194"/>
      <c r="AS1013" s="194"/>
      <c r="AT1013" s="194"/>
      <c r="AU1013" s="194"/>
      <c r="AV1013" s="194"/>
      <c r="AW1013" s="194"/>
      <c r="AX1013" s="194"/>
      <c r="AY1013" s="194"/>
      <c r="AZ1013" s="194"/>
      <c r="BA1013" s="194"/>
      <c r="BB1013" s="194"/>
      <c r="BC1013" s="194"/>
      <c r="BD1013" s="194"/>
      <c r="BE1013" s="194"/>
      <c r="BF1013" s="194"/>
      <c r="BG1013" s="194"/>
      <c r="BH1013" s="194"/>
      <c r="BI1013" s="194"/>
      <c r="BJ1013" s="194"/>
      <c r="BK1013" s="194"/>
      <c r="BL1013" s="194"/>
    </row>
    <row r="1014">
      <c r="A1014" s="194"/>
      <c r="B1014" s="194"/>
      <c r="C1014" s="194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470"/>
      <c r="O1014" s="194"/>
      <c r="P1014" s="194"/>
      <c r="Q1014" s="194"/>
      <c r="R1014" s="194"/>
      <c r="S1014" s="194"/>
      <c r="T1014" s="194"/>
      <c r="U1014" s="470"/>
      <c r="V1014" s="194"/>
      <c r="W1014" s="194"/>
      <c r="X1014" s="194"/>
      <c r="Y1014" s="194"/>
      <c r="Z1014" s="194"/>
      <c r="AA1014" s="470"/>
      <c r="AB1014" s="194"/>
      <c r="AC1014" s="194"/>
      <c r="AD1014" s="194"/>
      <c r="AE1014" s="194"/>
      <c r="AF1014" s="194"/>
      <c r="AG1014" s="470"/>
      <c r="AH1014" s="194"/>
      <c r="AI1014" s="194"/>
      <c r="AJ1014" s="194"/>
      <c r="AK1014" s="194"/>
      <c r="AL1014" s="470"/>
      <c r="AM1014" s="194"/>
      <c r="AN1014" s="194"/>
      <c r="AO1014" s="194"/>
      <c r="AP1014" s="194"/>
      <c r="AQ1014" s="194"/>
      <c r="AR1014" s="194"/>
      <c r="AS1014" s="194"/>
      <c r="AT1014" s="194"/>
      <c r="AU1014" s="194"/>
      <c r="AV1014" s="194"/>
      <c r="AW1014" s="194"/>
      <c r="AX1014" s="194"/>
      <c r="AY1014" s="194"/>
      <c r="AZ1014" s="194"/>
      <c r="BA1014" s="194"/>
      <c r="BB1014" s="194"/>
      <c r="BC1014" s="194"/>
      <c r="BD1014" s="194"/>
      <c r="BE1014" s="194"/>
      <c r="BF1014" s="194"/>
      <c r="BG1014" s="194"/>
      <c r="BH1014" s="194"/>
      <c r="BI1014" s="194"/>
      <c r="BJ1014" s="194"/>
      <c r="BK1014" s="194"/>
      <c r="BL1014" s="194"/>
    </row>
    <row r="1015">
      <c r="A1015" s="194"/>
      <c r="B1015" s="194"/>
      <c r="C1015" s="194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470"/>
      <c r="O1015" s="194"/>
      <c r="P1015" s="194"/>
      <c r="Q1015" s="194"/>
      <c r="R1015" s="194"/>
      <c r="S1015" s="194"/>
      <c r="T1015" s="194"/>
      <c r="U1015" s="470"/>
      <c r="V1015" s="194"/>
      <c r="W1015" s="194"/>
      <c r="X1015" s="194"/>
      <c r="Y1015" s="194"/>
      <c r="Z1015" s="194"/>
      <c r="AA1015" s="470"/>
      <c r="AB1015" s="194"/>
      <c r="AC1015" s="194"/>
      <c r="AD1015" s="194"/>
      <c r="AE1015" s="194"/>
      <c r="AF1015" s="194"/>
      <c r="AG1015" s="470"/>
      <c r="AH1015" s="194"/>
      <c r="AI1015" s="194"/>
      <c r="AJ1015" s="194"/>
      <c r="AK1015" s="194"/>
      <c r="AL1015" s="470"/>
      <c r="AM1015" s="194"/>
      <c r="AN1015" s="194"/>
      <c r="AO1015" s="194"/>
      <c r="AP1015" s="194"/>
      <c r="AQ1015" s="194"/>
      <c r="AR1015" s="194"/>
      <c r="AS1015" s="194"/>
      <c r="AT1015" s="194"/>
      <c r="AU1015" s="194"/>
      <c r="AV1015" s="194"/>
      <c r="AW1015" s="194"/>
      <c r="AX1015" s="194"/>
      <c r="AY1015" s="194"/>
      <c r="AZ1015" s="194"/>
      <c r="BA1015" s="194"/>
      <c r="BB1015" s="194"/>
      <c r="BC1015" s="194"/>
      <c r="BD1015" s="194"/>
      <c r="BE1015" s="194"/>
      <c r="BF1015" s="194"/>
      <c r="BG1015" s="194"/>
      <c r="BH1015" s="194"/>
      <c r="BI1015" s="194"/>
      <c r="BJ1015" s="194"/>
      <c r="BK1015" s="194"/>
      <c r="BL1015" s="194"/>
    </row>
    <row r="1016">
      <c r="A1016" s="194"/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470"/>
      <c r="O1016" s="194"/>
      <c r="P1016" s="194"/>
      <c r="Q1016" s="194"/>
      <c r="R1016" s="194"/>
      <c r="S1016" s="194"/>
      <c r="T1016" s="194"/>
      <c r="U1016" s="470"/>
      <c r="V1016" s="194"/>
      <c r="W1016" s="194"/>
      <c r="X1016" s="194"/>
      <c r="Y1016" s="194"/>
      <c r="Z1016" s="194"/>
      <c r="AA1016" s="470"/>
      <c r="AB1016" s="194"/>
      <c r="AC1016" s="194"/>
      <c r="AD1016" s="194"/>
      <c r="AE1016" s="194"/>
      <c r="AF1016" s="194"/>
      <c r="AG1016" s="470"/>
      <c r="AH1016" s="194"/>
      <c r="AI1016" s="194"/>
      <c r="AJ1016" s="194"/>
      <c r="AK1016" s="194"/>
      <c r="AL1016" s="470"/>
      <c r="AM1016" s="194"/>
      <c r="AN1016" s="194"/>
      <c r="AO1016" s="194"/>
      <c r="AP1016" s="194"/>
      <c r="AQ1016" s="194"/>
      <c r="AR1016" s="194"/>
      <c r="AS1016" s="194"/>
      <c r="AT1016" s="194"/>
      <c r="AU1016" s="194"/>
      <c r="AV1016" s="194"/>
      <c r="AW1016" s="194"/>
      <c r="AX1016" s="194"/>
      <c r="AY1016" s="194"/>
      <c r="AZ1016" s="194"/>
      <c r="BA1016" s="194"/>
      <c r="BB1016" s="194"/>
      <c r="BC1016" s="194"/>
      <c r="BD1016" s="194"/>
      <c r="BE1016" s="194"/>
      <c r="BF1016" s="194"/>
      <c r="BG1016" s="194"/>
      <c r="BH1016" s="194"/>
      <c r="BI1016" s="194"/>
      <c r="BJ1016" s="194"/>
      <c r="BK1016" s="194"/>
      <c r="BL1016" s="194"/>
    </row>
    <row r="1017">
      <c r="A1017" s="194"/>
      <c r="B1017" s="194"/>
      <c r="C1017" s="194"/>
      <c r="D1017" s="194"/>
      <c r="E1017" s="194"/>
      <c r="F1017" s="194"/>
      <c r="G1017" s="194"/>
      <c r="H1017" s="194"/>
      <c r="I1017" s="194"/>
      <c r="J1017" s="194"/>
      <c r="K1017" s="194"/>
      <c r="L1017" s="194"/>
      <c r="M1017" s="194"/>
      <c r="N1017" s="470"/>
      <c r="O1017" s="194"/>
      <c r="P1017" s="194"/>
      <c r="Q1017" s="194"/>
      <c r="R1017" s="194"/>
      <c r="S1017" s="194"/>
      <c r="T1017" s="194"/>
      <c r="U1017" s="470"/>
      <c r="V1017" s="194"/>
      <c r="W1017" s="194"/>
      <c r="X1017" s="194"/>
      <c r="Y1017" s="194"/>
      <c r="Z1017" s="194"/>
      <c r="AA1017" s="470"/>
      <c r="AB1017" s="194"/>
      <c r="AC1017" s="194"/>
      <c r="AD1017" s="194"/>
      <c r="AE1017" s="194"/>
      <c r="AF1017" s="194"/>
      <c r="AG1017" s="470"/>
      <c r="AH1017" s="194"/>
      <c r="AI1017" s="194"/>
      <c r="AJ1017" s="194"/>
      <c r="AK1017" s="194"/>
      <c r="AL1017" s="470"/>
      <c r="AM1017" s="194"/>
      <c r="AN1017" s="194"/>
      <c r="AO1017" s="194"/>
      <c r="AP1017" s="194"/>
      <c r="AQ1017" s="194"/>
      <c r="AR1017" s="194"/>
      <c r="AS1017" s="194"/>
      <c r="AT1017" s="194"/>
      <c r="AU1017" s="194"/>
      <c r="AV1017" s="194"/>
      <c r="AW1017" s="194"/>
      <c r="AX1017" s="194"/>
      <c r="AY1017" s="194"/>
      <c r="AZ1017" s="194"/>
      <c r="BA1017" s="194"/>
      <c r="BB1017" s="194"/>
      <c r="BC1017" s="194"/>
      <c r="BD1017" s="194"/>
      <c r="BE1017" s="194"/>
      <c r="BF1017" s="194"/>
      <c r="BG1017" s="194"/>
      <c r="BH1017" s="194"/>
      <c r="BI1017" s="194"/>
      <c r="BJ1017" s="194"/>
      <c r="BK1017" s="194"/>
      <c r="BL1017" s="194"/>
    </row>
    <row r="1018">
      <c r="A1018" s="194"/>
      <c r="B1018" s="194"/>
      <c r="C1018" s="194"/>
      <c r="D1018" s="194"/>
      <c r="E1018" s="194"/>
      <c r="F1018" s="194"/>
      <c r="G1018" s="194"/>
      <c r="H1018" s="194"/>
      <c r="I1018" s="194"/>
      <c r="J1018" s="194"/>
      <c r="K1018" s="194"/>
      <c r="L1018" s="194"/>
      <c r="M1018" s="194"/>
      <c r="N1018" s="470"/>
      <c r="O1018" s="194"/>
      <c r="P1018" s="194"/>
      <c r="Q1018" s="194"/>
      <c r="R1018" s="194"/>
      <c r="S1018" s="194"/>
      <c r="T1018" s="194"/>
      <c r="U1018" s="470"/>
      <c r="V1018" s="194"/>
      <c r="W1018" s="194"/>
      <c r="X1018" s="194"/>
      <c r="Y1018" s="194"/>
      <c r="Z1018" s="194"/>
      <c r="AA1018" s="470"/>
      <c r="AB1018" s="194"/>
      <c r="AC1018" s="194"/>
      <c r="AD1018" s="194"/>
      <c r="AE1018" s="194"/>
      <c r="AF1018" s="194"/>
      <c r="AG1018" s="470"/>
      <c r="AH1018" s="194"/>
      <c r="AI1018" s="194"/>
      <c r="AJ1018" s="194"/>
      <c r="AK1018" s="194"/>
      <c r="AL1018" s="470"/>
      <c r="AM1018" s="194"/>
      <c r="AN1018" s="194"/>
      <c r="AO1018" s="194"/>
      <c r="AP1018" s="194"/>
      <c r="AQ1018" s="194"/>
      <c r="AR1018" s="194"/>
      <c r="AS1018" s="194"/>
      <c r="AT1018" s="194"/>
      <c r="AU1018" s="194"/>
      <c r="AV1018" s="194"/>
      <c r="AW1018" s="194"/>
      <c r="AX1018" s="194"/>
      <c r="AY1018" s="194"/>
      <c r="AZ1018" s="194"/>
      <c r="BA1018" s="194"/>
      <c r="BB1018" s="194"/>
      <c r="BC1018" s="194"/>
      <c r="BD1018" s="194"/>
      <c r="BE1018" s="194"/>
      <c r="BF1018" s="194"/>
      <c r="BG1018" s="194"/>
      <c r="BH1018" s="194"/>
      <c r="BI1018" s="194"/>
      <c r="BJ1018" s="194"/>
      <c r="BK1018" s="194"/>
      <c r="BL1018" s="194"/>
    </row>
    <row r="1019">
      <c r="A1019" s="194"/>
      <c r="B1019" s="194"/>
      <c r="C1019" s="194"/>
      <c r="D1019" s="194"/>
      <c r="E1019" s="194"/>
      <c r="F1019" s="194"/>
      <c r="G1019" s="194"/>
      <c r="H1019" s="194"/>
      <c r="I1019" s="194"/>
      <c r="J1019" s="194"/>
      <c r="K1019" s="194"/>
      <c r="L1019" s="194"/>
      <c r="M1019" s="194"/>
      <c r="N1019" s="470"/>
      <c r="O1019" s="194"/>
      <c r="P1019" s="194"/>
      <c r="Q1019" s="194"/>
      <c r="R1019" s="194"/>
      <c r="S1019" s="194"/>
      <c r="T1019" s="194"/>
      <c r="U1019" s="470"/>
      <c r="V1019" s="194"/>
      <c r="W1019" s="194"/>
      <c r="X1019" s="194"/>
      <c r="Y1019" s="194"/>
      <c r="Z1019" s="194"/>
      <c r="AA1019" s="470"/>
      <c r="AB1019" s="194"/>
      <c r="AC1019" s="194"/>
      <c r="AD1019" s="194"/>
      <c r="AE1019" s="194"/>
      <c r="AF1019" s="194"/>
      <c r="AG1019" s="470"/>
      <c r="AH1019" s="194"/>
      <c r="AI1019" s="194"/>
      <c r="AJ1019" s="194"/>
      <c r="AK1019" s="194"/>
      <c r="AL1019" s="470"/>
      <c r="AM1019" s="194"/>
      <c r="AN1019" s="194"/>
      <c r="AO1019" s="194"/>
      <c r="AP1019" s="194"/>
      <c r="AQ1019" s="194"/>
      <c r="AR1019" s="194"/>
      <c r="AS1019" s="194"/>
      <c r="AT1019" s="194"/>
      <c r="AU1019" s="194"/>
      <c r="AV1019" s="194"/>
      <c r="AW1019" s="194"/>
      <c r="AX1019" s="194"/>
      <c r="AY1019" s="194"/>
      <c r="AZ1019" s="194"/>
      <c r="BA1019" s="194"/>
      <c r="BB1019" s="194"/>
      <c r="BC1019" s="194"/>
      <c r="BD1019" s="194"/>
      <c r="BE1019" s="194"/>
      <c r="BF1019" s="194"/>
      <c r="BG1019" s="194"/>
      <c r="BH1019" s="194"/>
      <c r="BI1019" s="194"/>
      <c r="BJ1019" s="194"/>
      <c r="BK1019" s="194"/>
      <c r="BL1019" s="194"/>
    </row>
    <row r="1020">
      <c r="A1020" s="194"/>
      <c r="B1020" s="194"/>
      <c r="C1020" s="194"/>
      <c r="D1020" s="194"/>
      <c r="E1020" s="194"/>
      <c r="F1020" s="194"/>
      <c r="G1020" s="194"/>
      <c r="H1020" s="194"/>
      <c r="I1020" s="194"/>
      <c r="J1020" s="194"/>
      <c r="K1020" s="194"/>
      <c r="L1020" s="194"/>
      <c r="M1020" s="194"/>
      <c r="N1020" s="470"/>
      <c r="O1020" s="194"/>
      <c r="P1020" s="194"/>
      <c r="Q1020" s="194"/>
      <c r="R1020" s="194"/>
      <c r="S1020" s="194"/>
      <c r="T1020" s="194"/>
      <c r="U1020" s="470"/>
      <c r="V1020" s="194"/>
      <c r="W1020" s="194"/>
      <c r="X1020" s="194"/>
      <c r="Y1020" s="194"/>
      <c r="Z1020" s="194"/>
      <c r="AA1020" s="470"/>
      <c r="AB1020" s="194"/>
      <c r="AC1020" s="194"/>
      <c r="AD1020" s="194"/>
      <c r="AE1020" s="194"/>
      <c r="AF1020" s="194"/>
      <c r="AG1020" s="470"/>
      <c r="AH1020" s="194"/>
      <c r="AI1020" s="194"/>
      <c r="AJ1020" s="194"/>
      <c r="AK1020" s="194"/>
      <c r="AL1020" s="470"/>
      <c r="AM1020" s="194"/>
      <c r="AN1020" s="194"/>
      <c r="AO1020" s="194"/>
      <c r="AP1020" s="194"/>
      <c r="AQ1020" s="194"/>
      <c r="AR1020" s="194"/>
      <c r="AS1020" s="194"/>
      <c r="AT1020" s="194"/>
      <c r="AU1020" s="194"/>
      <c r="AV1020" s="194"/>
      <c r="AW1020" s="194"/>
      <c r="AX1020" s="194"/>
      <c r="AY1020" s="194"/>
      <c r="AZ1020" s="194"/>
      <c r="BA1020" s="194"/>
      <c r="BB1020" s="194"/>
      <c r="BC1020" s="194"/>
      <c r="BD1020" s="194"/>
      <c r="BE1020" s="194"/>
      <c r="BF1020" s="194"/>
      <c r="BG1020" s="194"/>
      <c r="BH1020" s="194"/>
      <c r="BI1020" s="194"/>
      <c r="BJ1020" s="194"/>
      <c r="BK1020" s="194"/>
      <c r="BL1020" s="194"/>
    </row>
    <row r="1021">
      <c r="A1021" s="194"/>
      <c r="B1021" s="194"/>
      <c r="C1021" s="194"/>
      <c r="D1021" s="194"/>
      <c r="E1021" s="194"/>
      <c r="F1021" s="194"/>
      <c r="G1021" s="194"/>
      <c r="H1021" s="194"/>
      <c r="I1021" s="194"/>
      <c r="J1021" s="194"/>
      <c r="K1021" s="194"/>
      <c r="L1021" s="194"/>
      <c r="M1021" s="194"/>
      <c r="N1021" s="470"/>
      <c r="O1021" s="194"/>
      <c r="P1021" s="194"/>
      <c r="Q1021" s="194"/>
      <c r="R1021" s="194"/>
      <c r="S1021" s="194"/>
      <c r="T1021" s="194"/>
      <c r="U1021" s="470"/>
      <c r="V1021" s="194"/>
      <c r="W1021" s="194"/>
      <c r="X1021" s="194"/>
      <c r="Y1021" s="194"/>
      <c r="Z1021" s="194"/>
      <c r="AA1021" s="470"/>
      <c r="AB1021" s="194"/>
      <c r="AC1021" s="194"/>
      <c r="AD1021" s="194"/>
      <c r="AE1021" s="194"/>
      <c r="AF1021" s="194"/>
      <c r="AG1021" s="470"/>
      <c r="AH1021" s="194"/>
      <c r="AI1021" s="194"/>
      <c r="AJ1021" s="194"/>
      <c r="AK1021" s="194"/>
      <c r="AL1021" s="470"/>
      <c r="AM1021" s="194"/>
      <c r="AN1021" s="194"/>
      <c r="AO1021" s="194"/>
      <c r="AP1021" s="194"/>
      <c r="AQ1021" s="194"/>
      <c r="AR1021" s="194"/>
      <c r="AS1021" s="194"/>
      <c r="AT1021" s="194"/>
      <c r="AU1021" s="194"/>
      <c r="AV1021" s="194"/>
      <c r="AW1021" s="194"/>
      <c r="AX1021" s="194"/>
      <c r="AY1021" s="194"/>
      <c r="AZ1021" s="194"/>
      <c r="BA1021" s="194"/>
      <c r="BB1021" s="194"/>
      <c r="BC1021" s="194"/>
      <c r="BD1021" s="194"/>
      <c r="BE1021" s="194"/>
      <c r="BF1021" s="194"/>
      <c r="BG1021" s="194"/>
      <c r="BH1021" s="194"/>
      <c r="BI1021" s="194"/>
      <c r="BJ1021" s="194"/>
      <c r="BK1021" s="194"/>
      <c r="BL1021" s="194"/>
    </row>
    <row r="1022">
      <c r="A1022" s="194"/>
      <c r="B1022" s="194"/>
      <c r="C1022" s="194"/>
      <c r="D1022" s="194"/>
      <c r="E1022" s="194"/>
      <c r="F1022" s="194"/>
      <c r="G1022" s="194"/>
      <c r="H1022" s="194"/>
      <c r="I1022" s="194"/>
      <c r="J1022" s="194"/>
      <c r="K1022" s="194"/>
      <c r="L1022" s="194"/>
      <c r="M1022" s="194"/>
      <c r="N1022" s="470"/>
      <c r="O1022" s="194"/>
      <c r="P1022" s="194"/>
      <c r="Q1022" s="194"/>
      <c r="R1022" s="194"/>
      <c r="S1022" s="194"/>
      <c r="T1022" s="194"/>
      <c r="U1022" s="470"/>
      <c r="V1022" s="194"/>
      <c r="W1022" s="194"/>
      <c r="X1022" s="194"/>
      <c r="Y1022" s="194"/>
      <c r="Z1022" s="194"/>
      <c r="AA1022" s="470"/>
      <c r="AB1022" s="194"/>
      <c r="AC1022" s="194"/>
      <c r="AD1022" s="194"/>
      <c r="AE1022" s="194"/>
      <c r="AF1022" s="194"/>
      <c r="AG1022" s="470"/>
      <c r="AH1022" s="194"/>
      <c r="AI1022" s="194"/>
      <c r="AJ1022" s="194"/>
      <c r="AK1022" s="194"/>
      <c r="AL1022" s="470"/>
      <c r="AM1022" s="194"/>
      <c r="AN1022" s="194"/>
      <c r="AO1022" s="194"/>
      <c r="AP1022" s="194"/>
      <c r="AQ1022" s="194"/>
      <c r="AR1022" s="194"/>
      <c r="AS1022" s="194"/>
      <c r="AT1022" s="194"/>
      <c r="AU1022" s="194"/>
      <c r="AV1022" s="194"/>
      <c r="AW1022" s="194"/>
      <c r="AX1022" s="194"/>
      <c r="AY1022" s="194"/>
      <c r="AZ1022" s="194"/>
      <c r="BA1022" s="194"/>
      <c r="BB1022" s="194"/>
      <c r="BC1022" s="194"/>
      <c r="BD1022" s="194"/>
      <c r="BE1022" s="194"/>
      <c r="BF1022" s="194"/>
      <c r="BG1022" s="194"/>
      <c r="BH1022" s="194"/>
      <c r="BI1022" s="194"/>
      <c r="BJ1022" s="194"/>
      <c r="BK1022" s="194"/>
      <c r="BL1022" s="194"/>
    </row>
    <row r="1023">
      <c r="A1023" s="194"/>
      <c r="B1023" s="194"/>
      <c r="C1023" s="194"/>
      <c r="D1023" s="194"/>
      <c r="E1023" s="194"/>
      <c r="F1023" s="194"/>
      <c r="G1023" s="194"/>
      <c r="H1023" s="194"/>
      <c r="I1023" s="194"/>
      <c r="J1023" s="194"/>
      <c r="K1023" s="194"/>
      <c r="L1023" s="194"/>
      <c r="M1023" s="194"/>
      <c r="N1023" s="470"/>
      <c r="O1023" s="194"/>
      <c r="P1023" s="194"/>
      <c r="Q1023" s="194"/>
      <c r="R1023" s="194"/>
      <c r="S1023" s="194"/>
      <c r="T1023" s="194"/>
      <c r="U1023" s="470"/>
      <c r="V1023" s="194"/>
      <c r="W1023" s="194"/>
      <c r="X1023" s="194"/>
      <c r="Y1023" s="194"/>
      <c r="Z1023" s="194"/>
      <c r="AA1023" s="470"/>
      <c r="AB1023" s="194"/>
      <c r="AC1023" s="194"/>
      <c r="AD1023" s="194"/>
      <c r="AE1023" s="194"/>
      <c r="AF1023" s="194"/>
      <c r="AG1023" s="470"/>
      <c r="AH1023" s="194"/>
      <c r="AI1023" s="194"/>
      <c r="AJ1023" s="194"/>
      <c r="AK1023" s="194"/>
      <c r="AL1023" s="470"/>
      <c r="AM1023" s="194"/>
      <c r="AN1023" s="194"/>
      <c r="AO1023" s="194"/>
      <c r="AP1023" s="194"/>
      <c r="AQ1023" s="194"/>
      <c r="AR1023" s="194"/>
      <c r="AS1023" s="194"/>
      <c r="AT1023" s="194"/>
      <c r="AU1023" s="194"/>
      <c r="AV1023" s="194"/>
      <c r="AW1023" s="194"/>
      <c r="AX1023" s="194"/>
      <c r="AY1023" s="194"/>
      <c r="AZ1023" s="194"/>
      <c r="BA1023" s="194"/>
      <c r="BB1023" s="194"/>
      <c r="BC1023" s="194"/>
      <c r="BD1023" s="194"/>
      <c r="BE1023" s="194"/>
      <c r="BF1023" s="194"/>
      <c r="BG1023" s="194"/>
      <c r="BH1023" s="194"/>
      <c r="BI1023" s="194"/>
      <c r="BJ1023" s="194"/>
      <c r="BK1023" s="194"/>
      <c r="BL1023" s="194"/>
    </row>
    <row r="1024">
      <c r="A1024" s="194"/>
      <c r="B1024" s="194"/>
      <c r="C1024" s="194"/>
      <c r="D1024" s="194"/>
      <c r="E1024" s="194"/>
      <c r="F1024" s="194"/>
      <c r="G1024" s="194"/>
      <c r="H1024" s="194"/>
      <c r="I1024" s="194"/>
      <c r="J1024" s="194"/>
      <c r="K1024" s="194"/>
      <c r="L1024" s="194"/>
      <c r="M1024" s="194"/>
      <c r="N1024" s="470"/>
      <c r="O1024" s="194"/>
      <c r="P1024" s="194"/>
      <c r="Q1024" s="194"/>
      <c r="R1024" s="194"/>
      <c r="S1024" s="194"/>
      <c r="T1024" s="194"/>
      <c r="U1024" s="470"/>
      <c r="V1024" s="194"/>
      <c r="W1024" s="194"/>
      <c r="X1024" s="194"/>
      <c r="Y1024" s="194"/>
      <c r="Z1024" s="194"/>
      <c r="AA1024" s="470"/>
      <c r="AB1024" s="194"/>
      <c r="AC1024" s="194"/>
      <c r="AD1024" s="194"/>
      <c r="AE1024" s="194"/>
      <c r="AF1024" s="194"/>
      <c r="AG1024" s="470"/>
      <c r="AH1024" s="194"/>
      <c r="AI1024" s="194"/>
      <c r="AJ1024" s="194"/>
      <c r="AK1024" s="194"/>
      <c r="AL1024" s="470"/>
      <c r="AM1024" s="194"/>
      <c r="AN1024" s="194"/>
      <c r="AO1024" s="194"/>
      <c r="AP1024" s="194"/>
      <c r="AQ1024" s="194"/>
      <c r="AR1024" s="194"/>
      <c r="AS1024" s="194"/>
      <c r="AT1024" s="194"/>
      <c r="AU1024" s="194"/>
      <c r="AV1024" s="194"/>
      <c r="AW1024" s="194"/>
      <c r="AX1024" s="194"/>
      <c r="AY1024" s="194"/>
      <c r="AZ1024" s="194"/>
      <c r="BA1024" s="194"/>
      <c r="BB1024" s="194"/>
      <c r="BC1024" s="194"/>
      <c r="BD1024" s="194"/>
      <c r="BE1024" s="194"/>
      <c r="BF1024" s="194"/>
      <c r="BG1024" s="194"/>
      <c r="BH1024" s="194"/>
      <c r="BI1024" s="194"/>
      <c r="BJ1024" s="194"/>
      <c r="BK1024" s="194"/>
      <c r="BL1024" s="194"/>
    </row>
    <row r="1025">
      <c r="A1025" s="194"/>
      <c r="B1025" s="194"/>
      <c r="C1025" s="194"/>
      <c r="D1025" s="194"/>
      <c r="E1025" s="194"/>
      <c r="F1025" s="194"/>
      <c r="G1025" s="194"/>
      <c r="H1025" s="194"/>
      <c r="I1025" s="194"/>
      <c r="J1025" s="194"/>
      <c r="K1025" s="194"/>
      <c r="L1025" s="194"/>
      <c r="M1025" s="194"/>
      <c r="N1025" s="470"/>
      <c r="O1025" s="194"/>
      <c r="P1025" s="194"/>
      <c r="Q1025" s="194"/>
      <c r="R1025" s="194"/>
      <c r="S1025" s="194"/>
      <c r="T1025" s="194"/>
      <c r="U1025" s="470"/>
      <c r="V1025" s="194"/>
      <c r="W1025" s="194"/>
      <c r="X1025" s="194"/>
      <c r="Y1025" s="194"/>
      <c r="Z1025" s="194"/>
      <c r="AA1025" s="470"/>
      <c r="AB1025" s="194"/>
      <c r="AC1025" s="194"/>
      <c r="AD1025" s="194"/>
      <c r="AE1025" s="194"/>
      <c r="AF1025" s="194"/>
      <c r="AG1025" s="470"/>
      <c r="AH1025" s="194"/>
      <c r="AI1025" s="194"/>
      <c r="AJ1025" s="194"/>
      <c r="AK1025" s="194"/>
      <c r="AL1025" s="470"/>
      <c r="AM1025" s="194"/>
      <c r="AN1025" s="194"/>
      <c r="AO1025" s="194"/>
      <c r="AP1025" s="194"/>
      <c r="AQ1025" s="194"/>
      <c r="AR1025" s="194"/>
      <c r="AS1025" s="194"/>
      <c r="AT1025" s="194"/>
      <c r="AU1025" s="194"/>
      <c r="AV1025" s="194"/>
      <c r="AW1025" s="194"/>
      <c r="AX1025" s="194"/>
      <c r="AY1025" s="194"/>
      <c r="AZ1025" s="194"/>
      <c r="BA1025" s="194"/>
      <c r="BB1025" s="194"/>
      <c r="BC1025" s="194"/>
      <c r="BD1025" s="194"/>
      <c r="BE1025" s="194"/>
      <c r="BF1025" s="194"/>
      <c r="BG1025" s="194"/>
      <c r="BH1025" s="194"/>
      <c r="BI1025" s="194"/>
      <c r="BJ1025" s="194"/>
      <c r="BK1025" s="194"/>
      <c r="BL1025" s="194"/>
    </row>
    <row r="1026">
      <c r="A1026" s="194"/>
      <c r="B1026" s="194"/>
      <c r="C1026" s="194"/>
      <c r="D1026" s="194"/>
      <c r="E1026" s="194"/>
      <c r="F1026" s="194"/>
      <c r="G1026" s="194"/>
      <c r="H1026" s="194"/>
      <c r="I1026" s="194"/>
      <c r="J1026" s="194"/>
      <c r="K1026" s="194"/>
      <c r="L1026" s="194"/>
      <c r="M1026" s="194"/>
      <c r="N1026" s="470"/>
      <c r="O1026" s="194"/>
      <c r="P1026" s="194"/>
      <c r="Q1026" s="194"/>
      <c r="R1026" s="194"/>
      <c r="S1026" s="194"/>
      <c r="T1026" s="194"/>
      <c r="U1026" s="470"/>
      <c r="V1026" s="194"/>
      <c r="W1026" s="194"/>
      <c r="X1026" s="194"/>
      <c r="Y1026" s="194"/>
      <c r="Z1026" s="194"/>
      <c r="AA1026" s="470"/>
      <c r="AB1026" s="194"/>
      <c r="AC1026" s="194"/>
      <c r="AD1026" s="194"/>
      <c r="AE1026" s="194"/>
      <c r="AF1026" s="194"/>
      <c r="AG1026" s="470"/>
      <c r="AH1026" s="194"/>
      <c r="AI1026" s="194"/>
      <c r="AJ1026" s="194"/>
      <c r="AK1026" s="194"/>
      <c r="AL1026" s="470"/>
      <c r="AM1026" s="194"/>
      <c r="AN1026" s="194"/>
      <c r="AO1026" s="194"/>
      <c r="AP1026" s="194"/>
      <c r="AQ1026" s="194"/>
      <c r="AR1026" s="194"/>
      <c r="AS1026" s="194"/>
      <c r="AT1026" s="194"/>
      <c r="AU1026" s="194"/>
      <c r="AV1026" s="194"/>
      <c r="AW1026" s="194"/>
      <c r="AX1026" s="194"/>
      <c r="AY1026" s="194"/>
      <c r="AZ1026" s="194"/>
      <c r="BA1026" s="194"/>
      <c r="BB1026" s="194"/>
      <c r="BC1026" s="194"/>
      <c r="BD1026" s="194"/>
      <c r="BE1026" s="194"/>
      <c r="BF1026" s="194"/>
      <c r="BG1026" s="194"/>
      <c r="BH1026" s="194"/>
      <c r="BI1026" s="194"/>
      <c r="BJ1026" s="194"/>
      <c r="BK1026" s="194"/>
      <c r="BL1026" s="194"/>
    </row>
    <row r="1027">
      <c r="A1027" s="194"/>
      <c r="B1027" s="194"/>
      <c r="C1027" s="194"/>
      <c r="D1027" s="194"/>
      <c r="E1027" s="194"/>
      <c r="F1027" s="194"/>
      <c r="G1027" s="194"/>
      <c r="H1027" s="194"/>
      <c r="I1027" s="194"/>
      <c r="J1027" s="194"/>
      <c r="K1027" s="194"/>
      <c r="L1027" s="194"/>
      <c r="M1027" s="194"/>
      <c r="N1027" s="470"/>
      <c r="O1027" s="194"/>
      <c r="P1027" s="194"/>
      <c r="Q1027" s="194"/>
      <c r="R1027" s="194"/>
      <c r="S1027" s="194"/>
      <c r="T1027" s="194"/>
      <c r="U1027" s="470"/>
      <c r="V1027" s="194"/>
      <c r="W1027" s="194"/>
      <c r="X1027" s="194"/>
      <c r="Y1027" s="194"/>
      <c r="Z1027" s="194"/>
      <c r="AA1027" s="470"/>
      <c r="AB1027" s="194"/>
      <c r="AC1027" s="194"/>
      <c r="AD1027" s="194"/>
      <c r="AE1027" s="194"/>
      <c r="AF1027" s="194"/>
      <c r="AG1027" s="470"/>
      <c r="AH1027" s="194"/>
      <c r="AI1027" s="194"/>
      <c r="AJ1027" s="194"/>
      <c r="AK1027" s="194"/>
      <c r="AL1027" s="470"/>
      <c r="AM1027" s="194"/>
      <c r="AN1027" s="194"/>
      <c r="AO1027" s="194"/>
      <c r="AP1027" s="194"/>
      <c r="AQ1027" s="194"/>
      <c r="AR1027" s="194"/>
      <c r="AS1027" s="194"/>
      <c r="AT1027" s="194"/>
      <c r="AU1027" s="194"/>
      <c r="AV1027" s="194"/>
      <c r="AW1027" s="194"/>
      <c r="AX1027" s="194"/>
      <c r="AY1027" s="194"/>
      <c r="AZ1027" s="194"/>
      <c r="BA1027" s="194"/>
      <c r="BB1027" s="194"/>
      <c r="BC1027" s="194"/>
      <c r="BD1027" s="194"/>
      <c r="BE1027" s="194"/>
      <c r="BF1027" s="194"/>
      <c r="BG1027" s="194"/>
      <c r="BH1027" s="194"/>
      <c r="BI1027" s="194"/>
      <c r="BJ1027" s="194"/>
      <c r="BK1027" s="194"/>
      <c r="BL1027" s="194"/>
    </row>
    <row r="1028">
      <c r="A1028" s="194"/>
      <c r="B1028" s="194"/>
      <c r="C1028" s="194"/>
      <c r="D1028" s="194"/>
      <c r="E1028" s="194"/>
      <c r="F1028" s="194"/>
      <c r="G1028" s="194"/>
      <c r="H1028" s="194"/>
      <c r="I1028" s="194"/>
      <c r="J1028" s="194"/>
      <c r="K1028" s="194"/>
      <c r="L1028" s="194"/>
      <c r="M1028" s="194"/>
      <c r="N1028" s="470"/>
      <c r="O1028" s="194"/>
      <c r="P1028" s="194"/>
      <c r="Q1028" s="194"/>
      <c r="R1028" s="194"/>
      <c r="S1028" s="194"/>
      <c r="T1028" s="194"/>
      <c r="U1028" s="470"/>
      <c r="V1028" s="194"/>
      <c r="W1028" s="194"/>
      <c r="X1028" s="194"/>
      <c r="Y1028" s="194"/>
      <c r="Z1028" s="194"/>
      <c r="AA1028" s="470"/>
      <c r="AB1028" s="194"/>
      <c r="AC1028" s="194"/>
      <c r="AD1028" s="194"/>
      <c r="AE1028" s="194"/>
      <c r="AF1028" s="194"/>
      <c r="AG1028" s="470"/>
      <c r="AH1028" s="194"/>
      <c r="AI1028" s="194"/>
      <c r="AJ1028" s="194"/>
      <c r="AK1028" s="194"/>
      <c r="AL1028" s="470"/>
      <c r="AM1028" s="194"/>
      <c r="AN1028" s="194"/>
      <c r="AO1028" s="194"/>
      <c r="AP1028" s="194"/>
      <c r="AQ1028" s="194"/>
      <c r="AR1028" s="194"/>
      <c r="AS1028" s="194"/>
      <c r="AT1028" s="194"/>
      <c r="AU1028" s="194"/>
      <c r="AV1028" s="194"/>
      <c r="AW1028" s="194"/>
      <c r="AX1028" s="194"/>
      <c r="AY1028" s="194"/>
      <c r="AZ1028" s="194"/>
      <c r="BA1028" s="194"/>
      <c r="BB1028" s="194"/>
      <c r="BC1028" s="194"/>
      <c r="BD1028" s="194"/>
      <c r="BE1028" s="194"/>
      <c r="BF1028" s="194"/>
      <c r="BG1028" s="194"/>
      <c r="BH1028" s="194"/>
      <c r="BI1028" s="194"/>
      <c r="BJ1028" s="194"/>
      <c r="BK1028" s="194"/>
      <c r="BL1028" s="194"/>
    </row>
    <row r="1029">
      <c r="A1029" s="194"/>
      <c r="B1029" s="194"/>
      <c r="C1029" s="194"/>
      <c r="D1029" s="194"/>
      <c r="E1029" s="194"/>
      <c r="F1029" s="194"/>
      <c r="G1029" s="194"/>
      <c r="H1029" s="194"/>
      <c r="I1029" s="194"/>
      <c r="J1029" s="194"/>
      <c r="K1029" s="194"/>
      <c r="L1029" s="194"/>
      <c r="M1029" s="194"/>
      <c r="N1029" s="470"/>
      <c r="O1029" s="194"/>
      <c r="P1029" s="194"/>
      <c r="Q1029" s="194"/>
      <c r="R1029" s="194"/>
      <c r="S1029" s="194"/>
      <c r="T1029" s="194"/>
      <c r="U1029" s="470"/>
      <c r="V1029" s="194"/>
      <c r="W1029" s="194"/>
      <c r="X1029" s="194"/>
      <c r="Y1029" s="194"/>
      <c r="Z1029" s="194"/>
      <c r="AA1029" s="470"/>
      <c r="AB1029" s="194"/>
      <c r="AC1029" s="194"/>
      <c r="AD1029" s="194"/>
      <c r="AE1029" s="194"/>
      <c r="AF1029" s="194"/>
      <c r="AG1029" s="470"/>
      <c r="AH1029" s="194"/>
      <c r="AI1029" s="194"/>
      <c r="AJ1029" s="194"/>
      <c r="AK1029" s="194"/>
      <c r="AL1029" s="470"/>
      <c r="AM1029" s="194"/>
      <c r="AN1029" s="194"/>
      <c r="AO1029" s="194"/>
      <c r="AP1029" s="194"/>
      <c r="AQ1029" s="194"/>
      <c r="AR1029" s="194"/>
      <c r="AS1029" s="194"/>
      <c r="AT1029" s="194"/>
      <c r="AU1029" s="194"/>
      <c r="AV1029" s="194"/>
      <c r="AW1029" s="194"/>
      <c r="AX1029" s="194"/>
      <c r="AY1029" s="194"/>
      <c r="AZ1029" s="194"/>
      <c r="BA1029" s="194"/>
      <c r="BB1029" s="194"/>
      <c r="BC1029" s="194"/>
      <c r="BD1029" s="194"/>
      <c r="BE1029" s="194"/>
      <c r="BF1029" s="194"/>
      <c r="BG1029" s="194"/>
      <c r="BH1029" s="194"/>
      <c r="BI1029" s="194"/>
      <c r="BJ1029" s="194"/>
      <c r="BK1029" s="194"/>
      <c r="BL1029" s="194"/>
    </row>
    <row r="1030">
      <c r="A1030" s="194"/>
      <c r="B1030" s="194"/>
      <c r="C1030" s="194"/>
      <c r="D1030" s="194"/>
      <c r="E1030" s="194"/>
      <c r="F1030" s="194"/>
      <c r="G1030" s="194"/>
      <c r="H1030" s="194"/>
      <c r="I1030" s="194"/>
      <c r="J1030" s="194"/>
      <c r="K1030" s="194"/>
      <c r="L1030" s="194"/>
      <c r="M1030" s="194"/>
      <c r="N1030" s="470"/>
      <c r="O1030" s="194"/>
      <c r="P1030" s="194"/>
      <c r="Q1030" s="194"/>
      <c r="R1030" s="194"/>
      <c r="S1030" s="194"/>
      <c r="T1030" s="194"/>
      <c r="U1030" s="470"/>
      <c r="V1030" s="194"/>
      <c r="W1030" s="194"/>
      <c r="X1030" s="194"/>
      <c r="Y1030" s="194"/>
      <c r="Z1030" s="194"/>
      <c r="AA1030" s="470"/>
      <c r="AB1030" s="194"/>
      <c r="AC1030" s="194"/>
      <c r="AD1030" s="194"/>
      <c r="AE1030" s="194"/>
      <c r="AF1030" s="194"/>
      <c r="AG1030" s="470"/>
      <c r="AH1030" s="194"/>
      <c r="AI1030" s="194"/>
      <c r="AJ1030" s="194"/>
      <c r="AK1030" s="194"/>
      <c r="AL1030" s="470"/>
      <c r="AM1030" s="194"/>
      <c r="AN1030" s="194"/>
      <c r="AO1030" s="194"/>
      <c r="AP1030" s="194"/>
      <c r="AQ1030" s="194"/>
      <c r="AR1030" s="194"/>
      <c r="AS1030" s="194"/>
      <c r="AT1030" s="194"/>
      <c r="AU1030" s="194"/>
      <c r="AV1030" s="194"/>
      <c r="AW1030" s="194"/>
      <c r="AX1030" s="194"/>
      <c r="AY1030" s="194"/>
      <c r="AZ1030" s="194"/>
      <c r="BA1030" s="194"/>
      <c r="BB1030" s="194"/>
      <c r="BC1030" s="194"/>
      <c r="BD1030" s="194"/>
      <c r="BE1030" s="194"/>
      <c r="BF1030" s="194"/>
      <c r="BG1030" s="194"/>
      <c r="BH1030" s="194"/>
      <c r="BI1030" s="194"/>
      <c r="BJ1030" s="194"/>
      <c r="BK1030" s="194"/>
      <c r="BL1030" s="194"/>
    </row>
    <row r="1031">
      <c r="A1031" s="194"/>
      <c r="B1031" s="194"/>
      <c r="C1031" s="194"/>
      <c r="D1031" s="194"/>
      <c r="E1031" s="194"/>
      <c r="F1031" s="194"/>
      <c r="G1031" s="194"/>
      <c r="H1031" s="194"/>
      <c r="I1031" s="194"/>
      <c r="J1031" s="194"/>
      <c r="K1031" s="194"/>
      <c r="L1031" s="194"/>
      <c r="M1031" s="194"/>
      <c r="N1031" s="470"/>
      <c r="O1031" s="194"/>
      <c r="P1031" s="194"/>
      <c r="Q1031" s="194"/>
      <c r="R1031" s="194"/>
      <c r="S1031" s="194"/>
      <c r="T1031" s="194"/>
      <c r="U1031" s="470"/>
      <c r="V1031" s="194"/>
      <c r="W1031" s="194"/>
      <c r="X1031" s="194"/>
      <c r="Y1031" s="194"/>
      <c r="Z1031" s="194"/>
      <c r="AA1031" s="470"/>
      <c r="AB1031" s="194"/>
      <c r="AC1031" s="194"/>
      <c r="AD1031" s="194"/>
      <c r="AE1031" s="194"/>
      <c r="AF1031" s="194"/>
      <c r="AG1031" s="470"/>
      <c r="AH1031" s="194"/>
      <c r="AI1031" s="194"/>
      <c r="AJ1031" s="194"/>
      <c r="AK1031" s="194"/>
      <c r="AL1031" s="470"/>
      <c r="AM1031" s="194"/>
      <c r="AN1031" s="194"/>
      <c r="AO1031" s="194"/>
      <c r="AP1031" s="194"/>
      <c r="AQ1031" s="194"/>
      <c r="AR1031" s="194"/>
      <c r="AS1031" s="194"/>
      <c r="AT1031" s="194"/>
      <c r="AU1031" s="194"/>
      <c r="AV1031" s="194"/>
      <c r="AW1031" s="194"/>
      <c r="AX1031" s="194"/>
      <c r="AY1031" s="194"/>
      <c r="AZ1031" s="194"/>
      <c r="BA1031" s="194"/>
      <c r="BB1031" s="194"/>
      <c r="BC1031" s="194"/>
      <c r="BD1031" s="194"/>
      <c r="BE1031" s="194"/>
      <c r="BF1031" s="194"/>
      <c r="BG1031" s="194"/>
      <c r="BH1031" s="194"/>
      <c r="BI1031" s="194"/>
      <c r="BJ1031" s="194"/>
      <c r="BK1031" s="194"/>
      <c r="BL1031" s="194"/>
    </row>
    <row r="1032">
      <c r="A1032" s="194"/>
      <c r="B1032" s="194"/>
      <c r="C1032" s="194"/>
      <c r="D1032" s="194"/>
      <c r="E1032" s="194"/>
      <c r="F1032" s="194"/>
      <c r="G1032" s="194"/>
      <c r="H1032" s="194"/>
      <c r="I1032" s="194"/>
      <c r="J1032" s="194"/>
      <c r="K1032" s="194"/>
      <c r="L1032" s="194"/>
      <c r="M1032" s="194"/>
      <c r="N1032" s="470"/>
      <c r="O1032" s="194"/>
      <c r="P1032" s="194"/>
      <c r="Q1032" s="194"/>
      <c r="R1032" s="194"/>
      <c r="S1032" s="194"/>
      <c r="T1032" s="194"/>
      <c r="U1032" s="470"/>
      <c r="V1032" s="194"/>
      <c r="W1032" s="194"/>
      <c r="X1032" s="194"/>
      <c r="Y1032" s="194"/>
      <c r="Z1032" s="194"/>
      <c r="AA1032" s="470"/>
      <c r="AB1032" s="194"/>
      <c r="AC1032" s="194"/>
      <c r="AD1032" s="194"/>
      <c r="AE1032" s="194"/>
      <c r="AF1032" s="194"/>
      <c r="AG1032" s="470"/>
      <c r="AH1032" s="194"/>
      <c r="AI1032" s="194"/>
      <c r="AJ1032" s="194"/>
      <c r="AK1032" s="194"/>
      <c r="AL1032" s="470"/>
      <c r="AM1032" s="194"/>
      <c r="AN1032" s="194"/>
      <c r="AO1032" s="194"/>
      <c r="AP1032" s="194"/>
      <c r="AQ1032" s="194"/>
      <c r="AR1032" s="194"/>
      <c r="AS1032" s="194"/>
      <c r="AT1032" s="194"/>
      <c r="AU1032" s="194"/>
      <c r="AV1032" s="194"/>
      <c r="AW1032" s="194"/>
      <c r="AX1032" s="194"/>
      <c r="AY1032" s="194"/>
      <c r="AZ1032" s="194"/>
      <c r="BA1032" s="194"/>
      <c r="BB1032" s="194"/>
      <c r="BC1032" s="194"/>
      <c r="BD1032" s="194"/>
      <c r="BE1032" s="194"/>
      <c r="BF1032" s="194"/>
      <c r="BG1032" s="194"/>
      <c r="BH1032" s="194"/>
      <c r="BI1032" s="194"/>
      <c r="BJ1032" s="194"/>
      <c r="BK1032" s="194"/>
      <c r="BL1032" s="194"/>
    </row>
    <row r="1033">
      <c r="A1033" s="194"/>
      <c r="B1033" s="194"/>
      <c r="C1033" s="194"/>
      <c r="D1033" s="194"/>
      <c r="E1033" s="194"/>
      <c r="F1033" s="194"/>
      <c r="G1033" s="194"/>
      <c r="H1033" s="194"/>
      <c r="I1033" s="194"/>
      <c r="J1033" s="194"/>
      <c r="K1033" s="194"/>
      <c r="L1033" s="194"/>
      <c r="M1033" s="194"/>
      <c r="N1033" s="470"/>
      <c r="O1033" s="194"/>
      <c r="P1033" s="194"/>
      <c r="Q1033" s="194"/>
      <c r="R1033" s="194"/>
      <c r="S1033" s="194"/>
      <c r="T1033" s="194"/>
      <c r="U1033" s="470"/>
      <c r="V1033" s="194"/>
      <c r="W1033" s="194"/>
      <c r="X1033" s="194"/>
      <c r="Y1033" s="194"/>
      <c r="Z1033" s="194"/>
      <c r="AA1033" s="470"/>
      <c r="AB1033" s="194"/>
      <c r="AC1033" s="194"/>
      <c r="AD1033" s="194"/>
      <c r="AE1033" s="194"/>
      <c r="AF1033" s="194"/>
      <c r="AG1033" s="470"/>
      <c r="AH1033" s="194"/>
      <c r="AI1033" s="194"/>
      <c r="AJ1033" s="194"/>
      <c r="AK1033" s="194"/>
      <c r="AL1033" s="470"/>
      <c r="AM1033" s="194"/>
      <c r="AN1033" s="194"/>
      <c r="AO1033" s="194"/>
      <c r="AP1033" s="194"/>
      <c r="AQ1033" s="194"/>
      <c r="AR1033" s="194"/>
      <c r="AS1033" s="194"/>
      <c r="AT1033" s="194"/>
      <c r="AU1033" s="194"/>
      <c r="AV1033" s="194"/>
      <c r="AW1033" s="194"/>
      <c r="AX1033" s="194"/>
      <c r="AY1033" s="194"/>
      <c r="AZ1033" s="194"/>
      <c r="BA1033" s="194"/>
      <c r="BB1033" s="194"/>
      <c r="BC1033" s="194"/>
      <c r="BD1033" s="194"/>
      <c r="BE1033" s="194"/>
      <c r="BF1033" s="194"/>
      <c r="BG1033" s="194"/>
      <c r="BH1033" s="194"/>
      <c r="BI1033" s="194"/>
      <c r="BJ1033" s="194"/>
      <c r="BK1033" s="194"/>
      <c r="BL1033" s="194"/>
    </row>
    <row r="1034">
      <c r="A1034" s="194"/>
      <c r="B1034" s="194"/>
      <c r="C1034" s="194"/>
      <c r="D1034" s="194"/>
      <c r="E1034" s="194"/>
      <c r="F1034" s="194"/>
      <c r="G1034" s="194"/>
      <c r="H1034" s="194"/>
      <c r="I1034" s="194"/>
      <c r="J1034" s="194"/>
      <c r="K1034" s="194"/>
      <c r="L1034" s="194"/>
      <c r="M1034" s="194"/>
      <c r="N1034" s="470"/>
      <c r="O1034" s="194"/>
      <c r="P1034" s="194"/>
      <c r="Q1034" s="194"/>
      <c r="R1034" s="194"/>
      <c r="S1034" s="194"/>
      <c r="T1034" s="194"/>
      <c r="U1034" s="470"/>
      <c r="V1034" s="194"/>
      <c r="W1034" s="194"/>
      <c r="X1034" s="194"/>
      <c r="Y1034" s="194"/>
      <c r="Z1034" s="194"/>
      <c r="AA1034" s="470"/>
      <c r="AB1034" s="194"/>
      <c r="AC1034" s="194"/>
      <c r="AD1034" s="194"/>
      <c r="AE1034" s="194"/>
      <c r="AF1034" s="194"/>
      <c r="AG1034" s="470"/>
      <c r="AH1034" s="194"/>
      <c r="AI1034" s="194"/>
      <c r="AJ1034" s="194"/>
      <c r="AK1034" s="194"/>
      <c r="AL1034" s="470"/>
      <c r="AM1034" s="194"/>
      <c r="AN1034" s="194"/>
      <c r="AO1034" s="194"/>
      <c r="AP1034" s="194"/>
      <c r="AQ1034" s="194"/>
      <c r="AR1034" s="194"/>
      <c r="AS1034" s="194"/>
      <c r="AT1034" s="194"/>
      <c r="AU1034" s="194"/>
      <c r="AV1034" s="194"/>
      <c r="AW1034" s="194"/>
      <c r="AX1034" s="194"/>
      <c r="AY1034" s="194"/>
      <c r="AZ1034" s="194"/>
      <c r="BA1034" s="194"/>
      <c r="BB1034" s="194"/>
      <c r="BC1034" s="194"/>
      <c r="BD1034" s="194"/>
      <c r="BE1034" s="194"/>
      <c r="BF1034" s="194"/>
      <c r="BG1034" s="194"/>
      <c r="BH1034" s="194"/>
      <c r="BI1034" s="194"/>
      <c r="BJ1034" s="194"/>
      <c r="BK1034" s="194"/>
      <c r="BL1034" s="194"/>
    </row>
    <row r="1035">
      <c r="A1035" s="194"/>
      <c r="B1035" s="194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470"/>
      <c r="O1035" s="194"/>
      <c r="P1035" s="194"/>
      <c r="Q1035" s="194"/>
      <c r="R1035" s="194"/>
      <c r="S1035" s="194"/>
      <c r="T1035" s="194"/>
      <c r="U1035" s="470"/>
      <c r="V1035" s="194"/>
      <c r="W1035" s="194"/>
      <c r="X1035" s="194"/>
      <c r="Y1035" s="194"/>
      <c r="Z1035" s="194"/>
      <c r="AA1035" s="470"/>
      <c r="AB1035" s="194"/>
      <c r="AC1035" s="194"/>
      <c r="AD1035" s="194"/>
      <c r="AE1035" s="194"/>
      <c r="AF1035" s="194"/>
      <c r="AG1035" s="470"/>
      <c r="AH1035" s="194"/>
      <c r="AI1035" s="194"/>
      <c r="AJ1035" s="194"/>
      <c r="AK1035" s="194"/>
      <c r="AL1035" s="470"/>
      <c r="AM1035" s="194"/>
      <c r="AN1035" s="194"/>
      <c r="AO1035" s="194"/>
      <c r="AP1035" s="194"/>
      <c r="AQ1035" s="194"/>
      <c r="AR1035" s="194"/>
      <c r="AS1035" s="194"/>
      <c r="AT1035" s="194"/>
      <c r="AU1035" s="194"/>
      <c r="AV1035" s="194"/>
      <c r="AW1035" s="194"/>
      <c r="AX1035" s="194"/>
      <c r="AY1035" s="194"/>
      <c r="AZ1035" s="194"/>
      <c r="BA1035" s="194"/>
      <c r="BB1035" s="194"/>
      <c r="BC1035" s="194"/>
      <c r="BD1035" s="194"/>
      <c r="BE1035" s="194"/>
      <c r="BF1035" s="194"/>
      <c r="BG1035" s="194"/>
      <c r="BH1035" s="194"/>
      <c r="BI1035" s="194"/>
      <c r="BJ1035" s="194"/>
      <c r="BK1035" s="194"/>
      <c r="BL1035" s="194"/>
    </row>
    <row r="1036">
      <c r="A1036" s="194"/>
      <c r="B1036" s="194"/>
      <c r="C1036" s="194"/>
      <c r="D1036" s="194"/>
      <c r="E1036" s="194"/>
      <c r="F1036" s="194"/>
      <c r="G1036" s="194"/>
      <c r="H1036" s="194"/>
      <c r="I1036" s="194"/>
      <c r="J1036" s="194"/>
      <c r="K1036" s="194"/>
      <c r="L1036" s="194"/>
      <c r="M1036" s="194"/>
      <c r="N1036" s="470"/>
      <c r="O1036" s="194"/>
      <c r="P1036" s="194"/>
      <c r="Q1036" s="194"/>
      <c r="R1036" s="194"/>
      <c r="S1036" s="194"/>
      <c r="T1036" s="194"/>
      <c r="U1036" s="470"/>
      <c r="V1036" s="194"/>
      <c r="W1036" s="194"/>
      <c r="X1036" s="194"/>
      <c r="Y1036" s="194"/>
      <c r="Z1036" s="194"/>
      <c r="AA1036" s="470"/>
      <c r="AB1036" s="194"/>
      <c r="AC1036" s="194"/>
      <c r="AD1036" s="194"/>
      <c r="AE1036" s="194"/>
      <c r="AF1036" s="194"/>
      <c r="AG1036" s="470"/>
      <c r="AH1036" s="194"/>
      <c r="AI1036" s="194"/>
      <c r="AJ1036" s="194"/>
      <c r="AK1036" s="194"/>
      <c r="AL1036" s="470"/>
      <c r="AM1036" s="194"/>
      <c r="AN1036" s="194"/>
      <c r="AO1036" s="194"/>
      <c r="AP1036" s="194"/>
      <c r="AQ1036" s="194"/>
      <c r="AR1036" s="194"/>
      <c r="AS1036" s="194"/>
      <c r="AT1036" s="194"/>
      <c r="AU1036" s="194"/>
      <c r="AV1036" s="194"/>
      <c r="AW1036" s="194"/>
      <c r="AX1036" s="194"/>
      <c r="AY1036" s="194"/>
      <c r="AZ1036" s="194"/>
      <c r="BA1036" s="194"/>
      <c r="BB1036" s="194"/>
      <c r="BC1036" s="194"/>
      <c r="BD1036" s="194"/>
      <c r="BE1036" s="194"/>
      <c r="BF1036" s="194"/>
      <c r="BG1036" s="194"/>
      <c r="BH1036" s="194"/>
      <c r="BI1036" s="194"/>
      <c r="BJ1036" s="194"/>
      <c r="BK1036" s="194"/>
      <c r="BL1036" s="194"/>
    </row>
    <row r="1037">
      <c r="A1037" s="194"/>
      <c r="B1037" s="194"/>
      <c r="C1037" s="194"/>
      <c r="D1037" s="194"/>
      <c r="E1037" s="194"/>
      <c r="F1037" s="194"/>
      <c r="G1037" s="194"/>
      <c r="H1037" s="194"/>
      <c r="I1037" s="194"/>
      <c r="J1037" s="194"/>
      <c r="K1037" s="194"/>
      <c r="L1037" s="194"/>
      <c r="M1037" s="194"/>
      <c r="N1037" s="470"/>
      <c r="O1037" s="194"/>
      <c r="P1037" s="194"/>
      <c r="Q1037" s="194"/>
      <c r="R1037" s="194"/>
      <c r="S1037" s="194"/>
      <c r="T1037" s="194"/>
      <c r="U1037" s="470"/>
      <c r="V1037" s="194"/>
      <c r="W1037" s="194"/>
      <c r="X1037" s="194"/>
      <c r="Y1037" s="194"/>
      <c r="Z1037" s="194"/>
      <c r="AA1037" s="470"/>
      <c r="AB1037" s="194"/>
      <c r="AC1037" s="194"/>
      <c r="AD1037" s="194"/>
      <c r="AE1037" s="194"/>
      <c r="AF1037" s="194"/>
      <c r="AG1037" s="470"/>
      <c r="AH1037" s="194"/>
      <c r="AI1037" s="194"/>
      <c r="AJ1037" s="194"/>
      <c r="AK1037" s="194"/>
      <c r="AL1037" s="470"/>
      <c r="AM1037" s="194"/>
      <c r="AN1037" s="194"/>
      <c r="AO1037" s="194"/>
      <c r="AP1037" s="194"/>
      <c r="AQ1037" s="194"/>
      <c r="AR1037" s="194"/>
      <c r="AS1037" s="194"/>
      <c r="AT1037" s="194"/>
      <c r="AU1037" s="194"/>
      <c r="AV1037" s="194"/>
      <c r="AW1037" s="194"/>
      <c r="AX1037" s="194"/>
      <c r="AY1037" s="194"/>
      <c r="AZ1037" s="194"/>
      <c r="BA1037" s="194"/>
      <c r="BB1037" s="194"/>
      <c r="BC1037" s="194"/>
      <c r="BD1037" s="194"/>
      <c r="BE1037" s="194"/>
      <c r="BF1037" s="194"/>
      <c r="BG1037" s="194"/>
      <c r="BH1037" s="194"/>
      <c r="BI1037" s="194"/>
      <c r="BJ1037" s="194"/>
      <c r="BK1037" s="194"/>
      <c r="BL1037" s="194"/>
    </row>
    <row r="1038">
      <c r="A1038" s="194"/>
      <c r="B1038" s="194"/>
      <c r="C1038" s="194"/>
      <c r="D1038" s="194"/>
      <c r="E1038" s="194"/>
      <c r="F1038" s="194"/>
      <c r="G1038" s="194"/>
      <c r="H1038" s="194"/>
      <c r="I1038" s="194"/>
      <c r="J1038" s="194"/>
      <c r="K1038" s="194"/>
      <c r="L1038" s="194"/>
      <c r="M1038" s="194"/>
      <c r="N1038" s="470"/>
      <c r="O1038" s="194"/>
      <c r="P1038" s="194"/>
      <c r="Q1038" s="194"/>
      <c r="R1038" s="194"/>
      <c r="S1038" s="194"/>
      <c r="T1038" s="194"/>
      <c r="U1038" s="470"/>
      <c r="V1038" s="194"/>
      <c r="W1038" s="194"/>
      <c r="X1038" s="194"/>
      <c r="Y1038" s="194"/>
      <c r="Z1038" s="194"/>
      <c r="AA1038" s="470"/>
      <c r="AB1038" s="194"/>
      <c r="AC1038" s="194"/>
      <c r="AD1038" s="194"/>
      <c r="AE1038" s="194"/>
      <c r="AF1038" s="194"/>
      <c r="AG1038" s="470"/>
      <c r="AH1038" s="194"/>
      <c r="AI1038" s="194"/>
      <c r="AJ1038" s="194"/>
      <c r="AK1038" s="194"/>
      <c r="AL1038" s="470"/>
      <c r="AM1038" s="194"/>
      <c r="AN1038" s="194"/>
      <c r="AO1038" s="194"/>
      <c r="AP1038" s="194"/>
      <c r="AQ1038" s="194"/>
      <c r="AR1038" s="194"/>
      <c r="AS1038" s="194"/>
      <c r="AT1038" s="194"/>
      <c r="AU1038" s="194"/>
      <c r="AV1038" s="194"/>
      <c r="AW1038" s="194"/>
      <c r="AX1038" s="194"/>
      <c r="AY1038" s="194"/>
      <c r="AZ1038" s="194"/>
      <c r="BA1038" s="194"/>
      <c r="BB1038" s="194"/>
      <c r="BC1038" s="194"/>
      <c r="BD1038" s="194"/>
      <c r="BE1038" s="194"/>
      <c r="BF1038" s="194"/>
      <c r="BG1038" s="194"/>
      <c r="BH1038" s="194"/>
      <c r="BI1038" s="194"/>
      <c r="BJ1038" s="194"/>
      <c r="BK1038" s="194"/>
      <c r="BL1038" s="194"/>
    </row>
    <row r="1039">
      <c r="A1039" s="194"/>
      <c r="B1039" s="194"/>
      <c r="C1039" s="194"/>
      <c r="D1039" s="194"/>
      <c r="E1039" s="194"/>
      <c r="F1039" s="194"/>
      <c r="G1039" s="194"/>
      <c r="H1039" s="194"/>
      <c r="I1039" s="194"/>
      <c r="J1039" s="194"/>
      <c r="K1039" s="194"/>
      <c r="L1039" s="194"/>
      <c r="M1039" s="194"/>
      <c r="N1039" s="470"/>
      <c r="O1039" s="194"/>
      <c r="P1039" s="194"/>
      <c r="Q1039" s="194"/>
      <c r="R1039" s="194"/>
      <c r="S1039" s="194"/>
      <c r="T1039" s="194"/>
      <c r="U1039" s="470"/>
      <c r="V1039" s="194"/>
      <c r="W1039" s="194"/>
      <c r="X1039" s="194"/>
      <c r="Y1039" s="194"/>
      <c r="Z1039" s="194"/>
      <c r="AA1039" s="470"/>
      <c r="AB1039" s="194"/>
      <c r="AC1039" s="194"/>
      <c r="AD1039" s="194"/>
      <c r="AE1039" s="194"/>
      <c r="AF1039" s="194"/>
      <c r="AG1039" s="470"/>
      <c r="AH1039" s="194"/>
      <c r="AI1039" s="194"/>
      <c r="AJ1039" s="194"/>
      <c r="AK1039" s="194"/>
      <c r="AL1039" s="470"/>
      <c r="AM1039" s="194"/>
      <c r="AN1039" s="194"/>
      <c r="AO1039" s="194"/>
      <c r="AP1039" s="194"/>
      <c r="AQ1039" s="194"/>
      <c r="AR1039" s="194"/>
      <c r="AS1039" s="194"/>
      <c r="AT1039" s="194"/>
      <c r="AU1039" s="194"/>
      <c r="AV1039" s="194"/>
      <c r="AW1039" s="194"/>
      <c r="AX1039" s="194"/>
      <c r="AY1039" s="194"/>
      <c r="AZ1039" s="194"/>
      <c r="BA1039" s="194"/>
      <c r="BB1039" s="194"/>
      <c r="BC1039" s="194"/>
      <c r="BD1039" s="194"/>
      <c r="BE1039" s="194"/>
      <c r="BF1039" s="194"/>
      <c r="BG1039" s="194"/>
      <c r="BH1039" s="194"/>
      <c r="BI1039" s="194"/>
      <c r="BJ1039" s="194"/>
      <c r="BK1039" s="194"/>
      <c r="BL1039" s="194"/>
    </row>
    <row r="1040">
      <c r="A1040" s="194"/>
      <c r="B1040" s="194"/>
      <c r="C1040" s="194"/>
      <c r="D1040" s="194"/>
      <c r="E1040" s="194"/>
      <c r="F1040" s="194"/>
      <c r="G1040" s="194"/>
      <c r="H1040" s="194"/>
      <c r="I1040" s="194"/>
      <c r="J1040" s="194"/>
      <c r="K1040" s="194"/>
      <c r="L1040" s="194"/>
      <c r="M1040" s="194"/>
      <c r="N1040" s="470"/>
      <c r="O1040" s="194"/>
      <c r="P1040" s="194"/>
      <c r="Q1040" s="194"/>
      <c r="R1040" s="194"/>
      <c r="S1040" s="194"/>
      <c r="T1040" s="194"/>
      <c r="U1040" s="470"/>
      <c r="V1040" s="194"/>
      <c r="W1040" s="194"/>
      <c r="X1040" s="194"/>
      <c r="Y1040" s="194"/>
      <c r="Z1040" s="194"/>
      <c r="AA1040" s="470"/>
      <c r="AB1040" s="194"/>
      <c r="AC1040" s="194"/>
      <c r="AD1040" s="194"/>
      <c r="AE1040" s="194"/>
      <c r="AF1040" s="194"/>
      <c r="AG1040" s="470"/>
      <c r="AH1040" s="194"/>
      <c r="AI1040" s="194"/>
      <c r="AJ1040" s="194"/>
      <c r="AK1040" s="194"/>
      <c r="AL1040" s="470"/>
      <c r="AM1040" s="194"/>
      <c r="AN1040" s="194"/>
      <c r="AO1040" s="194"/>
      <c r="AP1040" s="194"/>
      <c r="AQ1040" s="194"/>
      <c r="AR1040" s="194"/>
      <c r="AS1040" s="194"/>
      <c r="AT1040" s="194"/>
      <c r="AU1040" s="194"/>
      <c r="AV1040" s="194"/>
      <c r="AW1040" s="194"/>
      <c r="AX1040" s="194"/>
      <c r="AY1040" s="194"/>
      <c r="AZ1040" s="194"/>
      <c r="BA1040" s="194"/>
      <c r="BB1040" s="194"/>
      <c r="BC1040" s="194"/>
      <c r="BD1040" s="194"/>
      <c r="BE1040" s="194"/>
      <c r="BF1040" s="194"/>
      <c r="BG1040" s="194"/>
      <c r="BH1040" s="194"/>
      <c r="BI1040" s="194"/>
      <c r="BJ1040" s="194"/>
      <c r="BK1040" s="194"/>
      <c r="BL1040" s="194"/>
    </row>
    <row r="1041">
      <c r="A1041" s="194"/>
      <c r="B1041" s="194"/>
      <c r="C1041" s="194"/>
      <c r="D1041" s="194"/>
      <c r="E1041" s="194"/>
      <c r="F1041" s="194"/>
      <c r="G1041" s="194"/>
      <c r="H1041" s="194"/>
      <c r="I1041" s="194"/>
      <c r="J1041" s="194"/>
      <c r="K1041" s="194"/>
      <c r="L1041" s="194"/>
      <c r="M1041" s="194"/>
      <c r="N1041" s="470"/>
      <c r="O1041" s="194"/>
      <c r="P1041" s="194"/>
      <c r="Q1041" s="194"/>
      <c r="R1041" s="194"/>
      <c r="S1041" s="194"/>
      <c r="T1041" s="194"/>
      <c r="U1041" s="470"/>
      <c r="V1041" s="194"/>
      <c r="W1041" s="194"/>
      <c r="X1041" s="194"/>
      <c r="Y1041" s="194"/>
      <c r="Z1041" s="194"/>
      <c r="AA1041" s="470"/>
      <c r="AB1041" s="194"/>
      <c r="AC1041" s="194"/>
      <c r="AD1041" s="194"/>
      <c r="AE1041" s="194"/>
      <c r="AF1041" s="194"/>
      <c r="AG1041" s="470"/>
      <c r="AH1041" s="194"/>
      <c r="AI1041" s="194"/>
      <c r="AJ1041" s="194"/>
      <c r="AK1041" s="194"/>
      <c r="AL1041" s="470"/>
      <c r="AM1041" s="194"/>
      <c r="AN1041" s="194"/>
      <c r="AO1041" s="194"/>
      <c r="AP1041" s="194"/>
      <c r="AQ1041" s="194"/>
      <c r="AR1041" s="194"/>
      <c r="AS1041" s="194"/>
      <c r="AT1041" s="194"/>
      <c r="AU1041" s="194"/>
      <c r="AV1041" s="194"/>
      <c r="AW1041" s="194"/>
      <c r="AX1041" s="194"/>
      <c r="AY1041" s="194"/>
      <c r="AZ1041" s="194"/>
      <c r="BA1041" s="194"/>
      <c r="BB1041" s="194"/>
      <c r="BC1041" s="194"/>
      <c r="BD1041" s="194"/>
      <c r="BE1041" s="194"/>
      <c r="BF1041" s="194"/>
      <c r="BG1041" s="194"/>
      <c r="BH1041" s="194"/>
      <c r="BI1041" s="194"/>
      <c r="BJ1041" s="194"/>
      <c r="BK1041" s="194"/>
      <c r="BL1041" s="194"/>
    </row>
    <row r="1042">
      <c r="A1042" s="194"/>
      <c r="B1042" s="194"/>
      <c r="C1042" s="194"/>
      <c r="D1042" s="194"/>
      <c r="E1042" s="194"/>
      <c r="F1042" s="194"/>
      <c r="G1042" s="194"/>
      <c r="H1042" s="194"/>
      <c r="I1042" s="194"/>
      <c r="J1042" s="194"/>
      <c r="K1042" s="194"/>
      <c r="L1042" s="194"/>
      <c r="M1042" s="194"/>
      <c r="N1042" s="470"/>
      <c r="O1042" s="194"/>
      <c r="P1042" s="194"/>
      <c r="Q1042" s="194"/>
      <c r="R1042" s="194"/>
      <c r="S1042" s="194"/>
      <c r="T1042" s="194"/>
      <c r="U1042" s="470"/>
      <c r="V1042" s="194"/>
      <c r="W1042" s="194"/>
      <c r="X1042" s="194"/>
      <c r="Y1042" s="194"/>
      <c r="Z1042" s="194"/>
      <c r="AA1042" s="470"/>
      <c r="AB1042" s="194"/>
      <c r="AC1042" s="194"/>
      <c r="AD1042" s="194"/>
      <c r="AE1042" s="194"/>
      <c r="AF1042" s="194"/>
      <c r="AG1042" s="470"/>
      <c r="AH1042" s="194"/>
      <c r="AI1042" s="194"/>
      <c r="AJ1042" s="194"/>
      <c r="AK1042" s="194"/>
      <c r="AL1042" s="470"/>
      <c r="AM1042" s="194"/>
      <c r="AN1042" s="194"/>
      <c r="AO1042" s="194"/>
      <c r="AP1042" s="194"/>
      <c r="AQ1042" s="194"/>
      <c r="AR1042" s="194"/>
      <c r="AS1042" s="194"/>
      <c r="AT1042" s="194"/>
      <c r="AU1042" s="194"/>
      <c r="AV1042" s="194"/>
      <c r="AW1042" s="194"/>
      <c r="AX1042" s="194"/>
      <c r="AY1042" s="194"/>
      <c r="AZ1042" s="194"/>
      <c r="BA1042" s="194"/>
      <c r="BB1042" s="194"/>
      <c r="BC1042" s="194"/>
      <c r="BD1042" s="194"/>
      <c r="BE1042" s="194"/>
      <c r="BF1042" s="194"/>
      <c r="BG1042" s="194"/>
      <c r="BH1042" s="194"/>
      <c r="BI1042" s="194"/>
      <c r="BJ1042" s="194"/>
      <c r="BK1042" s="194"/>
      <c r="BL1042" s="194"/>
    </row>
    <row r="1043">
      <c r="A1043" s="194"/>
      <c r="B1043" s="194"/>
      <c r="C1043" s="194"/>
      <c r="D1043" s="194"/>
      <c r="E1043" s="194"/>
      <c r="F1043" s="194"/>
      <c r="G1043" s="194"/>
      <c r="H1043" s="194"/>
      <c r="I1043" s="194"/>
      <c r="J1043" s="194"/>
      <c r="K1043" s="194"/>
      <c r="L1043" s="194"/>
      <c r="M1043" s="194"/>
      <c r="N1043" s="470"/>
      <c r="O1043" s="194"/>
      <c r="P1043" s="194"/>
      <c r="Q1043" s="194"/>
      <c r="R1043" s="194"/>
      <c r="S1043" s="194"/>
      <c r="T1043" s="194"/>
      <c r="U1043" s="470"/>
      <c r="V1043" s="194"/>
      <c r="W1043" s="194"/>
      <c r="X1043" s="194"/>
      <c r="Y1043" s="194"/>
      <c r="Z1043" s="194"/>
      <c r="AA1043" s="470"/>
      <c r="AB1043" s="194"/>
      <c r="AC1043" s="194"/>
      <c r="AD1043" s="194"/>
      <c r="AE1043" s="194"/>
      <c r="AF1043" s="194"/>
      <c r="AG1043" s="470"/>
      <c r="AH1043" s="194"/>
      <c r="AI1043" s="194"/>
      <c r="AJ1043" s="194"/>
      <c r="AK1043" s="194"/>
      <c r="AL1043" s="470"/>
      <c r="AM1043" s="194"/>
      <c r="AN1043" s="194"/>
      <c r="AO1043" s="194"/>
      <c r="AP1043" s="194"/>
      <c r="AQ1043" s="194"/>
      <c r="AR1043" s="194"/>
      <c r="AS1043" s="194"/>
      <c r="AT1043" s="194"/>
      <c r="AU1043" s="194"/>
      <c r="AV1043" s="194"/>
      <c r="AW1043" s="194"/>
      <c r="AX1043" s="194"/>
      <c r="AY1043" s="194"/>
      <c r="AZ1043" s="194"/>
      <c r="BA1043" s="194"/>
      <c r="BB1043" s="194"/>
      <c r="BC1043" s="194"/>
      <c r="BD1043" s="194"/>
      <c r="BE1043" s="194"/>
      <c r="BF1043" s="194"/>
      <c r="BG1043" s="194"/>
      <c r="BH1043" s="194"/>
      <c r="BI1043" s="194"/>
      <c r="BJ1043" s="194"/>
      <c r="BK1043" s="194"/>
      <c r="BL1043" s="194"/>
    </row>
    <row r="1044">
      <c r="A1044" s="194"/>
      <c r="B1044" s="194"/>
      <c r="C1044" s="194"/>
      <c r="D1044" s="194"/>
      <c r="E1044" s="194"/>
      <c r="F1044" s="194"/>
      <c r="G1044" s="194"/>
      <c r="H1044" s="194"/>
      <c r="I1044" s="194"/>
      <c r="J1044" s="194"/>
      <c r="K1044" s="194"/>
      <c r="L1044" s="194"/>
      <c r="M1044" s="194"/>
      <c r="N1044" s="470"/>
      <c r="O1044" s="194"/>
      <c r="P1044" s="194"/>
      <c r="Q1044" s="194"/>
      <c r="R1044" s="194"/>
      <c r="S1044" s="194"/>
      <c r="T1044" s="194"/>
      <c r="U1044" s="470"/>
      <c r="V1044" s="194"/>
      <c r="W1044" s="194"/>
      <c r="X1044" s="194"/>
      <c r="Y1044" s="194"/>
      <c r="Z1044" s="194"/>
      <c r="AA1044" s="470"/>
      <c r="AB1044" s="194"/>
      <c r="AC1044" s="194"/>
      <c r="AD1044" s="194"/>
      <c r="AE1044" s="194"/>
      <c r="AF1044" s="194"/>
      <c r="AG1044" s="470"/>
      <c r="AH1044" s="194"/>
      <c r="AI1044" s="194"/>
      <c r="AJ1044" s="194"/>
      <c r="AK1044" s="194"/>
      <c r="AL1044" s="470"/>
      <c r="AM1044" s="194"/>
      <c r="AN1044" s="194"/>
      <c r="AO1044" s="194"/>
      <c r="AP1044" s="194"/>
      <c r="AQ1044" s="194"/>
      <c r="AR1044" s="194"/>
      <c r="AS1044" s="194"/>
      <c r="AT1044" s="194"/>
      <c r="AU1044" s="194"/>
      <c r="AV1044" s="194"/>
      <c r="AW1044" s="194"/>
      <c r="AX1044" s="194"/>
      <c r="AY1044" s="194"/>
      <c r="AZ1044" s="194"/>
      <c r="BA1044" s="194"/>
      <c r="BB1044" s="194"/>
      <c r="BC1044" s="194"/>
      <c r="BD1044" s="194"/>
      <c r="BE1044" s="194"/>
      <c r="BF1044" s="194"/>
      <c r="BG1044" s="194"/>
      <c r="BH1044" s="194"/>
      <c r="BI1044" s="194"/>
      <c r="BJ1044" s="194"/>
      <c r="BK1044" s="194"/>
      <c r="BL1044" s="194"/>
    </row>
    <row r="104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194"/>
      <c r="M1045" s="194"/>
      <c r="N1045" s="470"/>
      <c r="O1045" s="194"/>
      <c r="P1045" s="194"/>
      <c r="Q1045" s="194"/>
      <c r="R1045" s="194"/>
      <c r="S1045" s="194"/>
      <c r="T1045" s="194"/>
      <c r="U1045" s="470"/>
      <c r="V1045" s="194"/>
      <c r="W1045" s="194"/>
      <c r="X1045" s="194"/>
      <c r="Y1045" s="194"/>
      <c r="Z1045" s="194"/>
      <c r="AA1045" s="470"/>
      <c r="AB1045" s="194"/>
      <c r="AC1045" s="194"/>
      <c r="AD1045" s="194"/>
      <c r="AE1045" s="194"/>
      <c r="AF1045" s="194"/>
      <c r="AG1045" s="470"/>
      <c r="AH1045" s="194"/>
      <c r="AI1045" s="194"/>
      <c r="AJ1045" s="194"/>
      <c r="AK1045" s="194"/>
      <c r="AL1045" s="470"/>
      <c r="AM1045" s="194"/>
      <c r="AN1045" s="194"/>
      <c r="AO1045" s="194"/>
      <c r="AP1045" s="194"/>
      <c r="AQ1045" s="194"/>
      <c r="AR1045" s="194"/>
      <c r="AS1045" s="194"/>
      <c r="AT1045" s="194"/>
      <c r="AU1045" s="194"/>
      <c r="AV1045" s="194"/>
      <c r="AW1045" s="194"/>
      <c r="AX1045" s="194"/>
      <c r="AY1045" s="194"/>
      <c r="AZ1045" s="194"/>
      <c r="BA1045" s="194"/>
      <c r="BB1045" s="194"/>
      <c r="BC1045" s="194"/>
      <c r="BD1045" s="194"/>
      <c r="BE1045" s="194"/>
      <c r="BF1045" s="194"/>
      <c r="BG1045" s="194"/>
      <c r="BH1045" s="194"/>
      <c r="BI1045" s="194"/>
      <c r="BJ1045" s="194"/>
      <c r="BK1045" s="194"/>
      <c r="BL1045" s="194"/>
    </row>
  </sheetData>
  <mergeCells count="768">
    <mergeCell ref="AQ33:AR33"/>
    <mergeCell ref="AS33:AT33"/>
    <mergeCell ref="AN31:AP31"/>
    <mergeCell ref="AQ31:AR31"/>
    <mergeCell ref="AS31:AT31"/>
    <mergeCell ref="AN32:AP32"/>
    <mergeCell ref="AQ32:AR32"/>
    <mergeCell ref="AS32:AT32"/>
    <mergeCell ref="AN33:AP33"/>
    <mergeCell ref="AQ15:AR15"/>
    <mergeCell ref="AS15:AT15"/>
    <mergeCell ref="AN13:AP13"/>
    <mergeCell ref="AQ13:AR13"/>
    <mergeCell ref="AS13:AT13"/>
    <mergeCell ref="AN14:AP14"/>
    <mergeCell ref="AQ14:AR14"/>
    <mergeCell ref="AS14:AT14"/>
    <mergeCell ref="AN15:AP15"/>
    <mergeCell ref="AQ21:AR21"/>
    <mergeCell ref="AS21:AT21"/>
    <mergeCell ref="AN19:AP19"/>
    <mergeCell ref="AQ19:AR19"/>
    <mergeCell ref="AS19:AT19"/>
    <mergeCell ref="AN20:AP20"/>
    <mergeCell ref="AQ20:AR20"/>
    <mergeCell ref="AS20:AT20"/>
    <mergeCell ref="AN21:AP21"/>
    <mergeCell ref="AQ24:AR24"/>
    <mergeCell ref="AS24:AT24"/>
    <mergeCell ref="AN22:AP22"/>
    <mergeCell ref="AQ22:AR22"/>
    <mergeCell ref="AS22:AT22"/>
    <mergeCell ref="AN23:AP23"/>
    <mergeCell ref="AQ23:AR23"/>
    <mergeCell ref="AS23:AT23"/>
    <mergeCell ref="AN24:AP24"/>
    <mergeCell ref="AN34:AP34"/>
    <mergeCell ref="AQ34:AR34"/>
    <mergeCell ref="AS34:AT34"/>
    <mergeCell ref="AN35:AP35"/>
    <mergeCell ref="AQ35:AR35"/>
    <mergeCell ref="AS35:AT35"/>
    <mergeCell ref="N27:P27"/>
    <mergeCell ref="N28:P28"/>
    <mergeCell ref="N29:P29"/>
    <mergeCell ref="D37:M38"/>
    <mergeCell ref="P37:Y38"/>
    <mergeCell ref="K39:L39"/>
    <mergeCell ref="W39:X39"/>
    <mergeCell ref="D39:J39"/>
    <mergeCell ref="D40:J40"/>
    <mergeCell ref="K40:L40"/>
    <mergeCell ref="P40:V40"/>
    <mergeCell ref="W40:X40"/>
    <mergeCell ref="D41:J41"/>
    <mergeCell ref="K41:L41"/>
    <mergeCell ref="D19:J19"/>
    <mergeCell ref="D20:J20"/>
    <mergeCell ref="D21:J21"/>
    <mergeCell ref="D22:J22"/>
    <mergeCell ref="D14:J14"/>
    <mergeCell ref="D15:J15"/>
    <mergeCell ref="D16:J16"/>
    <mergeCell ref="D17:J17"/>
    <mergeCell ref="D18:J18"/>
    <mergeCell ref="P18:Q18"/>
    <mergeCell ref="P19:Q19"/>
    <mergeCell ref="M18:O18"/>
    <mergeCell ref="M19:O19"/>
    <mergeCell ref="M20:O20"/>
    <mergeCell ref="P20:Q20"/>
    <mergeCell ref="S20:Z20"/>
    <mergeCell ref="M21:O21"/>
    <mergeCell ref="P21:Q21"/>
    <mergeCell ref="S25:T25"/>
    <mergeCell ref="S26:T26"/>
    <mergeCell ref="S21:T21"/>
    <mergeCell ref="S22:T22"/>
    <mergeCell ref="S23:T23"/>
    <mergeCell ref="M24:O24"/>
    <mergeCell ref="S24:T24"/>
    <mergeCell ref="M25:O25"/>
    <mergeCell ref="M26:O26"/>
    <mergeCell ref="P44:V44"/>
    <mergeCell ref="P45:V45"/>
    <mergeCell ref="W45:X45"/>
    <mergeCell ref="P41:V41"/>
    <mergeCell ref="W41:X41"/>
    <mergeCell ref="P42:V42"/>
    <mergeCell ref="W42:X42"/>
    <mergeCell ref="P43:V43"/>
    <mergeCell ref="W43:X43"/>
    <mergeCell ref="W44:X44"/>
    <mergeCell ref="M13:O13"/>
    <mergeCell ref="P13:Q13"/>
    <mergeCell ref="M9:O9"/>
    <mergeCell ref="M10:O10"/>
    <mergeCell ref="P10:Q10"/>
    <mergeCell ref="M11:O11"/>
    <mergeCell ref="P11:Q11"/>
    <mergeCell ref="M12:O12"/>
    <mergeCell ref="P12:Q12"/>
    <mergeCell ref="M5:Q5"/>
    <mergeCell ref="S5:Y5"/>
    <mergeCell ref="D6:J6"/>
    <mergeCell ref="M6:O6"/>
    <mergeCell ref="P6:Q6"/>
    <mergeCell ref="S6:T6"/>
    <mergeCell ref="S7:T7"/>
    <mergeCell ref="M7:O7"/>
    <mergeCell ref="P7:Q7"/>
    <mergeCell ref="M8:O8"/>
    <mergeCell ref="P8:Q8"/>
    <mergeCell ref="S8:T8"/>
    <mergeCell ref="P9:Q9"/>
    <mergeCell ref="S9:T9"/>
    <mergeCell ref="M17:O17"/>
    <mergeCell ref="P17:Q17"/>
    <mergeCell ref="S17:T17"/>
    <mergeCell ref="S13:T13"/>
    <mergeCell ref="M14:O14"/>
    <mergeCell ref="P14:Q14"/>
    <mergeCell ref="S14:T14"/>
    <mergeCell ref="M15:O15"/>
    <mergeCell ref="P15:Q15"/>
    <mergeCell ref="S15:T15"/>
    <mergeCell ref="E2:F2"/>
    <mergeCell ref="G2:H2"/>
    <mergeCell ref="I2:J2"/>
    <mergeCell ref="D4:Y4"/>
    <mergeCell ref="AA4:AL4"/>
    <mergeCell ref="AP4:AQ4"/>
    <mergeCell ref="D5:K5"/>
    <mergeCell ref="AN5:AP5"/>
    <mergeCell ref="AQ5:AR5"/>
    <mergeCell ref="AS5:AT5"/>
    <mergeCell ref="AC6:AR6"/>
    <mergeCell ref="AN7:AP7"/>
    <mergeCell ref="AQ7:AR7"/>
    <mergeCell ref="AS7:AT7"/>
    <mergeCell ref="AN8:AP8"/>
    <mergeCell ref="AQ8:AR8"/>
    <mergeCell ref="AS8:AT8"/>
    <mergeCell ref="AN9:AP9"/>
    <mergeCell ref="AQ9:AR9"/>
    <mergeCell ref="AS9:AT9"/>
    <mergeCell ref="AS10:AT10"/>
    <mergeCell ref="AN10:AP10"/>
    <mergeCell ref="AN11:AP11"/>
    <mergeCell ref="AQ11:AR11"/>
    <mergeCell ref="AS11:AT11"/>
    <mergeCell ref="AN12:AP12"/>
    <mergeCell ref="AQ12:AR12"/>
    <mergeCell ref="AS12:AT12"/>
    <mergeCell ref="D7:J7"/>
    <mergeCell ref="D8:J8"/>
    <mergeCell ref="D9:J9"/>
    <mergeCell ref="D10:J10"/>
    <mergeCell ref="D11:J11"/>
    <mergeCell ref="D12:J12"/>
    <mergeCell ref="D13:J13"/>
    <mergeCell ref="AQ17:AR17"/>
    <mergeCell ref="AS17:AT17"/>
    <mergeCell ref="AN18:AP18"/>
    <mergeCell ref="AQ18:AR18"/>
    <mergeCell ref="AS18:AT18"/>
    <mergeCell ref="M16:O16"/>
    <mergeCell ref="P16:Q16"/>
    <mergeCell ref="S16:T16"/>
    <mergeCell ref="AN16:AP16"/>
    <mergeCell ref="AQ16:AR16"/>
    <mergeCell ref="AS16:AT16"/>
    <mergeCell ref="AN17:AP17"/>
    <mergeCell ref="AQ27:AR27"/>
    <mergeCell ref="AS27:AT27"/>
    <mergeCell ref="AN25:AP25"/>
    <mergeCell ref="AQ25:AR25"/>
    <mergeCell ref="AS25:AT25"/>
    <mergeCell ref="AN26:AP26"/>
    <mergeCell ref="AQ26:AR26"/>
    <mergeCell ref="AS26:AT26"/>
    <mergeCell ref="AN27:AP27"/>
    <mergeCell ref="AB44:AH44"/>
    <mergeCell ref="AI44:AJ44"/>
    <mergeCell ref="AM44:AS44"/>
    <mergeCell ref="AT44:AU44"/>
    <mergeCell ref="AI45:AJ45"/>
    <mergeCell ref="AM45:AS45"/>
    <mergeCell ref="AT45:AU45"/>
    <mergeCell ref="AB45:AH45"/>
    <mergeCell ref="AB46:AH46"/>
    <mergeCell ref="AI46:AJ46"/>
    <mergeCell ref="AM46:AS46"/>
    <mergeCell ref="AT46:AU46"/>
    <mergeCell ref="AB47:AH47"/>
    <mergeCell ref="AI47:AJ47"/>
    <mergeCell ref="AB48:AH48"/>
    <mergeCell ref="AI48:AJ48"/>
    <mergeCell ref="AM48:AS48"/>
    <mergeCell ref="AT48:AU48"/>
    <mergeCell ref="AI49:AJ49"/>
    <mergeCell ref="AM49:AS49"/>
    <mergeCell ref="AT49:AU49"/>
    <mergeCell ref="AM51:AS51"/>
    <mergeCell ref="AT51:AU51"/>
    <mergeCell ref="AB49:AH49"/>
    <mergeCell ref="AB50:AH50"/>
    <mergeCell ref="AI50:AJ50"/>
    <mergeCell ref="AM50:AS50"/>
    <mergeCell ref="AT50:AU50"/>
    <mergeCell ref="AB51:AH51"/>
    <mergeCell ref="AI51:AJ51"/>
    <mergeCell ref="AB52:AH52"/>
    <mergeCell ref="AI52:AJ52"/>
    <mergeCell ref="AM52:AS52"/>
    <mergeCell ref="AT52:AU52"/>
    <mergeCell ref="AI53:AJ53"/>
    <mergeCell ref="AM53:AS53"/>
    <mergeCell ref="AT53:AU53"/>
    <mergeCell ref="AB56:AH56"/>
    <mergeCell ref="AI56:AJ56"/>
    <mergeCell ref="AM56:AS56"/>
    <mergeCell ref="AT56:AU56"/>
    <mergeCell ref="AB57:AH57"/>
    <mergeCell ref="AI57:AJ57"/>
    <mergeCell ref="AM57:AS57"/>
    <mergeCell ref="AT57:AU57"/>
    <mergeCell ref="AB53:AH53"/>
    <mergeCell ref="AB54:AH54"/>
    <mergeCell ref="AI54:AJ54"/>
    <mergeCell ref="AM54:AS54"/>
    <mergeCell ref="AT54:AU54"/>
    <mergeCell ref="AB55:AH55"/>
    <mergeCell ref="AM55:AS55"/>
    <mergeCell ref="AN28:AP28"/>
    <mergeCell ref="AQ28:AR28"/>
    <mergeCell ref="AS28:AT28"/>
    <mergeCell ref="AN29:AP29"/>
    <mergeCell ref="AQ29:AR29"/>
    <mergeCell ref="AS29:AT29"/>
    <mergeCell ref="AN30:AP30"/>
    <mergeCell ref="AO39:AS39"/>
    <mergeCell ref="AT39:AU39"/>
    <mergeCell ref="AQ30:AR30"/>
    <mergeCell ref="AS30:AT30"/>
    <mergeCell ref="AB37:AK38"/>
    <mergeCell ref="AM37:AV38"/>
    <mergeCell ref="AB39:AH39"/>
    <mergeCell ref="AI39:AJ39"/>
    <mergeCell ref="AM39:AN39"/>
    <mergeCell ref="AB40:AH40"/>
    <mergeCell ref="AI40:AJ40"/>
    <mergeCell ref="AM40:AS40"/>
    <mergeCell ref="AT40:AU40"/>
    <mergeCell ref="AI41:AJ41"/>
    <mergeCell ref="AM41:AS41"/>
    <mergeCell ref="AT41:AU41"/>
    <mergeCell ref="AM43:AS43"/>
    <mergeCell ref="AT43:AU43"/>
    <mergeCell ref="AB41:AH41"/>
    <mergeCell ref="AB42:AH42"/>
    <mergeCell ref="AI42:AJ42"/>
    <mergeCell ref="AM42:AS42"/>
    <mergeCell ref="AT42:AU42"/>
    <mergeCell ref="AB43:AH43"/>
    <mergeCell ref="AI43:AJ43"/>
    <mergeCell ref="AM47:AS47"/>
    <mergeCell ref="AT47:AU47"/>
    <mergeCell ref="AC103:AD103"/>
    <mergeCell ref="AE103:AH103"/>
    <mergeCell ref="AD98:AH98"/>
    <mergeCell ref="AF99:AH99"/>
    <mergeCell ref="AD100:AH100"/>
    <mergeCell ref="AC101:AC102"/>
    <mergeCell ref="AF101:AH101"/>
    <mergeCell ref="AN101:AN102"/>
    <mergeCell ref="AF102:AH102"/>
    <mergeCell ref="AM68:AN68"/>
    <mergeCell ref="AM69:AN69"/>
    <mergeCell ref="AM67:AN67"/>
    <mergeCell ref="AM70:AN70"/>
    <mergeCell ref="AB64:AC65"/>
    <mergeCell ref="AB66:AC66"/>
    <mergeCell ref="AB67:AC67"/>
    <mergeCell ref="AB68:AC68"/>
    <mergeCell ref="AB69:AC69"/>
    <mergeCell ref="AB70:AC70"/>
    <mergeCell ref="AB71:AC71"/>
    <mergeCell ref="AM66:AN66"/>
    <mergeCell ref="AM71:AN71"/>
    <mergeCell ref="AM72:AN72"/>
    <mergeCell ref="AM73:AN73"/>
    <mergeCell ref="AM74:AN74"/>
    <mergeCell ref="AM75:AN75"/>
    <mergeCell ref="AM76:AN76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C85:AH86"/>
    <mergeCell ref="AF87:AG87"/>
    <mergeCell ref="AD88:AH88"/>
    <mergeCell ref="AD89:AH89"/>
    <mergeCell ref="AF90:AG90"/>
    <mergeCell ref="AF91:AG91"/>
    <mergeCell ref="AF92:AG92"/>
    <mergeCell ref="AF93:AG93"/>
    <mergeCell ref="AD94:AH94"/>
    <mergeCell ref="AD95:AH95"/>
    <mergeCell ref="AD96:AH96"/>
    <mergeCell ref="AF97:AH97"/>
    <mergeCell ref="D45:J45"/>
    <mergeCell ref="D46:J46"/>
    <mergeCell ref="K46:L46"/>
    <mergeCell ref="P46:V46"/>
    <mergeCell ref="W46:X46"/>
    <mergeCell ref="D42:J42"/>
    <mergeCell ref="K42:L42"/>
    <mergeCell ref="D43:J43"/>
    <mergeCell ref="K43:L43"/>
    <mergeCell ref="D44:J44"/>
    <mergeCell ref="K44:L44"/>
    <mergeCell ref="K45:L45"/>
    <mergeCell ref="D47:J47"/>
    <mergeCell ref="K47:L47"/>
    <mergeCell ref="P47:V47"/>
    <mergeCell ref="W47:X47"/>
    <mergeCell ref="K48:L48"/>
    <mergeCell ref="P48:V48"/>
    <mergeCell ref="W48:X48"/>
    <mergeCell ref="D48:J48"/>
    <mergeCell ref="D49:J49"/>
    <mergeCell ref="K49:L49"/>
    <mergeCell ref="P49:V49"/>
    <mergeCell ref="W49:X49"/>
    <mergeCell ref="D50:J50"/>
    <mergeCell ref="K50:L50"/>
    <mergeCell ref="P53:V53"/>
    <mergeCell ref="P54:V54"/>
    <mergeCell ref="W54:X54"/>
    <mergeCell ref="P55:V55"/>
    <mergeCell ref="P56:V56"/>
    <mergeCell ref="W56:X56"/>
    <mergeCell ref="P57:V57"/>
    <mergeCell ref="W57:X57"/>
    <mergeCell ref="P50:V50"/>
    <mergeCell ref="W50:X50"/>
    <mergeCell ref="P51:V51"/>
    <mergeCell ref="W51:X51"/>
    <mergeCell ref="P52:V52"/>
    <mergeCell ref="W52:X52"/>
    <mergeCell ref="W53:X53"/>
    <mergeCell ref="D56:J56"/>
    <mergeCell ref="K56:L56"/>
    <mergeCell ref="K54:L54"/>
    <mergeCell ref="K55:L55"/>
    <mergeCell ref="D51:J51"/>
    <mergeCell ref="K51:L51"/>
    <mergeCell ref="D52:J52"/>
    <mergeCell ref="K52:L52"/>
    <mergeCell ref="D53:J53"/>
    <mergeCell ref="K53:L53"/>
    <mergeCell ref="D54:J54"/>
    <mergeCell ref="AG59:AH59"/>
    <mergeCell ref="AM59:AM60"/>
    <mergeCell ref="AO59:AP59"/>
    <mergeCell ref="AR59:AS59"/>
    <mergeCell ref="AG60:AH60"/>
    <mergeCell ref="AO60:AP60"/>
    <mergeCell ref="AR60:AS60"/>
    <mergeCell ref="K60:L60"/>
    <mergeCell ref="M60:N60"/>
    <mergeCell ref="K61:L61"/>
    <mergeCell ref="M61:N61"/>
    <mergeCell ref="D62:N63"/>
    <mergeCell ref="P62:X63"/>
    <mergeCell ref="AB62:AJ63"/>
    <mergeCell ref="AM62:AU63"/>
    <mergeCell ref="U59:V59"/>
    <mergeCell ref="U60:V60"/>
    <mergeCell ref="K59:L59"/>
    <mergeCell ref="M59:N59"/>
    <mergeCell ref="P59:P60"/>
    <mergeCell ref="R59:S59"/>
    <mergeCell ref="AB59:AB60"/>
    <mergeCell ref="AD59:AE59"/>
    <mergeCell ref="R60:S60"/>
    <mergeCell ref="AD60:AE60"/>
    <mergeCell ref="D64:E65"/>
    <mergeCell ref="F64:L64"/>
    <mergeCell ref="P64:Q65"/>
    <mergeCell ref="R64:X64"/>
    <mergeCell ref="AD64:AJ64"/>
    <mergeCell ref="AM64:AN65"/>
    <mergeCell ref="AO64:AU64"/>
    <mergeCell ref="D57:J57"/>
    <mergeCell ref="K57:L57"/>
    <mergeCell ref="D58:E58"/>
    <mergeCell ref="F58:G58"/>
    <mergeCell ref="D59:D60"/>
    <mergeCell ref="F59:G59"/>
    <mergeCell ref="F60:G60"/>
    <mergeCell ref="P70:Q70"/>
    <mergeCell ref="P71:Q71"/>
    <mergeCell ref="P72:Q72"/>
    <mergeCell ref="P73:Q73"/>
    <mergeCell ref="D66:E66"/>
    <mergeCell ref="D67:E67"/>
    <mergeCell ref="D68:E68"/>
    <mergeCell ref="D69:E69"/>
    <mergeCell ref="D70:E70"/>
    <mergeCell ref="D71:E71"/>
    <mergeCell ref="D72:E72"/>
    <mergeCell ref="P74:Q74"/>
    <mergeCell ref="P75:Q75"/>
    <mergeCell ref="P76:Q76"/>
    <mergeCell ref="P77:Q77"/>
    <mergeCell ref="F79:N79"/>
    <mergeCell ref="P79:Q79"/>
    <mergeCell ref="F80:N80"/>
    <mergeCell ref="P80:Q80"/>
    <mergeCell ref="F81:N81"/>
    <mergeCell ref="I59:J59"/>
    <mergeCell ref="I60:J60"/>
    <mergeCell ref="Y64:Y80"/>
    <mergeCell ref="P66:Q66"/>
    <mergeCell ref="P67:Q67"/>
    <mergeCell ref="P68:Q68"/>
    <mergeCell ref="P69:Q69"/>
    <mergeCell ref="P78:Q78"/>
    <mergeCell ref="AK85:AL85"/>
    <mergeCell ref="AK86:AL86"/>
    <mergeCell ref="AK87:AL87"/>
    <mergeCell ref="AM77:AN77"/>
    <mergeCell ref="AM78:AN78"/>
    <mergeCell ref="AM79:AN79"/>
    <mergeCell ref="AM80:AN80"/>
    <mergeCell ref="AJ83:AK83"/>
    <mergeCell ref="AJ84:AK84"/>
    <mergeCell ref="AN85:AS86"/>
    <mergeCell ref="AQ87:AR87"/>
    <mergeCell ref="AO88:AS88"/>
    <mergeCell ref="AO89:AS89"/>
    <mergeCell ref="AQ90:AR90"/>
    <mergeCell ref="AQ91:AR91"/>
    <mergeCell ref="AQ92:AR92"/>
    <mergeCell ref="AQ93:AR93"/>
    <mergeCell ref="AO94:AS94"/>
    <mergeCell ref="AO95:AS95"/>
    <mergeCell ref="AO96:AS96"/>
    <mergeCell ref="AQ97:AS97"/>
    <mergeCell ref="AO98:AS98"/>
    <mergeCell ref="AQ99:AS99"/>
    <mergeCell ref="AO100:AS100"/>
    <mergeCell ref="AE104:AH104"/>
    <mergeCell ref="AC105:AH108"/>
    <mergeCell ref="AN105:AS108"/>
    <mergeCell ref="AQ101:AS101"/>
    <mergeCell ref="AQ102:AS102"/>
    <mergeCell ref="AN103:AO103"/>
    <mergeCell ref="AP103:AS103"/>
    <mergeCell ref="AC104:AD104"/>
    <mergeCell ref="AN104:AO104"/>
    <mergeCell ref="AP104:AS104"/>
    <mergeCell ref="D100:H100"/>
    <mergeCell ref="F101:H101"/>
    <mergeCell ref="C105:H108"/>
    <mergeCell ref="D94:H94"/>
    <mergeCell ref="D95:H95"/>
    <mergeCell ref="D96:H96"/>
    <mergeCell ref="F97:H97"/>
    <mergeCell ref="D98:H98"/>
    <mergeCell ref="F99:H99"/>
    <mergeCell ref="F102:H10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3:E83"/>
    <mergeCell ref="D84:E84"/>
    <mergeCell ref="C85:H86"/>
    <mergeCell ref="I85:N86"/>
    <mergeCell ref="F87:G87"/>
    <mergeCell ref="P85:U86"/>
    <mergeCell ref="S87:T87"/>
    <mergeCell ref="Q88:U88"/>
    <mergeCell ref="Q89:U89"/>
    <mergeCell ref="S90:T90"/>
    <mergeCell ref="S91:T91"/>
    <mergeCell ref="S92:T92"/>
    <mergeCell ref="D88:H88"/>
    <mergeCell ref="D89:H89"/>
    <mergeCell ref="F90:H90"/>
    <mergeCell ref="D91:E91"/>
    <mergeCell ref="F91:G91"/>
    <mergeCell ref="F92:G92"/>
    <mergeCell ref="F93:G93"/>
    <mergeCell ref="S93:T93"/>
    <mergeCell ref="Q94:U94"/>
    <mergeCell ref="Q95:U95"/>
    <mergeCell ref="Q96:U96"/>
    <mergeCell ref="S97:U97"/>
    <mergeCell ref="Q98:U98"/>
    <mergeCell ref="S99:U99"/>
    <mergeCell ref="R104:U104"/>
    <mergeCell ref="P105:U108"/>
    <mergeCell ref="Q100:U100"/>
    <mergeCell ref="P101:P102"/>
    <mergeCell ref="S101:U101"/>
    <mergeCell ref="S102:U102"/>
    <mergeCell ref="P103:Q103"/>
    <mergeCell ref="R103:U103"/>
    <mergeCell ref="P104:Q104"/>
    <mergeCell ref="L165:M165"/>
    <mergeCell ref="N165:O165"/>
    <mergeCell ref="C163:F163"/>
    <mergeCell ref="C164:F164"/>
    <mergeCell ref="G164:H164"/>
    <mergeCell ref="I164:J164"/>
    <mergeCell ref="L164:M164"/>
    <mergeCell ref="N164:O164"/>
    <mergeCell ref="C165:F165"/>
    <mergeCell ref="C183:F183"/>
    <mergeCell ref="C184:F184"/>
    <mergeCell ref="C185:F185"/>
    <mergeCell ref="C186:F186"/>
    <mergeCell ref="C167:F167"/>
    <mergeCell ref="C168:F168"/>
    <mergeCell ref="C178:F178"/>
    <mergeCell ref="C179:F179"/>
    <mergeCell ref="C180:F180"/>
    <mergeCell ref="C181:F181"/>
    <mergeCell ref="C182:F182"/>
    <mergeCell ref="L154:M154"/>
    <mergeCell ref="L155:M155"/>
    <mergeCell ref="L156:M156"/>
    <mergeCell ref="N156:O156"/>
    <mergeCell ref="L157:M157"/>
    <mergeCell ref="N157:O157"/>
    <mergeCell ref="C154:F154"/>
    <mergeCell ref="G154:H154"/>
    <mergeCell ref="I154:J154"/>
    <mergeCell ref="N154:O154"/>
    <mergeCell ref="G155:H155"/>
    <mergeCell ref="I155:J155"/>
    <mergeCell ref="N155:O155"/>
    <mergeCell ref="C155:F155"/>
    <mergeCell ref="C156:F156"/>
    <mergeCell ref="G156:H156"/>
    <mergeCell ref="I156:J156"/>
    <mergeCell ref="C157:F157"/>
    <mergeCell ref="G157:H157"/>
    <mergeCell ref="I157:J157"/>
    <mergeCell ref="L158:M158"/>
    <mergeCell ref="L159:M159"/>
    <mergeCell ref="L160:M160"/>
    <mergeCell ref="N160:O160"/>
    <mergeCell ref="L161:M161"/>
    <mergeCell ref="N161:O161"/>
    <mergeCell ref="C158:F158"/>
    <mergeCell ref="G158:H158"/>
    <mergeCell ref="I158:J158"/>
    <mergeCell ref="N158:O158"/>
    <mergeCell ref="G159:H159"/>
    <mergeCell ref="I159:J159"/>
    <mergeCell ref="N159:O159"/>
    <mergeCell ref="C159:F159"/>
    <mergeCell ref="C160:F160"/>
    <mergeCell ref="G160:H160"/>
    <mergeCell ref="I160:J160"/>
    <mergeCell ref="C161:F161"/>
    <mergeCell ref="G161:H161"/>
    <mergeCell ref="I161:J161"/>
    <mergeCell ref="G165:H165"/>
    <mergeCell ref="I165:J165"/>
    <mergeCell ref="C166:F166"/>
    <mergeCell ref="G166:H166"/>
    <mergeCell ref="I166:J166"/>
    <mergeCell ref="L166:M166"/>
    <mergeCell ref="N166:O166"/>
    <mergeCell ref="G127:H127"/>
    <mergeCell ref="I127:J127"/>
    <mergeCell ref="L127:M127"/>
    <mergeCell ref="N127:O127"/>
    <mergeCell ref="G128:H128"/>
    <mergeCell ref="I128:J128"/>
    <mergeCell ref="L128:M128"/>
    <mergeCell ref="N128:O128"/>
    <mergeCell ref="C128:F128"/>
    <mergeCell ref="C129:F129"/>
    <mergeCell ref="G129:H129"/>
    <mergeCell ref="I129:J129"/>
    <mergeCell ref="N129:O129"/>
    <mergeCell ref="G130:H130"/>
    <mergeCell ref="I130:J130"/>
    <mergeCell ref="N130:O130"/>
    <mergeCell ref="C101:C102"/>
    <mergeCell ref="C103:D103"/>
    <mergeCell ref="E103:H103"/>
    <mergeCell ref="C104:D104"/>
    <mergeCell ref="E104:H104"/>
    <mergeCell ref="C117:O117"/>
    <mergeCell ref="C118:D118"/>
    <mergeCell ref="G118:H118"/>
    <mergeCell ref="I118:J118"/>
    <mergeCell ref="C119:D119"/>
    <mergeCell ref="G119:H119"/>
    <mergeCell ref="I119:J119"/>
    <mergeCell ref="G120:H120"/>
    <mergeCell ref="I120:J120"/>
    <mergeCell ref="I125:J125"/>
    <mergeCell ref="L125:M125"/>
    <mergeCell ref="N125:O125"/>
    <mergeCell ref="G126:H126"/>
    <mergeCell ref="I126:J126"/>
    <mergeCell ref="L126:M126"/>
    <mergeCell ref="N126:O126"/>
    <mergeCell ref="G121:H121"/>
    <mergeCell ref="I121:J121"/>
    <mergeCell ref="G122:H122"/>
    <mergeCell ref="I122:J122"/>
    <mergeCell ref="G123:H123"/>
    <mergeCell ref="I123:J123"/>
    <mergeCell ref="G125:H125"/>
    <mergeCell ref="L129:M129"/>
    <mergeCell ref="L130:M130"/>
    <mergeCell ref="L131:M131"/>
    <mergeCell ref="N131:O131"/>
    <mergeCell ref="L132:M132"/>
    <mergeCell ref="N132:O132"/>
    <mergeCell ref="C120:D120"/>
    <mergeCell ref="C121:D121"/>
    <mergeCell ref="C122:D122"/>
    <mergeCell ref="C123:D123"/>
    <mergeCell ref="C125:F125"/>
    <mergeCell ref="C126:F126"/>
    <mergeCell ref="C127:F127"/>
    <mergeCell ref="C130:F130"/>
    <mergeCell ref="C131:F131"/>
    <mergeCell ref="G131:H131"/>
    <mergeCell ref="I131:J131"/>
    <mergeCell ref="C132:F132"/>
    <mergeCell ref="G132:H132"/>
    <mergeCell ref="I132:J132"/>
    <mergeCell ref="L133:M133"/>
    <mergeCell ref="L134:M134"/>
    <mergeCell ref="L135:M135"/>
    <mergeCell ref="N135:O135"/>
    <mergeCell ref="L136:M136"/>
    <mergeCell ref="N136:O136"/>
    <mergeCell ref="C133:F133"/>
    <mergeCell ref="G133:H133"/>
    <mergeCell ref="I133:J133"/>
    <mergeCell ref="N133:O133"/>
    <mergeCell ref="G134:H134"/>
    <mergeCell ref="I134:J134"/>
    <mergeCell ref="N134:O134"/>
    <mergeCell ref="C134:F134"/>
    <mergeCell ref="C135:F135"/>
    <mergeCell ref="G135:H135"/>
    <mergeCell ref="I135:J135"/>
    <mergeCell ref="C136:F136"/>
    <mergeCell ref="G136:H136"/>
    <mergeCell ref="I136:J136"/>
    <mergeCell ref="L137:M137"/>
    <mergeCell ref="L138:M138"/>
    <mergeCell ref="L139:M139"/>
    <mergeCell ref="N139:O139"/>
    <mergeCell ref="L140:M140"/>
    <mergeCell ref="N140:O140"/>
    <mergeCell ref="C137:F137"/>
    <mergeCell ref="G137:H137"/>
    <mergeCell ref="I137:J137"/>
    <mergeCell ref="N137:O137"/>
    <mergeCell ref="G138:H138"/>
    <mergeCell ref="I138:J138"/>
    <mergeCell ref="N138:O138"/>
    <mergeCell ref="C138:F138"/>
    <mergeCell ref="C139:F139"/>
    <mergeCell ref="G139:H139"/>
    <mergeCell ref="I139:J139"/>
    <mergeCell ref="C140:F140"/>
    <mergeCell ref="G140:H140"/>
    <mergeCell ref="I140:J140"/>
    <mergeCell ref="L149:M149"/>
    <mergeCell ref="L150:M150"/>
    <mergeCell ref="C149:F149"/>
    <mergeCell ref="G149:H149"/>
    <mergeCell ref="I149:J149"/>
    <mergeCell ref="N149:O149"/>
    <mergeCell ref="G150:H150"/>
    <mergeCell ref="I150:J150"/>
    <mergeCell ref="N150:O150"/>
    <mergeCell ref="L152:M152"/>
    <mergeCell ref="N152:O152"/>
    <mergeCell ref="C150:F150"/>
    <mergeCell ref="C151:F151"/>
    <mergeCell ref="G151:H151"/>
    <mergeCell ref="I151:J151"/>
    <mergeCell ref="L151:M151"/>
    <mergeCell ref="N151:O151"/>
    <mergeCell ref="C152:F152"/>
    <mergeCell ref="L141:M141"/>
    <mergeCell ref="L142:M142"/>
    <mergeCell ref="L143:M143"/>
    <mergeCell ref="N143:O143"/>
    <mergeCell ref="L144:M144"/>
    <mergeCell ref="N144:O144"/>
    <mergeCell ref="C141:F141"/>
    <mergeCell ref="G141:H141"/>
    <mergeCell ref="I141:J141"/>
    <mergeCell ref="N141:O141"/>
    <mergeCell ref="G142:H142"/>
    <mergeCell ref="I142:J142"/>
    <mergeCell ref="N142:O142"/>
    <mergeCell ref="C142:F142"/>
    <mergeCell ref="C143:F143"/>
    <mergeCell ref="G143:H143"/>
    <mergeCell ref="I143:J143"/>
    <mergeCell ref="C144:F144"/>
    <mergeCell ref="G144:H144"/>
    <mergeCell ref="I144:J144"/>
    <mergeCell ref="L145:M145"/>
    <mergeCell ref="L146:M146"/>
    <mergeCell ref="L147:M147"/>
    <mergeCell ref="N147:O147"/>
    <mergeCell ref="L148:M148"/>
    <mergeCell ref="N148:O148"/>
    <mergeCell ref="C145:F145"/>
    <mergeCell ref="G145:H145"/>
    <mergeCell ref="I145:J145"/>
    <mergeCell ref="N145:O145"/>
    <mergeCell ref="G146:H146"/>
    <mergeCell ref="I146:J146"/>
    <mergeCell ref="N146:O146"/>
    <mergeCell ref="C146:F146"/>
    <mergeCell ref="C147:F147"/>
    <mergeCell ref="G147:H147"/>
    <mergeCell ref="I147:J147"/>
    <mergeCell ref="C148:F148"/>
    <mergeCell ref="G148:H148"/>
    <mergeCell ref="I148:J148"/>
    <mergeCell ref="G152:H152"/>
    <mergeCell ref="I152:J152"/>
    <mergeCell ref="C153:F153"/>
    <mergeCell ref="G153:H153"/>
    <mergeCell ref="I153:J153"/>
    <mergeCell ref="L153:M153"/>
    <mergeCell ref="N153:O153"/>
    <mergeCell ref="L162:M162"/>
    <mergeCell ref="L163:M163"/>
    <mergeCell ref="C162:F162"/>
    <mergeCell ref="G162:H162"/>
    <mergeCell ref="I162:J162"/>
    <mergeCell ref="N162:O162"/>
    <mergeCell ref="G163:H163"/>
    <mergeCell ref="I163:J163"/>
    <mergeCell ref="N163:O163"/>
  </mergeCells>
  <conditionalFormatting sqref="U22:Z26">
    <cfRule type="cellIs" dxfId="0" priority="1" operator="greaterThan">
      <formula>50</formula>
    </cfRule>
  </conditionalFormatting>
  <conditionalFormatting sqref="U22:Z26">
    <cfRule type="cellIs" dxfId="1" priority="2" operator="lessThanOrEqual">
      <formula>50</formula>
    </cfRule>
  </conditionalFormatting>
  <conditionalFormatting sqref="AB2">
    <cfRule type="cellIs" dxfId="0" priority="3" operator="lessThan">
      <formula>4.3</formula>
    </cfRule>
  </conditionalFormatting>
  <conditionalFormatting sqref="AB2">
    <cfRule type="cellIs" dxfId="0" priority="4" operator="greaterThan">
      <formula>4.7</formula>
    </cfRule>
  </conditionalFormatting>
  <conditionalFormatting sqref="AB2">
    <cfRule type="cellIs" dxfId="1" priority="5" operator="between">
      <formula>4.3</formula>
      <formula>4.7</formula>
    </cfRule>
  </conditionalFormatting>
  <conditionalFormatting sqref="AA7:AA26">
    <cfRule type="expression" dxfId="5" priority="6">
      <formula>AA7&lt;33.0</formula>
    </cfRule>
  </conditionalFormatting>
  <conditionalFormatting sqref="G2:H2">
    <cfRule type="containsText" dxfId="3" priority="7" operator="containsText" text="Yes">
      <formula>NOT(ISERROR(SEARCH(("Yes"),(G2))))</formula>
    </cfRule>
  </conditionalFormatting>
  <conditionalFormatting sqref="G2:H2">
    <cfRule type="containsText" dxfId="4" priority="8" operator="containsText" text="No">
      <formula>NOT(ISERROR(SEARCH(("No"),(G2))))</formula>
    </cfRule>
  </conditionalFormatting>
  <conditionalFormatting sqref="AI7:AJ35">
    <cfRule type="cellIs" dxfId="4" priority="9" operator="greaterThan">
      <formula>100</formula>
    </cfRule>
  </conditionalFormatting>
  <conditionalFormatting sqref="AI7:AJ35">
    <cfRule type="cellIs" dxfId="3" priority="10" operator="lessThanOrEqual">
      <formula>100</formula>
    </cfRule>
  </conditionalFormatting>
  <conditionalFormatting sqref="AF7:AI35">
    <cfRule type="cellIs" dxfId="4" priority="11" operator="lessThan">
      <formula>2.4</formula>
    </cfRule>
  </conditionalFormatting>
  <conditionalFormatting sqref="AF7:AI35">
    <cfRule type="cellIs" dxfId="4" priority="12" operator="greaterThan">
      <formula>2.9</formula>
    </cfRule>
  </conditionalFormatting>
  <conditionalFormatting sqref="AF7:AI35">
    <cfRule type="cellIs" dxfId="3" priority="13" operator="between">
      <formula>2.4</formula>
      <formula>2.9</formula>
    </cfRule>
  </conditionalFormatting>
  <conditionalFormatting sqref="AG7:AH35">
    <cfRule type="cellIs" dxfId="4" priority="14" operator="greaterThan">
      <formula>40</formula>
    </cfRule>
  </conditionalFormatting>
  <conditionalFormatting sqref="AG7:AH35">
    <cfRule type="cellIs" dxfId="3" priority="15" operator="lessThanOrEqual">
      <formula>40</formula>
    </cfRule>
  </conditionalFormatting>
  <conditionalFormatting sqref="Y2">
    <cfRule type="containsBlanks" dxfId="4" priority="16">
      <formula>LEN(TRIM(Y2))=0</formula>
    </cfRule>
  </conditionalFormatting>
  <dataValidations>
    <dataValidation type="list" allowBlank="1" sqref="G2">
      <formula1>"Yes,No"</formula1>
    </dataValidation>
    <dataValidation type="list" allowBlank="1" showErrorMessage="1" sqref="AL7:AL35">
      <formula1>"PASS,FAIL"</formula1>
    </dataValidation>
    <dataValidation type="custom" allowBlank="1" showDropDown="1" sqref="Q2">
      <formula1>OR(NOT(ISERROR(DATEVALUE(Q2))), AND(ISNUMBER(Q2), LEFT(CELL("format", Q2))="D"))</formula1>
    </dataValidation>
  </dataValidations>
  <printOptions/>
  <pageMargins bottom="0.75" footer="0.0" header="0.0" left="0.7" right="0.7" top="0.75"/>
  <pageSetup orientation="landscape"/>
  <drawing r:id="rId1"/>
</worksheet>
</file>