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versidadedecoimbra154-my.sharepoint.com/personal/uc2019218299_student_uc_pt/Documents/Year 2/2nd Semester/ATD/Projeto/steps/"/>
    </mc:Choice>
  </mc:AlternateContent>
  <xr:revisionPtr revIDLastSave="96" documentId="8_{7FC45CB7-1A2B-4C00-8E6C-B64FD324ADE6}" xr6:coauthVersionLast="46" xr6:coauthVersionMax="46" xr10:uidLastSave="{CE8EF56C-6BB8-4F36-A6B4-BE853A3E9164}"/>
  <bookViews>
    <workbookView xWindow="1515" yWindow="1515" windowWidth="10245" windowHeight="9285" xr2:uid="{7F79EF0E-526F-4939-96EF-BD1D1AD9F099}"/>
  </bookViews>
  <sheets>
    <sheet name="Walking" sheetId="1" r:id="rId1"/>
    <sheet name="Walking Upstairs" sheetId="2" r:id="rId2"/>
    <sheet name="Walking Downstair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" i="3" l="1"/>
  <c r="I5" i="3"/>
  <c r="I6" i="3"/>
  <c r="I7" i="3"/>
  <c r="I8" i="3"/>
  <c r="F4" i="3"/>
  <c r="F5" i="3"/>
  <c r="F6" i="3"/>
  <c r="F7" i="3"/>
  <c r="F8" i="3"/>
  <c r="C4" i="3"/>
  <c r="C5" i="3"/>
  <c r="C6" i="3"/>
  <c r="C7" i="3"/>
  <c r="C8" i="3"/>
  <c r="I8" i="2"/>
  <c r="I7" i="2"/>
  <c r="I6" i="2"/>
  <c r="F11" i="2"/>
  <c r="F8" i="2"/>
  <c r="F7" i="2"/>
  <c r="F6" i="2"/>
  <c r="C8" i="2"/>
  <c r="C7" i="2"/>
  <c r="C6" i="2"/>
  <c r="I5" i="2"/>
  <c r="F4" i="2"/>
  <c r="F5" i="2"/>
  <c r="I9" i="1"/>
  <c r="I6" i="1"/>
  <c r="I5" i="1"/>
  <c r="F6" i="1"/>
  <c r="F5" i="1"/>
  <c r="C6" i="1"/>
  <c r="C5" i="1"/>
  <c r="C5" i="2"/>
  <c r="I3" i="3"/>
  <c r="F3" i="3"/>
  <c r="C3" i="3"/>
  <c r="I4" i="2"/>
  <c r="I3" i="2"/>
  <c r="H11" i="2" s="1"/>
  <c r="F3" i="2"/>
  <c r="E11" i="2" s="1"/>
  <c r="C4" i="2"/>
  <c r="C3" i="2"/>
  <c r="C11" i="2" s="1"/>
  <c r="I4" i="1"/>
  <c r="F4" i="1"/>
  <c r="C4" i="1"/>
  <c r="I3" i="1"/>
  <c r="H9" i="1" s="1"/>
  <c r="F3" i="1"/>
  <c r="E9" i="1" s="1"/>
  <c r="C3" i="1"/>
  <c r="C9" i="1" s="1"/>
  <c r="I11" i="3" l="1"/>
  <c r="F11" i="3"/>
  <c r="B11" i="3"/>
  <c r="C11" i="3"/>
  <c r="H11" i="3"/>
  <c r="E11" i="3"/>
  <c r="I11" i="2"/>
  <c r="B11" i="2"/>
  <c r="F9" i="1"/>
  <c r="B9" i="1"/>
</calcChain>
</file>

<file path=xl/sharedStrings.xml><?xml version="1.0" encoding="utf-8"?>
<sst xmlns="http://schemas.openxmlformats.org/spreadsheetml/2006/main" count="45" uniqueCount="7">
  <si>
    <t>X Axis</t>
  </si>
  <si>
    <t>Y Axis</t>
  </si>
  <si>
    <t>Z Axis</t>
  </si>
  <si>
    <t>Frequency</t>
  </si>
  <si>
    <t>Steps per Min</t>
  </si>
  <si>
    <t>Mean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</si>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</sst>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99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0\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0\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\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numFmt numFmtId="164" formatCode="0\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0\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</dxf>
    <dxf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</dxf>
    <dxf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</dxf>
    <dxf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75F6D6-8780-4117-82E1-6C7DE89AAF29}" name="Tabela6" displayName="Tabela6" ref="B2:C6" headerRowDxfId="98" dataDxfId="97" totalsRowDxfId="96">
  <autoFilter ref="B2:C6" xr:uid="{91D45D49-49BD-4796-A2B0-0CDF4B27416E}">
    <filterColumn colId="0" hiddenButton="1"/>
    <filterColumn colId="1" hiddenButton="1"/>
  </autoFilter>
  <tableColumns count="2">
    <tableColumn id="1" xr3:uid="{F6C90217-EAF4-4A7B-852B-31B112D9E2F7}" name="Frequency" totalsRowFunction="average" dataDxfId="34" totalsRowDxfId="95"/>
    <tableColumn id="2" xr3:uid="{0A81308B-1347-4900-8830-A046652B4E4B}" name="Steps per Min" dataDxfId="35" totalsRowDxfId="94">
      <calculatedColumnFormula>Tabela6[[#This Row],[Frequency]]*60</calculatedColumnFormula>
    </tableColumn>
  </tableColumns>
  <tableStyleInfo name="TableStyleDark8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6BEA02CD-31D6-45DA-8499-7A4662B505B2}" name="Tabela71011" displayName="Tabela71011" ref="E10:F11" totalsRowShown="0" headerRowDxfId="69" dataDxfId="68">
  <autoFilter ref="E10:F11" xr:uid="{AC237EC5-CDF7-43FB-89CD-DECD6C80252F}">
    <filterColumn colId="0" hiddenButton="1"/>
    <filterColumn colId="1" hiddenButton="1"/>
  </autoFilter>
  <tableColumns count="2">
    <tableColumn id="1" xr3:uid="{4DF01D4F-773A-44C3-B337-F1E0FD59E4BA}" name="Mean" dataDxfId="67">
      <calculatedColumnFormula>AVERAGE(F3:F8)</calculatedColumnFormula>
    </tableColumn>
    <tableColumn id="2" xr3:uid="{AD2011AF-9261-45DA-89E0-56D29DBB7984}" name="Std" dataDxfId="66">
      <calculatedColumnFormula>_xlfn.STDEV.P(F3:F8)</calculatedColumnFormula>
    </tableColumn>
  </tableColumns>
  <tableStyleInfo name="TableStyleDark8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684EB9FB-42CB-4E55-8812-16DC93508B47}" name="Tabela61112" displayName="Tabela61112" ref="H2:I8" headerRowDxfId="11" dataDxfId="9" totalsRowDxfId="10">
  <autoFilter ref="H2:I8" xr:uid="{EABC08AC-6D53-4F81-BEC4-0F8B462A4601}">
    <filterColumn colId="0" hiddenButton="1"/>
    <filterColumn colId="1" hiddenButton="1"/>
  </autoFilter>
  <tableColumns count="2">
    <tableColumn id="1" xr3:uid="{21679DDB-9257-4752-8E66-2CFF2168D68F}" name="Frequency" totalsRowFunction="average" dataDxfId="13" totalsRowDxfId="65"/>
    <tableColumn id="2" xr3:uid="{0D4BF7D3-F7A9-4FD8-AD04-37E7AD030DB6}" name="Steps per Min" dataDxfId="12" totalsRowDxfId="64">
      <calculatedColumnFormula>Tabela61112[[#This Row],[Frequency]]*60</calculatedColumnFormula>
    </tableColumn>
  </tableColumns>
  <tableStyleInfo name="TableStyleDark8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F9006D2-8561-4A54-B091-A61BC1DC5541}" name="Tabela71213" displayName="Tabela71213" ref="H10:I11" totalsRowShown="0" headerRowDxfId="63" dataDxfId="62">
  <autoFilter ref="H10:I11" xr:uid="{DA37CCE1-69BD-40BB-A900-4C90F13E436F}">
    <filterColumn colId="0" hiddenButton="1"/>
    <filterColumn colId="1" hiddenButton="1"/>
  </autoFilter>
  <tableColumns count="2">
    <tableColumn id="1" xr3:uid="{7783679F-6509-40A6-B9E1-4066D1ACF8BD}" name="Mean" dataDxfId="61">
      <calculatedColumnFormula>AVERAGE(I3:I8)</calculatedColumnFormula>
    </tableColumn>
    <tableColumn id="2" xr3:uid="{30346255-771D-4B6A-8480-F9C94E76B49D}" name="Std" dataDxfId="60">
      <calculatedColumnFormula>_xlfn.STDEV.P(I3:I8)</calculatedColumnFormula>
    </tableColumn>
  </tableColumns>
  <tableStyleInfo name="TableStyleDark8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DB85E668-4647-4C67-8610-8DCAE219CEA5}" name="Tabela6814" displayName="Tabela6814" ref="B2:C8" headerRowDxfId="59" dataDxfId="6" totalsRowDxfId="58">
  <autoFilter ref="B2:C8" xr:uid="{5312FE39-A2A4-4127-B37C-8DDCBD846577}">
    <filterColumn colId="0" hiddenButton="1"/>
    <filterColumn colId="1" hiddenButton="1"/>
  </autoFilter>
  <tableColumns count="2">
    <tableColumn id="1" xr3:uid="{7D355FFF-76E5-490F-A6CE-36EE29C7429B}" name="Frequency" totalsRowFunction="average" dataDxfId="8" totalsRowDxfId="57"/>
    <tableColumn id="2" xr3:uid="{E7BEC19B-3CE7-45B6-98A5-72A25757297C}" name="Steps per Min" dataDxfId="7" totalsRowDxfId="56">
      <calculatedColumnFormula>Tabela6814[[#This Row],[Frequency]]*60</calculatedColumnFormula>
    </tableColumn>
  </tableColumns>
  <tableStyleInfo name="TableStyleDark8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961684A-854E-4BBF-B90E-2E8A861E7156}" name="Tabela7915" displayName="Tabela7915" ref="B10:C11" totalsRowShown="0" headerRowDxfId="55" dataDxfId="54">
  <autoFilter ref="B10:C11" xr:uid="{C193460B-A2B6-4564-A50C-459585BF9C67}">
    <filterColumn colId="0" hiddenButton="1"/>
    <filterColumn colId="1" hiddenButton="1"/>
  </autoFilter>
  <tableColumns count="2">
    <tableColumn id="1" xr3:uid="{ACA67DA8-B5E9-477C-AB9E-5574622C105D}" name="Mean" dataDxfId="53">
      <calculatedColumnFormula>AVERAGE(C3:C8)</calculatedColumnFormula>
    </tableColumn>
    <tableColumn id="2" xr3:uid="{4F6A8518-F1CB-4A24-9556-90AF6C4C74A8}" name="Std" dataDxfId="52">
      <calculatedColumnFormula>_xlfn.STDEV.P(C3:C8)</calculatedColumnFormula>
    </tableColumn>
  </tableColumns>
  <tableStyleInfo name="TableStyleDark8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638DD82F-7FA2-41E5-9D81-7075D5E51B0C}" name="Tabela691016" displayName="Tabela691016" ref="E2:F8" headerRowDxfId="51" dataDxfId="3" totalsRowDxfId="50">
  <autoFilter ref="E2:F8" xr:uid="{2786B332-D096-4D3B-AEBB-77E3E6BA1C1F}">
    <filterColumn colId="0" hiddenButton="1"/>
    <filterColumn colId="1" hiddenButton="1"/>
  </autoFilter>
  <tableColumns count="2">
    <tableColumn id="1" xr3:uid="{606DD281-895C-4E92-8FC1-38194B532E00}" name="Frequency" totalsRowFunction="average" dataDxfId="5" totalsRowDxfId="49"/>
    <tableColumn id="2" xr3:uid="{CB3DFDB0-E5AE-441C-B637-2BBE6EDEFFD5}" name="Steps per Min" dataDxfId="4" totalsRowDxfId="48">
      <calculatedColumnFormula>Tabela691016[[#This Row],[Frequency]]*60</calculatedColumnFormula>
    </tableColumn>
  </tableColumns>
  <tableStyleInfo name="TableStyleDark8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C1F9F748-AE02-4CC3-96DE-71C1240AD052}" name="Tabela7101117" displayName="Tabela7101117" ref="E10:F11" totalsRowShown="0" headerRowDxfId="47" dataDxfId="46">
  <autoFilter ref="E10:F11" xr:uid="{6FF6B6FF-DD79-4331-ADAD-411BEBD63D00}">
    <filterColumn colId="0" hiddenButton="1"/>
    <filterColumn colId="1" hiddenButton="1"/>
  </autoFilter>
  <tableColumns count="2">
    <tableColumn id="1" xr3:uid="{58D7745D-A732-4383-99BF-1C2BBE250176}" name="Mean" dataDxfId="45">
      <calculatedColumnFormula>AVERAGE(F3:F8)</calculatedColumnFormula>
    </tableColumn>
    <tableColumn id="2" xr3:uid="{61E2846B-B62B-4AF9-AAAE-FD5031914784}" name="Std" dataDxfId="44">
      <calculatedColumnFormula>_xlfn.STDEV.P(F3:F8)</calculatedColumnFormula>
    </tableColumn>
  </tableColumns>
  <tableStyleInfo name="TableStyleDark8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D9568DAB-2B9A-414A-A991-A84C8242FEE0}" name="Tabela6111218" displayName="Tabela6111218" ref="H2:I8" headerRowDxfId="43" dataDxfId="0" totalsRowDxfId="42">
  <autoFilter ref="H2:I8" xr:uid="{BFF81EFF-3715-4655-BE2F-F275E721A594}">
    <filterColumn colId="0" hiddenButton="1"/>
    <filterColumn colId="1" hiddenButton="1"/>
  </autoFilter>
  <tableColumns count="2">
    <tableColumn id="1" xr3:uid="{5808B499-52CD-4469-A4B9-310DEF6EBCF5}" name="Frequency" totalsRowFunction="average" dataDxfId="2" totalsRowDxfId="41"/>
    <tableColumn id="2" xr3:uid="{CFDFAC3D-15EF-4303-8EBB-2D8F2DD0A1EF}" name="Steps per Min" dataDxfId="1" totalsRowDxfId="40">
      <calculatedColumnFormula>Tabela6111218[[#This Row],[Frequency]]*60</calculatedColumnFormula>
    </tableColumn>
  </tableColumns>
  <tableStyleInfo name="TableStyleDark8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9317CDAF-AAE4-4EA0-A3B5-3C3C90C01324}" name="Tabela7121319" displayName="Tabela7121319" ref="H10:I11" totalsRowShown="0" headerRowDxfId="39" dataDxfId="38">
  <autoFilter ref="H10:I11" xr:uid="{0D86D05B-A81D-48EF-9A23-39C3387E07BB}">
    <filterColumn colId="0" hiddenButton="1"/>
    <filterColumn colId="1" hiddenButton="1"/>
  </autoFilter>
  <tableColumns count="2">
    <tableColumn id="1" xr3:uid="{97C3A567-FFF7-4C64-AD7E-C0013D187284}" name="Mean" dataDxfId="37">
      <calculatedColumnFormula>AVERAGE(I3:I8)</calculatedColumnFormula>
    </tableColumn>
    <tableColumn id="2" xr3:uid="{439F15E2-ABDA-426E-8266-364F4FB62BC6}" name="Std" dataDxfId="36">
      <calculatedColumnFormula>_xlfn.STDEV.P(I3:I8)</calculatedColumnFormula>
    </tableColumn>
  </tableColumns>
  <tableStyleInfo name="TableStyleDark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E3626FA-9A7F-4B09-986A-0015B55003D6}" name="Tabela7" displayName="Tabela7" ref="B8:C9" totalsRowShown="0" headerRowDxfId="93" dataDxfId="92">
  <autoFilter ref="B8:C9" xr:uid="{9259EC11-6BB3-4198-B9E0-22B0825AD16F}">
    <filterColumn colId="0" hiddenButton="1"/>
    <filterColumn colId="1" hiddenButton="1"/>
  </autoFilter>
  <tableColumns count="2">
    <tableColumn id="1" xr3:uid="{0AF0BD59-5C7B-410E-970B-C1D501A5B318}" name="Mean" dataDxfId="91">
      <calculatedColumnFormula>AVERAGE(C3:C6)</calculatedColumnFormula>
    </tableColumn>
    <tableColumn id="2" xr3:uid="{44731F7E-47CB-4AA5-9034-C4C4909C01CA}" name="Std" dataDxfId="90">
      <calculatedColumnFormula>_xlfn.STDEV.P(C3:C6)</calculatedColumnFormula>
    </tableColumn>
  </tableColumns>
  <tableStyleInfo name="TableStyleDark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0C0C427-1D18-4CC0-AFFE-B3A0B9167086}" name="Tabela69" displayName="Tabela69" ref="E2:F6" headerRowDxfId="31" dataDxfId="29" totalsRowDxfId="30">
  <autoFilter ref="E2:F6" xr:uid="{F4891FD2-B700-492B-B1E8-7012B58F1085}">
    <filterColumn colId="0" hiddenButton="1"/>
    <filterColumn colId="1" hiddenButton="1"/>
  </autoFilter>
  <tableColumns count="2">
    <tableColumn id="1" xr3:uid="{4DA36F4C-0829-4E08-B9E9-58239CC51775}" name="Frequency" totalsRowFunction="average" dataDxfId="33" totalsRowDxfId="89"/>
    <tableColumn id="2" xr3:uid="{A8EE4E94-2090-4CFF-AA7F-5D35CB0EEF13}" name="Steps per Min" dataDxfId="32" totalsRowDxfId="88">
      <calculatedColumnFormula>Tabela69[[#This Row],[Frequency]]*60</calculatedColumnFormula>
    </tableColumn>
  </tableColumns>
  <tableStyleInfo name="TableStyleDark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1EAEBE3-CED8-4EFB-A611-9D90FE32C5B3}" name="Tabela710" displayName="Tabela710" ref="E8:F9" totalsRowShown="0" headerRowDxfId="87" dataDxfId="86">
  <autoFilter ref="E8:F9" xr:uid="{8B381632-4496-4AE2-A263-3225A11E08DC}">
    <filterColumn colId="0" hiddenButton="1"/>
    <filterColumn colId="1" hiddenButton="1"/>
  </autoFilter>
  <tableColumns count="2">
    <tableColumn id="1" xr3:uid="{B21C4BA9-7662-4AE0-B2BE-2A3C8821F06E}" name="Mean" dataDxfId="85">
      <calculatedColumnFormula>AVERAGE(F3:F6)</calculatedColumnFormula>
    </tableColumn>
    <tableColumn id="2" xr3:uid="{2CDCEA5E-CB05-4FB1-A58B-7A4A6D3DB5FF}" name="Std" dataDxfId="84">
      <calculatedColumnFormula>_xlfn.STDEV.P(F3:F6)</calculatedColumnFormula>
    </tableColumn>
  </tableColumns>
  <tableStyleInfo name="TableStyleDark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4FE0A91-117F-49EF-AC8F-62BB9D77A546}" name="Tabela611" displayName="Tabela611" ref="H2:I6" headerRowDxfId="26" dataDxfId="24" totalsRowDxfId="25">
  <autoFilter ref="H2:I6" xr:uid="{18A8F6E8-218B-45D9-BF34-434F233E1061}">
    <filterColumn colId="0" hiddenButton="1"/>
    <filterColumn colId="1" hiddenButton="1"/>
  </autoFilter>
  <tableColumns count="2">
    <tableColumn id="1" xr3:uid="{1C7D88A8-832D-47E5-9348-87B5E9DE7FBC}" name="Frequency" totalsRowFunction="average" dataDxfId="28" totalsRowDxfId="83"/>
    <tableColumn id="2" xr3:uid="{02C89CD7-6491-4967-9DE6-F48088768ED4}" name="Steps per Min" dataDxfId="27" totalsRowDxfId="82">
      <calculatedColumnFormula>Tabela611[[#This Row],[Frequency]]*60</calculatedColumnFormula>
    </tableColumn>
  </tableColumns>
  <tableStyleInfo name="TableStyleDark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A97F04D-D866-4D3C-A771-498F03029033}" name="Tabela712" displayName="Tabela712" ref="H8:I9" totalsRowShown="0" headerRowDxfId="81" dataDxfId="80">
  <autoFilter ref="H8:I9" xr:uid="{CC54DA62-9DCA-4484-A99D-D352F843A1C2}">
    <filterColumn colId="0" hiddenButton="1"/>
    <filterColumn colId="1" hiddenButton="1"/>
  </autoFilter>
  <tableColumns count="2">
    <tableColumn id="1" xr3:uid="{3B89C29E-4356-4D82-874A-B981B42D92B7}" name="Mean" dataDxfId="79">
      <calculatedColumnFormula>AVERAGE(I3:I6)</calculatedColumnFormula>
    </tableColumn>
    <tableColumn id="2" xr3:uid="{2ABF0A14-FF3F-4F31-A0BE-03B0905328AD}" name="Std" dataDxfId="78">
      <calculatedColumnFormula>_xlfn.STDEV.P(I3:I6)</calculatedColumnFormula>
    </tableColumn>
  </tableColumns>
  <tableStyleInfo name="TableStyleDark8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16AC1CB-1F08-485D-9D53-2921F5E13FC7}" name="Tabela68" displayName="Tabela68" ref="B2:C8" headerRowDxfId="21" dataDxfId="19" totalsRowDxfId="20">
  <autoFilter ref="B2:C8" xr:uid="{7ED1E83F-1502-47AC-BC84-BA8222B95BCC}">
    <filterColumn colId="0" hiddenButton="1"/>
    <filterColumn colId="1" hiddenButton="1"/>
  </autoFilter>
  <tableColumns count="2">
    <tableColumn id="1" xr3:uid="{7A6C0836-A6FD-4AC8-B015-877330CB5CF8}" name="Frequency" totalsRowFunction="average" dataDxfId="23" totalsRowDxfId="77"/>
    <tableColumn id="2" xr3:uid="{5AD4C217-AAA8-401E-9476-F2C42DA3A156}" name="Steps per Min" dataDxfId="22" totalsRowDxfId="76">
      <calculatedColumnFormula>Tabela68[[#This Row],[Frequency]]*60</calculatedColumnFormula>
    </tableColumn>
  </tableColumns>
  <tableStyleInfo name="TableStyleDark8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B3A5450-8F9D-4AF4-A871-8A471E75B9C4}" name="Tabela79" displayName="Tabela79" ref="B10:C11" totalsRowShown="0" headerRowDxfId="75" dataDxfId="74">
  <autoFilter ref="B10:C11" xr:uid="{A1B33F49-1C0B-4CD1-8DEA-6FAC19DC5584}">
    <filterColumn colId="0" hiddenButton="1"/>
    <filterColumn colId="1" hiddenButton="1"/>
  </autoFilter>
  <tableColumns count="2">
    <tableColumn id="1" xr3:uid="{5679536C-2B48-49C4-B3FC-8B7F0F5E51C7}" name="Mean" dataDxfId="73">
      <calculatedColumnFormula>AVERAGE(C3:C8)</calculatedColumnFormula>
    </tableColumn>
    <tableColumn id="2" xr3:uid="{909406D1-C879-4FB0-AD72-874082943297}" name="Std" dataDxfId="72">
      <calculatedColumnFormula>_xlfn.STDEV.P(C3:C8)</calculatedColumnFormula>
    </tableColumn>
  </tableColumns>
  <tableStyleInfo name="TableStyleDark8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FC4E416F-9FDA-442E-9E4D-30A275E7C34C}" name="Tabela6910" displayName="Tabela6910" ref="E2:F8" headerRowDxfId="16" dataDxfId="14" totalsRowDxfId="15">
  <autoFilter ref="E2:F8" xr:uid="{B8E55E14-8835-4B6C-A503-7C6DDC420978}">
    <filterColumn colId="0" hiddenButton="1"/>
    <filterColumn colId="1" hiddenButton="1"/>
  </autoFilter>
  <tableColumns count="2">
    <tableColumn id="1" xr3:uid="{186C81F9-49AB-4B97-9580-54F8059EE494}" name="Frequency" totalsRowFunction="average" dataDxfId="18" totalsRowDxfId="71"/>
    <tableColumn id="2" xr3:uid="{EB9A5F1E-A956-4128-B0B2-8DF78F753653}" name="Steps per Min" dataDxfId="17" totalsRowDxfId="70">
      <calculatedColumnFormula>Tabela6910[[#This Row],[Frequency]]*60</calculatedColumnFormula>
    </tableColumn>
  </tableColumns>
  <tableStyleInfo name="TableStyleDark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table" Target="../tables/table7.xml"/><Relationship Id="rId6" Type="http://schemas.openxmlformats.org/officeDocument/2006/relationships/table" Target="../tables/table12.xml"/><Relationship Id="rId5" Type="http://schemas.openxmlformats.org/officeDocument/2006/relationships/table" Target="../tables/table11.xml"/><Relationship Id="rId4" Type="http://schemas.openxmlformats.org/officeDocument/2006/relationships/table" Target="../tables/table10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table" Target="../tables/table13.xml"/><Relationship Id="rId6" Type="http://schemas.openxmlformats.org/officeDocument/2006/relationships/table" Target="../tables/table18.xml"/><Relationship Id="rId5" Type="http://schemas.openxmlformats.org/officeDocument/2006/relationships/table" Target="../tables/table17.xml"/><Relationship Id="rId4" Type="http://schemas.openxmlformats.org/officeDocument/2006/relationships/table" Target="../tables/table1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A711E-87D5-406C-9A6A-84A48B51B143}">
  <dimension ref="B1:I19"/>
  <sheetViews>
    <sheetView tabSelected="1" zoomScale="115" zoomScaleNormal="115" workbookViewId="0">
      <selection activeCell="H6" sqref="H2:I6"/>
    </sheetView>
  </sheetViews>
  <sheetFormatPr defaultRowHeight="15" x14ac:dyDescent="0.25"/>
  <cols>
    <col min="2" max="2" width="10.28515625" bestFit="1" customWidth="1"/>
    <col min="3" max="3" width="13.28515625" bestFit="1" customWidth="1"/>
    <col min="5" max="5" width="10.28515625" bestFit="1" customWidth="1"/>
    <col min="6" max="6" width="13.28515625" bestFit="1" customWidth="1"/>
    <col min="8" max="8" width="10.28515625" bestFit="1" customWidth="1"/>
    <col min="9" max="9" width="13.28515625" bestFit="1" customWidth="1"/>
  </cols>
  <sheetData>
    <row r="1" spans="2:9" x14ac:dyDescent="0.25">
      <c r="B1" s="1" t="s">
        <v>0</v>
      </c>
      <c r="E1" s="1" t="s">
        <v>1</v>
      </c>
      <c r="H1" s="1" t="s">
        <v>2</v>
      </c>
    </row>
    <row r="2" spans="2:9" x14ac:dyDescent="0.25">
      <c r="B2" s="1" t="s">
        <v>3</v>
      </c>
      <c r="C2" s="1" t="s">
        <v>4</v>
      </c>
      <c r="E2" s="1" t="s">
        <v>3</v>
      </c>
      <c r="F2" s="1" t="s">
        <v>4</v>
      </c>
      <c r="H2" s="1" t="s">
        <v>3</v>
      </c>
      <c r="I2" s="1" t="s">
        <v>4</v>
      </c>
    </row>
    <row r="3" spans="2:9" x14ac:dyDescent="0.25">
      <c r="B3" s="1">
        <v>1.68</v>
      </c>
      <c r="C3" s="1">
        <f>Tabela6[[#This Row],[Frequency]]*60</f>
        <v>100.8</v>
      </c>
      <c r="E3" s="1">
        <v>1.68</v>
      </c>
      <c r="F3" s="1">
        <f>Tabela69[[#This Row],[Frequency]]*60</f>
        <v>100.8</v>
      </c>
      <c r="H3" s="1">
        <v>0.84</v>
      </c>
      <c r="I3" s="1">
        <f>Tabela611[[#This Row],[Frequency]]*60</f>
        <v>50.4</v>
      </c>
    </row>
    <row r="4" spans="2:9" x14ac:dyDescent="0.25">
      <c r="B4" s="1">
        <v>1.71</v>
      </c>
      <c r="C4" s="1">
        <f>Tabela6[[#This Row],[Frequency]]*60</f>
        <v>102.6</v>
      </c>
      <c r="E4" s="1">
        <v>1.71</v>
      </c>
      <c r="F4" s="1">
        <f>Tabela69[[#This Row],[Frequency]]*60</f>
        <v>102.6</v>
      </c>
      <c r="H4" s="1">
        <v>0.88</v>
      </c>
      <c r="I4" s="1">
        <f>Tabela611[[#This Row],[Frequency]]*60</f>
        <v>52.8</v>
      </c>
    </row>
    <row r="5" spans="2:9" x14ac:dyDescent="0.25">
      <c r="B5" s="1">
        <v>1.86</v>
      </c>
      <c r="C5" s="1">
        <f>Tabela6[[#This Row],[Frequency]]*60</f>
        <v>111.60000000000001</v>
      </c>
      <c r="E5" s="1">
        <v>1.86</v>
      </c>
      <c r="F5" s="1">
        <f>Tabela69[[#This Row],[Frequency]]*60</f>
        <v>111.60000000000001</v>
      </c>
      <c r="H5" s="1">
        <v>0.93</v>
      </c>
      <c r="I5" s="1">
        <f>Tabela611[[#This Row],[Frequency]]*60</f>
        <v>55.800000000000004</v>
      </c>
    </row>
    <row r="6" spans="2:9" x14ac:dyDescent="0.25">
      <c r="B6" s="1">
        <v>1.82</v>
      </c>
      <c r="C6" s="1">
        <f>Tabela6[[#This Row],[Frequency]]*60</f>
        <v>109.2</v>
      </c>
      <c r="E6" s="1">
        <v>1.82</v>
      </c>
      <c r="F6" s="1">
        <f>Tabela69[[#This Row],[Frequency]]*60</f>
        <v>109.2</v>
      </c>
      <c r="H6" s="1">
        <v>0.94</v>
      </c>
      <c r="I6" s="1">
        <f>Tabela611[[#This Row],[Frequency]]*60</f>
        <v>56.4</v>
      </c>
    </row>
    <row r="8" spans="2:9" x14ac:dyDescent="0.25">
      <c r="B8" s="1" t="s">
        <v>5</v>
      </c>
      <c r="C8" s="1" t="s">
        <v>6</v>
      </c>
      <c r="E8" s="1" t="s">
        <v>5</v>
      </c>
      <c r="F8" s="1" t="s">
        <v>6</v>
      </c>
      <c r="H8" s="1" t="s">
        <v>5</v>
      </c>
      <c r="I8" s="1" t="s">
        <v>6</v>
      </c>
    </row>
    <row r="9" spans="2:9" x14ac:dyDescent="0.25">
      <c r="B9" s="2">
        <f>AVERAGE(C3:C6)</f>
        <v>106.05</v>
      </c>
      <c r="C9" s="2">
        <f>_xlfn.STDEV.P(C3:C6)</f>
        <v>4.4774434669797945</v>
      </c>
      <c r="E9" s="2">
        <f>AVERAGE(F3:F6)</f>
        <v>106.05</v>
      </c>
      <c r="F9" s="2">
        <f>_xlfn.STDEV.P(F3:F6)</f>
        <v>4.4774434669797945</v>
      </c>
      <c r="H9" s="2">
        <f>AVERAGE(I3:I6)</f>
        <v>53.85</v>
      </c>
      <c r="I9" s="2">
        <f>_xlfn.STDEV.P(I3:I6)</f>
        <v>2.4140215409146633</v>
      </c>
    </row>
    <row r="10" spans="2:9" x14ac:dyDescent="0.25">
      <c r="B10" s="1"/>
      <c r="C10" s="1"/>
      <c r="E10" s="1"/>
      <c r="F10" s="1"/>
      <c r="H10" s="1"/>
      <c r="I10" s="1"/>
    </row>
    <row r="11" spans="2:9" x14ac:dyDescent="0.25">
      <c r="B11" s="1"/>
      <c r="C11" s="1"/>
      <c r="E11" s="1"/>
      <c r="F11" s="1"/>
      <c r="H11" s="1"/>
      <c r="I11" s="1"/>
    </row>
    <row r="12" spans="2:9" x14ac:dyDescent="0.25">
      <c r="B12" s="1"/>
      <c r="C12" s="1"/>
      <c r="E12" s="1"/>
      <c r="F12" s="1"/>
      <c r="H12" s="1"/>
      <c r="I12" s="1"/>
    </row>
    <row r="13" spans="2:9" x14ac:dyDescent="0.25">
      <c r="B13" s="1"/>
      <c r="C13" s="1"/>
      <c r="E13" s="1"/>
      <c r="F13" s="1"/>
      <c r="H13" s="1"/>
      <c r="I13" s="1"/>
    </row>
    <row r="14" spans="2:9" x14ac:dyDescent="0.25">
      <c r="B14" s="1"/>
      <c r="C14" s="1"/>
      <c r="E14" s="1"/>
      <c r="F14" s="1"/>
      <c r="H14" s="1"/>
      <c r="I14" s="1"/>
    </row>
    <row r="15" spans="2:9" x14ac:dyDescent="0.25">
      <c r="B15" s="1"/>
      <c r="C15" s="1"/>
      <c r="E15" s="1"/>
      <c r="F15" s="1"/>
      <c r="H15" s="1"/>
      <c r="I15" s="1"/>
    </row>
    <row r="16" spans="2:9" x14ac:dyDescent="0.25">
      <c r="B16" s="1"/>
      <c r="C16" s="1"/>
      <c r="E16" s="1"/>
      <c r="F16" s="1"/>
      <c r="H16" s="1"/>
      <c r="I16" s="1"/>
    </row>
    <row r="17" spans="2:9" x14ac:dyDescent="0.25">
      <c r="B17" s="1"/>
      <c r="C17" s="1"/>
      <c r="E17" s="1"/>
      <c r="F17" s="1"/>
      <c r="H17" s="1"/>
      <c r="I17" s="1"/>
    </row>
    <row r="18" spans="2:9" x14ac:dyDescent="0.25">
      <c r="B18" s="1"/>
      <c r="C18" s="1"/>
      <c r="E18" s="1"/>
      <c r="F18" s="1"/>
      <c r="H18" s="1"/>
      <c r="I18" s="1"/>
    </row>
    <row r="19" spans="2:9" x14ac:dyDescent="0.25">
      <c r="B19" s="1"/>
      <c r="C19" s="1"/>
      <c r="E19" s="1"/>
      <c r="F19" s="1"/>
      <c r="H19" s="1"/>
      <c r="I19" s="1"/>
    </row>
  </sheetData>
  <pageMargins left="0.7" right="0.7" top="0.75" bottom="0.75" header="0.3" footer="0.3"/>
  <tableParts count="6">
    <tablePart r:id="rId1"/>
    <tablePart r:id="rId2"/>
    <tablePart r:id="rId3"/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CDF1C-A4B6-4906-ADF9-A4704B08357B}">
  <dimension ref="B1:I19"/>
  <sheetViews>
    <sheetView workbookViewId="0">
      <selection activeCell="H9" sqref="H9"/>
    </sheetView>
  </sheetViews>
  <sheetFormatPr defaultRowHeight="15" x14ac:dyDescent="0.25"/>
  <cols>
    <col min="2" max="2" width="10.28515625" bestFit="1" customWidth="1"/>
    <col min="3" max="3" width="13.28515625" bestFit="1" customWidth="1"/>
    <col min="5" max="5" width="10.28515625" bestFit="1" customWidth="1"/>
    <col min="6" max="6" width="13.28515625" bestFit="1" customWidth="1"/>
    <col min="8" max="8" width="10.28515625" bestFit="1" customWidth="1"/>
    <col min="9" max="9" width="13.28515625" bestFit="1" customWidth="1"/>
  </cols>
  <sheetData>
    <row r="1" spans="2:9" x14ac:dyDescent="0.25">
      <c r="B1" s="1" t="s">
        <v>0</v>
      </c>
      <c r="E1" s="1" t="s">
        <v>1</v>
      </c>
      <c r="H1" s="1" t="s">
        <v>2</v>
      </c>
    </row>
    <row r="2" spans="2:9" x14ac:dyDescent="0.25">
      <c r="B2" s="1" t="s">
        <v>3</v>
      </c>
      <c r="C2" s="1" t="s">
        <v>4</v>
      </c>
      <c r="E2" s="1" t="s">
        <v>3</v>
      </c>
      <c r="F2" s="1" t="s">
        <v>4</v>
      </c>
      <c r="H2" s="1" t="s">
        <v>3</v>
      </c>
      <c r="I2" s="1" t="s">
        <v>4</v>
      </c>
    </row>
    <row r="3" spans="2:9" x14ac:dyDescent="0.25">
      <c r="B3" s="3">
        <v>1.53</v>
      </c>
      <c r="C3" s="3">
        <f>Tabela68[[#This Row],[Frequency]]*60</f>
        <v>91.8</v>
      </c>
      <c r="E3" s="1">
        <v>1.53</v>
      </c>
      <c r="F3" s="1">
        <f>Tabela6910[[#This Row],[Frequency]]*60</f>
        <v>91.8</v>
      </c>
      <c r="H3" s="1">
        <v>0.73</v>
      </c>
      <c r="I3" s="1">
        <f>Tabela61112[[#This Row],[Frequency]]*60</f>
        <v>43.8</v>
      </c>
    </row>
    <row r="4" spans="2:9" x14ac:dyDescent="0.25">
      <c r="B4" s="3">
        <v>1.65</v>
      </c>
      <c r="C4" s="3">
        <f>Tabela68[[#This Row],[Frequency]]*60</f>
        <v>99</v>
      </c>
      <c r="E4" s="1">
        <v>1.65</v>
      </c>
      <c r="F4" s="1">
        <f>Tabela6910[[#This Row],[Frequency]]*60</f>
        <v>99</v>
      </c>
      <c r="H4" s="1">
        <v>0.79</v>
      </c>
      <c r="I4" s="1">
        <f>Tabela61112[[#This Row],[Frequency]]*60</f>
        <v>47.400000000000006</v>
      </c>
    </row>
    <row r="5" spans="2:9" x14ac:dyDescent="0.25">
      <c r="B5" s="3">
        <v>1.64</v>
      </c>
      <c r="C5" s="3">
        <f>Tabela68[[#This Row],[Frequency]]*60</f>
        <v>98.399999999999991</v>
      </c>
      <c r="E5" s="1">
        <v>1.64</v>
      </c>
      <c r="F5" s="1">
        <f>Tabela6910[[#This Row],[Frequency]]*60</f>
        <v>98.399999999999991</v>
      </c>
      <c r="H5" s="1">
        <v>0.78</v>
      </c>
      <c r="I5" s="1">
        <f>Tabela61112[[#This Row],[Frequency]]*60</f>
        <v>46.800000000000004</v>
      </c>
    </row>
    <row r="6" spans="2:9" x14ac:dyDescent="0.25">
      <c r="B6" s="3">
        <v>1.68</v>
      </c>
      <c r="C6" s="3">
        <f>Tabela68[[#This Row],[Frequency]]*60</f>
        <v>100.8</v>
      </c>
      <c r="E6" s="1">
        <v>1.68</v>
      </c>
      <c r="F6" s="1">
        <f>Tabela6910[[#This Row],[Frequency]]*60</f>
        <v>100.8</v>
      </c>
      <c r="H6" s="1">
        <v>0.84</v>
      </c>
      <c r="I6" s="1">
        <f>Tabela61112[[#This Row],[Frequency]]*60</f>
        <v>50.4</v>
      </c>
    </row>
    <row r="7" spans="2:9" x14ac:dyDescent="0.25">
      <c r="B7" s="3">
        <v>1.67</v>
      </c>
      <c r="C7" s="3">
        <f>Tabela68[[#This Row],[Frequency]]*60</f>
        <v>100.19999999999999</v>
      </c>
      <c r="E7" s="1">
        <v>1.67</v>
      </c>
      <c r="F7" s="1">
        <f>Tabela6910[[#This Row],[Frequency]]*60</f>
        <v>100.19999999999999</v>
      </c>
      <c r="H7" s="1">
        <v>0.88</v>
      </c>
      <c r="I7" s="1">
        <f>Tabela61112[[#This Row],[Frequency]]*60</f>
        <v>52.8</v>
      </c>
    </row>
    <row r="8" spans="2:9" x14ac:dyDescent="0.25">
      <c r="B8" s="3">
        <v>1.75</v>
      </c>
      <c r="C8" s="3">
        <f>Tabela68[[#This Row],[Frequency]]*60</f>
        <v>105</v>
      </c>
      <c r="E8" s="1">
        <v>1.75</v>
      </c>
      <c r="F8" s="1">
        <f>Tabela6910[[#This Row],[Frequency]]*60</f>
        <v>105</v>
      </c>
      <c r="H8" s="1">
        <v>0.88</v>
      </c>
      <c r="I8" s="1">
        <f>Tabela61112[[#This Row],[Frequency]]*60</f>
        <v>52.8</v>
      </c>
    </row>
    <row r="9" spans="2:9" x14ac:dyDescent="0.25">
      <c r="B9" s="1"/>
      <c r="C9" s="1"/>
      <c r="E9" s="1"/>
      <c r="F9" s="1"/>
      <c r="H9" s="4"/>
      <c r="I9" s="1"/>
    </row>
    <row r="10" spans="2:9" x14ac:dyDescent="0.25">
      <c r="B10" s="1" t="s">
        <v>5</v>
      </c>
      <c r="C10" s="1" t="s">
        <v>6</v>
      </c>
      <c r="E10" s="1" t="s">
        <v>5</v>
      </c>
      <c r="F10" s="1" t="s">
        <v>6</v>
      </c>
      <c r="H10" s="1" t="s">
        <v>5</v>
      </c>
      <c r="I10" s="1" t="s">
        <v>6</v>
      </c>
    </row>
    <row r="11" spans="2:9" x14ac:dyDescent="0.25">
      <c r="B11" s="2">
        <f>AVERAGE(C3:C8)</f>
        <v>99.2</v>
      </c>
      <c r="C11" s="2">
        <f>_xlfn.STDEV.P(C3:C8)</f>
        <v>3.9293765408777004</v>
      </c>
      <c r="E11" s="2">
        <f>AVERAGE(F3:F8)</f>
        <v>99.2</v>
      </c>
      <c r="F11" s="2">
        <f>_xlfn.STDEV.P(F3:F8)</f>
        <v>3.9293765408777004</v>
      </c>
      <c r="H11" s="2">
        <f>AVERAGE(I3:I8)</f>
        <v>49</v>
      </c>
      <c r="I11" s="2">
        <f>_xlfn.STDEV.P(I3:I8)</f>
        <v>3.2984845004941268</v>
      </c>
    </row>
    <row r="12" spans="2:9" x14ac:dyDescent="0.25">
      <c r="B12" s="1"/>
      <c r="C12" s="1"/>
      <c r="E12" s="1"/>
      <c r="F12" s="1"/>
      <c r="H12" s="1"/>
      <c r="I12" s="1"/>
    </row>
    <row r="13" spans="2:9" x14ac:dyDescent="0.25">
      <c r="B13" s="1"/>
      <c r="C13" s="1"/>
      <c r="E13" s="1"/>
      <c r="F13" s="1"/>
      <c r="H13" s="1"/>
      <c r="I13" s="1"/>
    </row>
    <row r="14" spans="2:9" x14ac:dyDescent="0.25">
      <c r="B14" s="1"/>
      <c r="C14" s="1"/>
      <c r="E14" s="1"/>
      <c r="F14" s="1"/>
      <c r="H14" s="1"/>
      <c r="I14" s="1"/>
    </row>
    <row r="15" spans="2:9" x14ac:dyDescent="0.25">
      <c r="B15" s="1"/>
      <c r="C15" s="1"/>
      <c r="E15" s="1"/>
      <c r="F15" s="1"/>
      <c r="H15" s="1"/>
      <c r="I15" s="1"/>
    </row>
    <row r="16" spans="2:9" x14ac:dyDescent="0.25">
      <c r="B16" s="1"/>
      <c r="C16" s="1"/>
      <c r="E16" s="1"/>
      <c r="F16" s="1"/>
      <c r="H16" s="1"/>
      <c r="I16" s="1"/>
    </row>
    <row r="17" spans="2:9" x14ac:dyDescent="0.25">
      <c r="B17" s="1"/>
      <c r="C17" s="1"/>
      <c r="E17" s="1"/>
      <c r="F17" s="1"/>
      <c r="H17" s="1"/>
      <c r="I17" s="1"/>
    </row>
    <row r="18" spans="2:9" x14ac:dyDescent="0.25">
      <c r="B18" s="1"/>
      <c r="C18" s="1"/>
      <c r="E18" s="1"/>
      <c r="F18" s="1"/>
      <c r="H18" s="1"/>
      <c r="I18" s="1"/>
    </row>
    <row r="19" spans="2:9" x14ac:dyDescent="0.25">
      <c r="B19" s="1"/>
      <c r="C19" s="1"/>
      <c r="E19" s="1"/>
      <c r="F19" s="1"/>
      <c r="H19" s="1"/>
      <c r="I19" s="1"/>
    </row>
  </sheetData>
  <pageMargins left="0.7" right="0.7" top="0.75" bottom="0.75" header="0.3" footer="0.3"/>
  <tableParts count="6">
    <tablePart r:id="rId1"/>
    <tablePart r:id="rId2"/>
    <tablePart r:id="rId3"/>
    <tablePart r:id="rId4"/>
    <tablePart r:id="rId5"/>
    <tablePart r:id="rId6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9344D-4741-4D79-AD8F-A71AA1BAB165}">
  <dimension ref="B1:I19"/>
  <sheetViews>
    <sheetView workbookViewId="0">
      <selection activeCell="H9" sqref="H9"/>
    </sheetView>
  </sheetViews>
  <sheetFormatPr defaultRowHeight="15" x14ac:dyDescent="0.25"/>
  <cols>
    <col min="2" max="2" width="10.28515625" bestFit="1" customWidth="1"/>
    <col min="3" max="3" width="13.28515625" bestFit="1" customWidth="1"/>
    <col min="5" max="5" width="10.28515625" bestFit="1" customWidth="1"/>
    <col min="6" max="6" width="13.28515625" bestFit="1" customWidth="1"/>
    <col min="8" max="8" width="10.28515625" bestFit="1" customWidth="1"/>
    <col min="9" max="9" width="13.28515625" bestFit="1" customWidth="1"/>
  </cols>
  <sheetData>
    <row r="1" spans="2:9" x14ac:dyDescent="0.25">
      <c r="B1" s="1" t="s">
        <v>0</v>
      </c>
      <c r="E1" s="1" t="s">
        <v>1</v>
      </c>
      <c r="H1" s="1" t="s">
        <v>2</v>
      </c>
    </row>
    <row r="2" spans="2:9" x14ac:dyDescent="0.25">
      <c r="B2" s="1" t="s">
        <v>3</v>
      </c>
      <c r="C2" s="1" t="s">
        <v>4</v>
      </c>
      <c r="E2" s="1" t="s">
        <v>3</v>
      </c>
      <c r="F2" s="1" t="s">
        <v>4</v>
      </c>
      <c r="H2" s="1" t="s">
        <v>3</v>
      </c>
      <c r="I2" s="1" t="s">
        <v>4</v>
      </c>
    </row>
    <row r="3" spans="2:9" x14ac:dyDescent="0.25">
      <c r="B3" s="1">
        <v>1.61</v>
      </c>
      <c r="C3" s="1">
        <f>Tabela6814[[#This Row],[Frequency]]*60</f>
        <v>96.600000000000009</v>
      </c>
      <c r="E3" s="1">
        <v>1.61</v>
      </c>
      <c r="F3" s="1">
        <f>Tabela691016[[#This Row],[Frequency]]*60</f>
        <v>96.600000000000009</v>
      </c>
      <c r="H3" s="1">
        <v>0.76</v>
      </c>
      <c r="I3" s="1">
        <f>Tabela6111218[[#This Row],[Frequency]]*60</f>
        <v>45.6</v>
      </c>
    </row>
    <row r="4" spans="2:9" x14ac:dyDescent="0.25">
      <c r="B4" s="1">
        <v>1.69</v>
      </c>
      <c r="C4" s="1">
        <f>Tabela6814[[#This Row],[Frequency]]*60</f>
        <v>101.39999999999999</v>
      </c>
      <c r="E4" s="1">
        <v>1.61</v>
      </c>
      <c r="F4" s="1">
        <f>Tabela691016[[#This Row],[Frequency]]*60</f>
        <v>96.600000000000009</v>
      </c>
      <c r="H4" s="1">
        <v>0.81</v>
      </c>
      <c r="I4" s="1">
        <f>Tabela6111218[[#This Row],[Frequency]]*60</f>
        <v>48.6</v>
      </c>
    </row>
    <row r="5" spans="2:9" x14ac:dyDescent="0.25">
      <c r="B5" s="1">
        <v>1.81</v>
      </c>
      <c r="C5" s="1">
        <f>Tabela6814[[#This Row],[Frequency]]*60</f>
        <v>108.60000000000001</v>
      </c>
      <c r="E5" s="1">
        <v>1.64</v>
      </c>
      <c r="F5" s="1">
        <f>Tabela691016[[#This Row],[Frequency]]*60</f>
        <v>98.399999999999991</v>
      </c>
      <c r="H5" s="1">
        <v>0.95</v>
      </c>
      <c r="I5" s="1">
        <f>Tabela6111218[[#This Row],[Frequency]]*60</f>
        <v>57</v>
      </c>
    </row>
    <row r="6" spans="2:9" x14ac:dyDescent="0.25">
      <c r="B6" s="1">
        <v>1.81</v>
      </c>
      <c r="C6" s="1">
        <f>Tabela6814[[#This Row],[Frequency]]*60</f>
        <v>108.60000000000001</v>
      </c>
      <c r="E6" s="1">
        <v>1.81</v>
      </c>
      <c r="F6" s="1">
        <f>Tabela691016[[#This Row],[Frequency]]*60</f>
        <v>108.60000000000001</v>
      </c>
      <c r="H6" s="1">
        <v>0.95</v>
      </c>
      <c r="I6" s="1">
        <f>Tabela6111218[[#This Row],[Frequency]]*60</f>
        <v>57</v>
      </c>
    </row>
    <row r="7" spans="2:9" x14ac:dyDescent="0.25">
      <c r="B7" s="1">
        <v>1.98</v>
      </c>
      <c r="C7" s="1">
        <f>Tabela6814[[#This Row],[Frequency]]*60</f>
        <v>118.8</v>
      </c>
      <c r="E7" s="1">
        <v>1.98</v>
      </c>
      <c r="F7" s="1">
        <f>Tabela691016[[#This Row],[Frequency]]*60</f>
        <v>118.8</v>
      </c>
      <c r="H7" s="1">
        <v>1.04</v>
      </c>
      <c r="I7" s="1">
        <f>Tabela6111218[[#This Row],[Frequency]]*60</f>
        <v>62.400000000000006</v>
      </c>
    </row>
    <row r="8" spans="2:9" x14ac:dyDescent="0.25">
      <c r="B8" s="1">
        <v>1.93</v>
      </c>
      <c r="C8" s="1">
        <f>Tabela6814[[#This Row],[Frequency]]*60</f>
        <v>115.8</v>
      </c>
      <c r="E8" s="1">
        <v>1.93</v>
      </c>
      <c r="F8" s="1">
        <f>Tabela691016[[#This Row],[Frequency]]*60</f>
        <v>115.8</v>
      </c>
      <c r="H8" s="1">
        <v>0.92</v>
      </c>
      <c r="I8" s="1">
        <f>Tabela6111218[[#This Row],[Frequency]]*60</f>
        <v>55.2</v>
      </c>
    </row>
    <row r="10" spans="2:9" x14ac:dyDescent="0.25">
      <c r="B10" s="1" t="s">
        <v>5</v>
      </c>
      <c r="C10" s="1" t="s">
        <v>6</v>
      </c>
      <c r="E10" s="1" t="s">
        <v>5</v>
      </c>
      <c r="F10" s="1" t="s">
        <v>6</v>
      </c>
      <c r="H10" s="1" t="s">
        <v>5</v>
      </c>
      <c r="I10" s="1" t="s">
        <v>6</v>
      </c>
    </row>
    <row r="11" spans="2:9" x14ac:dyDescent="0.25">
      <c r="B11" s="2">
        <f>AVERAGE(C3:C8)</f>
        <v>108.3</v>
      </c>
      <c r="C11" s="2">
        <f>_xlfn.STDEV.P(C3:C8)</f>
        <v>7.6504901803740637</v>
      </c>
      <c r="E11" s="2">
        <f>AVERAGE(F3:F8)</f>
        <v>105.8</v>
      </c>
      <c r="F11" s="2">
        <f>_xlfn.STDEV.P(F3:F8)</f>
        <v>9.1367390244003328</v>
      </c>
      <c r="H11" s="2">
        <f>AVERAGE(I3:I8)</f>
        <v>54.300000000000004</v>
      </c>
      <c r="I11" s="2">
        <f>_xlfn.STDEV.P(I3:I8)</f>
        <v>5.6151580565465515</v>
      </c>
    </row>
    <row r="12" spans="2:9" x14ac:dyDescent="0.25">
      <c r="B12" s="1"/>
      <c r="C12" s="1"/>
      <c r="E12" s="1"/>
      <c r="F12" s="1"/>
      <c r="H12" s="1"/>
      <c r="I12" s="1"/>
    </row>
    <row r="13" spans="2:9" x14ac:dyDescent="0.25">
      <c r="B13" s="1"/>
      <c r="C13" s="1"/>
      <c r="E13" s="1"/>
      <c r="F13" s="1"/>
      <c r="H13" s="1"/>
      <c r="I13" s="1"/>
    </row>
    <row r="14" spans="2:9" x14ac:dyDescent="0.25">
      <c r="B14" s="1"/>
      <c r="C14" s="1"/>
      <c r="E14" s="1"/>
      <c r="F14" s="1"/>
      <c r="H14" s="1"/>
      <c r="I14" s="1"/>
    </row>
    <row r="15" spans="2:9" x14ac:dyDescent="0.25">
      <c r="B15" s="1"/>
      <c r="C15" s="1"/>
      <c r="E15" s="1"/>
      <c r="F15" s="1"/>
      <c r="H15" s="1"/>
      <c r="I15" s="1"/>
    </row>
    <row r="16" spans="2:9" x14ac:dyDescent="0.25">
      <c r="B16" s="1"/>
      <c r="C16" s="1"/>
      <c r="E16" s="1"/>
      <c r="F16" s="1"/>
      <c r="H16" s="1"/>
      <c r="I16" s="1"/>
    </row>
    <row r="17" spans="2:9" x14ac:dyDescent="0.25">
      <c r="B17" s="1"/>
      <c r="C17" s="1"/>
      <c r="E17" s="1"/>
      <c r="F17" s="1"/>
      <c r="H17" s="1"/>
      <c r="I17" s="1"/>
    </row>
    <row r="18" spans="2:9" x14ac:dyDescent="0.25">
      <c r="B18" s="1"/>
      <c r="C18" s="1"/>
      <c r="E18" s="1"/>
      <c r="F18" s="1"/>
      <c r="H18" s="1"/>
      <c r="I18" s="1"/>
    </row>
    <row r="19" spans="2:9" x14ac:dyDescent="0.25">
      <c r="B19" s="1"/>
      <c r="C19" s="1"/>
      <c r="E19" s="1"/>
      <c r="F19" s="1"/>
      <c r="H19" s="1"/>
      <c r="I19" s="1"/>
    </row>
  </sheetData>
  <pageMargins left="0.7" right="0.7" top="0.75" bottom="0.75" header="0.3" footer="0.3"/>
  <tableParts count="6">
    <tablePart r:id="rId1"/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Walking</vt:lpstr>
      <vt:lpstr>Walking Upstairs</vt:lpstr>
      <vt:lpstr>Walking Downstairs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Machado</dc:creator>
  <cp:lastModifiedBy>Rodrigo Machado</cp:lastModifiedBy>
  <dcterms:created xsi:type="dcterms:W3CDTF">2021-05-15T17:16:21Z</dcterms:created>
  <dcterms:modified xsi:type="dcterms:W3CDTF">2021-05-15T17:35:49Z</dcterms:modified>
</cp:coreProperties>
</file>